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/>
  <bookViews>
    <workbookView xWindow="0" yWindow="0" windowWidth="28800" windowHeight="12315" activeTab="3"/>
  </bookViews>
  <sheets>
    <sheet name="Sheet3" sheetId="4" r:id="rId1"/>
    <sheet name="ND clients perf" sheetId="1" r:id="rId2"/>
    <sheet name="Sheet1" sheetId="2" r:id="rId3"/>
    <sheet name="Sheet2" sheetId="3" r:id="rId4"/>
    <sheet name="niftyVstrade" sheetId="5" r:id="rId5"/>
  </sheets>
  <calcPr calcId="144525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5" l="1"/>
  <c r="G4" i="5"/>
  <c r="G3" i="5"/>
  <c r="G2" i="5"/>
  <c r="AT962" i="1" l="1"/>
  <c r="CF347" i="1" l="1"/>
  <c r="CF346" i="1"/>
  <c r="CF345" i="1"/>
  <c r="CF344" i="1"/>
  <c r="CF343" i="1"/>
  <c r="CF342" i="1"/>
  <c r="CF341" i="1"/>
  <c r="CF340" i="1"/>
  <c r="CF339" i="1"/>
  <c r="CF338" i="1"/>
  <c r="CF337" i="1"/>
  <c r="CF336" i="1"/>
  <c r="CF335" i="1"/>
  <c r="CF334" i="1"/>
  <c r="CF333" i="1"/>
  <c r="CF332" i="1"/>
  <c r="CF331" i="1"/>
  <c r="CF330" i="1"/>
  <c r="CF329" i="1"/>
  <c r="CF328" i="1"/>
  <c r="CF327" i="1"/>
  <c r="CF326" i="1"/>
  <c r="CF325" i="1"/>
  <c r="CF324" i="1"/>
  <c r="CF323" i="1"/>
  <c r="CF322" i="1"/>
  <c r="CF321" i="1"/>
  <c r="CF320" i="1"/>
  <c r="CF319" i="1"/>
  <c r="CF318" i="1"/>
  <c r="CF317" i="1"/>
  <c r="CF316" i="1"/>
  <c r="CF315" i="1"/>
  <c r="CF314" i="1"/>
  <c r="CF313" i="1"/>
  <c r="CF312" i="1"/>
  <c r="CF311" i="1"/>
  <c r="CF310" i="1"/>
  <c r="CF309" i="1"/>
  <c r="CF308" i="1"/>
  <c r="CF307" i="1"/>
  <c r="CF306" i="1"/>
  <c r="CF305" i="1"/>
  <c r="CF304" i="1"/>
  <c r="CF303" i="1"/>
  <c r="CF302" i="1"/>
  <c r="CF301" i="1"/>
  <c r="CF300" i="1"/>
  <c r="CE384" i="1" l="1"/>
  <c r="CE385" i="1" s="1"/>
  <c r="CE386" i="1" s="1"/>
  <c r="CE387" i="1" s="1"/>
  <c r="CE383" i="1"/>
  <c r="CD278" i="1"/>
  <c r="CD276" i="1"/>
  <c r="CD277" i="1" s="1"/>
  <c r="BG975" i="1"/>
  <c r="BG974" i="1"/>
  <c r="BG973" i="1"/>
  <c r="BG972" i="1"/>
  <c r="BG971" i="1"/>
  <c r="BG970" i="1"/>
  <c r="BG969" i="1"/>
  <c r="BG968" i="1"/>
  <c r="BG967" i="1"/>
  <c r="BG966" i="1"/>
  <c r="BG965" i="1"/>
  <c r="BG964" i="1"/>
  <c r="BG963" i="1"/>
  <c r="BG962" i="1"/>
  <c r="BG961" i="1"/>
  <c r="BG960" i="1"/>
  <c r="BG959" i="1"/>
  <c r="BG958" i="1"/>
  <c r="BG957" i="1"/>
  <c r="BG956" i="1"/>
  <c r="BG955" i="1"/>
  <c r="BG954" i="1"/>
  <c r="BG953" i="1"/>
  <c r="BG952" i="1"/>
  <c r="BG951" i="1"/>
  <c r="BG950" i="1"/>
  <c r="BG949" i="1"/>
  <c r="BG948" i="1"/>
  <c r="BG947" i="1"/>
  <c r="BG946" i="1"/>
  <c r="BG945" i="1"/>
  <c r="BG944" i="1"/>
  <c r="BG943" i="1"/>
  <c r="BG942" i="1"/>
  <c r="BG941" i="1"/>
  <c r="BG940" i="1"/>
  <c r="BG939" i="1"/>
  <c r="BG938" i="1"/>
  <c r="BG937" i="1"/>
  <c r="BG936" i="1"/>
  <c r="BG935" i="1"/>
  <c r="BG934" i="1"/>
  <c r="BG933" i="1"/>
  <c r="BG932" i="1"/>
  <c r="BG931" i="1"/>
  <c r="BG930" i="1"/>
  <c r="BG929" i="1"/>
  <c r="BG928" i="1"/>
  <c r="BG927" i="1"/>
  <c r="BG926" i="1"/>
  <c r="BG925" i="1"/>
  <c r="BG924" i="1"/>
  <c r="BG923" i="1"/>
  <c r="BG922" i="1"/>
  <c r="BG921" i="1"/>
  <c r="BG920" i="1"/>
  <c r="BG919" i="1"/>
  <c r="BG918" i="1"/>
  <c r="BG917" i="1"/>
  <c r="BG916" i="1"/>
  <c r="BG915" i="1"/>
  <c r="BG914" i="1"/>
  <c r="BG913" i="1"/>
  <c r="BG912" i="1"/>
  <c r="BG911" i="1"/>
  <c r="BG910" i="1"/>
  <c r="BG909" i="1"/>
  <c r="BG908" i="1"/>
  <c r="BG907" i="1"/>
  <c r="BG906" i="1"/>
  <c r="BG905" i="1"/>
  <c r="BG904" i="1"/>
  <c r="BG903" i="1"/>
  <c r="BG902" i="1"/>
  <c r="BG901" i="1"/>
  <c r="BG900" i="1"/>
  <c r="BG899" i="1"/>
  <c r="BG898" i="1"/>
  <c r="BG897" i="1"/>
  <c r="BG896" i="1"/>
  <c r="BG895" i="1"/>
  <c r="BG894" i="1"/>
  <c r="BG893" i="1"/>
  <c r="BG892" i="1"/>
  <c r="BG891" i="1"/>
  <c r="BG890" i="1"/>
  <c r="BG889" i="1"/>
  <c r="BG888" i="1"/>
  <c r="BG887" i="1"/>
  <c r="BG886" i="1"/>
  <c r="BG885" i="1"/>
  <c r="BG884" i="1"/>
  <c r="BG883" i="1"/>
  <c r="BG882" i="1"/>
  <c r="BG881" i="1"/>
  <c r="BG880" i="1"/>
  <c r="BG879" i="1"/>
  <c r="BG878" i="1"/>
  <c r="BG877" i="1"/>
  <c r="BG876" i="1"/>
  <c r="BG875" i="1"/>
  <c r="BG874" i="1"/>
  <c r="BG873" i="1"/>
  <c r="BG872" i="1"/>
  <c r="BG871" i="1"/>
  <c r="BG870" i="1"/>
  <c r="BG869" i="1"/>
  <c r="BG868" i="1"/>
  <c r="BG867" i="1"/>
  <c r="BG866" i="1"/>
  <c r="BG865" i="1"/>
  <c r="BG864" i="1"/>
  <c r="BG863" i="1"/>
  <c r="BG862" i="1"/>
  <c r="BG861" i="1"/>
  <c r="BG860" i="1"/>
  <c r="BG859" i="1"/>
  <c r="BG858" i="1"/>
  <c r="BG857" i="1"/>
  <c r="BG856" i="1"/>
  <c r="BG855" i="1"/>
  <c r="BG854" i="1"/>
  <c r="BG853" i="1"/>
  <c r="BG852" i="1"/>
  <c r="BG851" i="1"/>
  <c r="BG850" i="1"/>
  <c r="BG849" i="1"/>
  <c r="BG848" i="1"/>
  <c r="BG847" i="1"/>
  <c r="BG846" i="1"/>
  <c r="BG845" i="1"/>
  <c r="BG844" i="1"/>
  <c r="BG843" i="1"/>
  <c r="BG842" i="1"/>
  <c r="BG841" i="1"/>
  <c r="BG840" i="1"/>
  <c r="BG839" i="1"/>
  <c r="BG838" i="1"/>
  <c r="BG837" i="1"/>
  <c r="BG836" i="1"/>
  <c r="BG835" i="1"/>
  <c r="BG834" i="1"/>
  <c r="BG833" i="1"/>
  <c r="BG832" i="1"/>
  <c r="BG831" i="1"/>
  <c r="BG830" i="1"/>
  <c r="BG829" i="1"/>
  <c r="BG828" i="1"/>
  <c r="BG827" i="1"/>
  <c r="BG826" i="1"/>
  <c r="BG825" i="1"/>
  <c r="BG824" i="1"/>
  <c r="BG823" i="1"/>
  <c r="BG822" i="1"/>
  <c r="BG821" i="1"/>
  <c r="BG820" i="1"/>
  <c r="BG819" i="1"/>
  <c r="BG818" i="1"/>
  <c r="BG817" i="1"/>
  <c r="BG816" i="1"/>
  <c r="BG815" i="1"/>
  <c r="BG814" i="1"/>
  <c r="BG813" i="1"/>
  <c r="BG812" i="1"/>
  <c r="BG811" i="1"/>
  <c r="BG810" i="1"/>
  <c r="BG809" i="1"/>
  <c r="BG808" i="1"/>
  <c r="BG807" i="1"/>
  <c r="BG806" i="1"/>
  <c r="BG805" i="1"/>
  <c r="BG804" i="1"/>
  <c r="BG803" i="1"/>
  <c r="BG802" i="1"/>
  <c r="BG801" i="1"/>
  <c r="BG800" i="1"/>
  <c r="BG799" i="1"/>
  <c r="BG798" i="1"/>
  <c r="BG797" i="1"/>
  <c r="BG796" i="1"/>
  <c r="BG795" i="1"/>
  <c r="BG794" i="1"/>
  <c r="BG793" i="1"/>
  <c r="BG792" i="1"/>
  <c r="BG791" i="1"/>
  <c r="BG790" i="1"/>
  <c r="BG789" i="1"/>
  <c r="BG788" i="1"/>
  <c r="BG787" i="1"/>
  <c r="BG786" i="1"/>
  <c r="BG785" i="1"/>
  <c r="BG784" i="1"/>
  <c r="BG783" i="1"/>
  <c r="BG782" i="1"/>
  <c r="BG781" i="1"/>
  <c r="BG780" i="1"/>
  <c r="BG779" i="1"/>
  <c r="BG778" i="1"/>
  <c r="BG777" i="1"/>
  <c r="BG776" i="1"/>
  <c r="BG775" i="1"/>
  <c r="BG774" i="1"/>
  <c r="BG773" i="1"/>
  <c r="BG772" i="1"/>
  <c r="BG771" i="1"/>
  <c r="BG770" i="1"/>
  <c r="BG769" i="1"/>
  <c r="BG768" i="1"/>
  <c r="BG767" i="1"/>
  <c r="BG766" i="1"/>
  <c r="BG765" i="1"/>
  <c r="BG764" i="1"/>
  <c r="BG763" i="1"/>
  <c r="BG762" i="1"/>
  <c r="BG761" i="1"/>
  <c r="BG760" i="1"/>
  <c r="BG759" i="1"/>
  <c r="BG758" i="1"/>
  <c r="BG757" i="1"/>
  <c r="BG756" i="1"/>
  <c r="BG755" i="1"/>
  <c r="BG754" i="1"/>
  <c r="BG753" i="1"/>
  <c r="BG752" i="1"/>
  <c r="BG751" i="1"/>
  <c r="BG750" i="1"/>
  <c r="BG749" i="1"/>
  <c r="BG748" i="1"/>
  <c r="BG747" i="1"/>
  <c r="BG746" i="1"/>
  <c r="BG745" i="1"/>
  <c r="BG744" i="1"/>
  <c r="BG743" i="1"/>
  <c r="BG742" i="1"/>
  <c r="BG741" i="1"/>
  <c r="BG740" i="1"/>
  <c r="BG739" i="1"/>
  <c r="BG738" i="1"/>
  <c r="BG737" i="1"/>
  <c r="BG736" i="1"/>
  <c r="BG735" i="1"/>
  <c r="BG734" i="1"/>
  <c r="BG733" i="1"/>
  <c r="BG732" i="1"/>
  <c r="BG731" i="1"/>
  <c r="BG730" i="1"/>
  <c r="BG729" i="1"/>
  <c r="BG728" i="1"/>
  <c r="BG727" i="1"/>
  <c r="BG726" i="1"/>
  <c r="BG725" i="1"/>
  <c r="BG724" i="1"/>
  <c r="BG723" i="1"/>
  <c r="BG722" i="1"/>
  <c r="BG721" i="1"/>
  <c r="BG720" i="1"/>
  <c r="BG719" i="1"/>
  <c r="BG718" i="1"/>
  <c r="BG717" i="1"/>
  <c r="BG716" i="1"/>
  <c r="BG715" i="1"/>
  <c r="BG714" i="1"/>
  <c r="BG713" i="1"/>
  <c r="BG712" i="1"/>
  <c r="BG711" i="1"/>
  <c r="BG710" i="1"/>
  <c r="BG709" i="1"/>
  <c r="BG708" i="1"/>
  <c r="BG707" i="1"/>
  <c r="BG706" i="1"/>
  <c r="BG705" i="1"/>
  <c r="BG704" i="1"/>
  <c r="BG703" i="1"/>
  <c r="BG702" i="1"/>
  <c r="BG701" i="1"/>
  <c r="BG700" i="1"/>
  <c r="BG699" i="1"/>
  <c r="BG698" i="1"/>
  <c r="BG697" i="1"/>
  <c r="BG696" i="1"/>
  <c r="BG695" i="1"/>
  <c r="BG694" i="1"/>
  <c r="BG693" i="1"/>
  <c r="BG692" i="1"/>
  <c r="BG691" i="1"/>
  <c r="BG690" i="1"/>
  <c r="BG689" i="1"/>
  <c r="BG688" i="1"/>
  <c r="BG687" i="1"/>
  <c r="BG686" i="1"/>
  <c r="BG685" i="1"/>
  <c r="BG684" i="1"/>
  <c r="BG683" i="1"/>
  <c r="BG682" i="1"/>
  <c r="BG681" i="1"/>
  <c r="BG680" i="1"/>
  <c r="BG679" i="1"/>
  <c r="BG678" i="1"/>
  <c r="BG677" i="1"/>
  <c r="BG676" i="1"/>
  <c r="BG675" i="1"/>
  <c r="BG674" i="1"/>
  <c r="BG673" i="1"/>
  <c r="BG672" i="1"/>
  <c r="BG671" i="1"/>
  <c r="BG670" i="1"/>
  <c r="BG669" i="1"/>
  <c r="BG668" i="1"/>
  <c r="BG667" i="1"/>
  <c r="BG666" i="1"/>
  <c r="BG665" i="1"/>
  <c r="BG664" i="1"/>
  <c r="BG663" i="1"/>
  <c r="BG662" i="1"/>
  <c r="BG661" i="1"/>
  <c r="BG660" i="1"/>
  <c r="BG659" i="1"/>
  <c r="BG658" i="1"/>
  <c r="BG657" i="1"/>
  <c r="BG656" i="1"/>
  <c r="BG655" i="1"/>
  <c r="BG654" i="1"/>
  <c r="BG653" i="1"/>
  <c r="BG652" i="1"/>
  <c r="BG651" i="1"/>
  <c r="BG650" i="1"/>
  <c r="BG649" i="1"/>
  <c r="BG648" i="1"/>
  <c r="BG647" i="1"/>
  <c r="BG646" i="1"/>
  <c r="BG645" i="1"/>
  <c r="BG644" i="1"/>
  <c r="BG643" i="1"/>
  <c r="BG642" i="1"/>
  <c r="BG641" i="1"/>
  <c r="BG640" i="1"/>
  <c r="BG639" i="1"/>
  <c r="BG638" i="1"/>
  <c r="BG637" i="1"/>
  <c r="BG636" i="1"/>
  <c r="BG635" i="1"/>
  <c r="BG634" i="1"/>
  <c r="BG633" i="1"/>
  <c r="BG632" i="1"/>
  <c r="BG631" i="1"/>
  <c r="BG630" i="1"/>
  <c r="BG629" i="1"/>
  <c r="BG628" i="1"/>
  <c r="BG627" i="1"/>
  <c r="BG626" i="1"/>
  <c r="BG625" i="1"/>
  <c r="BG624" i="1"/>
  <c r="BG623" i="1"/>
  <c r="BG622" i="1"/>
  <c r="BG621" i="1"/>
  <c r="BG620" i="1"/>
  <c r="BG619" i="1"/>
  <c r="BG618" i="1"/>
  <c r="BG617" i="1"/>
  <c r="BG616" i="1"/>
  <c r="BG615" i="1"/>
  <c r="BG614" i="1"/>
  <c r="BG613" i="1"/>
  <c r="BG612" i="1"/>
  <c r="BG611" i="1"/>
  <c r="BG610" i="1"/>
  <c r="BG609" i="1"/>
  <c r="BG608" i="1"/>
  <c r="BG607" i="1"/>
  <c r="BG606" i="1"/>
  <c r="BG605" i="1"/>
  <c r="BG604" i="1"/>
  <c r="BG603" i="1"/>
  <c r="BG602" i="1"/>
  <c r="BG601" i="1"/>
  <c r="BG600" i="1"/>
  <c r="BG599" i="1"/>
  <c r="BG598" i="1"/>
  <c r="BG597" i="1"/>
  <c r="BG596" i="1"/>
  <c r="BG595" i="1"/>
  <c r="BG594" i="1"/>
  <c r="BG593" i="1"/>
  <c r="BG592" i="1"/>
  <c r="BG591" i="1"/>
  <c r="BG590" i="1"/>
  <c r="BG589" i="1"/>
  <c r="BG588" i="1"/>
  <c r="BG587" i="1"/>
  <c r="BG586" i="1"/>
  <c r="BG585" i="1"/>
  <c r="BG584" i="1"/>
  <c r="BG583" i="1"/>
  <c r="BG582" i="1"/>
  <c r="BG581" i="1"/>
  <c r="BG580" i="1"/>
  <c r="BG579" i="1"/>
  <c r="BG578" i="1"/>
  <c r="BG577" i="1"/>
  <c r="BG576" i="1"/>
  <c r="BG575" i="1"/>
  <c r="BG574" i="1"/>
  <c r="BG573" i="1"/>
  <c r="BG572" i="1"/>
  <c r="BG571" i="1"/>
  <c r="BG570" i="1"/>
  <c r="BG569" i="1"/>
  <c r="BG568" i="1"/>
  <c r="BG567" i="1"/>
  <c r="BG566" i="1"/>
  <c r="BG565" i="1"/>
  <c r="BG564" i="1"/>
  <c r="BG563" i="1"/>
  <c r="BG562" i="1"/>
  <c r="BG561" i="1"/>
  <c r="BG560" i="1"/>
  <c r="BG559" i="1"/>
  <c r="BG558" i="1"/>
  <c r="BG557" i="1"/>
  <c r="BG556" i="1"/>
  <c r="BG555" i="1"/>
  <c r="BG554" i="1"/>
  <c r="BG553" i="1"/>
  <c r="BG552" i="1"/>
  <c r="BG551" i="1"/>
  <c r="BG550" i="1"/>
  <c r="BG549" i="1"/>
  <c r="BG548" i="1"/>
  <c r="BG547" i="1"/>
  <c r="BG546" i="1"/>
  <c r="BG545" i="1"/>
  <c r="BG544" i="1"/>
  <c r="BG543" i="1"/>
  <c r="BG542" i="1"/>
  <c r="BG541" i="1"/>
  <c r="BG540" i="1"/>
  <c r="BG539" i="1"/>
  <c r="BG538" i="1"/>
  <c r="BG537" i="1"/>
  <c r="BG536" i="1"/>
  <c r="BG535" i="1"/>
  <c r="BG534" i="1"/>
  <c r="BG533" i="1"/>
  <c r="BG532" i="1"/>
  <c r="BG531" i="1"/>
  <c r="BG530" i="1"/>
  <c r="BG529" i="1"/>
  <c r="BG528" i="1"/>
  <c r="BG527" i="1"/>
  <c r="BG526" i="1"/>
  <c r="BG525" i="1"/>
  <c r="BG524" i="1"/>
  <c r="BG523" i="1"/>
  <c r="BG522" i="1"/>
  <c r="BG521" i="1"/>
  <c r="BG520" i="1"/>
  <c r="BG519" i="1"/>
  <c r="BG518" i="1"/>
  <c r="BG517" i="1"/>
  <c r="BG516" i="1"/>
  <c r="BG515" i="1"/>
  <c r="BG514" i="1"/>
  <c r="BG513" i="1"/>
  <c r="BG512" i="1"/>
  <c r="BG511" i="1"/>
  <c r="BG510" i="1"/>
  <c r="BG509" i="1"/>
  <c r="BG508" i="1"/>
  <c r="BG507" i="1"/>
  <c r="BG506" i="1"/>
  <c r="BG505" i="1"/>
  <c r="BG504" i="1"/>
  <c r="BG503" i="1"/>
  <c r="BG502" i="1"/>
  <c r="BG501" i="1"/>
  <c r="BG500" i="1"/>
  <c r="BG499" i="1"/>
  <c r="BG498" i="1"/>
  <c r="BG497" i="1"/>
  <c r="BG496" i="1"/>
  <c r="BG495" i="1"/>
  <c r="BG494" i="1"/>
  <c r="BG493" i="1"/>
  <c r="BG492" i="1"/>
  <c r="BG491" i="1"/>
  <c r="BG490" i="1"/>
  <c r="BG489" i="1"/>
  <c r="BG488" i="1"/>
  <c r="BG487" i="1"/>
  <c r="BG486" i="1"/>
  <c r="BG485" i="1"/>
  <c r="BG484" i="1"/>
  <c r="BG483" i="1"/>
  <c r="BG482" i="1"/>
  <c r="BG481" i="1"/>
  <c r="BG480" i="1"/>
  <c r="BG479" i="1"/>
  <c r="BG478" i="1"/>
  <c r="BG477" i="1"/>
  <c r="BG476" i="1"/>
  <c r="BG475" i="1"/>
  <c r="BG474" i="1"/>
  <c r="BG473" i="1"/>
  <c r="BG472" i="1"/>
  <c r="BG471" i="1"/>
  <c r="BG470" i="1"/>
  <c r="BG469" i="1"/>
  <c r="BG468" i="1"/>
  <c r="BG467" i="1"/>
  <c r="BG466" i="1"/>
  <c r="BG465" i="1"/>
  <c r="BG464" i="1"/>
  <c r="BG463" i="1"/>
  <c r="BG462" i="1"/>
  <c r="BG461" i="1"/>
  <c r="BG460" i="1"/>
  <c r="BG459" i="1"/>
  <c r="BG458" i="1"/>
  <c r="BG457" i="1"/>
  <c r="BG456" i="1"/>
  <c r="BG455" i="1"/>
  <c r="BG454" i="1"/>
  <c r="BG453" i="1"/>
  <c r="BG452" i="1"/>
  <c r="BG451" i="1"/>
  <c r="BG450" i="1"/>
  <c r="BG449" i="1"/>
  <c r="BG448" i="1"/>
  <c r="BG447" i="1"/>
  <c r="BG446" i="1"/>
  <c r="BG445" i="1"/>
  <c r="BG444" i="1"/>
  <c r="BG443" i="1"/>
  <c r="BG442" i="1"/>
  <c r="BG441" i="1"/>
  <c r="BG440" i="1"/>
  <c r="BG439" i="1"/>
  <c r="BG438" i="1"/>
  <c r="BG437" i="1"/>
  <c r="BG436" i="1"/>
  <c r="BG435" i="1"/>
  <c r="BG434" i="1"/>
  <c r="BG433" i="1"/>
  <c r="BG432" i="1"/>
  <c r="BG431" i="1"/>
  <c r="BG430" i="1"/>
  <c r="BG429" i="1"/>
  <c r="BG428" i="1"/>
  <c r="BG427" i="1"/>
  <c r="BG426" i="1"/>
  <c r="BG425" i="1"/>
  <c r="BG424" i="1"/>
  <c r="BG423" i="1"/>
  <c r="BG422" i="1"/>
  <c r="BG421" i="1"/>
  <c r="BG420" i="1"/>
  <c r="BG419" i="1"/>
  <c r="BG418" i="1"/>
  <c r="BG417" i="1"/>
  <c r="BG416" i="1"/>
  <c r="BG415" i="1"/>
  <c r="BG414" i="1"/>
  <c r="BG413" i="1"/>
  <c r="BG412" i="1"/>
  <c r="BG411" i="1"/>
  <c r="BG410" i="1"/>
  <c r="BG409" i="1"/>
  <c r="BG408" i="1"/>
  <c r="BG407" i="1"/>
  <c r="BG406" i="1"/>
  <c r="BG405" i="1"/>
  <c r="BG404" i="1"/>
  <c r="BG403" i="1"/>
  <c r="BG402" i="1"/>
  <c r="BG401" i="1"/>
  <c r="BG400" i="1"/>
  <c r="BG399" i="1"/>
  <c r="BG398" i="1"/>
  <c r="BG397" i="1"/>
  <c r="BG396" i="1"/>
  <c r="BG395" i="1"/>
  <c r="BG394" i="1"/>
  <c r="BG393" i="1"/>
  <c r="BG392" i="1"/>
  <c r="BG391" i="1"/>
  <c r="BG390" i="1"/>
  <c r="BG389" i="1"/>
  <c r="BG388" i="1"/>
  <c r="BG387" i="1"/>
  <c r="BG386" i="1"/>
  <c r="BG385" i="1"/>
  <c r="BG384" i="1"/>
  <c r="BG383" i="1"/>
  <c r="BG382" i="1"/>
  <c r="BG381" i="1"/>
  <c r="BG380" i="1"/>
  <c r="BG379" i="1"/>
  <c r="BG378" i="1"/>
  <c r="BG377" i="1"/>
  <c r="BG376" i="1"/>
  <c r="BG375" i="1"/>
  <c r="BG374" i="1"/>
  <c r="BG373" i="1"/>
  <c r="BG372" i="1"/>
  <c r="BG371" i="1"/>
  <c r="BG370" i="1"/>
  <c r="BG369" i="1"/>
  <c r="BG368" i="1"/>
  <c r="BG367" i="1"/>
  <c r="BG366" i="1"/>
  <c r="BG365" i="1"/>
  <c r="BG364" i="1"/>
  <c r="BG363" i="1"/>
  <c r="BG362" i="1"/>
  <c r="BG361" i="1"/>
  <c r="BG360" i="1"/>
  <c r="BG359" i="1"/>
  <c r="BG358" i="1"/>
  <c r="BG357" i="1"/>
  <c r="BG356" i="1"/>
  <c r="BG355" i="1"/>
  <c r="BG354" i="1"/>
  <c r="BG353" i="1"/>
  <c r="BG352" i="1"/>
  <c r="BG351" i="1"/>
  <c r="BG350" i="1"/>
  <c r="BG349" i="1"/>
  <c r="BG348" i="1"/>
  <c r="BG347" i="1"/>
  <c r="BG346" i="1"/>
  <c r="BG345" i="1"/>
  <c r="BG344" i="1"/>
  <c r="BG343" i="1"/>
  <c r="BG342" i="1"/>
  <c r="BG341" i="1"/>
  <c r="BG340" i="1"/>
  <c r="BG339" i="1"/>
  <c r="BG338" i="1"/>
  <c r="BG337" i="1"/>
  <c r="BG336" i="1"/>
  <c r="BG335" i="1"/>
  <c r="BG334" i="1"/>
  <c r="BG333" i="1"/>
  <c r="BG332" i="1"/>
  <c r="BG331" i="1"/>
  <c r="BG330" i="1"/>
  <c r="BG329" i="1"/>
  <c r="BG328" i="1"/>
  <c r="BG327" i="1"/>
  <c r="BG326" i="1"/>
  <c r="BG325" i="1"/>
  <c r="BG324" i="1"/>
  <c r="BG323" i="1"/>
  <c r="BG322" i="1"/>
  <c r="BG321" i="1"/>
  <c r="BG320" i="1"/>
  <c r="BG319" i="1"/>
  <c r="BG318" i="1"/>
  <c r="BG317" i="1"/>
  <c r="BG316" i="1"/>
  <c r="BG315" i="1"/>
  <c r="BG314" i="1"/>
  <c r="BG313" i="1"/>
  <c r="BG312" i="1"/>
  <c r="BG311" i="1"/>
  <c r="BG310" i="1"/>
  <c r="BG309" i="1"/>
  <c r="BG308" i="1"/>
  <c r="BG307" i="1"/>
  <c r="BG306" i="1"/>
  <c r="BG305" i="1"/>
  <c r="BG304" i="1"/>
  <c r="BG303" i="1"/>
  <c r="BG302" i="1"/>
  <c r="BG301" i="1"/>
  <c r="BG300" i="1"/>
  <c r="BG299" i="1"/>
  <c r="BG298" i="1"/>
  <c r="BG297" i="1"/>
  <c r="BG296" i="1"/>
  <c r="BG295" i="1"/>
  <c r="BG294" i="1"/>
  <c r="BG293" i="1"/>
  <c r="BG292" i="1"/>
  <c r="BG291" i="1"/>
  <c r="BG290" i="1"/>
  <c r="BG289" i="1"/>
  <c r="BG288" i="1"/>
  <c r="BG287" i="1"/>
  <c r="BG286" i="1"/>
  <c r="BG285" i="1"/>
  <c r="BG284" i="1"/>
  <c r="BG283" i="1"/>
  <c r="BG282" i="1"/>
  <c r="BG281" i="1"/>
  <c r="BG280" i="1"/>
  <c r="BG279" i="1"/>
  <c r="BG278" i="1"/>
  <c r="BG277" i="1"/>
  <c r="BG276" i="1"/>
  <c r="BG275" i="1"/>
  <c r="BG274" i="1"/>
  <c r="BG273" i="1"/>
  <c r="BG272" i="1"/>
  <c r="BG271" i="1"/>
  <c r="BG270" i="1"/>
  <c r="BG269" i="1"/>
  <c r="BG268" i="1"/>
  <c r="BG267" i="1"/>
  <c r="BG266" i="1"/>
  <c r="BG265" i="1"/>
  <c r="BG264" i="1"/>
  <c r="BG263" i="1"/>
  <c r="BG262" i="1"/>
  <c r="BG261" i="1"/>
  <c r="BG260" i="1"/>
  <c r="BG259" i="1"/>
  <c r="BG258" i="1"/>
  <c r="BG257" i="1"/>
  <c r="BG256" i="1"/>
  <c r="BG255" i="1"/>
  <c r="BG254" i="1"/>
  <c r="BG253" i="1"/>
  <c r="BG252" i="1"/>
  <c r="BG251" i="1"/>
  <c r="BG250" i="1"/>
  <c r="BG249" i="1"/>
  <c r="BG248" i="1"/>
  <c r="BG247" i="1"/>
  <c r="BG246" i="1"/>
  <c r="BG245" i="1"/>
  <c r="BG244" i="1"/>
  <c r="BG243" i="1"/>
  <c r="BG242" i="1"/>
  <c r="BG241" i="1"/>
  <c r="BG240" i="1"/>
  <c r="BG239" i="1"/>
  <c r="BG238" i="1"/>
  <c r="BG237" i="1"/>
  <c r="BG236" i="1"/>
  <c r="BG235" i="1"/>
  <c r="BG234" i="1"/>
  <c r="BG233" i="1"/>
  <c r="BG232" i="1"/>
  <c r="BG231" i="1"/>
  <c r="BG230" i="1"/>
  <c r="BG229" i="1"/>
  <c r="BG228" i="1"/>
  <c r="BG227" i="1"/>
  <c r="BG226" i="1"/>
  <c r="BG225" i="1"/>
  <c r="BG224" i="1"/>
  <c r="BG223" i="1"/>
  <c r="BG222" i="1"/>
  <c r="BG221" i="1"/>
  <c r="BG220" i="1"/>
  <c r="BG219" i="1"/>
  <c r="BG218" i="1"/>
  <c r="BG217" i="1"/>
  <c r="BG216" i="1"/>
  <c r="BG215" i="1"/>
  <c r="BG214" i="1"/>
  <c r="BG213" i="1"/>
  <c r="BG212" i="1"/>
  <c r="BG211" i="1"/>
  <c r="BG210" i="1"/>
  <c r="BG209" i="1"/>
  <c r="BG208" i="1"/>
  <c r="BG207" i="1"/>
  <c r="BG206" i="1"/>
  <c r="BG205" i="1"/>
  <c r="BG204" i="1"/>
  <c r="BG203" i="1"/>
  <c r="BG202" i="1"/>
  <c r="BG201" i="1"/>
  <c r="BG200" i="1"/>
  <c r="BG199" i="1"/>
  <c r="BG198" i="1"/>
  <c r="BG197" i="1"/>
  <c r="BG196" i="1"/>
  <c r="BG195" i="1"/>
  <c r="BG194" i="1"/>
  <c r="BG193" i="1"/>
  <c r="BG192" i="1"/>
  <c r="BG191" i="1"/>
  <c r="BG190" i="1"/>
  <c r="BG189" i="1"/>
  <c r="BG188" i="1"/>
  <c r="BG187" i="1"/>
  <c r="BG186" i="1"/>
  <c r="BG185" i="1"/>
  <c r="BG184" i="1"/>
  <c r="BG183" i="1"/>
  <c r="BG182" i="1"/>
  <c r="BG181" i="1"/>
  <c r="BG180" i="1"/>
  <c r="BG179" i="1"/>
  <c r="BG178" i="1"/>
  <c r="BG177" i="1"/>
  <c r="BG176" i="1"/>
  <c r="BG175" i="1"/>
  <c r="BG174" i="1"/>
  <c r="BG173" i="1"/>
  <c r="BG172" i="1"/>
  <c r="BG171" i="1"/>
  <c r="BG170" i="1"/>
  <c r="BG169" i="1"/>
  <c r="BG168" i="1"/>
  <c r="BG167" i="1"/>
  <c r="BG166" i="1"/>
  <c r="BG165" i="1"/>
  <c r="BG164" i="1"/>
  <c r="BG163" i="1"/>
  <c r="BG162" i="1"/>
  <c r="BG161" i="1"/>
  <c r="BG160" i="1"/>
  <c r="BG159" i="1"/>
  <c r="BG158" i="1"/>
  <c r="BG157" i="1"/>
  <c r="BG156" i="1"/>
  <c r="BG155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CE295" i="1"/>
  <c r="CE347" i="1"/>
  <c r="CD347" i="1"/>
  <c r="CE346" i="1"/>
  <c r="CD346" i="1"/>
  <c r="CE345" i="1"/>
  <c r="CD345" i="1"/>
  <c r="CE344" i="1"/>
  <c r="CD344" i="1"/>
  <c r="CE343" i="1"/>
  <c r="CD343" i="1"/>
  <c r="CE342" i="1"/>
  <c r="CD342" i="1"/>
  <c r="CE341" i="1"/>
  <c r="CD341" i="1"/>
  <c r="CE340" i="1"/>
  <c r="CD340" i="1"/>
  <c r="CE339" i="1"/>
  <c r="CD339" i="1"/>
  <c r="CE338" i="1"/>
  <c r="CD338" i="1"/>
  <c r="CE337" i="1"/>
  <c r="CD337" i="1"/>
  <c r="CE336" i="1"/>
  <c r="CD336" i="1"/>
  <c r="CE335" i="1"/>
  <c r="CD335" i="1"/>
  <c r="CE334" i="1"/>
  <c r="CD334" i="1"/>
  <c r="CE333" i="1"/>
  <c r="CD333" i="1"/>
  <c r="CE332" i="1"/>
  <c r="CD332" i="1"/>
  <c r="CE331" i="1"/>
  <c r="CD331" i="1"/>
  <c r="CE330" i="1"/>
  <c r="CD330" i="1"/>
  <c r="CE329" i="1"/>
  <c r="CD329" i="1"/>
  <c r="CE328" i="1"/>
  <c r="CD328" i="1"/>
  <c r="CE327" i="1"/>
  <c r="CD327" i="1"/>
  <c r="CE326" i="1"/>
  <c r="CD326" i="1"/>
  <c r="CE325" i="1"/>
  <c r="CD325" i="1"/>
  <c r="CE324" i="1"/>
  <c r="CD324" i="1"/>
  <c r="CE323" i="1"/>
  <c r="CD323" i="1"/>
  <c r="CE322" i="1"/>
  <c r="CD322" i="1"/>
  <c r="CE321" i="1"/>
  <c r="CD321" i="1"/>
  <c r="CE320" i="1"/>
  <c r="CD320" i="1"/>
  <c r="CE319" i="1"/>
  <c r="CD319" i="1"/>
  <c r="CE318" i="1"/>
  <c r="CD318" i="1"/>
  <c r="CE317" i="1"/>
  <c r="CD317" i="1"/>
  <c r="CE316" i="1"/>
  <c r="CD316" i="1"/>
  <c r="CE315" i="1"/>
  <c r="CD315" i="1"/>
  <c r="CE314" i="1"/>
  <c r="CD314" i="1"/>
  <c r="CE313" i="1"/>
  <c r="CD313" i="1"/>
  <c r="CE312" i="1"/>
  <c r="CD312" i="1"/>
  <c r="CE311" i="1"/>
  <c r="CD311" i="1"/>
  <c r="CE310" i="1"/>
  <c r="CD310" i="1"/>
  <c r="CE309" i="1"/>
  <c r="CD309" i="1"/>
  <c r="CE308" i="1"/>
  <c r="CD308" i="1"/>
  <c r="CE307" i="1"/>
  <c r="CD307" i="1"/>
  <c r="CE306" i="1"/>
  <c r="CD306" i="1"/>
  <c r="CE305" i="1"/>
  <c r="CD305" i="1"/>
  <c r="CE304" i="1"/>
  <c r="CD304" i="1"/>
  <c r="CE303" i="1"/>
  <c r="CD303" i="1"/>
  <c r="CE302" i="1"/>
  <c r="CD302" i="1"/>
  <c r="CE301" i="1"/>
  <c r="CD301" i="1"/>
  <c r="CE300" i="1"/>
  <c r="CD300" i="1"/>
  <c r="CB347" i="1"/>
  <c r="CB346" i="1"/>
  <c r="CB345" i="1"/>
  <c r="CB344" i="1"/>
  <c r="CB343" i="1"/>
  <c r="CB342" i="1"/>
  <c r="CB341" i="1"/>
  <c r="CB340" i="1"/>
  <c r="CB339" i="1"/>
  <c r="CB338" i="1"/>
  <c r="CB337" i="1"/>
  <c r="CB336" i="1"/>
  <c r="CB335" i="1"/>
  <c r="CB334" i="1"/>
  <c r="CB333" i="1"/>
  <c r="CB332" i="1"/>
  <c r="CB331" i="1"/>
  <c r="CB330" i="1"/>
  <c r="CB329" i="1"/>
  <c r="CB328" i="1"/>
  <c r="CB327" i="1"/>
  <c r="CB326" i="1"/>
  <c r="CB325" i="1"/>
  <c r="CB324" i="1"/>
  <c r="CB323" i="1"/>
  <c r="CB322" i="1"/>
  <c r="CB321" i="1"/>
  <c r="CB320" i="1"/>
  <c r="CB319" i="1"/>
  <c r="CB318" i="1"/>
  <c r="CB317" i="1"/>
  <c r="CB316" i="1"/>
  <c r="CB315" i="1"/>
  <c r="CB314" i="1"/>
  <c r="CB313" i="1"/>
  <c r="CB312" i="1"/>
  <c r="CB311" i="1"/>
  <c r="CB310" i="1"/>
  <c r="CB309" i="1"/>
  <c r="CB308" i="1"/>
  <c r="CB307" i="1"/>
  <c r="CB306" i="1"/>
  <c r="CB305" i="1"/>
  <c r="CB304" i="1"/>
  <c r="CB303" i="1"/>
  <c r="CB302" i="1"/>
  <c r="CB301" i="1"/>
  <c r="CA347" i="1"/>
  <c r="CA346" i="1"/>
  <c r="CA345" i="1"/>
  <c r="CA344" i="1"/>
  <c r="CA343" i="1"/>
  <c r="CA342" i="1"/>
  <c r="CA341" i="1"/>
  <c r="CA340" i="1"/>
  <c r="CA339" i="1"/>
  <c r="CA338" i="1"/>
  <c r="CA337" i="1"/>
  <c r="CA336" i="1"/>
  <c r="CA335" i="1"/>
  <c r="CA334" i="1"/>
  <c r="CA333" i="1"/>
  <c r="CA332" i="1"/>
  <c r="CA331" i="1"/>
  <c r="CA330" i="1"/>
  <c r="CA329" i="1"/>
  <c r="CA328" i="1"/>
  <c r="CA327" i="1"/>
  <c r="CA326" i="1"/>
  <c r="CA325" i="1"/>
  <c r="CA324" i="1"/>
  <c r="CA323" i="1"/>
  <c r="CA322" i="1"/>
  <c r="CA321" i="1"/>
  <c r="CA320" i="1"/>
  <c r="CA319" i="1"/>
  <c r="CA318" i="1"/>
  <c r="CA317" i="1"/>
  <c r="CA316" i="1"/>
  <c r="CA315" i="1"/>
  <c r="CA314" i="1"/>
  <c r="CA313" i="1"/>
  <c r="CA312" i="1"/>
  <c r="CA311" i="1"/>
  <c r="CA310" i="1"/>
  <c r="CA309" i="1"/>
  <c r="CA308" i="1"/>
  <c r="CA307" i="1"/>
  <c r="CA306" i="1"/>
  <c r="CA305" i="1"/>
  <c r="CA304" i="1"/>
  <c r="CA303" i="1"/>
  <c r="CA302" i="1"/>
  <c r="CA301" i="1"/>
  <c r="CA300" i="1"/>
  <c r="CB300" i="1" s="1"/>
  <c r="BY975" i="1"/>
  <c r="BY974" i="1"/>
  <c r="BY973" i="1"/>
  <c r="BY972" i="1"/>
  <c r="BY971" i="1"/>
  <c r="BY970" i="1"/>
  <c r="BY969" i="1"/>
  <c r="BY968" i="1"/>
  <c r="BY967" i="1"/>
  <c r="BY966" i="1"/>
  <c r="BY965" i="1"/>
  <c r="BY964" i="1"/>
  <c r="BY963" i="1"/>
  <c r="BY962" i="1"/>
  <c r="BY961" i="1"/>
  <c r="BY960" i="1"/>
  <c r="BY959" i="1"/>
  <c r="BY958" i="1"/>
  <c r="BY957" i="1"/>
  <c r="BY956" i="1"/>
  <c r="BY955" i="1"/>
  <c r="BY954" i="1"/>
  <c r="BY953" i="1"/>
  <c r="BY952" i="1"/>
  <c r="BY951" i="1"/>
  <c r="BY950" i="1"/>
  <c r="BY949" i="1"/>
  <c r="BY948" i="1"/>
  <c r="BY947" i="1"/>
  <c r="BY946" i="1"/>
  <c r="BY945" i="1"/>
  <c r="BY944" i="1"/>
  <c r="BY943" i="1"/>
  <c r="BY942" i="1"/>
  <c r="BY941" i="1"/>
  <c r="BY940" i="1"/>
  <c r="BY939" i="1"/>
  <c r="BY938" i="1"/>
  <c r="BY937" i="1"/>
  <c r="BY936" i="1"/>
  <c r="BY935" i="1"/>
  <c r="BY934" i="1"/>
  <c r="BY933" i="1"/>
  <c r="BY932" i="1"/>
  <c r="BY931" i="1"/>
  <c r="BY930" i="1"/>
  <c r="BY929" i="1"/>
  <c r="BY928" i="1"/>
  <c r="BY927" i="1"/>
  <c r="BY926" i="1"/>
  <c r="BY925" i="1"/>
  <c r="BY924" i="1"/>
  <c r="BY923" i="1"/>
  <c r="BY922" i="1"/>
  <c r="BY921" i="1"/>
  <c r="BY920" i="1"/>
  <c r="BY919" i="1"/>
  <c r="BY918" i="1"/>
  <c r="BY917" i="1"/>
  <c r="BY916" i="1"/>
  <c r="BY915" i="1"/>
  <c r="BY914" i="1"/>
  <c r="BY913" i="1"/>
  <c r="BY912" i="1"/>
  <c r="BY911" i="1"/>
  <c r="BY910" i="1"/>
  <c r="BY909" i="1"/>
  <c r="BY908" i="1"/>
  <c r="BY907" i="1"/>
  <c r="BY906" i="1"/>
  <c r="BY905" i="1"/>
  <c r="BY904" i="1"/>
  <c r="BY903" i="1"/>
  <c r="BY902" i="1"/>
  <c r="BY901" i="1"/>
  <c r="BY900" i="1"/>
  <c r="BY899" i="1"/>
  <c r="BY898" i="1"/>
  <c r="BY897" i="1"/>
  <c r="BY896" i="1"/>
  <c r="BY895" i="1"/>
  <c r="BY894" i="1"/>
  <c r="BY893" i="1"/>
  <c r="BY892" i="1"/>
  <c r="BY891" i="1"/>
  <c r="BY890" i="1"/>
  <c r="BY889" i="1"/>
  <c r="BY888" i="1"/>
  <c r="BY887" i="1"/>
  <c r="BY886" i="1"/>
  <c r="BY885" i="1"/>
  <c r="BY884" i="1"/>
  <c r="BY883" i="1"/>
  <c r="BY882" i="1"/>
  <c r="BY881" i="1"/>
  <c r="BY880" i="1"/>
  <c r="BY879" i="1"/>
  <c r="BY878" i="1"/>
  <c r="BY877" i="1"/>
  <c r="BY876" i="1"/>
  <c r="BY875" i="1"/>
  <c r="BY874" i="1"/>
  <c r="BY873" i="1"/>
  <c r="BY872" i="1"/>
  <c r="BY871" i="1"/>
  <c r="BY870" i="1"/>
  <c r="BY869" i="1"/>
  <c r="BY868" i="1"/>
  <c r="BY867" i="1"/>
  <c r="BY866" i="1"/>
  <c r="BY865" i="1"/>
  <c r="BY864" i="1"/>
  <c r="BY863" i="1"/>
  <c r="BY862" i="1"/>
  <c r="BY861" i="1"/>
  <c r="BY860" i="1"/>
  <c r="BY859" i="1"/>
  <c r="BY858" i="1"/>
  <c r="BY857" i="1"/>
  <c r="BY856" i="1"/>
  <c r="BY855" i="1"/>
  <c r="BY854" i="1"/>
  <c r="BY853" i="1"/>
  <c r="BY852" i="1"/>
  <c r="BY851" i="1"/>
  <c r="BY850" i="1"/>
  <c r="BY849" i="1"/>
  <c r="BY848" i="1"/>
  <c r="BY847" i="1"/>
  <c r="BY846" i="1"/>
  <c r="BY845" i="1"/>
  <c r="BY844" i="1"/>
  <c r="BY843" i="1"/>
  <c r="BY842" i="1"/>
  <c r="BY841" i="1"/>
  <c r="BY840" i="1"/>
  <c r="BY839" i="1"/>
  <c r="BY838" i="1"/>
  <c r="BY837" i="1"/>
  <c r="BY836" i="1"/>
  <c r="BY835" i="1"/>
  <c r="BY834" i="1"/>
  <c r="BY833" i="1"/>
  <c r="BY832" i="1"/>
  <c r="BY831" i="1"/>
  <c r="BY830" i="1"/>
  <c r="BY829" i="1"/>
  <c r="BY828" i="1"/>
  <c r="BY827" i="1"/>
  <c r="BY826" i="1"/>
  <c r="BY825" i="1"/>
  <c r="BY824" i="1"/>
  <c r="BY823" i="1"/>
  <c r="BY822" i="1"/>
  <c r="BY821" i="1"/>
  <c r="BY820" i="1"/>
  <c r="BY819" i="1"/>
  <c r="BY818" i="1"/>
  <c r="BY817" i="1"/>
  <c r="BY816" i="1"/>
  <c r="BY815" i="1"/>
  <c r="BY814" i="1"/>
  <c r="BY813" i="1"/>
  <c r="BY812" i="1"/>
  <c r="BY811" i="1"/>
  <c r="BY810" i="1"/>
  <c r="BY809" i="1"/>
  <c r="BY808" i="1"/>
  <c r="BY807" i="1"/>
  <c r="BY806" i="1"/>
  <c r="BY805" i="1"/>
  <c r="BY804" i="1"/>
  <c r="BY803" i="1"/>
  <c r="BY802" i="1"/>
  <c r="BY801" i="1"/>
  <c r="BY800" i="1"/>
  <c r="BY799" i="1"/>
  <c r="BY798" i="1"/>
  <c r="BY797" i="1"/>
  <c r="BY796" i="1"/>
  <c r="BY795" i="1"/>
  <c r="BY794" i="1"/>
  <c r="BY793" i="1"/>
  <c r="BY792" i="1"/>
  <c r="BY791" i="1"/>
  <c r="BY790" i="1"/>
  <c r="BY789" i="1"/>
  <c r="BY788" i="1"/>
  <c r="BY787" i="1"/>
  <c r="BY786" i="1"/>
  <c r="BY785" i="1"/>
  <c r="BY784" i="1"/>
  <c r="BY783" i="1"/>
  <c r="BY782" i="1"/>
  <c r="BY781" i="1"/>
  <c r="BY780" i="1"/>
  <c r="BY779" i="1"/>
  <c r="BY778" i="1"/>
  <c r="BY777" i="1"/>
  <c r="BY776" i="1"/>
  <c r="BY775" i="1"/>
  <c r="BY774" i="1"/>
  <c r="BY773" i="1"/>
  <c r="BY772" i="1"/>
  <c r="BY771" i="1"/>
  <c r="BY770" i="1"/>
  <c r="BY769" i="1"/>
  <c r="BY768" i="1"/>
  <c r="BY767" i="1"/>
  <c r="BY766" i="1"/>
  <c r="BY765" i="1"/>
  <c r="BY764" i="1"/>
  <c r="BY763" i="1"/>
  <c r="BY762" i="1"/>
  <c r="BY761" i="1"/>
  <c r="BY760" i="1"/>
  <c r="BY759" i="1"/>
  <c r="BY758" i="1"/>
  <c r="BY757" i="1"/>
  <c r="BY756" i="1"/>
  <c r="BY755" i="1"/>
  <c r="BY754" i="1"/>
  <c r="BY753" i="1"/>
  <c r="BY752" i="1"/>
  <c r="BY751" i="1"/>
  <c r="BY750" i="1"/>
  <c r="BY749" i="1"/>
  <c r="BY748" i="1"/>
  <c r="BY747" i="1"/>
  <c r="BY746" i="1"/>
  <c r="BY745" i="1"/>
  <c r="BY744" i="1"/>
  <c r="BY743" i="1"/>
  <c r="BY742" i="1"/>
  <c r="BY741" i="1"/>
  <c r="BY740" i="1"/>
  <c r="BY739" i="1"/>
  <c r="BY738" i="1"/>
  <c r="BY737" i="1"/>
  <c r="BY736" i="1"/>
  <c r="BY735" i="1"/>
  <c r="BY734" i="1"/>
  <c r="BY733" i="1"/>
  <c r="BY732" i="1"/>
  <c r="BY731" i="1"/>
  <c r="BY730" i="1"/>
  <c r="BY729" i="1"/>
  <c r="BY728" i="1"/>
  <c r="BY727" i="1"/>
  <c r="BY726" i="1"/>
  <c r="BY725" i="1"/>
  <c r="BY724" i="1"/>
  <c r="BY723" i="1"/>
  <c r="BY722" i="1"/>
  <c r="BY721" i="1"/>
  <c r="BY720" i="1"/>
  <c r="BY719" i="1"/>
  <c r="BY718" i="1"/>
  <c r="BY717" i="1"/>
  <c r="BY716" i="1"/>
  <c r="BY715" i="1"/>
  <c r="BY714" i="1"/>
  <c r="BY713" i="1"/>
  <c r="BY712" i="1"/>
  <c r="BY711" i="1"/>
  <c r="BY710" i="1"/>
  <c r="BY709" i="1"/>
  <c r="BY708" i="1"/>
  <c r="BY707" i="1"/>
  <c r="BY706" i="1"/>
  <c r="BY705" i="1"/>
  <c r="BY704" i="1"/>
  <c r="BY703" i="1"/>
  <c r="BY702" i="1"/>
  <c r="BY701" i="1"/>
  <c r="BY700" i="1"/>
  <c r="BY699" i="1"/>
  <c r="BY698" i="1"/>
  <c r="BY697" i="1"/>
  <c r="BY696" i="1"/>
  <c r="BY695" i="1"/>
  <c r="BY694" i="1"/>
  <c r="BY693" i="1"/>
  <c r="BY692" i="1"/>
  <c r="BY691" i="1"/>
  <c r="BY690" i="1"/>
  <c r="BY689" i="1"/>
  <c r="BY688" i="1"/>
  <c r="BY687" i="1"/>
  <c r="BY686" i="1"/>
  <c r="BY685" i="1"/>
  <c r="BY684" i="1"/>
  <c r="BY683" i="1"/>
  <c r="BY682" i="1"/>
  <c r="BY681" i="1"/>
  <c r="BY680" i="1"/>
  <c r="BY679" i="1"/>
  <c r="BY678" i="1"/>
  <c r="BY677" i="1"/>
  <c r="BY676" i="1"/>
  <c r="BY675" i="1"/>
  <c r="BY674" i="1"/>
  <c r="BY673" i="1"/>
  <c r="BY672" i="1"/>
  <c r="BY671" i="1"/>
  <c r="BY670" i="1"/>
  <c r="BY669" i="1"/>
  <c r="BY668" i="1"/>
  <c r="BY667" i="1"/>
  <c r="BY666" i="1"/>
  <c r="BY665" i="1"/>
  <c r="BY664" i="1"/>
  <c r="BY663" i="1"/>
  <c r="BY662" i="1"/>
  <c r="BY661" i="1"/>
  <c r="BY660" i="1"/>
  <c r="BY659" i="1"/>
  <c r="BY658" i="1"/>
  <c r="BY657" i="1"/>
  <c r="BY656" i="1"/>
  <c r="BY655" i="1"/>
  <c r="BY654" i="1"/>
  <c r="BY653" i="1"/>
  <c r="BY652" i="1"/>
  <c r="BY651" i="1"/>
  <c r="BY650" i="1"/>
  <c r="BY649" i="1"/>
  <c r="BY648" i="1"/>
  <c r="BY647" i="1"/>
  <c r="BY646" i="1"/>
  <c r="BY645" i="1"/>
  <c r="BY644" i="1"/>
  <c r="BY643" i="1"/>
  <c r="BY642" i="1"/>
  <c r="BY641" i="1"/>
  <c r="BY640" i="1"/>
  <c r="BY639" i="1"/>
  <c r="BY638" i="1"/>
  <c r="BY637" i="1"/>
  <c r="BY636" i="1"/>
  <c r="BY635" i="1"/>
  <c r="BY634" i="1"/>
  <c r="BY633" i="1"/>
  <c r="BY632" i="1"/>
  <c r="BY631" i="1"/>
  <c r="BY630" i="1"/>
  <c r="BY629" i="1"/>
  <c r="BY628" i="1"/>
  <c r="BY627" i="1"/>
  <c r="BY626" i="1"/>
  <c r="BY625" i="1"/>
  <c r="BY624" i="1"/>
  <c r="BY623" i="1"/>
  <c r="BY622" i="1"/>
  <c r="BY621" i="1"/>
  <c r="BY620" i="1"/>
  <c r="BY619" i="1"/>
  <c r="BY618" i="1"/>
  <c r="BY617" i="1"/>
  <c r="BY616" i="1"/>
  <c r="BY615" i="1"/>
  <c r="BY614" i="1"/>
  <c r="BY613" i="1"/>
  <c r="BY612" i="1"/>
  <c r="BY611" i="1"/>
  <c r="BY610" i="1"/>
  <c r="BY609" i="1"/>
  <c r="BY608" i="1"/>
  <c r="BY607" i="1"/>
  <c r="BY606" i="1"/>
  <c r="BY605" i="1"/>
  <c r="BY604" i="1"/>
  <c r="BY603" i="1"/>
  <c r="BY602" i="1"/>
  <c r="BY601" i="1"/>
  <c r="BY600" i="1"/>
  <c r="BY599" i="1"/>
  <c r="BY598" i="1"/>
  <c r="BY597" i="1"/>
  <c r="BY596" i="1"/>
  <c r="BY595" i="1"/>
  <c r="BY594" i="1"/>
  <c r="BY593" i="1"/>
  <c r="BY592" i="1"/>
  <c r="BY591" i="1"/>
  <c r="BY590" i="1"/>
  <c r="BY589" i="1"/>
  <c r="BY588" i="1"/>
  <c r="BY587" i="1"/>
  <c r="BY586" i="1"/>
  <c r="BY585" i="1"/>
  <c r="BY584" i="1"/>
  <c r="BY583" i="1"/>
  <c r="BY582" i="1"/>
  <c r="BY581" i="1"/>
  <c r="BY580" i="1"/>
  <c r="BY579" i="1"/>
  <c r="BY578" i="1"/>
  <c r="BY577" i="1"/>
  <c r="BY576" i="1"/>
  <c r="BY575" i="1"/>
  <c r="BY574" i="1"/>
  <c r="BY573" i="1"/>
  <c r="BY572" i="1"/>
  <c r="BY571" i="1"/>
  <c r="BY570" i="1"/>
  <c r="BY569" i="1"/>
  <c r="BY568" i="1"/>
  <c r="BY567" i="1"/>
  <c r="BY566" i="1"/>
  <c r="BY565" i="1"/>
  <c r="BY564" i="1"/>
  <c r="BY563" i="1"/>
  <c r="BY562" i="1"/>
  <c r="BY561" i="1"/>
  <c r="BY560" i="1"/>
  <c r="BY559" i="1"/>
  <c r="BY558" i="1"/>
  <c r="BY557" i="1"/>
  <c r="BY556" i="1"/>
  <c r="BY555" i="1"/>
  <c r="BY554" i="1"/>
  <c r="BY553" i="1"/>
  <c r="BY552" i="1"/>
  <c r="BY551" i="1"/>
  <c r="BY550" i="1"/>
  <c r="BY549" i="1"/>
  <c r="BY548" i="1"/>
  <c r="BY547" i="1"/>
  <c r="BY546" i="1"/>
  <c r="BY545" i="1"/>
  <c r="BY544" i="1"/>
  <c r="BY543" i="1"/>
  <c r="BY542" i="1"/>
  <c r="BY541" i="1"/>
  <c r="BY540" i="1"/>
  <c r="BY539" i="1"/>
  <c r="BY538" i="1"/>
  <c r="BY537" i="1"/>
  <c r="BY536" i="1"/>
  <c r="BY535" i="1"/>
  <c r="BY534" i="1"/>
  <c r="BY533" i="1"/>
  <c r="BY532" i="1"/>
  <c r="BY531" i="1"/>
  <c r="BY530" i="1"/>
  <c r="BY529" i="1"/>
  <c r="BY528" i="1"/>
  <c r="BY527" i="1"/>
  <c r="BY526" i="1"/>
  <c r="BY525" i="1"/>
  <c r="BY524" i="1"/>
  <c r="BY523" i="1"/>
  <c r="BY522" i="1"/>
  <c r="BY521" i="1"/>
  <c r="BY520" i="1"/>
  <c r="BY519" i="1"/>
  <c r="BY518" i="1"/>
  <c r="BY517" i="1"/>
  <c r="BY516" i="1"/>
  <c r="BY515" i="1"/>
  <c r="BY514" i="1"/>
  <c r="BY513" i="1"/>
  <c r="BY512" i="1"/>
  <c r="BY511" i="1"/>
  <c r="BY510" i="1"/>
  <c r="BY509" i="1"/>
  <c r="BY508" i="1"/>
  <c r="BY507" i="1"/>
  <c r="BY506" i="1"/>
  <c r="BY505" i="1"/>
  <c r="BY504" i="1"/>
  <c r="BY503" i="1"/>
  <c r="BY502" i="1"/>
  <c r="BY501" i="1"/>
  <c r="BY500" i="1"/>
  <c r="BY499" i="1"/>
  <c r="BY498" i="1"/>
  <c r="BY497" i="1"/>
  <c r="BY496" i="1"/>
  <c r="BY495" i="1"/>
  <c r="BY494" i="1"/>
  <c r="BY493" i="1"/>
  <c r="BY492" i="1"/>
  <c r="BY491" i="1"/>
  <c r="BY490" i="1"/>
  <c r="BY489" i="1"/>
  <c r="BY488" i="1"/>
  <c r="BY487" i="1"/>
  <c r="BY486" i="1"/>
  <c r="BY485" i="1"/>
  <c r="BY484" i="1"/>
  <c r="BY483" i="1"/>
  <c r="BY482" i="1"/>
  <c r="BY481" i="1"/>
  <c r="BY480" i="1"/>
  <c r="BY479" i="1"/>
  <c r="BY478" i="1"/>
  <c r="BY477" i="1"/>
  <c r="BY476" i="1"/>
  <c r="BY475" i="1"/>
  <c r="BY474" i="1"/>
  <c r="BY473" i="1"/>
  <c r="BY472" i="1"/>
  <c r="BY471" i="1"/>
  <c r="BY470" i="1"/>
  <c r="BY469" i="1"/>
  <c r="BY468" i="1"/>
  <c r="BY467" i="1"/>
  <c r="BY466" i="1"/>
  <c r="BY465" i="1"/>
  <c r="BY464" i="1"/>
  <c r="BY463" i="1"/>
  <c r="BY462" i="1"/>
  <c r="BY461" i="1"/>
  <c r="BY460" i="1"/>
  <c r="BY459" i="1"/>
  <c r="BY458" i="1"/>
  <c r="BY457" i="1"/>
  <c r="BY456" i="1"/>
  <c r="BY455" i="1"/>
  <c r="BY454" i="1"/>
  <c r="BY453" i="1"/>
  <c r="BY452" i="1"/>
  <c r="BY451" i="1"/>
  <c r="BY450" i="1"/>
  <c r="BY449" i="1"/>
  <c r="BY448" i="1"/>
  <c r="BY447" i="1"/>
  <c r="BY446" i="1"/>
  <c r="BY445" i="1"/>
  <c r="BY444" i="1"/>
  <c r="BY443" i="1"/>
  <c r="BY442" i="1"/>
  <c r="BY441" i="1"/>
  <c r="BY440" i="1"/>
  <c r="BY439" i="1"/>
  <c r="BY438" i="1"/>
  <c r="BY437" i="1"/>
  <c r="BY436" i="1"/>
  <c r="BY435" i="1"/>
  <c r="BY434" i="1"/>
  <c r="BY433" i="1"/>
  <c r="BY432" i="1"/>
  <c r="BY431" i="1"/>
  <c r="BY430" i="1"/>
  <c r="BY429" i="1"/>
  <c r="BY428" i="1"/>
  <c r="BY427" i="1"/>
  <c r="BY426" i="1"/>
  <c r="BY425" i="1"/>
  <c r="BY424" i="1"/>
  <c r="BY423" i="1"/>
  <c r="BY422" i="1"/>
  <c r="BY421" i="1"/>
  <c r="BY420" i="1"/>
  <c r="BY419" i="1"/>
  <c r="BY418" i="1"/>
  <c r="BY417" i="1"/>
  <c r="BY416" i="1"/>
  <c r="BY415" i="1"/>
  <c r="BY414" i="1"/>
  <c r="BY413" i="1"/>
  <c r="BY412" i="1"/>
  <c r="BY411" i="1"/>
  <c r="BY410" i="1"/>
  <c r="BY409" i="1"/>
  <c r="BY408" i="1"/>
  <c r="BY407" i="1"/>
  <c r="BY406" i="1"/>
  <c r="BY405" i="1"/>
  <c r="BY404" i="1"/>
  <c r="BY403" i="1"/>
  <c r="BY402" i="1"/>
  <c r="BY401" i="1"/>
  <c r="BY400" i="1"/>
  <c r="BY399" i="1"/>
  <c r="BY398" i="1"/>
  <c r="BY397" i="1"/>
  <c r="BY396" i="1"/>
  <c r="BY395" i="1"/>
  <c r="BY394" i="1"/>
  <c r="BY393" i="1"/>
  <c r="BY392" i="1"/>
  <c r="BY391" i="1"/>
  <c r="BY390" i="1"/>
  <c r="BY389" i="1"/>
  <c r="BY388" i="1"/>
  <c r="BY387" i="1"/>
  <c r="BY386" i="1"/>
  <c r="BY385" i="1"/>
  <c r="BY384" i="1"/>
  <c r="BY383" i="1"/>
  <c r="BY382" i="1"/>
  <c r="BY381" i="1"/>
  <c r="BY380" i="1"/>
  <c r="BY379" i="1"/>
  <c r="BY378" i="1"/>
  <c r="BY377" i="1"/>
  <c r="BY376" i="1"/>
  <c r="BY375" i="1"/>
  <c r="BY374" i="1"/>
  <c r="BY373" i="1"/>
  <c r="BY372" i="1"/>
  <c r="BY371" i="1"/>
  <c r="BY370" i="1"/>
  <c r="BY369" i="1"/>
  <c r="BY368" i="1"/>
  <c r="BY367" i="1"/>
  <c r="BY366" i="1"/>
  <c r="BY365" i="1"/>
  <c r="BY364" i="1"/>
  <c r="BY363" i="1"/>
  <c r="BY362" i="1"/>
  <c r="BY361" i="1"/>
  <c r="BY360" i="1"/>
  <c r="BY359" i="1"/>
  <c r="BY358" i="1"/>
  <c r="BY357" i="1"/>
  <c r="BY356" i="1"/>
  <c r="BY355" i="1"/>
  <c r="BY354" i="1"/>
  <c r="BY353" i="1"/>
  <c r="BY352" i="1"/>
  <c r="BY351" i="1"/>
  <c r="BY350" i="1"/>
  <c r="BY349" i="1"/>
  <c r="BY348" i="1"/>
  <c r="BY347" i="1"/>
  <c r="BY346" i="1"/>
  <c r="BY345" i="1"/>
  <c r="BY344" i="1"/>
  <c r="BY343" i="1"/>
  <c r="BY342" i="1"/>
  <c r="BY341" i="1"/>
  <c r="BY340" i="1"/>
  <c r="BY339" i="1"/>
  <c r="BY338" i="1"/>
  <c r="BY337" i="1"/>
  <c r="BY336" i="1"/>
  <c r="BY335" i="1"/>
  <c r="BY334" i="1"/>
  <c r="BY333" i="1"/>
  <c r="BY332" i="1"/>
  <c r="BY331" i="1"/>
  <c r="BY330" i="1"/>
  <c r="BY329" i="1"/>
  <c r="BY328" i="1"/>
  <c r="BY327" i="1"/>
  <c r="BY326" i="1"/>
  <c r="BY325" i="1"/>
  <c r="BY324" i="1"/>
  <c r="BY323" i="1"/>
  <c r="BY322" i="1"/>
  <c r="BY321" i="1"/>
  <c r="BY320" i="1"/>
  <c r="BY319" i="1"/>
  <c r="BY318" i="1"/>
  <c r="BY317" i="1"/>
  <c r="BY316" i="1"/>
  <c r="BY315" i="1"/>
  <c r="BY314" i="1"/>
  <c r="BY313" i="1"/>
  <c r="BY312" i="1"/>
  <c r="BY311" i="1"/>
  <c r="BY310" i="1"/>
  <c r="BY309" i="1"/>
  <c r="BY308" i="1"/>
  <c r="BY307" i="1"/>
  <c r="BY306" i="1"/>
  <c r="BY305" i="1"/>
  <c r="BY304" i="1"/>
  <c r="BY303" i="1"/>
  <c r="BY302" i="1"/>
  <c r="BY301" i="1"/>
  <c r="BY299" i="1"/>
  <c r="BY298" i="1"/>
  <c r="BY297" i="1"/>
  <c r="BY296" i="1"/>
  <c r="BY295" i="1"/>
  <c r="BY294" i="1"/>
  <c r="BY293" i="1"/>
  <c r="BY292" i="1"/>
  <c r="BY291" i="1"/>
  <c r="BY290" i="1"/>
  <c r="BY289" i="1"/>
  <c r="BY288" i="1"/>
  <c r="BY287" i="1"/>
  <c r="BY286" i="1"/>
  <c r="BY285" i="1"/>
  <c r="BY284" i="1"/>
  <c r="BY283" i="1"/>
  <c r="BY282" i="1"/>
  <c r="BY281" i="1"/>
  <c r="BY280" i="1"/>
  <c r="BY279" i="1"/>
  <c r="BY278" i="1"/>
  <c r="BY277" i="1"/>
  <c r="BY276" i="1"/>
  <c r="BY275" i="1"/>
  <c r="BY274" i="1"/>
  <c r="BY273" i="1"/>
  <c r="BY272" i="1"/>
  <c r="BY271" i="1"/>
  <c r="BY270" i="1"/>
  <c r="BY269" i="1"/>
  <c r="BY268" i="1"/>
  <c r="BY267" i="1"/>
  <c r="BY266" i="1"/>
  <c r="BY265" i="1"/>
  <c r="BY264" i="1"/>
  <c r="BY263" i="1"/>
  <c r="BY262" i="1"/>
  <c r="BY261" i="1"/>
  <c r="BY260" i="1"/>
  <c r="BY259" i="1"/>
  <c r="BY258" i="1"/>
  <c r="BY257" i="1"/>
  <c r="BY256" i="1"/>
  <c r="BY255" i="1"/>
  <c r="BY254" i="1"/>
  <c r="BY253" i="1"/>
  <c r="BY252" i="1"/>
  <c r="BY251" i="1"/>
  <c r="BY250" i="1"/>
  <c r="BY249" i="1"/>
  <c r="BY248" i="1"/>
  <c r="BY247" i="1"/>
  <c r="BY246" i="1"/>
  <c r="BY245" i="1"/>
  <c r="BY244" i="1"/>
  <c r="BY243" i="1"/>
  <c r="BY242" i="1"/>
  <c r="BY241" i="1"/>
  <c r="BY240" i="1"/>
  <c r="BY239" i="1"/>
  <c r="BY238" i="1"/>
  <c r="BY237" i="1"/>
  <c r="BY236" i="1"/>
  <c r="BY235" i="1"/>
  <c r="BY234" i="1"/>
  <c r="BY233" i="1"/>
  <c r="BY232" i="1"/>
  <c r="BY231" i="1"/>
  <c r="BY230" i="1"/>
  <c r="BY229" i="1"/>
  <c r="BY228" i="1"/>
  <c r="BY227" i="1"/>
  <c r="BY226" i="1"/>
  <c r="BY225" i="1"/>
  <c r="BY224" i="1"/>
  <c r="BY223" i="1"/>
  <c r="BY222" i="1"/>
  <c r="BY221" i="1"/>
  <c r="BY220" i="1"/>
  <c r="BY219" i="1"/>
  <c r="BY218" i="1"/>
  <c r="BY217" i="1"/>
  <c r="BY216" i="1"/>
  <c r="BY215" i="1"/>
  <c r="BY214" i="1"/>
  <c r="BY213" i="1"/>
  <c r="BY212" i="1"/>
  <c r="BY211" i="1"/>
  <c r="BY210" i="1"/>
  <c r="BY209" i="1"/>
  <c r="BY208" i="1"/>
  <c r="BY207" i="1"/>
  <c r="BY206" i="1"/>
  <c r="BY205" i="1"/>
  <c r="BY204" i="1"/>
  <c r="BY203" i="1"/>
  <c r="BY202" i="1"/>
  <c r="BY201" i="1"/>
  <c r="BY200" i="1"/>
  <c r="BY199" i="1"/>
  <c r="BY198" i="1"/>
  <c r="BY197" i="1"/>
  <c r="BY196" i="1"/>
  <c r="BY195" i="1"/>
  <c r="BY194" i="1"/>
  <c r="BY193" i="1"/>
  <c r="BY192" i="1"/>
  <c r="BY191" i="1"/>
  <c r="BY190" i="1"/>
  <c r="BY189" i="1"/>
  <c r="BY188" i="1"/>
  <c r="BY187" i="1"/>
  <c r="BY186" i="1"/>
  <c r="BY185" i="1"/>
  <c r="BY184" i="1"/>
  <c r="BY183" i="1"/>
  <c r="BY182" i="1"/>
  <c r="BY181" i="1"/>
  <c r="BY180" i="1"/>
  <c r="BY179" i="1"/>
  <c r="BY178" i="1"/>
  <c r="BY177" i="1"/>
  <c r="BY176" i="1"/>
  <c r="BY175" i="1"/>
  <c r="BY174" i="1"/>
  <c r="BY173" i="1"/>
  <c r="BY172" i="1"/>
  <c r="BY171" i="1"/>
  <c r="BY170" i="1"/>
  <c r="BY169" i="1"/>
  <c r="BY168" i="1"/>
  <c r="BY167" i="1"/>
  <c r="BY166" i="1"/>
  <c r="BY165" i="1"/>
  <c r="BY164" i="1"/>
  <c r="BY163" i="1"/>
  <c r="BY162" i="1"/>
  <c r="BY161" i="1"/>
  <c r="BY160" i="1"/>
  <c r="BY159" i="1"/>
  <c r="BY158" i="1"/>
  <c r="BY157" i="1"/>
  <c r="BY156" i="1"/>
  <c r="BY155" i="1"/>
  <c r="BY154" i="1"/>
  <c r="BY153" i="1"/>
  <c r="BY152" i="1"/>
  <c r="BY151" i="1"/>
  <c r="BY150" i="1"/>
  <c r="BY149" i="1"/>
  <c r="BY148" i="1"/>
  <c r="BY147" i="1"/>
  <c r="BY146" i="1"/>
  <c r="BY145" i="1"/>
  <c r="BY144" i="1"/>
  <c r="BY143" i="1"/>
  <c r="BY142" i="1"/>
  <c r="BY141" i="1"/>
  <c r="BY140" i="1"/>
  <c r="BY139" i="1"/>
  <c r="BY138" i="1"/>
  <c r="BY137" i="1"/>
  <c r="BY136" i="1"/>
  <c r="BY135" i="1"/>
  <c r="BY134" i="1"/>
  <c r="BY133" i="1"/>
  <c r="BY132" i="1"/>
  <c r="BY131" i="1"/>
  <c r="BY130" i="1"/>
  <c r="BY129" i="1"/>
  <c r="BY128" i="1"/>
  <c r="BY127" i="1"/>
  <c r="BY126" i="1"/>
  <c r="BY125" i="1"/>
  <c r="BY124" i="1"/>
  <c r="BY123" i="1"/>
  <c r="BY122" i="1"/>
  <c r="BY121" i="1"/>
  <c r="BY120" i="1"/>
  <c r="BY119" i="1"/>
  <c r="BY118" i="1"/>
  <c r="BY117" i="1"/>
  <c r="BY116" i="1"/>
  <c r="BY115" i="1"/>
  <c r="BY114" i="1"/>
  <c r="BY113" i="1"/>
  <c r="BY112" i="1"/>
  <c r="BY111" i="1"/>
  <c r="BY110" i="1"/>
  <c r="BY109" i="1"/>
  <c r="BY108" i="1"/>
  <c r="BY107" i="1"/>
  <c r="BY106" i="1"/>
  <c r="BY105" i="1"/>
  <c r="BY104" i="1"/>
  <c r="BY103" i="1"/>
  <c r="BY102" i="1"/>
  <c r="BY101" i="1"/>
  <c r="BY100" i="1"/>
  <c r="BY99" i="1"/>
  <c r="BY98" i="1"/>
  <c r="BY97" i="1"/>
  <c r="BY96" i="1"/>
  <c r="BY95" i="1"/>
  <c r="BY94" i="1"/>
  <c r="BY93" i="1"/>
  <c r="BY92" i="1"/>
  <c r="BY91" i="1"/>
  <c r="BY90" i="1"/>
  <c r="BY89" i="1"/>
  <c r="BY88" i="1"/>
  <c r="BY87" i="1"/>
  <c r="BY86" i="1"/>
  <c r="BY85" i="1"/>
  <c r="BY84" i="1"/>
  <c r="BY83" i="1"/>
  <c r="BY82" i="1"/>
  <c r="BY81" i="1"/>
  <c r="BY80" i="1"/>
  <c r="BY79" i="1"/>
  <c r="BY78" i="1"/>
  <c r="BY77" i="1"/>
  <c r="BY76" i="1"/>
  <c r="BY75" i="1"/>
  <c r="BY74" i="1"/>
  <c r="BY73" i="1"/>
  <c r="BY72" i="1"/>
  <c r="BY71" i="1"/>
  <c r="BY70" i="1"/>
  <c r="BY69" i="1"/>
  <c r="BY68" i="1"/>
  <c r="BY67" i="1"/>
  <c r="BY66" i="1"/>
  <c r="BY65" i="1"/>
  <c r="BY64" i="1"/>
  <c r="BY63" i="1"/>
  <c r="BY62" i="1"/>
  <c r="BY61" i="1"/>
  <c r="BY60" i="1"/>
  <c r="BY59" i="1"/>
  <c r="BY58" i="1"/>
  <c r="BY57" i="1"/>
  <c r="BY56" i="1"/>
  <c r="BY55" i="1"/>
  <c r="BY54" i="1"/>
  <c r="BY53" i="1"/>
  <c r="BY52" i="1"/>
  <c r="BY51" i="1"/>
  <c r="BY50" i="1"/>
  <c r="BY49" i="1"/>
  <c r="BY48" i="1"/>
  <c r="BY47" i="1"/>
  <c r="BY46" i="1"/>
  <c r="BY45" i="1"/>
  <c r="BY44" i="1"/>
  <c r="BY43" i="1"/>
  <c r="BY42" i="1"/>
  <c r="BY41" i="1"/>
  <c r="BY40" i="1"/>
  <c r="BY39" i="1"/>
  <c r="BY38" i="1"/>
  <c r="BY37" i="1"/>
  <c r="BY36" i="1"/>
  <c r="BY35" i="1"/>
  <c r="BY34" i="1"/>
  <c r="BY33" i="1"/>
  <c r="BY32" i="1"/>
  <c r="BY31" i="1"/>
  <c r="BY30" i="1"/>
  <c r="BY29" i="1"/>
  <c r="BY28" i="1"/>
  <c r="BY27" i="1"/>
  <c r="BY26" i="1"/>
  <c r="BY25" i="1"/>
  <c r="BY24" i="1"/>
  <c r="BY23" i="1"/>
  <c r="BY22" i="1"/>
  <c r="BY21" i="1"/>
  <c r="BY20" i="1"/>
  <c r="BY19" i="1"/>
  <c r="BY18" i="1"/>
  <c r="BY17" i="1"/>
  <c r="BY16" i="1"/>
  <c r="BY15" i="1"/>
  <c r="BY14" i="1"/>
  <c r="BY13" i="1"/>
  <c r="BY12" i="1"/>
  <c r="BY11" i="1"/>
  <c r="BY10" i="1"/>
  <c r="BY9" i="1"/>
  <c r="BY8" i="1"/>
  <c r="BY7" i="1"/>
  <c r="BY6" i="1"/>
  <c r="BY5" i="1"/>
  <c r="BY4" i="1"/>
  <c r="BY3" i="1"/>
  <c r="BY300" i="1"/>
  <c r="CE294" i="1"/>
  <c r="CE293" i="1"/>
  <c r="CE291" i="1"/>
  <c r="CE290" i="1"/>
  <c r="CE289" i="1"/>
  <c r="CE288" i="1"/>
  <c r="CE287" i="1"/>
  <c r="CE286" i="1"/>
  <c r="BA975" i="1"/>
  <c r="AY975" i="1"/>
  <c r="BA974" i="1"/>
  <c r="AY974" i="1"/>
  <c r="BA973" i="1"/>
  <c r="AY973" i="1"/>
  <c r="BA972" i="1"/>
  <c r="AY972" i="1"/>
  <c r="BA971" i="1"/>
  <c r="AY971" i="1"/>
  <c r="BA970" i="1"/>
  <c r="AY970" i="1"/>
  <c r="BA969" i="1"/>
  <c r="AY969" i="1"/>
  <c r="BA968" i="1"/>
  <c r="AY968" i="1"/>
  <c r="BA967" i="1"/>
  <c r="AY967" i="1"/>
  <c r="BA966" i="1"/>
  <c r="AY966" i="1"/>
  <c r="BA965" i="1"/>
  <c r="AY965" i="1"/>
  <c r="BA964" i="1"/>
  <c r="AY964" i="1"/>
  <c r="BA963" i="1"/>
  <c r="AY963" i="1"/>
  <c r="BA962" i="1"/>
  <c r="AZ962" i="1"/>
  <c r="AY962" i="1"/>
  <c r="BA961" i="1"/>
  <c r="AZ961" i="1"/>
  <c r="AY961" i="1"/>
  <c r="AX961" i="1"/>
  <c r="BA960" i="1"/>
  <c r="AZ960" i="1"/>
  <c r="AY960" i="1"/>
  <c r="AX960" i="1"/>
  <c r="BA959" i="1"/>
  <c r="AZ959" i="1"/>
  <c r="AY959" i="1"/>
  <c r="AX959" i="1"/>
  <c r="BA958" i="1"/>
  <c r="AZ958" i="1"/>
  <c r="AY958" i="1"/>
  <c r="AX958" i="1"/>
  <c r="BA957" i="1"/>
  <c r="AZ957" i="1"/>
  <c r="AY957" i="1"/>
  <c r="AX957" i="1"/>
  <c r="BA956" i="1"/>
  <c r="AZ956" i="1"/>
  <c r="AY956" i="1"/>
  <c r="AX956" i="1"/>
  <c r="BA955" i="1"/>
  <c r="AZ955" i="1"/>
  <c r="AY955" i="1"/>
  <c r="AX955" i="1"/>
  <c r="BA954" i="1"/>
  <c r="AZ954" i="1"/>
  <c r="AY954" i="1"/>
  <c r="AX954" i="1"/>
  <c r="BA953" i="1"/>
  <c r="AZ953" i="1"/>
  <c r="AY953" i="1"/>
  <c r="AX953" i="1"/>
  <c r="BA952" i="1"/>
  <c r="AZ952" i="1"/>
  <c r="AY952" i="1"/>
  <c r="AX952" i="1"/>
  <c r="BA951" i="1"/>
  <c r="AZ951" i="1"/>
  <c r="AY951" i="1"/>
  <c r="AX951" i="1"/>
  <c r="BA950" i="1"/>
  <c r="AZ950" i="1"/>
  <c r="AY950" i="1"/>
  <c r="AX950" i="1"/>
  <c r="BA949" i="1"/>
  <c r="AZ949" i="1"/>
  <c r="AY949" i="1"/>
  <c r="AX949" i="1"/>
  <c r="BA948" i="1"/>
  <c r="AZ948" i="1"/>
  <c r="AY948" i="1"/>
  <c r="AX948" i="1"/>
  <c r="BA947" i="1"/>
  <c r="AZ947" i="1"/>
  <c r="AY947" i="1"/>
  <c r="AX947" i="1"/>
  <c r="BA946" i="1"/>
  <c r="AZ946" i="1"/>
  <c r="AY946" i="1"/>
  <c r="AX946" i="1"/>
  <c r="BA945" i="1"/>
  <c r="AZ945" i="1"/>
  <c r="AY945" i="1"/>
  <c r="AX945" i="1"/>
  <c r="BA944" i="1"/>
  <c r="AZ944" i="1"/>
  <c r="AY944" i="1"/>
  <c r="AX944" i="1"/>
  <c r="BA943" i="1"/>
  <c r="AZ943" i="1"/>
  <c r="AY943" i="1"/>
  <c r="AX943" i="1"/>
  <c r="BA942" i="1"/>
  <c r="AZ942" i="1"/>
  <c r="AY942" i="1"/>
  <c r="AX942" i="1"/>
  <c r="BA941" i="1"/>
  <c r="AZ941" i="1"/>
  <c r="AY941" i="1"/>
  <c r="AX941" i="1"/>
  <c r="BA940" i="1"/>
  <c r="AZ940" i="1"/>
  <c r="AY940" i="1"/>
  <c r="AX940" i="1"/>
  <c r="BA939" i="1"/>
  <c r="AZ939" i="1"/>
  <c r="AY939" i="1"/>
  <c r="AX939" i="1"/>
  <c r="BA938" i="1"/>
  <c r="AZ938" i="1"/>
  <c r="AY938" i="1"/>
  <c r="AX938" i="1"/>
  <c r="BA937" i="1"/>
  <c r="AZ937" i="1"/>
  <c r="AY937" i="1"/>
  <c r="AX937" i="1"/>
  <c r="BA936" i="1"/>
  <c r="AZ936" i="1"/>
  <c r="AY936" i="1"/>
  <c r="AX936" i="1"/>
  <c r="BA935" i="1"/>
  <c r="AZ935" i="1"/>
  <c r="AY935" i="1"/>
  <c r="AX935" i="1"/>
  <c r="BA934" i="1"/>
  <c r="AZ934" i="1"/>
  <c r="AY934" i="1"/>
  <c r="AX934" i="1"/>
  <c r="BA933" i="1"/>
  <c r="AZ933" i="1"/>
  <c r="AY933" i="1"/>
  <c r="AX933" i="1"/>
  <c r="BA932" i="1"/>
  <c r="AZ932" i="1"/>
  <c r="AY932" i="1"/>
  <c r="AX932" i="1"/>
  <c r="BA931" i="1"/>
  <c r="AZ931" i="1"/>
  <c r="AY931" i="1"/>
  <c r="AX931" i="1"/>
  <c r="BA930" i="1"/>
  <c r="AZ930" i="1"/>
  <c r="AY930" i="1"/>
  <c r="AX930" i="1"/>
  <c r="BA929" i="1"/>
  <c r="AZ929" i="1"/>
  <c r="AY929" i="1"/>
  <c r="AX929" i="1"/>
  <c r="BA928" i="1"/>
  <c r="AZ928" i="1"/>
  <c r="AY928" i="1"/>
  <c r="AX928" i="1"/>
  <c r="BA927" i="1"/>
  <c r="AZ927" i="1"/>
  <c r="AY927" i="1"/>
  <c r="AX927" i="1"/>
  <c r="BA926" i="1"/>
  <c r="AZ926" i="1"/>
  <c r="AY926" i="1"/>
  <c r="AX926" i="1"/>
  <c r="BA925" i="1"/>
  <c r="AZ925" i="1"/>
  <c r="AY925" i="1"/>
  <c r="AX925" i="1"/>
  <c r="BA924" i="1"/>
  <c r="AZ924" i="1"/>
  <c r="AY924" i="1"/>
  <c r="AX924" i="1"/>
  <c r="BA923" i="1"/>
  <c r="AZ923" i="1"/>
  <c r="AY923" i="1"/>
  <c r="AX923" i="1"/>
  <c r="BA922" i="1"/>
  <c r="AZ922" i="1"/>
  <c r="AY922" i="1"/>
  <c r="AX922" i="1"/>
  <c r="BA921" i="1"/>
  <c r="AZ921" i="1"/>
  <c r="AY921" i="1"/>
  <c r="AX921" i="1"/>
  <c r="BA920" i="1"/>
  <c r="AZ920" i="1"/>
  <c r="AY920" i="1"/>
  <c r="AX920" i="1"/>
  <c r="BA919" i="1"/>
  <c r="AZ919" i="1"/>
  <c r="AY919" i="1"/>
  <c r="AX919" i="1"/>
  <c r="BA918" i="1"/>
  <c r="AZ918" i="1"/>
  <c r="AY918" i="1"/>
  <c r="AX918" i="1"/>
  <c r="BA917" i="1"/>
  <c r="AZ917" i="1"/>
  <c r="AY917" i="1"/>
  <c r="AX917" i="1"/>
  <c r="BA916" i="1"/>
  <c r="AZ916" i="1"/>
  <c r="AY916" i="1"/>
  <c r="AX916" i="1"/>
  <c r="BA915" i="1"/>
  <c r="AZ915" i="1"/>
  <c r="AY915" i="1"/>
  <c r="AX915" i="1"/>
  <c r="BA914" i="1"/>
  <c r="AZ914" i="1"/>
  <c r="AY914" i="1"/>
  <c r="AX914" i="1"/>
  <c r="BA913" i="1"/>
  <c r="AZ913" i="1"/>
  <c r="AY913" i="1"/>
  <c r="AX913" i="1"/>
  <c r="BA912" i="1"/>
  <c r="AZ912" i="1"/>
  <c r="AY912" i="1"/>
  <c r="AX912" i="1"/>
  <c r="BA911" i="1"/>
  <c r="AZ911" i="1"/>
  <c r="AY911" i="1"/>
  <c r="AX911" i="1"/>
  <c r="BA910" i="1"/>
  <c r="AZ910" i="1"/>
  <c r="AY910" i="1"/>
  <c r="AX910" i="1"/>
  <c r="BA909" i="1"/>
  <c r="AZ909" i="1"/>
  <c r="AY909" i="1"/>
  <c r="AX909" i="1"/>
  <c r="BA908" i="1"/>
  <c r="AZ908" i="1"/>
  <c r="AY908" i="1"/>
  <c r="AX908" i="1"/>
  <c r="BA907" i="1"/>
  <c r="AZ907" i="1"/>
  <c r="AY907" i="1"/>
  <c r="AX907" i="1"/>
  <c r="BA906" i="1"/>
  <c r="AZ906" i="1"/>
  <c r="AY906" i="1"/>
  <c r="AX906" i="1"/>
  <c r="BA905" i="1"/>
  <c r="AZ905" i="1"/>
  <c r="AY905" i="1"/>
  <c r="AX905" i="1"/>
  <c r="BA904" i="1"/>
  <c r="AZ904" i="1"/>
  <c r="AY904" i="1"/>
  <c r="AX904" i="1"/>
  <c r="BA903" i="1"/>
  <c r="AZ903" i="1"/>
  <c r="AY903" i="1"/>
  <c r="AX903" i="1"/>
  <c r="BA902" i="1"/>
  <c r="AZ902" i="1"/>
  <c r="AY902" i="1"/>
  <c r="AX902" i="1"/>
  <c r="BA901" i="1"/>
  <c r="AZ901" i="1"/>
  <c r="AY901" i="1"/>
  <c r="AX901" i="1"/>
  <c r="BA900" i="1"/>
  <c r="AZ900" i="1"/>
  <c r="AY900" i="1"/>
  <c r="AX900" i="1"/>
  <c r="BA899" i="1"/>
  <c r="AZ899" i="1"/>
  <c r="AY899" i="1"/>
  <c r="AX899" i="1"/>
  <c r="BA898" i="1"/>
  <c r="AZ898" i="1"/>
  <c r="AY898" i="1"/>
  <c r="AX898" i="1"/>
  <c r="BA897" i="1"/>
  <c r="AZ897" i="1"/>
  <c r="AY897" i="1"/>
  <c r="AX897" i="1"/>
  <c r="BA896" i="1"/>
  <c r="AZ896" i="1"/>
  <c r="AY896" i="1"/>
  <c r="AX896" i="1"/>
  <c r="BA895" i="1"/>
  <c r="AZ895" i="1"/>
  <c r="AY895" i="1"/>
  <c r="AX895" i="1"/>
  <c r="BA894" i="1"/>
  <c r="AZ894" i="1"/>
  <c r="AY894" i="1"/>
  <c r="AX894" i="1"/>
  <c r="BA893" i="1"/>
  <c r="AZ893" i="1"/>
  <c r="AY893" i="1"/>
  <c r="AX893" i="1"/>
  <c r="BA892" i="1"/>
  <c r="AZ892" i="1"/>
  <c r="AY892" i="1"/>
  <c r="AX892" i="1"/>
  <c r="BA891" i="1"/>
  <c r="AZ891" i="1"/>
  <c r="AY891" i="1"/>
  <c r="AX891" i="1"/>
  <c r="BA890" i="1"/>
  <c r="AZ890" i="1"/>
  <c r="AY890" i="1"/>
  <c r="AX890" i="1"/>
  <c r="BA889" i="1"/>
  <c r="AZ889" i="1"/>
  <c r="AY889" i="1"/>
  <c r="AX889" i="1"/>
  <c r="BA888" i="1"/>
  <c r="AZ888" i="1"/>
  <c r="AY888" i="1"/>
  <c r="AX888" i="1"/>
  <c r="BA887" i="1"/>
  <c r="AZ887" i="1"/>
  <c r="AY887" i="1"/>
  <c r="AX887" i="1"/>
  <c r="BA886" i="1"/>
  <c r="AZ886" i="1"/>
  <c r="AY886" i="1"/>
  <c r="AX886" i="1"/>
  <c r="BA885" i="1"/>
  <c r="AZ885" i="1"/>
  <c r="AY885" i="1"/>
  <c r="AX885" i="1"/>
  <c r="BA884" i="1"/>
  <c r="AZ884" i="1"/>
  <c r="AY884" i="1"/>
  <c r="AX884" i="1"/>
  <c r="BA883" i="1"/>
  <c r="AZ883" i="1"/>
  <c r="AY883" i="1"/>
  <c r="AX883" i="1"/>
  <c r="BA882" i="1"/>
  <c r="AZ882" i="1"/>
  <c r="AY882" i="1"/>
  <c r="AX882" i="1"/>
  <c r="BA881" i="1"/>
  <c r="AZ881" i="1"/>
  <c r="AY881" i="1"/>
  <c r="AX881" i="1"/>
  <c r="BA880" i="1"/>
  <c r="AZ880" i="1"/>
  <c r="AY880" i="1"/>
  <c r="AX880" i="1"/>
  <c r="BA879" i="1"/>
  <c r="AZ879" i="1"/>
  <c r="AY879" i="1"/>
  <c r="AX879" i="1"/>
  <c r="BA878" i="1"/>
  <c r="AZ878" i="1"/>
  <c r="AY878" i="1"/>
  <c r="AX878" i="1"/>
  <c r="BA877" i="1"/>
  <c r="AZ877" i="1"/>
  <c r="AY877" i="1"/>
  <c r="AX877" i="1"/>
  <c r="BA876" i="1"/>
  <c r="AZ876" i="1"/>
  <c r="AY876" i="1"/>
  <c r="AX876" i="1"/>
  <c r="BA875" i="1"/>
  <c r="AZ875" i="1"/>
  <c r="AY875" i="1"/>
  <c r="AX875" i="1"/>
  <c r="BA874" i="1"/>
  <c r="AZ874" i="1"/>
  <c r="AY874" i="1"/>
  <c r="AX874" i="1"/>
  <c r="BA873" i="1"/>
  <c r="AZ873" i="1"/>
  <c r="AY873" i="1"/>
  <c r="AX873" i="1"/>
  <c r="BA872" i="1"/>
  <c r="AZ872" i="1"/>
  <c r="AY872" i="1"/>
  <c r="AX872" i="1"/>
  <c r="BA871" i="1"/>
  <c r="AZ871" i="1"/>
  <c r="AY871" i="1"/>
  <c r="AX871" i="1"/>
  <c r="BA870" i="1"/>
  <c r="AZ870" i="1"/>
  <c r="AY870" i="1"/>
  <c r="AX870" i="1"/>
  <c r="BA869" i="1"/>
  <c r="AZ869" i="1"/>
  <c r="AY869" i="1"/>
  <c r="AX869" i="1"/>
  <c r="BA868" i="1"/>
  <c r="AZ868" i="1"/>
  <c r="AY868" i="1"/>
  <c r="AX868" i="1"/>
  <c r="BA867" i="1"/>
  <c r="AZ867" i="1"/>
  <c r="AY867" i="1"/>
  <c r="AX867" i="1"/>
  <c r="BA866" i="1"/>
  <c r="AZ866" i="1"/>
  <c r="AY866" i="1"/>
  <c r="AX866" i="1"/>
  <c r="BA865" i="1"/>
  <c r="AZ865" i="1"/>
  <c r="AY865" i="1"/>
  <c r="AX865" i="1"/>
  <c r="BA864" i="1"/>
  <c r="AZ864" i="1"/>
  <c r="AY864" i="1"/>
  <c r="AX864" i="1"/>
  <c r="BA863" i="1"/>
  <c r="AZ863" i="1"/>
  <c r="AY863" i="1"/>
  <c r="AX863" i="1"/>
  <c r="BA862" i="1"/>
  <c r="AZ862" i="1"/>
  <c r="AY862" i="1"/>
  <c r="AX862" i="1"/>
  <c r="BA861" i="1"/>
  <c r="AZ861" i="1"/>
  <c r="AY861" i="1"/>
  <c r="AX861" i="1"/>
  <c r="BA860" i="1"/>
  <c r="AZ860" i="1"/>
  <c r="AY860" i="1"/>
  <c r="AX860" i="1"/>
  <c r="BA859" i="1"/>
  <c r="AZ859" i="1"/>
  <c r="AY859" i="1"/>
  <c r="AX859" i="1"/>
  <c r="BA858" i="1"/>
  <c r="AZ858" i="1"/>
  <c r="AY858" i="1"/>
  <c r="AX858" i="1"/>
  <c r="BA857" i="1"/>
  <c r="AZ857" i="1"/>
  <c r="AY857" i="1"/>
  <c r="AX857" i="1"/>
  <c r="BA856" i="1"/>
  <c r="AZ856" i="1"/>
  <c r="AY856" i="1"/>
  <c r="AX856" i="1"/>
  <c r="BA855" i="1"/>
  <c r="AZ855" i="1"/>
  <c r="AY855" i="1"/>
  <c r="AX855" i="1"/>
  <c r="BA854" i="1"/>
  <c r="AZ854" i="1"/>
  <c r="AY854" i="1"/>
  <c r="AX854" i="1"/>
  <c r="BA853" i="1"/>
  <c r="AZ853" i="1"/>
  <c r="AY853" i="1"/>
  <c r="AX853" i="1"/>
  <c r="BA852" i="1"/>
  <c r="AZ852" i="1"/>
  <c r="AY852" i="1"/>
  <c r="AX852" i="1"/>
  <c r="BA851" i="1"/>
  <c r="AZ851" i="1"/>
  <c r="AY851" i="1"/>
  <c r="AX851" i="1"/>
  <c r="BA850" i="1"/>
  <c r="AZ850" i="1"/>
  <c r="AY850" i="1"/>
  <c r="AX850" i="1"/>
  <c r="BA849" i="1"/>
  <c r="AZ849" i="1"/>
  <c r="AY849" i="1"/>
  <c r="AX849" i="1"/>
  <c r="BA848" i="1"/>
  <c r="AZ848" i="1"/>
  <c r="AY848" i="1"/>
  <c r="AX848" i="1"/>
  <c r="BA847" i="1"/>
  <c r="AZ847" i="1"/>
  <c r="AY847" i="1"/>
  <c r="AX847" i="1"/>
  <c r="BA846" i="1"/>
  <c r="AZ846" i="1"/>
  <c r="AY846" i="1"/>
  <c r="AX846" i="1"/>
  <c r="BA845" i="1"/>
  <c r="AZ845" i="1"/>
  <c r="AY845" i="1"/>
  <c r="AX845" i="1"/>
  <c r="BA844" i="1"/>
  <c r="AZ844" i="1"/>
  <c r="AY844" i="1"/>
  <c r="AX844" i="1"/>
  <c r="BA843" i="1"/>
  <c r="AZ843" i="1"/>
  <c r="AY843" i="1"/>
  <c r="AX843" i="1"/>
  <c r="BA842" i="1"/>
  <c r="AZ842" i="1"/>
  <c r="AY842" i="1"/>
  <c r="AX842" i="1"/>
  <c r="BA841" i="1"/>
  <c r="AZ841" i="1"/>
  <c r="AY841" i="1"/>
  <c r="AX841" i="1"/>
  <c r="BA840" i="1"/>
  <c r="AZ840" i="1"/>
  <c r="AY840" i="1"/>
  <c r="AX840" i="1"/>
  <c r="BA839" i="1"/>
  <c r="AZ839" i="1"/>
  <c r="AY839" i="1"/>
  <c r="AX839" i="1"/>
  <c r="BA838" i="1"/>
  <c r="AZ838" i="1"/>
  <c r="AY838" i="1"/>
  <c r="AX838" i="1"/>
  <c r="BA837" i="1"/>
  <c r="AZ837" i="1"/>
  <c r="AY837" i="1"/>
  <c r="AX837" i="1"/>
  <c r="BA836" i="1"/>
  <c r="AZ836" i="1"/>
  <c r="AY836" i="1"/>
  <c r="AX836" i="1"/>
  <c r="BA835" i="1"/>
  <c r="AZ835" i="1"/>
  <c r="AY835" i="1"/>
  <c r="AX835" i="1"/>
  <c r="BA834" i="1"/>
  <c r="AZ834" i="1"/>
  <c r="AY834" i="1"/>
  <c r="AX834" i="1"/>
  <c r="BA833" i="1"/>
  <c r="AZ833" i="1"/>
  <c r="AY833" i="1"/>
  <c r="AX833" i="1"/>
  <c r="BA832" i="1"/>
  <c r="AZ832" i="1"/>
  <c r="AY832" i="1"/>
  <c r="AX832" i="1"/>
  <c r="BA831" i="1"/>
  <c r="AZ831" i="1"/>
  <c r="AY831" i="1"/>
  <c r="AX831" i="1"/>
  <c r="BA830" i="1"/>
  <c r="AZ830" i="1"/>
  <c r="AY830" i="1"/>
  <c r="AX830" i="1"/>
  <c r="BA829" i="1"/>
  <c r="AZ829" i="1"/>
  <c r="AY829" i="1"/>
  <c r="AX829" i="1"/>
  <c r="BA828" i="1"/>
  <c r="AZ828" i="1"/>
  <c r="AY828" i="1"/>
  <c r="AX828" i="1"/>
  <c r="BA827" i="1"/>
  <c r="AZ827" i="1"/>
  <c r="AY827" i="1"/>
  <c r="AX827" i="1"/>
  <c r="BA826" i="1"/>
  <c r="AZ826" i="1"/>
  <c r="AY826" i="1"/>
  <c r="AX826" i="1"/>
  <c r="BA825" i="1"/>
  <c r="AZ825" i="1"/>
  <c r="AY825" i="1"/>
  <c r="AX825" i="1"/>
  <c r="BA824" i="1"/>
  <c r="AZ824" i="1"/>
  <c r="AY824" i="1"/>
  <c r="AX824" i="1"/>
  <c r="BA823" i="1"/>
  <c r="AZ823" i="1"/>
  <c r="AY823" i="1"/>
  <c r="AX823" i="1"/>
  <c r="BA822" i="1"/>
  <c r="AZ822" i="1"/>
  <c r="AY822" i="1"/>
  <c r="AX822" i="1"/>
  <c r="BA821" i="1"/>
  <c r="AZ821" i="1"/>
  <c r="AY821" i="1"/>
  <c r="AX821" i="1"/>
  <c r="BA820" i="1"/>
  <c r="AZ820" i="1"/>
  <c r="AY820" i="1"/>
  <c r="AX820" i="1"/>
  <c r="BA819" i="1"/>
  <c r="AZ819" i="1"/>
  <c r="AY819" i="1"/>
  <c r="AX819" i="1"/>
  <c r="BA818" i="1"/>
  <c r="AZ818" i="1"/>
  <c r="AY818" i="1"/>
  <c r="AX818" i="1"/>
  <c r="BA817" i="1"/>
  <c r="AZ817" i="1"/>
  <c r="AY817" i="1"/>
  <c r="AX817" i="1"/>
  <c r="BA816" i="1"/>
  <c r="AZ816" i="1"/>
  <c r="AY816" i="1"/>
  <c r="AX816" i="1"/>
  <c r="BA815" i="1"/>
  <c r="AZ815" i="1"/>
  <c r="AY815" i="1"/>
  <c r="AX815" i="1"/>
  <c r="BA814" i="1"/>
  <c r="AZ814" i="1"/>
  <c r="AY814" i="1"/>
  <c r="AX814" i="1"/>
  <c r="BA813" i="1"/>
  <c r="AZ813" i="1"/>
  <c r="AY813" i="1"/>
  <c r="AX813" i="1"/>
  <c r="BA812" i="1"/>
  <c r="AZ812" i="1"/>
  <c r="AY812" i="1"/>
  <c r="AX812" i="1"/>
  <c r="BA811" i="1"/>
  <c r="AZ811" i="1"/>
  <c r="AY811" i="1"/>
  <c r="AX811" i="1"/>
  <c r="BA810" i="1"/>
  <c r="AZ810" i="1"/>
  <c r="AY810" i="1"/>
  <c r="AX810" i="1"/>
  <c r="BA809" i="1"/>
  <c r="AZ809" i="1"/>
  <c r="AY809" i="1"/>
  <c r="AX809" i="1"/>
  <c r="BA808" i="1"/>
  <c r="AZ808" i="1"/>
  <c r="AY808" i="1"/>
  <c r="AX808" i="1"/>
  <c r="BA807" i="1"/>
  <c r="AZ807" i="1"/>
  <c r="AY807" i="1"/>
  <c r="AX807" i="1"/>
  <c r="BA806" i="1"/>
  <c r="AZ806" i="1"/>
  <c r="AY806" i="1"/>
  <c r="AX806" i="1"/>
  <c r="BA805" i="1"/>
  <c r="AZ805" i="1"/>
  <c r="AY805" i="1"/>
  <c r="AX805" i="1"/>
  <c r="BA804" i="1"/>
  <c r="AZ804" i="1"/>
  <c r="AY804" i="1"/>
  <c r="AX804" i="1"/>
  <c r="BA803" i="1"/>
  <c r="AZ803" i="1"/>
  <c r="AY803" i="1"/>
  <c r="AX803" i="1"/>
  <c r="BA802" i="1"/>
  <c r="AZ802" i="1"/>
  <c r="AY802" i="1"/>
  <c r="AX802" i="1"/>
  <c r="BA801" i="1"/>
  <c r="AZ801" i="1"/>
  <c r="AY801" i="1"/>
  <c r="AX801" i="1"/>
  <c r="BA800" i="1"/>
  <c r="AZ800" i="1"/>
  <c r="AY800" i="1"/>
  <c r="AX800" i="1"/>
  <c r="BA799" i="1"/>
  <c r="AZ799" i="1"/>
  <c r="AY799" i="1"/>
  <c r="AX799" i="1"/>
  <c r="BA798" i="1"/>
  <c r="AZ798" i="1"/>
  <c r="AY798" i="1"/>
  <c r="AX798" i="1"/>
  <c r="BA797" i="1"/>
  <c r="AZ797" i="1"/>
  <c r="AY797" i="1"/>
  <c r="AX797" i="1"/>
  <c r="BA796" i="1"/>
  <c r="AZ796" i="1"/>
  <c r="AY796" i="1"/>
  <c r="AX796" i="1"/>
  <c r="BA795" i="1"/>
  <c r="AZ795" i="1"/>
  <c r="AY795" i="1"/>
  <c r="AX795" i="1"/>
  <c r="BA794" i="1"/>
  <c r="AZ794" i="1"/>
  <c r="AY794" i="1"/>
  <c r="AX794" i="1"/>
  <c r="BA793" i="1"/>
  <c r="AZ793" i="1"/>
  <c r="AY793" i="1"/>
  <c r="AX793" i="1"/>
  <c r="BA792" i="1"/>
  <c r="AZ792" i="1"/>
  <c r="AY792" i="1"/>
  <c r="AX792" i="1"/>
  <c r="BA791" i="1"/>
  <c r="AZ791" i="1"/>
  <c r="AY791" i="1"/>
  <c r="AX791" i="1"/>
  <c r="BA790" i="1"/>
  <c r="AZ790" i="1"/>
  <c r="AY790" i="1"/>
  <c r="AX790" i="1"/>
  <c r="BA789" i="1"/>
  <c r="AZ789" i="1"/>
  <c r="AY789" i="1"/>
  <c r="AX789" i="1"/>
  <c r="BA788" i="1"/>
  <c r="AZ788" i="1"/>
  <c r="AY788" i="1"/>
  <c r="AX788" i="1"/>
  <c r="BA787" i="1"/>
  <c r="AZ787" i="1"/>
  <c r="AY787" i="1"/>
  <c r="AX787" i="1"/>
  <c r="BA786" i="1"/>
  <c r="AZ786" i="1"/>
  <c r="AY786" i="1"/>
  <c r="AX786" i="1"/>
  <c r="BA785" i="1"/>
  <c r="AZ785" i="1"/>
  <c r="AY785" i="1"/>
  <c r="AX785" i="1"/>
  <c r="BA784" i="1"/>
  <c r="AZ784" i="1"/>
  <c r="AY784" i="1"/>
  <c r="AX784" i="1"/>
  <c r="BA783" i="1"/>
  <c r="AZ783" i="1"/>
  <c r="AY783" i="1"/>
  <c r="AX783" i="1"/>
  <c r="BA782" i="1"/>
  <c r="AZ782" i="1"/>
  <c r="AY782" i="1"/>
  <c r="AX782" i="1"/>
  <c r="BA781" i="1"/>
  <c r="AZ781" i="1"/>
  <c r="AY781" i="1"/>
  <c r="AX781" i="1"/>
  <c r="BA780" i="1"/>
  <c r="AZ780" i="1"/>
  <c r="AY780" i="1"/>
  <c r="AX780" i="1"/>
  <c r="BA779" i="1"/>
  <c r="AZ779" i="1"/>
  <c r="AY779" i="1"/>
  <c r="AX779" i="1"/>
  <c r="BA778" i="1"/>
  <c r="AZ778" i="1"/>
  <c r="AY778" i="1"/>
  <c r="AX778" i="1"/>
  <c r="BA777" i="1"/>
  <c r="AZ777" i="1"/>
  <c r="AY777" i="1"/>
  <c r="AX777" i="1"/>
  <c r="BA776" i="1"/>
  <c r="AZ776" i="1"/>
  <c r="AY776" i="1"/>
  <c r="AX776" i="1"/>
  <c r="BA775" i="1"/>
  <c r="AZ775" i="1"/>
  <c r="AY775" i="1"/>
  <c r="AX775" i="1"/>
  <c r="BA774" i="1"/>
  <c r="AZ774" i="1"/>
  <c r="AY774" i="1"/>
  <c r="AX774" i="1"/>
  <c r="BA773" i="1"/>
  <c r="AZ773" i="1"/>
  <c r="AY773" i="1"/>
  <c r="AX773" i="1"/>
  <c r="BA772" i="1"/>
  <c r="AZ772" i="1"/>
  <c r="AY772" i="1"/>
  <c r="AX772" i="1"/>
  <c r="BA771" i="1"/>
  <c r="AZ771" i="1"/>
  <c r="AY771" i="1"/>
  <c r="AX771" i="1"/>
  <c r="BA770" i="1"/>
  <c r="AZ770" i="1"/>
  <c r="AY770" i="1"/>
  <c r="AX770" i="1"/>
  <c r="BA769" i="1"/>
  <c r="AZ769" i="1"/>
  <c r="AY769" i="1"/>
  <c r="AX769" i="1"/>
  <c r="BA768" i="1"/>
  <c r="AZ768" i="1"/>
  <c r="AY768" i="1"/>
  <c r="AX768" i="1"/>
  <c r="BA767" i="1"/>
  <c r="AZ767" i="1"/>
  <c r="AY767" i="1"/>
  <c r="AX767" i="1"/>
  <c r="BA766" i="1"/>
  <c r="AZ766" i="1"/>
  <c r="AY766" i="1"/>
  <c r="AX766" i="1"/>
  <c r="BA765" i="1"/>
  <c r="AZ765" i="1"/>
  <c r="AY765" i="1"/>
  <c r="AX765" i="1"/>
  <c r="BA764" i="1"/>
  <c r="AZ764" i="1"/>
  <c r="AY764" i="1"/>
  <c r="AX764" i="1"/>
  <c r="BA763" i="1"/>
  <c r="AZ763" i="1"/>
  <c r="AY763" i="1"/>
  <c r="AX763" i="1"/>
  <c r="BA762" i="1"/>
  <c r="AZ762" i="1"/>
  <c r="AY762" i="1"/>
  <c r="AX762" i="1"/>
  <c r="BA761" i="1"/>
  <c r="AZ761" i="1"/>
  <c r="AY761" i="1"/>
  <c r="AX761" i="1"/>
  <c r="BA760" i="1"/>
  <c r="AZ760" i="1"/>
  <c r="AY760" i="1"/>
  <c r="AX760" i="1"/>
  <c r="BA759" i="1"/>
  <c r="AZ759" i="1"/>
  <c r="AY759" i="1"/>
  <c r="AX759" i="1"/>
  <c r="BA758" i="1"/>
  <c r="AZ758" i="1"/>
  <c r="AY758" i="1"/>
  <c r="AX758" i="1"/>
  <c r="BA757" i="1"/>
  <c r="AZ757" i="1"/>
  <c r="AY757" i="1"/>
  <c r="AX757" i="1"/>
  <c r="BA756" i="1"/>
  <c r="AZ756" i="1"/>
  <c r="AY756" i="1"/>
  <c r="AX756" i="1"/>
  <c r="BA755" i="1"/>
  <c r="AZ755" i="1"/>
  <c r="AY755" i="1"/>
  <c r="AX755" i="1"/>
  <c r="BA754" i="1"/>
  <c r="AZ754" i="1"/>
  <c r="AY754" i="1"/>
  <c r="AX754" i="1"/>
  <c r="BA753" i="1"/>
  <c r="AZ753" i="1"/>
  <c r="AY753" i="1"/>
  <c r="AX753" i="1"/>
  <c r="BA752" i="1"/>
  <c r="AZ752" i="1"/>
  <c r="AY752" i="1"/>
  <c r="AX752" i="1"/>
  <c r="BA751" i="1"/>
  <c r="AZ751" i="1"/>
  <c r="AY751" i="1"/>
  <c r="AX751" i="1"/>
  <c r="BA750" i="1"/>
  <c r="AZ750" i="1"/>
  <c r="AY750" i="1"/>
  <c r="AX750" i="1"/>
  <c r="BA749" i="1"/>
  <c r="AZ749" i="1"/>
  <c r="AY749" i="1"/>
  <c r="AX749" i="1"/>
  <c r="BA748" i="1"/>
  <c r="AZ748" i="1"/>
  <c r="AY748" i="1"/>
  <c r="AX748" i="1"/>
  <c r="BA747" i="1"/>
  <c r="AZ747" i="1"/>
  <c r="AY747" i="1"/>
  <c r="AX747" i="1"/>
  <c r="BA746" i="1"/>
  <c r="AZ746" i="1"/>
  <c r="AY746" i="1"/>
  <c r="AX746" i="1"/>
  <c r="BA745" i="1"/>
  <c r="AZ745" i="1"/>
  <c r="AY745" i="1"/>
  <c r="AX745" i="1"/>
  <c r="BA744" i="1"/>
  <c r="AZ744" i="1"/>
  <c r="AY744" i="1"/>
  <c r="AX744" i="1"/>
  <c r="BA743" i="1"/>
  <c r="AZ743" i="1"/>
  <c r="AY743" i="1"/>
  <c r="AX743" i="1"/>
  <c r="BA742" i="1"/>
  <c r="AZ742" i="1"/>
  <c r="AY742" i="1"/>
  <c r="AX742" i="1"/>
  <c r="BA741" i="1"/>
  <c r="AZ741" i="1"/>
  <c r="AY741" i="1"/>
  <c r="AX741" i="1"/>
  <c r="BA740" i="1"/>
  <c r="AZ740" i="1"/>
  <c r="AY740" i="1"/>
  <c r="AX740" i="1"/>
  <c r="BA739" i="1"/>
  <c r="AZ739" i="1"/>
  <c r="AY739" i="1"/>
  <c r="AX739" i="1"/>
  <c r="BA738" i="1"/>
  <c r="AZ738" i="1"/>
  <c r="AY738" i="1"/>
  <c r="AX738" i="1"/>
  <c r="BA737" i="1"/>
  <c r="AZ737" i="1"/>
  <c r="AY737" i="1"/>
  <c r="AX737" i="1"/>
  <c r="BA736" i="1"/>
  <c r="AZ736" i="1"/>
  <c r="AY736" i="1"/>
  <c r="AX736" i="1"/>
  <c r="BA735" i="1"/>
  <c r="AZ735" i="1"/>
  <c r="AY735" i="1"/>
  <c r="AX735" i="1"/>
  <c r="BA734" i="1"/>
  <c r="AZ734" i="1"/>
  <c r="AY734" i="1"/>
  <c r="AX734" i="1"/>
  <c r="BA733" i="1"/>
  <c r="AZ733" i="1"/>
  <c r="AY733" i="1"/>
  <c r="AX733" i="1"/>
  <c r="BA732" i="1"/>
  <c r="AZ732" i="1"/>
  <c r="AY732" i="1"/>
  <c r="AX732" i="1"/>
  <c r="BA731" i="1"/>
  <c r="AZ731" i="1"/>
  <c r="AY731" i="1"/>
  <c r="AX731" i="1"/>
  <c r="BA730" i="1"/>
  <c r="AZ730" i="1"/>
  <c r="AY730" i="1"/>
  <c r="AX730" i="1"/>
  <c r="BA729" i="1"/>
  <c r="AZ729" i="1"/>
  <c r="AY729" i="1"/>
  <c r="AX729" i="1"/>
  <c r="BA728" i="1"/>
  <c r="AZ728" i="1"/>
  <c r="AY728" i="1"/>
  <c r="AX728" i="1"/>
  <c r="BA727" i="1"/>
  <c r="AZ727" i="1"/>
  <c r="AY727" i="1"/>
  <c r="AX727" i="1"/>
  <c r="BA726" i="1"/>
  <c r="AZ726" i="1"/>
  <c r="AY726" i="1"/>
  <c r="AX726" i="1"/>
  <c r="BA725" i="1"/>
  <c r="AZ725" i="1"/>
  <c r="AY725" i="1"/>
  <c r="AX725" i="1"/>
  <c r="BA724" i="1"/>
  <c r="AZ724" i="1"/>
  <c r="AY724" i="1"/>
  <c r="AX724" i="1"/>
  <c r="BA723" i="1"/>
  <c r="AZ723" i="1"/>
  <c r="AY723" i="1"/>
  <c r="AX723" i="1"/>
  <c r="BA722" i="1"/>
  <c r="AZ722" i="1"/>
  <c r="AY722" i="1"/>
  <c r="AX722" i="1"/>
  <c r="BA721" i="1"/>
  <c r="AZ721" i="1"/>
  <c r="AY721" i="1"/>
  <c r="AX721" i="1"/>
  <c r="BA720" i="1"/>
  <c r="AZ720" i="1"/>
  <c r="AY720" i="1"/>
  <c r="AX720" i="1"/>
  <c r="BA719" i="1"/>
  <c r="AZ719" i="1"/>
  <c r="AY719" i="1"/>
  <c r="AX719" i="1"/>
  <c r="BA718" i="1"/>
  <c r="AZ718" i="1"/>
  <c r="AY718" i="1"/>
  <c r="AX718" i="1"/>
  <c r="BA717" i="1"/>
  <c r="AZ717" i="1"/>
  <c r="AY717" i="1"/>
  <c r="AX717" i="1"/>
  <c r="BA716" i="1"/>
  <c r="AZ716" i="1"/>
  <c r="AY716" i="1"/>
  <c r="AX716" i="1"/>
  <c r="BA715" i="1"/>
  <c r="AZ715" i="1"/>
  <c r="AY715" i="1"/>
  <c r="AX715" i="1"/>
  <c r="BA714" i="1"/>
  <c r="AZ714" i="1"/>
  <c r="AY714" i="1"/>
  <c r="AX714" i="1"/>
  <c r="BA713" i="1"/>
  <c r="AZ713" i="1"/>
  <c r="AY713" i="1"/>
  <c r="AX713" i="1"/>
  <c r="BA712" i="1"/>
  <c r="AZ712" i="1"/>
  <c r="AY712" i="1"/>
  <c r="AX712" i="1"/>
  <c r="BA711" i="1"/>
  <c r="AZ711" i="1"/>
  <c r="AY711" i="1"/>
  <c r="AX711" i="1"/>
  <c r="BA710" i="1"/>
  <c r="AZ710" i="1"/>
  <c r="AY710" i="1"/>
  <c r="AX710" i="1"/>
  <c r="BA709" i="1"/>
  <c r="AZ709" i="1"/>
  <c r="AY709" i="1"/>
  <c r="AX709" i="1"/>
  <c r="BA708" i="1"/>
  <c r="AZ708" i="1"/>
  <c r="AY708" i="1"/>
  <c r="AX708" i="1"/>
  <c r="BA707" i="1"/>
  <c r="AZ707" i="1"/>
  <c r="AY707" i="1"/>
  <c r="AX707" i="1"/>
  <c r="BA706" i="1"/>
  <c r="AZ706" i="1"/>
  <c r="AY706" i="1"/>
  <c r="AX706" i="1"/>
  <c r="BA705" i="1"/>
  <c r="AZ705" i="1"/>
  <c r="AY705" i="1"/>
  <c r="AX705" i="1"/>
  <c r="BA704" i="1"/>
  <c r="AZ704" i="1"/>
  <c r="AY704" i="1"/>
  <c r="AX704" i="1"/>
  <c r="BA703" i="1"/>
  <c r="AZ703" i="1"/>
  <c r="AY703" i="1"/>
  <c r="AX703" i="1"/>
  <c r="BA702" i="1"/>
  <c r="AZ702" i="1"/>
  <c r="AY702" i="1"/>
  <c r="AX702" i="1"/>
  <c r="BA701" i="1"/>
  <c r="AZ701" i="1"/>
  <c r="AY701" i="1"/>
  <c r="AX701" i="1"/>
  <c r="BA700" i="1"/>
  <c r="AZ700" i="1"/>
  <c r="AY700" i="1"/>
  <c r="AX700" i="1"/>
  <c r="BA699" i="1"/>
  <c r="AZ699" i="1"/>
  <c r="AY699" i="1"/>
  <c r="AX699" i="1"/>
  <c r="BA698" i="1"/>
  <c r="AZ698" i="1"/>
  <c r="AY698" i="1"/>
  <c r="AX698" i="1"/>
  <c r="BA697" i="1"/>
  <c r="AZ697" i="1"/>
  <c r="AY697" i="1"/>
  <c r="AX697" i="1"/>
  <c r="BA696" i="1"/>
  <c r="AZ696" i="1"/>
  <c r="AY696" i="1"/>
  <c r="AX696" i="1"/>
  <c r="BA695" i="1"/>
  <c r="AZ695" i="1"/>
  <c r="AY695" i="1"/>
  <c r="AX695" i="1"/>
  <c r="BA694" i="1"/>
  <c r="AZ694" i="1"/>
  <c r="AY694" i="1"/>
  <c r="AX694" i="1"/>
  <c r="BA693" i="1"/>
  <c r="AZ693" i="1"/>
  <c r="AY693" i="1"/>
  <c r="AX693" i="1"/>
  <c r="BA692" i="1"/>
  <c r="AZ692" i="1"/>
  <c r="AY692" i="1"/>
  <c r="AX692" i="1"/>
  <c r="BA691" i="1"/>
  <c r="AZ691" i="1"/>
  <c r="AY691" i="1"/>
  <c r="AX691" i="1"/>
  <c r="BA690" i="1"/>
  <c r="AZ690" i="1"/>
  <c r="AY690" i="1"/>
  <c r="AX690" i="1"/>
  <c r="BA689" i="1"/>
  <c r="AZ689" i="1"/>
  <c r="AY689" i="1"/>
  <c r="AX689" i="1"/>
  <c r="BA688" i="1"/>
  <c r="AZ688" i="1"/>
  <c r="AY688" i="1"/>
  <c r="AX688" i="1"/>
  <c r="BA687" i="1"/>
  <c r="AZ687" i="1"/>
  <c r="AY687" i="1"/>
  <c r="AX687" i="1"/>
  <c r="BA686" i="1"/>
  <c r="AZ686" i="1"/>
  <c r="AY686" i="1"/>
  <c r="AX686" i="1"/>
  <c r="BA685" i="1"/>
  <c r="AZ685" i="1"/>
  <c r="AY685" i="1"/>
  <c r="AX685" i="1"/>
  <c r="BA684" i="1"/>
  <c r="AZ684" i="1"/>
  <c r="AY684" i="1"/>
  <c r="AX684" i="1"/>
  <c r="BA683" i="1"/>
  <c r="AZ683" i="1"/>
  <c r="AY683" i="1"/>
  <c r="AX683" i="1"/>
  <c r="BA682" i="1"/>
  <c r="AZ682" i="1"/>
  <c r="AY682" i="1"/>
  <c r="AX682" i="1"/>
  <c r="BA681" i="1"/>
  <c r="AZ681" i="1"/>
  <c r="AY681" i="1"/>
  <c r="AX681" i="1"/>
  <c r="BA680" i="1"/>
  <c r="AZ680" i="1"/>
  <c r="AY680" i="1"/>
  <c r="AX680" i="1"/>
  <c r="BA679" i="1"/>
  <c r="AZ679" i="1"/>
  <c r="AY679" i="1"/>
  <c r="AX679" i="1"/>
  <c r="BA678" i="1"/>
  <c r="AZ678" i="1"/>
  <c r="AY678" i="1"/>
  <c r="AX678" i="1"/>
  <c r="BA677" i="1"/>
  <c r="AZ677" i="1"/>
  <c r="AY677" i="1"/>
  <c r="AX677" i="1"/>
  <c r="BA676" i="1"/>
  <c r="AZ676" i="1"/>
  <c r="AY676" i="1"/>
  <c r="AX676" i="1"/>
  <c r="BA675" i="1"/>
  <c r="AZ675" i="1"/>
  <c r="AY675" i="1"/>
  <c r="AX675" i="1"/>
  <c r="BA674" i="1"/>
  <c r="AZ674" i="1"/>
  <c r="AY674" i="1"/>
  <c r="AX674" i="1"/>
  <c r="BA673" i="1"/>
  <c r="AZ673" i="1"/>
  <c r="AY673" i="1"/>
  <c r="AX673" i="1"/>
  <c r="BA672" i="1"/>
  <c r="AZ672" i="1"/>
  <c r="AY672" i="1"/>
  <c r="AX672" i="1"/>
  <c r="BA671" i="1"/>
  <c r="AZ671" i="1"/>
  <c r="AY671" i="1"/>
  <c r="AX671" i="1"/>
  <c r="BA670" i="1"/>
  <c r="AZ670" i="1"/>
  <c r="AY670" i="1"/>
  <c r="AX670" i="1"/>
  <c r="BA669" i="1"/>
  <c r="AZ669" i="1"/>
  <c r="AY669" i="1"/>
  <c r="AX669" i="1"/>
  <c r="BA668" i="1"/>
  <c r="AZ668" i="1"/>
  <c r="AY668" i="1"/>
  <c r="AX668" i="1"/>
  <c r="BA667" i="1"/>
  <c r="AZ667" i="1"/>
  <c r="AY667" i="1"/>
  <c r="AX667" i="1"/>
  <c r="BA666" i="1"/>
  <c r="AZ666" i="1"/>
  <c r="AY666" i="1"/>
  <c r="AX666" i="1"/>
  <c r="BA665" i="1"/>
  <c r="AZ665" i="1"/>
  <c r="AY665" i="1"/>
  <c r="AX665" i="1"/>
  <c r="BA664" i="1"/>
  <c r="AZ664" i="1"/>
  <c r="AY664" i="1"/>
  <c r="AX664" i="1"/>
  <c r="BA663" i="1"/>
  <c r="AZ663" i="1"/>
  <c r="AY663" i="1"/>
  <c r="AX663" i="1"/>
  <c r="BA662" i="1"/>
  <c r="AZ662" i="1"/>
  <c r="AY662" i="1"/>
  <c r="AX662" i="1"/>
  <c r="BA661" i="1"/>
  <c r="AZ661" i="1"/>
  <c r="AY661" i="1"/>
  <c r="AX661" i="1"/>
  <c r="BA660" i="1"/>
  <c r="AZ660" i="1"/>
  <c r="AY660" i="1"/>
  <c r="AX660" i="1"/>
  <c r="BA659" i="1"/>
  <c r="AZ659" i="1"/>
  <c r="AY659" i="1"/>
  <c r="AX659" i="1"/>
  <c r="BA658" i="1"/>
  <c r="AZ658" i="1"/>
  <c r="AY658" i="1"/>
  <c r="AX658" i="1"/>
  <c r="BA657" i="1"/>
  <c r="AZ657" i="1"/>
  <c r="AY657" i="1"/>
  <c r="AX657" i="1"/>
  <c r="BA656" i="1"/>
  <c r="AZ656" i="1"/>
  <c r="AY656" i="1"/>
  <c r="AX656" i="1"/>
  <c r="BA655" i="1"/>
  <c r="AZ655" i="1"/>
  <c r="AY655" i="1"/>
  <c r="AX655" i="1"/>
  <c r="BA654" i="1"/>
  <c r="AZ654" i="1"/>
  <c r="AY654" i="1"/>
  <c r="AX654" i="1"/>
  <c r="BA653" i="1"/>
  <c r="AZ653" i="1"/>
  <c r="AY653" i="1"/>
  <c r="AX653" i="1"/>
  <c r="BA652" i="1"/>
  <c r="AZ652" i="1"/>
  <c r="AY652" i="1"/>
  <c r="AX652" i="1"/>
  <c r="BA651" i="1"/>
  <c r="AZ651" i="1"/>
  <c r="AY651" i="1"/>
  <c r="AX651" i="1"/>
  <c r="BA650" i="1"/>
  <c r="AZ650" i="1"/>
  <c r="AY650" i="1"/>
  <c r="AX650" i="1"/>
  <c r="BA649" i="1"/>
  <c r="AZ649" i="1"/>
  <c r="AY649" i="1"/>
  <c r="AX649" i="1"/>
  <c r="BA648" i="1"/>
  <c r="AZ648" i="1"/>
  <c r="AY648" i="1"/>
  <c r="AX648" i="1"/>
  <c r="BA647" i="1"/>
  <c r="AZ647" i="1"/>
  <c r="AY647" i="1"/>
  <c r="AX647" i="1"/>
  <c r="BA646" i="1"/>
  <c r="AZ646" i="1"/>
  <c r="AY646" i="1"/>
  <c r="AX646" i="1"/>
  <c r="BA645" i="1"/>
  <c r="AZ645" i="1"/>
  <c r="AY645" i="1"/>
  <c r="AX645" i="1"/>
  <c r="BA644" i="1"/>
  <c r="AZ644" i="1"/>
  <c r="AY644" i="1"/>
  <c r="AX644" i="1"/>
  <c r="BA643" i="1"/>
  <c r="AZ643" i="1"/>
  <c r="AY643" i="1"/>
  <c r="AX643" i="1"/>
  <c r="BA642" i="1"/>
  <c r="AZ642" i="1"/>
  <c r="AY642" i="1"/>
  <c r="AX642" i="1"/>
  <c r="BA641" i="1"/>
  <c r="AZ641" i="1"/>
  <c r="AY641" i="1"/>
  <c r="AX641" i="1"/>
  <c r="BA640" i="1"/>
  <c r="AZ640" i="1"/>
  <c r="AY640" i="1"/>
  <c r="AX640" i="1"/>
  <c r="BA639" i="1"/>
  <c r="AZ639" i="1"/>
  <c r="AY639" i="1"/>
  <c r="AX639" i="1"/>
  <c r="BA638" i="1"/>
  <c r="AZ638" i="1"/>
  <c r="AY638" i="1"/>
  <c r="AX638" i="1"/>
  <c r="BA637" i="1"/>
  <c r="AZ637" i="1"/>
  <c r="AY637" i="1"/>
  <c r="AX637" i="1"/>
  <c r="BA636" i="1"/>
  <c r="AZ636" i="1"/>
  <c r="AY636" i="1"/>
  <c r="AX636" i="1"/>
  <c r="BA635" i="1"/>
  <c r="AZ635" i="1"/>
  <c r="AY635" i="1"/>
  <c r="AX635" i="1"/>
  <c r="BA634" i="1"/>
  <c r="AZ634" i="1"/>
  <c r="AY634" i="1"/>
  <c r="AX634" i="1"/>
  <c r="BA633" i="1"/>
  <c r="AZ633" i="1"/>
  <c r="AY633" i="1"/>
  <c r="AX633" i="1"/>
  <c r="BA632" i="1"/>
  <c r="AZ632" i="1"/>
  <c r="AY632" i="1"/>
  <c r="AX632" i="1"/>
  <c r="BA631" i="1"/>
  <c r="AZ631" i="1"/>
  <c r="AY631" i="1"/>
  <c r="AX631" i="1"/>
  <c r="BA630" i="1"/>
  <c r="AZ630" i="1"/>
  <c r="AY630" i="1"/>
  <c r="AX630" i="1"/>
  <c r="BA629" i="1"/>
  <c r="AZ629" i="1"/>
  <c r="AY629" i="1"/>
  <c r="AX629" i="1"/>
  <c r="BA628" i="1"/>
  <c r="AZ628" i="1"/>
  <c r="AY628" i="1"/>
  <c r="AX628" i="1"/>
  <c r="BA627" i="1"/>
  <c r="AZ627" i="1"/>
  <c r="AY627" i="1"/>
  <c r="AX627" i="1"/>
  <c r="BA626" i="1"/>
  <c r="AZ626" i="1"/>
  <c r="AY626" i="1"/>
  <c r="AX626" i="1"/>
  <c r="BA625" i="1"/>
  <c r="AZ625" i="1"/>
  <c r="AY625" i="1"/>
  <c r="AX625" i="1"/>
  <c r="BA624" i="1"/>
  <c r="AZ624" i="1"/>
  <c r="AY624" i="1"/>
  <c r="AX624" i="1"/>
  <c r="BA623" i="1"/>
  <c r="AZ623" i="1"/>
  <c r="AY623" i="1"/>
  <c r="AX623" i="1"/>
  <c r="BA622" i="1"/>
  <c r="AZ622" i="1"/>
  <c r="AY622" i="1"/>
  <c r="AX622" i="1"/>
  <c r="BA621" i="1"/>
  <c r="AZ621" i="1"/>
  <c r="AY621" i="1"/>
  <c r="AX621" i="1"/>
  <c r="BA620" i="1"/>
  <c r="AZ620" i="1"/>
  <c r="AY620" i="1"/>
  <c r="AX620" i="1"/>
  <c r="BA619" i="1"/>
  <c r="AZ619" i="1"/>
  <c r="AY619" i="1"/>
  <c r="AX619" i="1"/>
  <c r="BA618" i="1"/>
  <c r="AZ618" i="1"/>
  <c r="AY618" i="1"/>
  <c r="AX618" i="1"/>
  <c r="BA617" i="1"/>
  <c r="AZ617" i="1"/>
  <c r="AY617" i="1"/>
  <c r="AX617" i="1"/>
  <c r="BA616" i="1"/>
  <c r="AZ616" i="1"/>
  <c r="AY616" i="1"/>
  <c r="AX616" i="1"/>
  <c r="BA615" i="1"/>
  <c r="AZ615" i="1"/>
  <c r="AY615" i="1"/>
  <c r="AX615" i="1"/>
  <c r="BA614" i="1"/>
  <c r="AZ614" i="1"/>
  <c r="AY614" i="1"/>
  <c r="AX614" i="1"/>
  <c r="BA613" i="1"/>
  <c r="AZ613" i="1"/>
  <c r="AY613" i="1"/>
  <c r="AX613" i="1"/>
  <c r="BA612" i="1"/>
  <c r="AZ612" i="1"/>
  <c r="AY612" i="1"/>
  <c r="AX612" i="1"/>
  <c r="BA611" i="1"/>
  <c r="AZ611" i="1"/>
  <c r="AY611" i="1"/>
  <c r="AX611" i="1"/>
  <c r="BA610" i="1"/>
  <c r="AZ610" i="1"/>
  <c r="AY610" i="1"/>
  <c r="AX610" i="1"/>
  <c r="BA609" i="1"/>
  <c r="AZ609" i="1"/>
  <c r="AY609" i="1"/>
  <c r="AX609" i="1"/>
  <c r="BA608" i="1"/>
  <c r="AZ608" i="1"/>
  <c r="AY608" i="1"/>
  <c r="AX608" i="1"/>
  <c r="BA607" i="1"/>
  <c r="AZ607" i="1"/>
  <c r="AY607" i="1"/>
  <c r="AX607" i="1"/>
  <c r="BA606" i="1"/>
  <c r="AZ606" i="1"/>
  <c r="AY606" i="1"/>
  <c r="AX606" i="1"/>
  <c r="BA605" i="1"/>
  <c r="AZ605" i="1"/>
  <c r="AY605" i="1"/>
  <c r="AX605" i="1"/>
  <c r="BA604" i="1"/>
  <c r="AZ604" i="1"/>
  <c r="AY604" i="1"/>
  <c r="AX604" i="1"/>
  <c r="BA603" i="1"/>
  <c r="AZ603" i="1"/>
  <c r="AY603" i="1"/>
  <c r="AX603" i="1"/>
  <c r="BA602" i="1"/>
  <c r="AZ602" i="1"/>
  <c r="AY602" i="1"/>
  <c r="AX602" i="1"/>
  <c r="BA601" i="1"/>
  <c r="AZ601" i="1"/>
  <c r="AY601" i="1"/>
  <c r="AX601" i="1"/>
  <c r="BA600" i="1"/>
  <c r="AZ600" i="1"/>
  <c r="AY600" i="1"/>
  <c r="AX600" i="1"/>
  <c r="BA599" i="1"/>
  <c r="AZ599" i="1"/>
  <c r="AY599" i="1"/>
  <c r="AX599" i="1"/>
  <c r="BA598" i="1"/>
  <c r="AZ598" i="1"/>
  <c r="AY598" i="1"/>
  <c r="AX598" i="1"/>
  <c r="BA597" i="1"/>
  <c r="AZ597" i="1"/>
  <c r="AY597" i="1"/>
  <c r="AX597" i="1"/>
  <c r="BA596" i="1"/>
  <c r="AZ596" i="1"/>
  <c r="AY596" i="1"/>
  <c r="AX596" i="1"/>
  <c r="BA595" i="1"/>
  <c r="AZ595" i="1"/>
  <c r="AY595" i="1"/>
  <c r="AX595" i="1"/>
  <c r="BA594" i="1"/>
  <c r="AZ594" i="1"/>
  <c r="AY594" i="1"/>
  <c r="AX594" i="1"/>
  <c r="BA593" i="1"/>
  <c r="AZ593" i="1"/>
  <c r="AY593" i="1"/>
  <c r="AX593" i="1"/>
  <c r="BA592" i="1"/>
  <c r="AZ592" i="1"/>
  <c r="AY592" i="1"/>
  <c r="AX592" i="1"/>
  <c r="BA591" i="1"/>
  <c r="AZ591" i="1"/>
  <c r="AY591" i="1"/>
  <c r="AX591" i="1"/>
  <c r="BA590" i="1"/>
  <c r="AZ590" i="1"/>
  <c r="AY590" i="1"/>
  <c r="AX590" i="1"/>
  <c r="BA589" i="1"/>
  <c r="AZ589" i="1"/>
  <c r="AY589" i="1"/>
  <c r="AX589" i="1"/>
  <c r="BA588" i="1"/>
  <c r="AZ588" i="1"/>
  <c r="AY588" i="1"/>
  <c r="AX588" i="1"/>
  <c r="BA587" i="1"/>
  <c r="AZ587" i="1"/>
  <c r="AY587" i="1"/>
  <c r="AX587" i="1"/>
  <c r="BA586" i="1"/>
  <c r="AZ586" i="1"/>
  <c r="AY586" i="1"/>
  <c r="AX586" i="1"/>
  <c r="BA585" i="1"/>
  <c r="AZ585" i="1"/>
  <c r="AY585" i="1"/>
  <c r="AX585" i="1"/>
  <c r="BA584" i="1"/>
  <c r="AZ584" i="1"/>
  <c r="AY584" i="1"/>
  <c r="AX584" i="1"/>
  <c r="BA583" i="1"/>
  <c r="AZ583" i="1"/>
  <c r="AY583" i="1"/>
  <c r="AX583" i="1"/>
  <c r="BA582" i="1"/>
  <c r="AZ582" i="1"/>
  <c r="AY582" i="1"/>
  <c r="AX582" i="1"/>
  <c r="BA581" i="1"/>
  <c r="AZ581" i="1"/>
  <c r="AY581" i="1"/>
  <c r="AX581" i="1"/>
  <c r="BA580" i="1"/>
  <c r="AZ580" i="1"/>
  <c r="AY580" i="1"/>
  <c r="AX580" i="1"/>
  <c r="BA579" i="1"/>
  <c r="AZ579" i="1"/>
  <c r="AY579" i="1"/>
  <c r="AX579" i="1"/>
  <c r="BA578" i="1"/>
  <c r="AZ578" i="1"/>
  <c r="AY578" i="1"/>
  <c r="AX578" i="1"/>
  <c r="BA577" i="1"/>
  <c r="AZ577" i="1"/>
  <c r="AY577" i="1"/>
  <c r="AX577" i="1"/>
  <c r="BA576" i="1"/>
  <c r="AZ576" i="1"/>
  <c r="AY576" i="1"/>
  <c r="AX576" i="1"/>
  <c r="BA575" i="1"/>
  <c r="AZ575" i="1"/>
  <c r="AY575" i="1"/>
  <c r="AX575" i="1"/>
  <c r="BA574" i="1"/>
  <c r="AZ574" i="1"/>
  <c r="AY574" i="1"/>
  <c r="AX574" i="1"/>
  <c r="BA573" i="1"/>
  <c r="AZ573" i="1"/>
  <c r="AY573" i="1"/>
  <c r="AX573" i="1"/>
  <c r="BA572" i="1"/>
  <c r="AZ572" i="1"/>
  <c r="AY572" i="1"/>
  <c r="AX572" i="1"/>
  <c r="BA571" i="1"/>
  <c r="AZ571" i="1"/>
  <c r="AY571" i="1"/>
  <c r="AX571" i="1"/>
  <c r="BA570" i="1"/>
  <c r="AZ570" i="1"/>
  <c r="AY570" i="1"/>
  <c r="AX570" i="1"/>
  <c r="BA569" i="1"/>
  <c r="AZ569" i="1"/>
  <c r="AY569" i="1"/>
  <c r="AX569" i="1"/>
  <c r="BA568" i="1"/>
  <c r="AZ568" i="1"/>
  <c r="AY568" i="1"/>
  <c r="AX568" i="1"/>
  <c r="BA567" i="1"/>
  <c r="AZ567" i="1"/>
  <c r="AY567" i="1"/>
  <c r="AX567" i="1"/>
  <c r="BA566" i="1"/>
  <c r="AZ566" i="1"/>
  <c r="AY566" i="1"/>
  <c r="AX566" i="1"/>
  <c r="BA565" i="1"/>
  <c r="AZ565" i="1"/>
  <c r="AY565" i="1"/>
  <c r="AX565" i="1"/>
  <c r="BA564" i="1"/>
  <c r="AZ564" i="1"/>
  <c r="AY564" i="1"/>
  <c r="AX564" i="1"/>
  <c r="BA563" i="1"/>
  <c r="AZ563" i="1"/>
  <c r="AY563" i="1"/>
  <c r="AX563" i="1"/>
  <c r="BA562" i="1"/>
  <c r="AZ562" i="1"/>
  <c r="AY562" i="1"/>
  <c r="AX562" i="1"/>
  <c r="BA561" i="1"/>
  <c r="AZ561" i="1"/>
  <c r="AY561" i="1"/>
  <c r="AX561" i="1"/>
  <c r="BA560" i="1"/>
  <c r="AZ560" i="1"/>
  <c r="AY560" i="1"/>
  <c r="AX560" i="1"/>
  <c r="BA559" i="1"/>
  <c r="AZ559" i="1"/>
  <c r="AY559" i="1"/>
  <c r="AX559" i="1"/>
  <c r="BA558" i="1"/>
  <c r="AZ558" i="1"/>
  <c r="AY558" i="1"/>
  <c r="AX558" i="1"/>
  <c r="BA557" i="1"/>
  <c r="AZ557" i="1"/>
  <c r="AY557" i="1"/>
  <c r="AX557" i="1"/>
  <c r="BA556" i="1"/>
  <c r="AZ556" i="1"/>
  <c r="AY556" i="1"/>
  <c r="AX556" i="1"/>
  <c r="BA555" i="1"/>
  <c r="AZ555" i="1"/>
  <c r="AY555" i="1"/>
  <c r="AX555" i="1"/>
  <c r="BA554" i="1"/>
  <c r="AZ554" i="1"/>
  <c r="AY554" i="1"/>
  <c r="AX554" i="1"/>
  <c r="BA553" i="1"/>
  <c r="AZ553" i="1"/>
  <c r="AY553" i="1"/>
  <c r="AX553" i="1"/>
  <c r="BA552" i="1"/>
  <c r="AZ552" i="1"/>
  <c r="AY552" i="1"/>
  <c r="AX552" i="1"/>
  <c r="BA551" i="1"/>
  <c r="AZ551" i="1"/>
  <c r="AY551" i="1"/>
  <c r="AX551" i="1"/>
  <c r="BA550" i="1"/>
  <c r="AZ550" i="1"/>
  <c r="AY550" i="1"/>
  <c r="AX550" i="1"/>
  <c r="BA549" i="1"/>
  <c r="AZ549" i="1"/>
  <c r="AY549" i="1"/>
  <c r="AX549" i="1"/>
  <c r="BA548" i="1"/>
  <c r="AZ548" i="1"/>
  <c r="AY548" i="1"/>
  <c r="AX548" i="1"/>
  <c r="BA547" i="1"/>
  <c r="AZ547" i="1"/>
  <c r="AY547" i="1"/>
  <c r="AX547" i="1"/>
  <c r="BA546" i="1"/>
  <c r="AZ546" i="1"/>
  <c r="AY546" i="1"/>
  <c r="AX546" i="1"/>
  <c r="BA545" i="1"/>
  <c r="AZ545" i="1"/>
  <c r="AY545" i="1"/>
  <c r="AX545" i="1"/>
  <c r="BA544" i="1"/>
  <c r="AZ544" i="1"/>
  <c r="AY544" i="1"/>
  <c r="AX544" i="1"/>
  <c r="BA543" i="1"/>
  <c r="AZ543" i="1"/>
  <c r="AY543" i="1"/>
  <c r="AX543" i="1"/>
  <c r="BA542" i="1"/>
  <c r="AZ542" i="1"/>
  <c r="AY542" i="1"/>
  <c r="AX542" i="1"/>
  <c r="BA541" i="1"/>
  <c r="AZ541" i="1"/>
  <c r="AY541" i="1"/>
  <c r="AX541" i="1"/>
  <c r="BA540" i="1"/>
  <c r="AZ540" i="1"/>
  <c r="AY540" i="1"/>
  <c r="AX540" i="1"/>
  <c r="BA539" i="1"/>
  <c r="AZ539" i="1"/>
  <c r="AY539" i="1"/>
  <c r="AX539" i="1"/>
  <c r="BA538" i="1"/>
  <c r="AZ538" i="1"/>
  <c r="AY538" i="1"/>
  <c r="AX538" i="1"/>
  <c r="BA537" i="1"/>
  <c r="AZ537" i="1"/>
  <c r="AY537" i="1"/>
  <c r="AX537" i="1"/>
  <c r="BA536" i="1"/>
  <c r="AZ536" i="1"/>
  <c r="AY536" i="1"/>
  <c r="AX536" i="1"/>
  <c r="BA535" i="1"/>
  <c r="AZ535" i="1"/>
  <c r="AY535" i="1"/>
  <c r="AX535" i="1"/>
  <c r="BA534" i="1"/>
  <c r="AZ534" i="1"/>
  <c r="AY534" i="1"/>
  <c r="AX534" i="1"/>
  <c r="BA533" i="1"/>
  <c r="AZ533" i="1"/>
  <c r="AY533" i="1"/>
  <c r="AX533" i="1"/>
  <c r="BA532" i="1"/>
  <c r="AZ532" i="1"/>
  <c r="AY532" i="1"/>
  <c r="AX532" i="1"/>
  <c r="BA531" i="1"/>
  <c r="AZ531" i="1"/>
  <c r="AY531" i="1"/>
  <c r="AX531" i="1"/>
  <c r="BA530" i="1"/>
  <c r="AZ530" i="1"/>
  <c r="AY530" i="1"/>
  <c r="AX530" i="1"/>
  <c r="BA529" i="1"/>
  <c r="AZ529" i="1"/>
  <c r="AY529" i="1"/>
  <c r="AX529" i="1"/>
  <c r="BA528" i="1"/>
  <c r="AZ528" i="1"/>
  <c r="AY528" i="1"/>
  <c r="AX528" i="1"/>
  <c r="BA527" i="1"/>
  <c r="AZ527" i="1"/>
  <c r="AY527" i="1"/>
  <c r="AX527" i="1"/>
  <c r="BA526" i="1"/>
  <c r="AZ526" i="1"/>
  <c r="AY526" i="1"/>
  <c r="AX526" i="1"/>
  <c r="BA525" i="1"/>
  <c r="AZ525" i="1"/>
  <c r="AY525" i="1"/>
  <c r="AX525" i="1"/>
  <c r="BA524" i="1"/>
  <c r="AZ524" i="1"/>
  <c r="AY524" i="1"/>
  <c r="AX524" i="1"/>
  <c r="BA523" i="1"/>
  <c r="AZ523" i="1"/>
  <c r="AY523" i="1"/>
  <c r="AX523" i="1"/>
  <c r="BA522" i="1"/>
  <c r="AZ522" i="1"/>
  <c r="AY522" i="1"/>
  <c r="AX522" i="1"/>
  <c r="BA521" i="1"/>
  <c r="AZ521" i="1"/>
  <c r="AY521" i="1"/>
  <c r="AX521" i="1"/>
  <c r="BA520" i="1"/>
  <c r="AZ520" i="1"/>
  <c r="AY520" i="1"/>
  <c r="AX520" i="1"/>
  <c r="BA519" i="1"/>
  <c r="AZ519" i="1"/>
  <c r="AY519" i="1"/>
  <c r="AX519" i="1"/>
  <c r="BA518" i="1"/>
  <c r="AZ518" i="1"/>
  <c r="AY518" i="1"/>
  <c r="AX518" i="1"/>
  <c r="BA517" i="1"/>
  <c r="AZ517" i="1"/>
  <c r="AY517" i="1"/>
  <c r="AX517" i="1"/>
  <c r="BA516" i="1"/>
  <c r="AZ516" i="1"/>
  <c r="AY516" i="1"/>
  <c r="AX516" i="1"/>
  <c r="BA515" i="1"/>
  <c r="AZ515" i="1"/>
  <c r="AY515" i="1"/>
  <c r="AX515" i="1"/>
  <c r="BA514" i="1"/>
  <c r="AZ514" i="1"/>
  <c r="AY514" i="1"/>
  <c r="AX514" i="1"/>
  <c r="BA513" i="1"/>
  <c r="AZ513" i="1"/>
  <c r="AY513" i="1"/>
  <c r="AX513" i="1"/>
  <c r="BA512" i="1"/>
  <c r="AZ512" i="1"/>
  <c r="AY512" i="1"/>
  <c r="AX512" i="1"/>
  <c r="BA511" i="1"/>
  <c r="AZ511" i="1"/>
  <c r="AY511" i="1"/>
  <c r="AX511" i="1"/>
  <c r="BA510" i="1"/>
  <c r="AZ510" i="1"/>
  <c r="AY510" i="1"/>
  <c r="AX510" i="1"/>
  <c r="BA509" i="1"/>
  <c r="AZ509" i="1"/>
  <c r="AY509" i="1"/>
  <c r="AX509" i="1"/>
  <c r="BA508" i="1"/>
  <c r="AZ508" i="1"/>
  <c r="AY508" i="1"/>
  <c r="AX508" i="1"/>
  <c r="BA507" i="1"/>
  <c r="AZ507" i="1"/>
  <c r="AY507" i="1"/>
  <c r="AX507" i="1"/>
  <c r="BA506" i="1"/>
  <c r="AZ506" i="1"/>
  <c r="AY506" i="1"/>
  <c r="AX506" i="1"/>
  <c r="BA505" i="1"/>
  <c r="AZ505" i="1"/>
  <c r="AY505" i="1"/>
  <c r="AX505" i="1"/>
  <c r="BA504" i="1"/>
  <c r="AZ504" i="1"/>
  <c r="AY504" i="1"/>
  <c r="AX504" i="1"/>
  <c r="BA503" i="1"/>
  <c r="AZ503" i="1"/>
  <c r="AY503" i="1"/>
  <c r="AX503" i="1"/>
  <c r="BA502" i="1"/>
  <c r="AZ502" i="1"/>
  <c r="AY502" i="1"/>
  <c r="AX502" i="1"/>
  <c r="BA501" i="1"/>
  <c r="AZ501" i="1"/>
  <c r="AY501" i="1"/>
  <c r="AX501" i="1"/>
  <c r="BA500" i="1"/>
  <c r="AZ500" i="1"/>
  <c r="AY500" i="1"/>
  <c r="AX500" i="1"/>
  <c r="BA499" i="1"/>
  <c r="AZ499" i="1"/>
  <c r="AY499" i="1"/>
  <c r="AX499" i="1"/>
  <c r="BA498" i="1"/>
  <c r="AZ498" i="1"/>
  <c r="AY498" i="1"/>
  <c r="AX498" i="1"/>
  <c r="BA497" i="1"/>
  <c r="AZ497" i="1"/>
  <c r="AY497" i="1"/>
  <c r="AX497" i="1"/>
  <c r="BA496" i="1"/>
  <c r="AZ496" i="1"/>
  <c r="AY496" i="1"/>
  <c r="AX496" i="1"/>
  <c r="BA495" i="1"/>
  <c r="AZ495" i="1"/>
  <c r="AY495" i="1"/>
  <c r="AX495" i="1"/>
  <c r="BA494" i="1"/>
  <c r="AZ494" i="1"/>
  <c r="AY494" i="1"/>
  <c r="AX494" i="1"/>
  <c r="BA493" i="1"/>
  <c r="AZ493" i="1"/>
  <c r="AY493" i="1"/>
  <c r="AX493" i="1"/>
  <c r="BA492" i="1"/>
  <c r="AZ492" i="1"/>
  <c r="AY492" i="1"/>
  <c r="AX492" i="1"/>
  <c r="BA491" i="1"/>
  <c r="AZ491" i="1"/>
  <c r="AY491" i="1"/>
  <c r="AX491" i="1"/>
  <c r="BA490" i="1"/>
  <c r="AZ490" i="1"/>
  <c r="AY490" i="1"/>
  <c r="AX490" i="1"/>
  <c r="BA489" i="1"/>
  <c r="AZ489" i="1"/>
  <c r="AY489" i="1"/>
  <c r="AX489" i="1"/>
  <c r="BA488" i="1"/>
  <c r="AZ488" i="1"/>
  <c r="AY488" i="1"/>
  <c r="AX488" i="1"/>
  <c r="BA487" i="1"/>
  <c r="AZ487" i="1"/>
  <c r="AY487" i="1"/>
  <c r="AX487" i="1"/>
  <c r="BA486" i="1"/>
  <c r="AZ486" i="1"/>
  <c r="AY486" i="1"/>
  <c r="AX486" i="1"/>
  <c r="BA485" i="1"/>
  <c r="AZ485" i="1"/>
  <c r="AY485" i="1"/>
  <c r="AX485" i="1"/>
  <c r="BA484" i="1"/>
  <c r="AZ484" i="1"/>
  <c r="AY484" i="1"/>
  <c r="AX484" i="1"/>
  <c r="BA483" i="1"/>
  <c r="AZ483" i="1"/>
  <c r="AY483" i="1"/>
  <c r="AX483" i="1"/>
  <c r="BA482" i="1"/>
  <c r="AZ482" i="1"/>
  <c r="AY482" i="1"/>
  <c r="AX482" i="1"/>
  <c r="BA481" i="1"/>
  <c r="AZ481" i="1"/>
  <c r="AY481" i="1"/>
  <c r="AX481" i="1"/>
  <c r="BA480" i="1"/>
  <c r="AZ480" i="1"/>
  <c r="AY480" i="1"/>
  <c r="AX480" i="1"/>
  <c r="BA479" i="1"/>
  <c r="AZ479" i="1"/>
  <c r="AY479" i="1"/>
  <c r="AX479" i="1"/>
  <c r="BA478" i="1"/>
  <c r="AZ478" i="1"/>
  <c r="AY478" i="1"/>
  <c r="AX478" i="1"/>
  <c r="BA477" i="1"/>
  <c r="AZ477" i="1"/>
  <c r="AY477" i="1"/>
  <c r="AX477" i="1"/>
  <c r="BA476" i="1"/>
  <c r="AZ476" i="1"/>
  <c r="AY476" i="1"/>
  <c r="AX476" i="1"/>
  <c r="BA475" i="1"/>
  <c r="AZ475" i="1"/>
  <c r="AY475" i="1"/>
  <c r="AX475" i="1"/>
  <c r="BA474" i="1"/>
  <c r="AZ474" i="1"/>
  <c r="AY474" i="1"/>
  <c r="AX474" i="1"/>
  <c r="BA473" i="1"/>
  <c r="AZ473" i="1"/>
  <c r="AY473" i="1"/>
  <c r="AX473" i="1"/>
  <c r="BA472" i="1"/>
  <c r="AZ472" i="1"/>
  <c r="AY472" i="1"/>
  <c r="AX472" i="1"/>
  <c r="BA471" i="1"/>
  <c r="AZ471" i="1"/>
  <c r="AY471" i="1"/>
  <c r="AX471" i="1"/>
  <c r="BA470" i="1"/>
  <c r="AZ470" i="1"/>
  <c r="AY470" i="1"/>
  <c r="AX470" i="1"/>
  <c r="BA469" i="1"/>
  <c r="AZ469" i="1"/>
  <c r="AY469" i="1"/>
  <c r="AX469" i="1"/>
  <c r="BA468" i="1"/>
  <c r="AZ468" i="1"/>
  <c r="AY468" i="1"/>
  <c r="AX468" i="1"/>
  <c r="BA467" i="1"/>
  <c r="AZ467" i="1"/>
  <c r="AY467" i="1"/>
  <c r="AX467" i="1"/>
  <c r="BA466" i="1"/>
  <c r="AZ466" i="1"/>
  <c r="AY466" i="1"/>
  <c r="AX466" i="1"/>
  <c r="BA465" i="1"/>
  <c r="AZ465" i="1"/>
  <c r="AY465" i="1"/>
  <c r="AX465" i="1"/>
  <c r="BA464" i="1"/>
  <c r="AZ464" i="1"/>
  <c r="AY464" i="1"/>
  <c r="AX464" i="1"/>
  <c r="BA463" i="1"/>
  <c r="AZ463" i="1"/>
  <c r="AY463" i="1"/>
  <c r="AX463" i="1"/>
  <c r="BA462" i="1"/>
  <c r="AZ462" i="1"/>
  <c r="AY462" i="1"/>
  <c r="AX462" i="1"/>
  <c r="BA461" i="1"/>
  <c r="AZ461" i="1"/>
  <c r="AY461" i="1"/>
  <c r="AX461" i="1"/>
  <c r="BA460" i="1"/>
  <c r="AZ460" i="1"/>
  <c r="AY460" i="1"/>
  <c r="AX460" i="1"/>
  <c r="BA459" i="1"/>
  <c r="AZ459" i="1"/>
  <c r="AY459" i="1"/>
  <c r="AX459" i="1"/>
  <c r="BA458" i="1"/>
  <c r="AZ458" i="1"/>
  <c r="AY458" i="1"/>
  <c r="AX458" i="1"/>
  <c r="BA457" i="1"/>
  <c r="AZ457" i="1"/>
  <c r="AY457" i="1"/>
  <c r="AX457" i="1"/>
  <c r="BA456" i="1"/>
  <c r="AZ456" i="1"/>
  <c r="AY456" i="1"/>
  <c r="AX456" i="1"/>
  <c r="BA455" i="1"/>
  <c r="AZ455" i="1"/>
  <c r="AY455" i="1"/>
  <c r="AX455" i="1"/>
  <c r="BA454" i="1"/>
  <c r="AZ454" i="1"/>
  <c r="AY454" i="1"/>
  <c r="AX454" i="1"/>
  <c r="BA453" i="1"/>
  <c r="AZ453" i="1"/>
  <c r="AY453" i="1"/>
  <c r="AX453" i="1"/>
  <c r="BA452" i="1"/>
  <c r="AZ452" i="1"/>
  <c r="AY452" i="1"/>
  <c r="AX452" i="1"/>
  <c r="BA451" i="1"/>
  <c r="AZ451" i="1"/>
  <c r="AY451" i="1"/>
  <c r="AX451" i="1"/>
  <c r="BA450" i="1"/>
  <c r="AZ450" i="1"/>
  <c r="AY450" i="1"/>
  <c r="AX450" i="1"/>
  <c r="BA449" i="1"/>
  <c r="AZ449" i="1"/>
  <c r="AY449" i="1"/>
  <c r="AX449" i="1"/>
  <c r="BA448" i="1"/>
  <c r="AZ448" i="1"/>
  <c r="AY448" i="1"/>
  <c r="AX448" i="1"/>
  <c r="BA447" i="1"/>
  <c r="AZ447" i="1"/>
  <c r="AY447" i="1"/>
  <c r="AX447" i="1"/>
  <c r="BA446" i="1"/>
  <c r="AZ446" i="1"/>
  <c r="AY446" i="1"/>
  <c r="AX446" i="1"/>
  <c r="BA445" i="1"/>
  <c r="AZ445" i="1"/>
  <c r="AY445" i="1"/>
  <c r="AX445" i="1"/>
  <c r="BA444" i="1"/>
  <c r="AZ444" i="1"/>
  <c r="AY444" i="1"/>
  <c r="AX444" i="1"/>
  <c r="BA443" i="1"/>
  <c r="AZ443" i="1"/>
  <c r="AY443" i="1"/>
  <c r="AX443" i="1"/>
  <c r="BA442" i="1"/>
  <c r="AZ442" i="1"/>
  <c r="AY442" i="1"/>
  <c r="AX442" i="1"/>
  <c r="BA441" i="1"/>
  <c r="AZ441" i="1"/>
  <c r="AY441" i="1"/>
  <c r="AX441" i="1"/>
  <c r="BA440" i="1"/>
  <c r="AZ440" i="1"/>
  <c r="AY440" i="1"/>
  <c r="AX440" i="1"/>
  <c r="BA439" i="1"/>
  <c r="AZ439" i="1"/>
  <c r="AY439" i="1"/>
  <c r="AX439" i="1"/>
  <c r="BA438" i="1"/>
  <c r="AZ438" i="1"/>
  <c r="AY438" i="1"/>
  <c r="AX438" i="1"/>
  <c r="BA437" i="1"/>
  <c r="AZ437" i="1"/>
  <c r="AY437" i="1"/>
  <c r="AX437" i="1"/>
  <c r="BA436" i="1"/>
  <c r="AZ436" i="1"/>
  <c r="AY436" i="1"/>
  <c r="AX436" i="1"/>
  <c r="BA435" i="1"/>
  <c r="AZ435" i="1"/>
  <c r="AY435" i="1"/>
  <c r="AX435" i="1"/>
  <c r="BA434" i="1"/>
  <c r="AZ434" i="1"/>
  <c r="AY434" i="1"/>
  <c r="AX434" i="1"/>
  <c r="BA433" i="1"/>
  <c r="AZ433" i="1"/>
  <c r="AY433" i="1"/>
  <c r="AX433" i="1"/>
  <c r="BA432" i="1"/>
  <c r="AZ432" i="1"/>
  <c r="AY432" i="1"/>
  <c r="AX432" i="1"/>
  <c r="BA431" i="1"/>
  <c r="AZ431" i="1"/>
  <c r="AY431" i="1"/>
  <c r="AX431" i="1"/>
  <c r="BA430" i="1"/>
  <c r="AZ430" i="1"/>
  <c r="AY430" i="1"/>
  <c r="AX430" i="1"/>
  <c r="BA429" i="1"/>
  <c r="AZ429" i="1"/>
  <c r="AY429" i="1"/>
  <c r="AX429" i="1"/>
  <c r="BA428" i="1"/>
  <c r="AZ428" i="1"/>
  <c r="AY428" i="1"/>
  <c r="AX428" i="1"/>
  <c r="BA427" i="1"/>
  <c r="AZ427" i="1"/>
  <c r="AY427" i="1"/>
  <c r="AX427" i="1"/>
  <c r="BA426" i="1"/>
  <c r="AZ426" i="1"/>
  <c r="AY426" i="1"/>
  <c r="AX426" i="1"/>
  <c r="BA425" i="1"/>
  <c r="AZ425" i="1"/>
  <c r="AY425" i="1"/>
  <c r="AX425" i="1"/>
  <c r="BA424" i="1"/>
  <c r="AZ424" i="1"/>
  <c r="AY424" i="1"/>
  <c r="AX424" i="1"/>
  <c r="BA423" i="1"/>
  <c r="AZ423" i="1"/>
  <c r="AY423" i="1"/>
  <c r="AX423" i="1"/>
  <c r="BA422" i="1"/>
  <c r="AZ422" i="1"/>
  <c r="AY422" i="1"/>
  <c r="AX422" i="1"/>
  <c r="BA421" i="1"/>
  <c r="AZ421" i="1"/>
  <c r="AY421" i="1"/>
  <c r="AX421" i="1"/>
  <c r="BA420" i="1"/>
  <c r="AZ420" i="1"/>
  <c r="AY420" i="1"/>
  <c r="AX420" i="1"/>
  <c r="BA419" i="1"/>
  <c r="AZ419" i="1"/>
  <c r="AY419" i="1"/>
  <c r="AX419" i="1"/>
  <c r="BA418" i="1"/>
  <c r="AZ418" i="1"/>
  <c r="AY418" i="1"/>
  <c r="AX418" i="1"/>
  <c r="BA417" i="1"/>
  <c r="AZ417" i="1"/>
  <c r="AY417" i="1"/>
  <c r="AX417" i="1"/>
  <c r="BA416" i="1"/>
  <c r="AZ416" i="1"/>
  <c r="AY416" i="1"/>
  <c r="AX416" i="1"/>
  <c r="BA415" i="1"/>
  <c r="AZ415" i="1"/>
  <c r="AY415" i="1"/>
  <c r="AX415" i="1"/>
  <c r="BA414" i="1"/>
  <c r="AZ414" i="1"/>
  <c r="AY414" i="1"/>
  <c r="AX414" i="1"/>
  <c r="BA413" i="1"/>
  <c r="AZ413" i="1"/>
  <c r="AY413" i="1"/>
  <c r="AX413" i="1"/>
  <c r="BA412" i="1"/>
  <c r="AZ412" i="1"/>
  <c r="AY412" i="1"/>
  <c r="AX412" i="1"/>
  <c r="BA411" i="1"/>
  <c r="AZ411" i="1"/>
  <c r="AY411" i="1"/>
  <c r="AX411" i="1"/>
  <c r="BA410" i="1"/>
  <c r="AZ410" i="1"/>
  <c r="AY410" i="1"/>
  <c r="AX410" i="1"/>
  <c r="BA409" i="1"/>
  <c r="AZ409" i="1"/>
  <c r="AY409" i="1"/>
  <c r="AX409" i="1"/>
  <c r="BA408" i="1"/>
  <c r="AZ408" i="1"/>
  <c r="AY408" i="1"/>
  <c r="AX408" i="1"/>
  <c r="BA407" i="1"/>
  <c r="AZ407" i="1"/>
  <c r="AY407" i="1"/>
  <c r="AX407" i="1"/>
  <c r="BA406" i="1"/>
  <c r="AZ406" i="1"/>
  <c r="AY406" i="1"/>
  <c r="AX406" i="1"/>
  <c r="BA405" i="1"/>
  <c r="AZ405" i="1"/>
  <c r="AY405" i="1"/>
  <c r="AX405" i="1"/>
  <c r="BA404" i="1"/>
  <c r="AZ404" i="1"/>
  <c r="AY404" i="1"/>
  <c r="AX404" i="1"/>
  <c r="BA403" i="1"/>
  <c r="AZ403" i="1"/>
  <c r="AY403" i="1"/>
  <c r="AX403" i="1"/>
  <c r="BA402" i="1"/>
  <c r="AZ402" i="1"/>
  <c r="AY402" i="1"/>
  <c r="AX402" i="1"/>
  <c r="BA401" i="1"/>
  <c r="AZ401" i="1"/>
  <c r="AY401" i="1"/>
  <c r="AX401" i="1"/>
  <c r="BA400" i="1"/>
  <c r="AZ400" i="1"/>
  <c r="AY400" i="1"/>
  <c r="AX400" i="1"/>
  <c r="BA399" i="1"/>
  <c r="AZ399" i="1"/>
  <c r="AY399" i="1"/>
  <c r="AX399" i="1"/>
  <c r="BA398" i="1"/>
  <c r="AZ398" i="1"/>
  <c r="AY398" i="1"/>
  <c r="AX398" i="1"/>
  <c r="BA397" i="1"/>
  <c r="AZ397" i="1"/>
  <c r="AY397" i="1"/>
  <c r="AX397" i="1"/>
  <c r="BA396" i="1"/>
  <c r="AZ396" i="1"/>
  <c r="AY396" i="1"/>
  <c r="AX396" i="1"/>
  <c r="BA395" i="1"/>
  <c r="AZ395" i="1"/>
  <c r="AY395" i="1"/>
  <c r="AX395" i="1"/>
  <c r="BA394" i="1"/>
  <c r="AZ394" i="1"/>
  <c r="AY394" i="1"/>
  <c r="AX394" i="1"/>
  <c r="BA393" i="1"/>
  <c r="AZ393" i="1"/>
  <c r="AY393" i="1"/>
  <c r="AX393" i="1"/>
  <c r="BA392" i="1"/>
  <c r="AZ392" i="1"/>
  <c r="AY392" i="1"/>
  <c r="AX392" i="1"/>
  <c r="BA391" i="1"/>
  <c r="AZ391" i="1"/>
  <c r="AY391" i="1"/>
  <c r="AX391" i="1"/>
  <c r="BA390" i="1"/>
  <c r="AZ390" i="1"/>
  <c r="AY390" i="1"/>
  <c r="AX390" i="1"/>
  <c r="BA389" i="1"/>
  <c r="AZ389" i="1"/>
  <c r="AY389" i="1"/>
  <c r="AX389" i="1"/>
  <c r="BA388" i="1"/>
  <c r="AZ388" i="1"/>
  <c r="AY388" i="1"/>
  <c r="AX388" i="1"/>
  <c r="BA387" i="1"/>
  <c r="AZ387" i="1"/>
  <c r="AY387" i="1"/>
  <c r="AX387" i="1"/>
  <c r="BA386" i="1"/>
  <c r="AZ386" i="1"/>
  <c r="AY386" i="1"/>
  <c r="AX386" i="1"/>
  <c r="BA385" i="1"/>
  <c r="AZ385" i="1"/>
  <c r="AY385" i="1"/>
  <c r="AX385" i="1"/>
  <c r="BA384" i="1"/>
  <c r="AZ384" i="1"/>
  <c r="AY384" i="1"/>
  <c r="AX384" i="1"/>
  <c r="BA383" i="1"/>
  <c r="AZ383" i="1"/>
  <c r="AY383" i="1"/>
  <c r="AX383" i="1"/>
  <c r="BA382" i="1"/>
  <c r="AZ382" i="1"/>
  <c r="AY382" i="1"/>
  <c r="AX382" i="1"/>
  <c r="BA381" i="1"/>
  <c r="AZ381" i="1"/>
  <c r="AY381" i="1"/>
  <c r="AX381" i="1"/>
  <c r="BA380" i="1"/>
  <c r="AZ380" i="1"/>
  <c r="AY380" i="1"/>
  <c r="AX380" i="1"/>
  <c r="BA379" i="1"/>
  <c r="AZ379" i="1"/>
  <c r="AY379" i="1"/>
  <c r="AX379" i="1"/>
  <c r="BA378" i="1"/>
  <c r="AZ378" i="1"/>
  <c r="AY378" i="1"/>
  <c r="AX378" i="1"/>
  <c r="BA377" i="1"/>
  <c r="AZ377" i="1"/>
  <c r="AY377" i="1"/>
  <c r="AX377" i="1"/>
  <c r="BA376" i="1"/>
  <c r="AZ376" i="1"/>
  <c r="AY376" i="1"/>
  <c r="AX376" i="1"/>
  <c r="BA375" i="1"/>
  <c r="AZ375" i="1"/>
  <c r="AY375" i="1"/>
  <c r="AX375" i="1"/>
  <c r="BA374" i="1"/>
  <c r="AZ374" i="1"/>
  <c r="AY374" i="1"/>
  <c r="AX374" i="1"/>
  <c r="BA373" i="1"/>
  <c r="AZ373" i="1"/>
  <c r="AY373" i="1"/>
  <c r="AX373" i="1"/>
  <c r="BA372" i="1"/>
  <c r="AZ372" i="1"/>
  <c r="AY372" i="1"/>
  <c r="AX372" i="1"/>
  <c r="BA371" i="1"/>
  <c r="AZ371" i="1"/>
  <c r="AY371" i="1"/>
  <c r="AX371" i="1"/>
  <c r="BA370" i="1"/>
  <c r="AZ370" i="1"/>
  <c r="AY370" i="1"/>
  <c r="AX370" i="1"/>
  <c r="BA369" i="1"/>
  <c r="AZ369" i="1"/>
  <c r="AY369" i="1"/>
  <c r="AX369" i="1"/>
  <c r="BA368" i="1"/>
  <c r="AZ368" i="1"/>
  <c r="AY368" i="1"/>
  <c r="AX368" i="1"/>
  <c r="BA367" i="1"/>
  <c r="AZ367" i="1"/>
  <c r="AY367" i="1"/>
  <c r="AX367" i="1"/>
  <c r="BA366" i="1"/>
  <c r="AZ366" i="1"/>
  <c r="AY366" i="1"/>
  <c r="AX366" i="1"/>
  <c r="BA365" i="1"/>
  <c r="AZ365" i="1"/>
  <c r="AY365" i="1"/>
  <c r="AX365" i="1"/>
  <c r="BA364" i="1"/>
  <c r="AZ364" i="1"/>
  <c r="AY364" i="1"/>
  <c r="AX364" i="1"/>
  <c r="BA363" i="1"/>
  <c r="AZ363" i="1"/>
  <c r="AY363" i="1"/>
  <c r="AX363" i="1"/>
  <c r="BA362" i="1"/>
  <c r="AZ362" i="1"/>
  <c r="AY362" i="1"/>
  <c r="AX362" i="1"/>
  <c r="BA361" i="1"/>
  <c r="AZ361" i="1"/>
  <c r="AY361" i="1"/>
  <c r="AX361" i="1"/>
  <c r="BA360" i="1"/>
  <c r="AZ360" i="1"/>
  <c r="AY360" i="1"/>
  <c r="AX360" i="1"/>
  <c r="BA359" i="1"/>
  <c r="AZ359" i="1"/>
  <c r="AY359" i="1"/>
  <c r="AX359" i="1"/>
  <c r="BA358" i="1"/>
  <c r="AZ358" i="1"/>
  <c r="AY358" i="1"/>
  <c r="AX358" i="1"/>
  <c r="BA357" i="1"/>
  <c r="AZ357" i="1"/>
  <c r="AY357" i="1"/>
  <c r="AX357" i="1"/>
  <c r="BA356" i="1"/>
  <c r="AZ356" i="1"/>
  <c r="AY356" i="1"/>
  <c r="AX356" i="1"/>
  <c r="BA355" i="1"/>
  <c r="AZ355" i="1"/>
  <c r="AY355" i="1"/>
  <c r="AX355" i="1"/>
  <c r="BA354" i="1"/>
  <c r="AZ354" i="1"/>
  <c r="AY354" i="1"/>
  <c r="AX354" i="1"/>
  <c r="BA353" i="1"/>
  <c r="AZ353" i="1"/>
  <c r="AY353" i="1"/>
  <c r="AX353" i="1"/>
  <c r="BA352" i="1"/>
  <c r="AZ352" i="1"/>
  <c r="AY352" i="1"/>
  <c r="AX352" i="1"/>
  <c r="BA351" i="1"/>
  <c r="AZ351" i="1"/>
  <c r="AY351" i="1"/>
  <c r="AX351" i="1"/>
  <c r="BA350" i="1"/>
  <c r="AZ350" i="1"/>
  <c r="AY350" i="1"/>
  <c r="AX350" i="1"/>
  <c r="BA349" i="1"/>
  <c r="AZ349" i="1"/>
  <c r="AY349" i="1"/>
  <c r="AX349" i="1"/>
  <c r="BA348" i="1"/>
  <c r="AZ348" i="1"/>
  <c r="AY348" i="1"/>
  <c r="AX348" i="1"/>
  <c r="BA347" i="1"/>
  <c r="AZ347" i="1"/>
  <c r="AY347" i="1"/>
  <c r="AX347" i="1"/>
  <c r="BA346" i="1"/>
  <c r="AZ346" i="1"/>
  <c r="AY346" i="1"/>
  <c r="AX346" i="1"/>
  <c r="BA345" i="1"/>
  <c r="AZ345" i="1"/>
  <c r="AY345" i="1"/>
  <c r="AX345" i="1"/>
  <c r="BA344" i="1"/>
  <c r="AZ344" i="1"/>
  <c r="AY344" i="1"/>
  <c r="AX344" i="1"/>
  <c r="BA343" i="1"/>
  <c r="AZ343" i="1"/>
  <c r="AY343" i="1"/>
  <c r="AX343" i="1"/>
  <c r="BA342" i="1"/>
  <c r="AZ342" i="1"/>
  <c r="AY342" i="1"/>
  <c r="AX342" i="1"/>
  <c r="BA341" i="1"/>
  <c r="AZ341" i="1"/>
  <c r="AY341" i="1"/>
  <c r="AX341" i="1"/>
  <c r="BA340" i="1"/>
  <c r="AZ340" i="1"/>
  <c r="AY340" i="1"/>
  <c r="AX340" i="1"/>
  <c r="BA339" i="1"/>
  <c r="AZ339" i="1"/>
  <c r="AY339" i="1"/>
  <c r="AX339" i="1"/>
  <c r="BA338" i="1"/>
  <c r="AZ338" i="1"/>
  <c r="AY338" i="1"/>
  <c r="AX338" i="1"/>
  <c r="BA337" i="1"/>
  <c r="AZ337" i="1"/>
  <c r="AY337" i="1"/>
  <c r="AX337" i="1"/>
  <c r="BA336" i="1"/>
  <c r="AZ336" i="1"/>
  <c r="AY336" i="1"/>
  <c r="AX336" i="1"/>
  <c r="BA335" i="1"/>
  <c r="AZ335" i="1"/>
  <c r="AY335" i="1"/>
  <c r="AX335" i="1"/>
  <c r="BA334" i="1"/>
  <c r="AZ334" i="1"/>
  <c r="AY334" i="1"/>
  <c r="AX334" i="1"/>
  <c r="BA333" i="1"/>
  <c r="AZ333" i="1"/>
  <c r="AY333" i="1"/>
  <c r="AX333" i="1"/>
  <c r="BA332" i="1"/>
  <c r="AZ332" i="1"/>
  <c r="AY332" i="1"/>
  <c r="AX332" i="1"/>
  <c r="BA331" i="1"/>
  <c r="AZ331" i="1"/>
  <c r="AY331" i="1"/>
  <c r="AX331" i="1"/>
  <c r="BA330" i="1"/>
  <c r="AZ330" i="1"/>
  <c r="AY330" i="1"/>
  <c r="AX330" i="1"/>
  <c r="BA329" i="1"/>
  <c r="AZ329" i="1"/>
  <c r="AY329" i="1"/>
  <c r="AX329" i="1"/>
  <c r="BA328" i="1"/>
  <c r="AZ328" i="1"/>
  <c r="AY328" i="1"/>
  <c r="AX328" i="1"/>
  <c r="BA327" i="1"/>
  <c r="AZ327" i="1"/>
  <c r="AY327" i="1"/>
  <c r="AX327" i="1"/>
  <c r="BA326" i="1"/>
  <c r="AZ326" i="1"/>
  <c r="AY326" i="1"/>
  <c r="AX326" i="1"/>
  <c r="BA325" i="1"/>
  <c r="AZ325" i="1"/>
  <c r="AY325" i="1"/>
  <c r="AX325" i="1"/>
  <c r="BA324" i="1"/>
  <c r="AZ324" i="1"/>
  <c r="AY324" i="1"/>
  <c r="AX324" i="1"/>
  <c r="BA323" i="1"/>
  <c r="AZ323" i="1"/>
  <c r="AY323" i="1"/>
  <c r="AX323" i="1"/>
  <c r="BA322" i="1"/>
  <c r="AZ322" i="1"/>
  <c r="AY322" i="1"/>
  <c r="AX322" i="1"/>
  <c r="BA321" i="1"/>
  <c r="AZ321" i="1"/>
  <c r="AY321" i="1"/>
  <c r="AX321" i="1"/>
  <c r="BA320" i="1"/>
  <c r="AZ320" i="1"/>
  <c r="AY320" i="1"/>
  <c r="AX320" i="1"/>
  <c r="BA319" i="1"/>
  <c r="AZ319" i="1"/>
  <c r="AY319" i="1"/>
  <c r="AX319" i="1"/>
  <c r="BA318" i="1"/>
  <c r="AZ318" i="1"/>
  <c r="AY318" i="1"/>
  <c r="AX318" i="1"/>
  <c r="BA317" i="1"/>
  <c r="AZ317" i="1"/>
  <c r="AY317" i="1"/>
  <c r="AX317" i="1"/>
  <c r="BA316" i="1"/>
  <c r="AZ316" i="1"/>
  <c r="AY316" i="1"/>
  <c r="AX316" i="1"/>
  <c r="BA315" i="1"/>
  <c r="AZ315" i="1"/>
  <c r="AY315" i="1"/>
  <c r="AX315" i="1"/>
  <c r="BA314" i="1"/>
  <c r="AZ314" i="1"/>
  <c r="AY314" i="1"/>
  <c r="AX314" i="1"/>
  <c r="BA313" i="1"/>
  <c r="AZ313" i="1"/>
  <c r="AY313" i="1"/>
  <c r="AX313" i="1"/>
  <c r="BA312" i="1"/>
  <c r="AZ312" i="1"/>
  <c r="AY312" i="1"/>
  <c r="AX312" i="1"/>
  <c r="BA311" i="1"/>
  <c r="AZ311" i="1"/>
  <c r="AY311" i="1"/>
  <c r="AX311" i="1"/>
  <c r="BA310" i="1"/>
  <c r="AZ310" i="1"/>
  <c r="AY310" i="1"/>
  <c r="AX310" i="1"/>
  <c r="BA309" i="1"/>
  <c r="AZ309" i="1"/>
  <c r="AY309" i="1"/>
  <c r="AX309" i="1"/>
  <c r="BA308" i="1"/>
  <c r="AZ308" i="1"/>
  <c r="AY308" i="1"/>
  <c r="AX308" i="1"/>
  <c r="BA307" i="1"/>
  <c r="AZ307" i="1"/>
  <c r="AY307" i="1"/>
  <c r="AX307" i="1"/>
  <c r="BA306" i="1"/>
  <c r="AZ306" i="1"/>
  <c r="AY306" i="1"/>
  <c r="AX306" i="1"/>
  <c r="BA305" i="1"/>
  <c r="AZ305" i="1"/>
  <c r="AY305" i="1"/>
  <c r="AX305" i="1"/>
  <c r="BA304" i="1"/>
  <c r="AZ304" i="1"/>
  <c r="AY304" i="1"/>
  <c r="AX304" i="1"/>
  <c r="BA303" i="1"/>
  <c r="AZ303" i="1"/>
  <c r="AY303" i="1"/>
  <c r="AX303" i="1"/>
  <c r="BA302" i="1"/>
  <c r="AZ302" i="1"/>
  <c r="AY302" i="1"/>
  <c r="AX302" i="1"/>
  <c r="BA301" i="1"/>
  <c r="AZ301" i="1"/>
  <c r="AY301" i="1"/>
  <c r="AX301" i="1"/>
  <c r="BA300" i="1"/>
  <c r="AZ300" i="1"/>
  <c r="AY300" i="1"/>
  <c r="AX300" i="1"/>
  <c r="BA299" i="1"/>
  <c r="AZ299" i="1"/>
  <c r="AY299" i="1"/>
  <c r="AX299" i="1"/>
  <c r="BA298" i="1"/>
  <c r="AZ298" i="1"/>
  <c r="AY298" i="1"/>
  <c r="AX298" i="1"/>
  <c r="BA297" i="1"/>
  <c r="AZ297" i="1"/>
  <c r="AY297" i="1"/>
  <c r="AX297" i="1"/>
  <c r="BA296" i="1"/>
  <c r="AZ296" i="1"/>
  <c r="AY296" i="1"/>
  <c r="AX296" i="1"/>
  <c r="BA295" i="1"/>
  <c r="AZ295" i="1"/>
  <c r="AY295" i="1"/>
  <c r="AX295" i="1"/>
  <c r="BA294" i="1"/>
  <c r="AZ294" i="1"/>
  <c r="AY294" i="1"/>
  <c r="AX294" i="1"/>
  <c r="BA293" i="1"/>
  <c r="AZ293" i="1"/>
  <c r="AY293" i="1"/>
  <c r="AX293" i="1"/>
  <c r="BA292" i="1"/>
  <c r="AZ292" i="1"/>
  <c r="AY292" i="1"/>
  <c r="AX292" i="1"/>
  <c r="BA291" i="1"/>
  <c r="AZ291" i="1"/>
  <c r="AY291" i="1"/>
  <c r="AX291" i="1"/>
  <c r="BA290" i="1"/>
  <c r="AZ290" i="1"/>
  <c r="AY290" i="1"/>
  <c r="AX290" i="1"/>
  <c r="BA289" i="1"/>
  <c r="AZ289" i="1"/>
  <c r="AY289" i="1"/>
  <c r="AX289" i="1"/>
  <c r="BA288" i="1"/>
  <c r="AZ288" i="1"/>
  <c r="AY288" i="1"/>
  <c r="AX288" i="1"/>
  <c r="BA287" i="1"/>
  <c r="AZ287" i="1"/>
  <c r="AY287" i="1"/>
  <c r="AX287" i="1"/>
  <c r="BA286" i="1"/>
  <c r="AZ286" i="1"/>
  <c r="AY286" i="1"/>
  <c r="AX286" i="1"/>
  <c r="BA285" i="1"/>
  <c r="AZ285" i="1"/>
  <c r="AY285" i="1"/>
  <c r="AX285" i="1"/>
  <c r="BA284" i="1"/>
  <c r="AZ284" i="1"/>
  <c r="AY284" i="1"/>
  <c r="AX284" i="1"/>
  <c r="BA283" i="1"/>
  <c r="AZ283" i="1"/>
  <c r="AY283" i="1"/>
  <c r="AX283" i="1"/>
  <c r="BA282" i="1"/>
  <c r="AZ282" i="1"/>
  <c r="AY282" i="1"/>
  <c r="AX282" i="1"/>
  <c r="BA281" i="1"/>
  <c r="AZ281" i="1"/>
  <c r="AY281" i="1"/>
  <c r="AX281" i="1"/>
  <c r="BA280" i="1"/>
  <c r="AZ280" i="1"/>
  <c r="AY280" i="1"/>
  <c r="AX280" i="1"/>
  <c r="BA279" i="1"/>
  <c r="AZ279" i="1"/>
  <c r="AY279" i="1"/>
  <c r="AX279" i="1"/>
  <c r="BA278" i="1"/>
  <c r="AZ278" i="1"/>
  <c r="AY278" i="1"/>
  <c r="AX278" i="1"/>
  <c r="BA277" i="1"/>
  <c r="AZ277" i="1"/>
  <c r="AY277" i="1"/>
  <c r="AX277" i="1"/>
  <c r="BA276" i="1"/>
  <c r="AZ276" i="1"/>
  <c r="AY276" i="1"/>
  <c r="AX276" i="1"/>
  <c r="BA275" i="1"/>
  <c r="AZ275" i="1"/>
  <c r="AY275" i="1"/>
  <c r="AX275" i="1"/>
  <c r="BA274" i="1"/>
  <c r="AZ274" i="1"/>
  <c r="AY274" i="1"/>
  <c r="AX274" i="1"/>
  <c r="BA273" i="1"/>
  <c r="AZ273" i="1"/>
  <c r="AY273" i="1"/>
  <c r="AX273" i="1"/>
  <c r="BA272" i="1"/>
  <c r="AZ272" i="1"/>
  <c r="AY272" i="1"/>
  <c r="AX272" i="1"/>
  <c r="BA271" i="1"/>
  <c r="AZ271" i="1"/>
  <c r="AY271" i="1"/>
  <c r="AX271" i="1"/>
  <c r="BA270" i="1"/>
  <c r="AZ270" i="1"/>
  <c r="AY270" i="1"/>
  <c r="AX270" i="1"/>
  <c r="BA269" i="1"/>
  <c r="AZ269" i="1"/>
  <c r="AY269" i="1"/>
  <c r="AX269" i="1"/>
  <c r="BA268" i="1"/>
  <c r="AZ268" i="1"/>
  <c r="AY268" i="1"/>
  <c r="AX268" i="1"/>
  <c r="BA267" i="1"/>
  <c r="AZ267" i="1"/>
  <c r="AY267" i="1"/>
  <c r="AX267" i="1"/>
  <c r="BA266" i="1"/>
  <c r="AZ266" i="1"/>
  <c r="AY266" i="1"/>
  <c r="AX266" i="1"/>
  <c r="BA265" i="1"/>
  <c r="AZ265" i="1"/>
  <c r="AY265" i="1"/>
  <c r="AX265" i="1"/>
  <c r="BA264" i="1"/>
  <c r="AZ264" i="1"/>
  <c r="AY264" i="1"/>
  <c r="AX264" i="1"/>
  <c r="BA263" i="1"/>
  <c r="AZ263" i="1"/>
  <c r="AY263" i="1"/>
  <c r="AX263" i="1"/>
  <c r="BA262" i="1"/>
  <c r="AZ262" i="1"/>
  <c r="AY262" i="1"/>
  <c r="AX262" i="1"/>
  <c r="BA261" i="1"/>
  <c r="AZ261" i="1"/>
  <c r="AY261" i="1"/>
  <c r="AX261" i="1"/>
  <c r="BA260" i="1"/>
  <c r="AZ260" i="1"/>
  <c r="AY260" i="1"/>
  <c r="AX260" i="1"/>
  <c r="BA259" i="1"/>
  <c r="AZ259" i="1"/>
  <c r="AY259" i="1"/>
  <c r="AX259" i="1"/>
  <c r="BA258" i="1"/>
  <c r="AZ258" i="1"/>
  <c r="AY258" i="1"/>
  <c r="AX258" i="1"/>
  <c r="BA257" i="1"/>
  <c r="AZ257" i="1"/>
  <c r="AY257" i="1"/>
  <c r="AX257" i="1"/>
  <c r="BA256" i="1"/>
  <c r="AZ256" i="1"/>
  <c r="AY256" i="1"/>
  <c r="AX256" i="1"/>
  <c r="BA255" i="1"/>
  <c r="AZ255" i="1"/>
  <c r="AY255" i="1"/>
  <c r="AX255" i="1"/>
  <c r="BA254" i="1"/>
  <c r="AZ254" i="1"/>
  <c r="AY254" i="1"/>
  <c r="AX254" i="1"/>
  <c r="BA253" i="1"/>
  <c r="AZ253" i="1"/>
  <c r="AY253" i="1"/>
  <c r="AX253" i="1"/>
  <c r="BA252" i="1"/>
  <c r="AZ252" i="1"/>
  <c r="AY252" i="1"/>
  <c r="AX252" i="1"/>
  <c r="BA251" i="1"/>
  <c r="AZ251" i="1"/>
  <c r="AY251" i="1"/>
  <c r="AX251" i="1"/>
  <c r="BA250" i="1"/>
  <c r="AZ250" i="1"/>
  <c r="AY250" i="1"/>
  <c r="AX250" i="1"/>
  <c r="BA249" i="1"/>
  <c r="AZ249" i="1"/>
  <c r="AY249" i="1"/>
  <c r="AX249" i="1"/>
  <c r="BA248" i="1"/>
  <c r="AZ248" i="1"/>
  <c r="AY248" i="1"/>
  <c r="AX248" i="1"/>
  <c r="BA247" i="1"/>
  <c r="AZ247" i="1"/>
  <c r="AY247" i="1"/>
  <c r="AX247" i="1"/>
  <c r="BA246" i="1"/>
  <c r="AZ246" i="1"/>
  <c r="AY246" i="1"/>
  <c r="AX246" i="1"/>
  <c r="BA245" i="1"/>
  <c r="AZ245" i="1"/>
  <c r="AY245" i="1"/>
  <c r="AX245" i="1"/>
  <c r="BA244" i="1"/>
  <c r="AZ244" i="1"/>
  <c r="AY244" i="1"/>
  <c r="AX244" i="1"/>
  <c r="BA243" i="1"/>
  <c r="AZ243" i="1"/>
  <c r="AY243" i="1"/>
  <c r="AX243" i="1"/>
  <c r="BA242" i="1"/>
  <c r="AZ242" i="1"/>
  <c r="AY242" i="1"/>
  <c r="AX242" i="1"/>
  <c r="BA241" i="1"/>
  <c r="AZ241" i="1"/>
  <c r="AY241" i="1"/>
  <c r="AX241" i="1"/>
  <c r="BA240" i="1"/>
  <c r="AZ240" i="1"/>
  <c r="AY240" i="1"/>
  <c r="AX240" i="1"/>
  <c r="BA239" i="1"/>
  <c r="AZ239" i="1"/>
  <c r="AY239" i="1"/>
  <c r="AX239" i="1"/>
  <c r="BA238" i="1"/>
  <c r="AZ238" i="1"/>
  <c r="AY238" i="1"/>
  <c r="AX238" i="1"/>
  <c r="BA237" i="1"/>
  <c r="AZ237" i="1"/>
  <c r="AY237" i="1"/>
  <c r="AX237" i="1"/>
  <c r="BA236" i="1"/>
  <c r="AZ236" i="1"/>
  <c r="AY236" i="1"/>
  <c r="AX236" i="1"/>
  <c r="BA235" i="1"/>
  <c r="AZ235" i="1"/>
  <c r="AY235" i="1"/>
  <c r="AX235" i="1"/>
  <c r="BA234" i="1"/>
  <c r="AZ234" i="1"/>
  <c r="AY234" i="1"/>
  <c r="AX234" i="1"/>
  <c r="BA233" i="1"/>
  <c r="AZ233" i="1"/>
  <c r="AY233" i="1"/>
  <c r="AX233" i="1"/>
  <c r="BA232" i="1"/>
  <c r="AZ232" i="1"/>
  <c r="AY232" i="1"/>
  <c r="AX232" i="1"/>
  <c r="BA231" i="1"/>
  <c r="AZ231" i="1"/>
  <c r="AY231" i="1"/>
  <c r="AX231" i="1"/>
  <c r="BA230" i="1"/>
  <c r="AZ230" i="1"/>
  <c r="AY230" i="1"/>
  <c r="AX230" i="1"/>
  <c r="BA229" i="1"/>
  <c r="AZ229" i="1"/>
  <c r="AY229" i="1"/>
  <c r="AX229" i="1"/>
  <c r="BA228" i="1"/>
  <c r="AZ228" i="1"/>
  <c r="AY228" i="1"/>
  <c r="AX228" i="1"/>
  <c r="BA227" i="1"/>
  <c r="AZ227" i="1"/>
  <c r="AY227" i="1"/>
  <c r="AX227" i="1"/>
  <c r="BA226" i="1"/>
  <c r="AZ226" i="1"/>
  <c r="AY226" i="1"/>
  <c r="AX226" i="1"/>
  <c r="BA225" i="1"/>
  <c r="AZ225" i="1"/>
  <c r="AY225" i="1"/>
  <c r="AX225" i="1"/>
  <c r="BA224" i="1"/>
  <c r="AZ224" i="1"/>
  <c r="AY224" i="1"/>
  <c r="AX224" i="1"/>
  <c r="BA223" i="1"/>
  <c r="AZ223" i="1"/>
  <c r="AY223" i="1"/>
  <c r="AX223" i="1"/>
  <c r="BA222" i="1"/>
  <c r="AZ222" i="1"/>
  <c r="AY222" i="1"/>
  <c r="AX222" i="1"/>
  <c r="BA221" i="1"/>
  <c r="AZ221" i="1"/>
  <c r="AY221" i="1"/>
  <c r="AX221" i="1"/>
  <c r="BA220" i="1"/>
  <c r="AZ220" i="1"/>
  <c r="AY220" i="1"/>
  <c r="AX220" i="1"/>
  <c r="BA219" i="1"/>
  <c r="AZ219" i="1"/>
  <c r="AY219" i="1"/>
  <c r="AX219" i="1"/>
  <c r="BA218" i="1"/>
  <c r="AZ218" i="1"/>
  <c r="AY218" i="1"/>
  <c r="AX218" i="1"/>
  <c r="BA217" i="1"/>
  <c r="AZ217" i="1"/>
  <c r="AY217" i="1"/>
  <c r="AX217" i="1"/>
  <c r="BA216" i="1"/>
  <c r="AZ216" i="1"/>
  <c r="AY216" i="1"/>
  <c r="AX216" i="1"/>
  <c r="BA215" i="1"/>
  <c r="AZ215" i="1"/>
  <c r="AY215" i="1"/>
  <c r="AX215" i="1"/>
  <c r="BA214" i="1"/>
  <c r="AZ214" i="1"/>
  <c r="AY214" i="1"/>
  <c r="AX214" i="1"/>
  <c r="BA213" i="1"/>
  <c r="AZ213" i="1"/>
  <c r="AY213" i="1"/>
  <c r="AX213" i="1"/>
  <c r="BA212" i="1"/>
  <c r="AZ212" i="1"/>
  <c r="AY212" i="1"/>
  <c r="AX212" i="1"/>
  <c r="BA211" i="1"/>
  <c r="AZ211" i="1"/>
  <c r="AY211" i="1"/>
  <c r="AX211" i="1"/>
  <c r="BA210" i="1"/>
  <c r="AZ210" i="1"/>
  <c r="AY210" i="1"/>
  <c r="AX210" i="1"/>
  <c r="BA209" i="1"/>
  <c r="AZ209" i="1"/>
  <c r="AY209" i="1"/>
  <c r="AX209" i="1"/>
  <c r="BA208" i="1"/>
  <c r="AZ208" i="1"/>
  <c r="AY208" i="1"/>
  <c r="AX208" i="1"/>
  <c r="BA207" i="1"/>
  <c r="AZ207" i="1"/>
  <c r="AY207" i="1"/>
  <c r="AX207" i="1"/>
  <c r="BA206" i="1"/>
  <c r="AZ206" i="1"/>
  <c r="AY206" i="1"/>
  <c r="AX206" i="1"/>
  <c r="BA205" i="1"/>
  <c r="AZ205" i="1"/>
  <c r="AY205" i="1"/>
  <c r="AX205" i="1"/>
  <c r="BA204" i="1"/>
  <c r="AZ204" i="1"/>
  <c r="AY204" i="1"/>
  <c r="AX204" i="1"/>
  <c r="BA203" i="1"/>
  <c r="AZ203" i="1"/>
  <c r="AY203" i="1"/>
  <c r="AX203" i="1"/>
  <c r="BA202" i="1"/>
  <c r="AZ202" i="1"/>
  <c r="AY202" i="1"/>
  <c r="AX202" i="1"/>
  <c r="BA201" i="1"/>
  <c r="AZ201" i="1"/>
  <c r="AY201" i="1"/>
  <c r="AX201" i="1"/>
  <c r="BA200" i="1"/>
  <c r="AZ200" i="1"/>
  <c r="AY200" i="1"/>
  <c r="AX200" i="1"/>
  <c r="BA199" i="1"/>
  <c r="AZ199" i="1"/>
  <c r="AY199" i="1"/>
  <c r="AX199" i="1"/>
  <c r="BA198" i="1"/>
  <c r="AZ198" i="1"/>
  <c r="AY198" i="1"/>
  <c r="AX198" i="1"/>
  <c r="BA197" i="1"/>
  <c r="AZ197" i="1"/>
  <c r="AY197" i="1"/>
  <c r="AX197" i="1"/>
  <c r="BA196" i="1"/>
  <c r="AZ196" i="1"/>
  <c r="AY196" i="1"/>
  <c r="AX196" i="1"/>
  <c r="BA195" i="1"/>
  <c r="AZ195" i="1"/>
  <c r="AY195" i="1"/>
  <c r="AX195" i="1"/>
  <c r="BA194" i="1"/>
  <c r="AZ194" i="1"/>
  <c r="AY194" i="1"/>
  <c r="AX194" i="1"/>
  <c r="BA193" i="1"/>
  <c r="AZ193" i="1"/>
  <c r="AY193" i="1"/>
  <c r="AX193" i="1"/>
  <c r="BA192" i="1"/>
  <c r="AZ192" i="1"/>
  <c r="AY192" i="1"/>
  <c r="AX192" i="1"/>
  <c r="BA191" i="1"/>
  <c r="AZ191" i="1"/>
  <c r="AY191" i="1"/>
  <c r="AX191" i="1"/>
  <c r="BA190" i="1"/>
  <c r="AZ190" i="1"/>
  <c r="AY190" i="1"/>
  <c r="AX190" i="1"/>
  <c r="BA189" i="1"/>
  <c r="AZ189" i="1"/>
  <c r="AY189" i="1"/>
  <c r="AX189" i="1"/>
  <c r="BA188" i="1"/>
  <c r="AZ188" i="1"/>
  <c r="AY188" i="1"/>
  <c r="AX188" i="1"/>
  <c r="BA187" i="1"/>
  <c r="AZ187" i="1"/>
  <c r="AY187" i="1"/>
  <c r="AX187" i="1"/>
  <c r="BA186" i="1"/>
  <c r="AZ186" i="1"/>
  <c r="AY186" i="1"/>
  <c r="AX186" i="1"/>
  <c r="BA185" i="1"/>
  <c r="AZ185" i="1"/>
  <c r="AY185" i="1"/>
  <c r="AX185" i="1"/>
  <c r="BA184" i="1"/>
  <c r="AZ184" i="1"/>
  <c r="AY184" i="1"/>
  <c r="AX184" i="1"/>
  <c r="BA183" i="1"/>
  <c r="AZ183" i="1"/>
  <c r="AY183" i="1"/>
  <c r="AX183" i="1"/>
  <c r="BA182" i="1"/>
  <c r="AZ182" i="1"/>
  <c r="AY182" i="1"/>
  <c r="AX182" i="1"/>
  <c r="BA181" i="1"/>
  <c r="AZ181" i="1"/>
  <c r="AY181" i="1"/>
  <c r="AX181" i="1"/>
  <c r="BA180" i="1"/>
  <c r="AZ180" i="1"/>
  <c r="AY180" i="1"/>
  <c r="AX180" i="1"/>
  <c r="BA179" i="1"/>
  <c r="AZ179" i="1"/>
  <c r="AY179" i="1"/>
  <c r="AX179" i="1"/>
  <c r="BA178" i="1"/>
  <c r="AZ178" i="1"/>
  <c r="AY178" i="1"/>
  <c r="AX178" i="1"/>
  <c r="BA177" i="1"/>
  <c r="AZ177" i="1"/>
  <c r="AY177" i="1"/>
  <c r="AX177" i="1"/>
  <c r="BA176" i="1"/>
  <c r="AZ176" i="1"/>
  <c r="AY176" i="1"/>
  <c r="AX176" i="1"/>
  <c r="BA175" i="1"/>
  <c r="AZ175" i="1"/>
  <c r="AY175" i="1"/>
  <c r="AX175" i="1"/>
  <c r="BA174" i="1"/>
  <c r="AZ174" i="1"/>
  <c r="AY174" i="1"/>
  <c r="AX174" i="1"/>
  <c r="BA173" i="1"/>
  <c r="AZ173" i="1"/>
  <c r="AY173" i="1"/>
  <c r="AX173" i="1"/>
  <c r="BA172" i="1"/>
  <c r="AZ172" i="1"/>
  <c r="AY172" i="1"/>
  <c r="AX172" i="1"/>
  <c r="BA171" i="1"/>
  <c r="AZ171" i="1"/>
  <c r="AY171" i="1"/>
  <c r="AX171" i="1"/>
  <c r="BA170" i="1"/>
  <c r="AZ170" i="1"/>
  <c r="AY170" i="1"/>
  <c r="AX170" i="1"/>
  <c r="BA169" i="1"/>
  <c r="AZ169" i="1"/>
  <c r="AY169" i="1"/>
  <c r="AX169" i="1"/>
  <c r="BA168" i="1"/>
  <c r="AZ168" i="1"/>
  <c r="AY168" i="1"/>
  <c r="AX168" i="1"/>
  <c r="BA167" i="1"/>
  <c r="AZ167" i="1"/>
  <c r="AY167" i="1"/>
  <c r="AX167" i="1"/>
  <c r="BA166" i="1"/>
  <c r="AZ166" i="1"/>
  <c r="AY166" i="1"/>
  <c r="AX166" i="1"/>
  <c r="BA165" i="1"/>
  <c r="AZ165" i="1"/>
  <c r="AY165" i="1"/>
  <c r="AX165" i="1"/>
  <c r="BA164" i="1"/>
  <c r="AZ164" i="1"/>
  <c r="AY164" i="1"/>
  <c r="AX164" i="1"/>
  <c r="BA163" i="1"/>
  <c r="AZ163" i="1"/>
  <c r="AY163" i="1"/>
  <c r="AX163" i="1"/>
  <c r="BA162" i="1"/>
  <c r="AZ162" i="1"/>
  <c r="AY162" i="1"/>
  <c r="AX162" i="1"/>
  <c r="BA161" i="1"/>
  <c r="AZ161" i="1"/>
  <c r="AY161" i="1"/>
  <c r="AX161" i="1"/>
  <c r="BA160" i="1"/>
  <c r="AZ160" i="1"/>
  <c r="AY160" i="1"/>
  <c r="AX160" i="1"/>
  <c r="BA159" i="1"/>
  <c r="AZ159" i="1"/>
  <c r="AY159" i="1"/>
  <c r="AX159" i="1"/>
  <c r="BA158" i="1"/>
  <c r="AZ158" i="1"/>
  <c r="AY158" i="1"/>
  <c r="AX158" i="1"/>
  <c r="BA157" i="1"/>
  <c r="AZ157" i="1"/>
  <c r="AY157" i="1"/>
  <c r="AX157" i="1"/>
  <c r="BA156" i="1"/>
  <c r="AZ156" i="1"/>
  <c r="AY156" i="1"/>
  <c r="AX156" i="1"/>
  <c r="BA155" i="1"/>
  <c r="AZ155" i="1"/>
  <c r="AY155" i="1"/>
  <c r="AX155" i="1"/>
  <c r="BA154" i="1"/>
  <c r="AZ154" i="1"/>
  <c r="AY154" i="1"/>
  <c r="AX154" i="1"/>
  <c r="BA153" i="1"/>
  <c r="AZ153" i="1"/>
  <c r="AY153" i="1"/>
  <c r="AX153" i="1"/>
  <c r="BA152" i="1"/>
  <c r="AZ152" i="1"/>
  <c r="AY152" i="1"/>
  <c r="AX152" i="1"/>
  <c r="BA151" i="1"/>
  <c r="AZ151" i="1"/>
  <c r="AY151" i="1"/>
  <c r="AX151" i="1"/>
  <c r="BA150" i="1"/>
  <c r="AZ150" i="1"/>
  <c r="AY150" i="1"/>
  <c r="AX150" i="1"/>
  <c r="BA149" i="1"/>
  <c r="AZ149" i="1"/>
  <c r="AY149" i="1"/>
  <c r="AX149" i="1"/>
  <c r="BA148" i="1"/>
  <c r="AZ148" i="1"/>
  <c r="AY148" i="1"/>
  <c r="AX148" i="1"/>
  <c r="BA147" i="1"/>
  <c r="AZ147" i="1"/>
  <c r="AY147" i="1"/>
  <c r="AX147" i="1"/>
  <c r="BA146" i="1"/>
  <c r="AZ146" i="1"/>
  <c r="AY146" i="1"/>
  <c r="AX146" i="1"/>
  <c r="BA145" i="1"/>
  <c r="AZ145" i="1"/>
  <c r="AY145" i="1"/>
  <c r="AX145" i="1"/>
  <c r="BA144" i="1"/>
  <c r="AZ144" i="1"/>
  <c r="AY144" i="1"/>
  <c r="AX144" i="1"/>
  <c r="BA143" i="1"/>
  <c r="AZ143" i="1"/>
  <c r="AY143" i="1"/>
  <c r="AX143" i="1"/>
  <c r="BA142" i="1"/>
  <c r="AZ142" i="1"/>
  <c r="AY142" i="1"/>
  <c r="AX142" i="1"/>
  <c r="BA141" i="1"/>
  <c r="AZ141" i="1"/>
  <c r="AY141" i="1"/>
  <c r="AX141" i="1"/>
  <c r="BA140" i="1"/>
  <c r="AZ140" i="1"/>
  <c r="AY140" i="1"/>
  <c r="AX140" i="1"/>
  <c r="BA139" i="1"/>
  <c r="AZ139" i="1"/>
  <c r="AY139" i="1"/>
  <c r="AX139" i="1"/>
  <c r="BA138" i="1"/>
  <c r="AZ138" i="1"/>
  <c r="AY138" i="1"/>
  <c r="AX138" i="1"/>
  <c r="BA137" i="1"/>
  <c r="AZ137" i="1"/>
  <c r="AY137" i="1"/>
  <c r="AX137" i="1"/>
  <c r="BA136" i="1"/>
  <c r="AZ136" i="1"/>
  <c r="AY136" i="1"/>
  <c r="AX136" i="1"/>
  <c r="BA135" i="1"/>
  <c r="AZ135" i="1"/>
  <c r="AY135" i="1"/>
  <c r="AX135" i="1"/>
  <c r="BA134" i="1"/>
  <c r="AZ134" i="1"/>
  <c r="AY134" i="1"/>
  <c r="AX134" i="1"/>
  <c r="BA133" i="1"/>
  <c r="AZ133" i="1"/>
  <c r="AY133" i="1"/>
  <c r="AX133" i="1"/>
  <c r="BA132" i="1"/>
  <c r="AZ132" i="1"/>
  <c r="AY132" i="1"/>
  <c r="AX132" i="1"/>
  <c r="BA131" i="1"/>
  <c r="AZ131" i="1"/>
  <c r="AY131" i="1"/>
  <c r="AX131" i="1"/>
  <c r="BA130" i="1"/>
  <c r="AZ130" i="1"/>
  <c r="AY130" i="1"/>
  <c r="AX130" i="1"/>
  <c r="BA129" i="1"/>
  <c r="AZ129" i="1"/>
  <c r="AY129" i="1"/>
  <c r="AX129" i="1"/>
  <c r="BA128" i="1"/>
  <c r="AZ128" i="1"/>
  <c r="AY128" i="1"/>
  <c r="AX128" i="1"/>
  <c r="BA127" i="1"/>
  <c r="AZ127" i="1"/>
  <c r="AY127" i="1"/>
  <c r="AX127" i="1"/>
  <c r="BA126" i="1"/>
  <c r="AZ126" i="1"/>
  <c r="AY126" i="1"/>
  <c r="AX126" i="1"/>
  <c r="BA125" i="1"/>
  <c r="AZ125" i="1"/>
  <c r="AY125" i="1"/>
  <c r="AX125" i="1"/>
  <c r="BA124" i="1"/>
  <c r="AZ124" i="1"/>
  <c r="AY124" i="1"/>
  <c r="AX124" i="1"/>
  <c r="BA123" i="1"/>
  <c r="AZ123" i="1"/>
  <c r="AY123" i="1"/>
  <c r="AX123" i="1"/>
  <c r="BA122" i="1"/>
  <c r="AZ122" i="1"/>
  <c r="AY122" i="1"/>
  <c r="AX122" i="1"/>
  <c r="BA121" i="1"/>
  <c r="AZ121" i="1"/>
  <c r="AY121" i="1"/>
  <c r="AX121" i="1"/>
  <c r="BA120" i="1"/>
  <c r="AZ120" i="1"/>
  <c r="AY120" i="1"/>
  <c r="AX120" i="1"/>
  <c r="BA119" i="1"/>
  <c r="AZ119" i="1"/>
  <c r="AY119" i="1"/>
  <c r="AX119" i="1"/>
  <c r="BA118" i="1"/>
  <c r="AZ118" i="1"/>
  <c r="AY118" i="1"/>
  <c r="AX118" i="1"/>
  <c r="BA117" i="1"/>
  <c r="AZ117" i="1"/>
  <c r="AY117" i="1"/>
  <c r="AX117" i="1"/>
  <c r="BA116" i="1"/>
  <c r="AZ116" i="1"/>
  <c r="AY116" i="1"/>
  <c r="AX116" i="1"/>
  <c r="BA115" i="1"/>
  <c r="AZ115" i="1"/>
  <c r="AY115" i="1"/>
  <c r="AX115" i="1"/>
  <c r="BA114" i="1"/>
  <c r="AZ114" i="1"/>
  <c r="AY114" i="1"/>
  <c r="AX114" i="1"/>
  <c r="BA113" i="1"/>
  <c r="AZ113" i="1"/>
  <c r="AY113" i="1"/>
  <c r="AX113" i="1"/>
  <c r="BA112" i="1"/>
  <c r="AZ112" i="1"/>
  <c r="AY112" i="1"/>
  <c r="AX112" i="1"/>
  <c r="BA111" i="1"/>
  <c r="AZ111" i="1"/>
  <c r="AY111" i="1"/>
  <c r="AX111" i="1"/>
  <c r="BA110" i="1"/>
  <c r="AZ110" i="1"/>
  <c r="AY110" i="1"/>
  <c r="AX110" i="1"/>
  <c r="BA109" i="1"/>
  <c r="AZ109" i="1"/>
  <c r="AY109" i="1"/>
  <c r="AX109" i="1"/>
  <c r="BA108" i="1"/>
  <c r="AZ108" i="1"/>
  <c r="AY108" i="1"/>
  <c r="AX108" i="1"/>
  <c r="BA107" i="1"/>
  <c r="AZ107" i="1"/>
  <c r="AY107" i="1"/>
  <c r="AX107" i="1"/>
  <c r="BA106" i="1"/>
  <c r="AZ106" i="1"/>
  <c r="AY106" i="1"/>
  <c r="AX106" i="1"/>
  <c r="BA105" i="1"/>
  <c r="AZ105" i="1"/>
  <c r="AY105" i="1"/>
  <c r="AX105" i="1"/>
  <c r="BA104" i="1"/>
  <c r="AZ104" i="1"/>
  <c r="AY104" i="1"/>
  <c r="AX104" i="1"/>
  <c r="BA103" i="1"/>
  <c r="AZ103" i="1"/>
  <c r="AY103" i="1"/>
  <c r="AX103" i="1"/>
  <c r="BA102" i="1"/>
  <c r="AZ102" i="1"/>
  <c r="AY102" i="1"/>
  <c r="AX102" i="1"/>
  <c r="BA101" i="1"/>
  <c r="AZ101" i="1"/>
  <c r="AY101" i="1"/>
  <c r="AX101" i="1"/>
  <c r="BA100" i="1"/>
  <c r="AZ100" i="1"/>
  <c r="AY100" i="1"/>
  <c r="AX100" i="1"/>
  <c r="BA99" i="1"/>
  <c r="AZ99" i="1"/>
  <c r="AY99" i="1"/>
  <c r="AX99" i="1"/>
  <c r="BA98" i="1"/>
  <c r="AZ98" i="1"/>
  <c r="AY98" i="1"/>
  <c r="AX98" i="1"/>
  <c r="BA97" i="1"/>
  <c r="AZ97" i="1"/>
  <c r="AY97" i="1"/>
  <c r="AX97" i="1"/>
  <c r="BA96" i="1"/>
  <c r="AZ96" i="1"/>
  <c r="AY96" i="1"/>
  <c r="AX96" i="1"/>
  <c r="BA95" i="1"/>
  <c r="AZ95" i="1"/>
  <c r="AY95" i="1"/>
  <c r="AX95" i="1"/>
  <c r="BA94" i="1"/>
  <c r="AZ94" i="1"/>
  <c r="AY94" i="1"/>
  <c r="AX94" i="1"/>
  <c r="BA93" i="1"/>
  <c r="AZ93" i="1"/>
  <c r="AY93" i="1"/>
  <c r="AX93" i="1"/>
  <c r="BA92" i="1"/>
  <c r="AZ92" i="1"/>
  <c r="AY92" i="1"/>
  <c r="AX92" i="1"/>
  <c r="BA91" i="1"/>
  <c r="AZ91" i="1"/>
  <c r="AY91" i="1"/>
  <c r="AX91" i="1"/>
  <c r="BA90" i="1"/>
  <c r="AZ90" i="1"/>
  <c r="AY90" i="1"/>
  <c r="AX90" i="1"/>
  <c r="BA89" i="1"/>
  <c r="AZ89" i="1"/>
  <c r="AY89" i="1"/>
  <c r="AX89" i="1"/>
  <c r="BA88" i="1"/>
  <c r="AZ88" i="1"/>
  <c r="AY88" i="1"/>
  <c r="AX88" i="1"/>
  <c r="BA87" i="1"/>
  <c r="AZ87" i="1"/>
  <c r="AY87" i="1"/>
  <c r="AX87" i="1"/>
  <c r="BA86" i="1"/>
  <c r="AZ86" i="1"/>
  <c r="AY86" i="1"/>
  <c r="AX86" i="1"/>
  <c r="BA85" i="1"/>
  <c r="AZ85" i="1"/>
  <c r="AY85" i="1"/>
  <c r="AX85" i="1"/>
  <c r="BA84" i="1"/>
  <c r="AZ84" i="1"/>
  <c r="AY84" i="1"/>
  <c r="AX84" i="1"/>
  <c r="BA83" i="1"/>
  <c r="AZ83" i="1"/>
  <c r="AY83" i="1"/>
  <c r="AX83" i="1"/>
  <c r="BA82" i="1"/>
  <c r="AZ82" i="1"/>
  <c r="AY82" i="1"/>
  <c r="AX82" i="1"/>
  <c r="BA81" i="1"/>
  <c r="AZ81" i="1"/>
  <c r="AY81" i="1"/>
  <c r="AX81" i="1"/>
  <c r="BA80" i="1"/>
  <c r="AZ80" i="1"/>
  <c r="AY80" i="1"/>
  <c r="AX80" i="1"/>
  <c r="BA79" i="1"/>
  <c r="AZ79" i="1"/>
  <c r="AY79" i="1"/>
  <c r="AX79" i="1"/>
  <c r="BA78" i="1"/>
  <c r="AZ78" i="1"/>
  <c r="AY78" i="1"/>
  <c r="AX78" i="1"/>
  <c r="BA77" i="1"/>
  <c r="AZ77" i="1"/>
  <c r="AY77" i="1"/>
  <c r="AX77" i="1"/>
  <c r="BA76" i="1"/>
  <c r="AZ76" i="1"/>
  <c r="AY76" i="1"/>
  <c r="AX76" i="1"/>
  <c r="BA75" i="1"/>
  <c r="AZ75" i="1"/>
  <c r="AY75" i="1"/>
  <c r="AX75" i="1"/>
  <c r="BA74" i="1"/>
  <c r="AZ74" i="1"/>
  <c r="AY74" i="1"/>
  <c r="AX74" i="1"/>
  <c r="BA73" i="1"/>
  <c r="AZ73" i="1"/>
  <c r="AY73" i="1"/>
  <c r="AX73" i="1"/>
  <c r="BA72" i="1"/>
  <c r="AZ72" i="1"/>
  <c r="AY72" i="1"/>
  <c r="AX72" i="1"/>
  <c r="BA71" i="1"/>
  <c r="AZ71" i="1"/>
  <c r="AY71" i="1"/>
  <c r="AX71" i="1"/>
  <c r="BA70" i="1"/>
  <c r="AZ70" i="1"/>
  <c r="AY70" i="1"/>
  <c r="AX70" i="1"/>
  <c r="BA69" i="1"/>
  <c r="AZ69" i="1"/>
  <c r="AY69" i="1"/>
  <c r="AX69" i="1"/>
  <c r="BA68" i="1"/>
  <c r="AZ68" i="1"/>
  <c r="AY68" i="1"/>
  <c r="AX68" i="1"/>
  <c r="BA67" i="1"/>
  <c r="AZ67" i="1"/>
  <c r="AY67" i="1"/>
  <c r="AX67" i="1"/>
  <c r="BA66" i="1"/>
  <c r="AZ66" i="1"/>
  <c r="AY66" i="1"/>
  <c r="AX66" i="1"/>
  <c r="BA65" i="1"/>
  <c r="AZ65" i="1"/>
  <c r="AY65" i="1"/>
  <c r="AX65" i="1"/>
  <c r="BA64" i="1"/>
  <c r="AZ64" i="1"/>
  <c r="AY64" i="1"/>
  <c r="AX64" i="1"/>
  <c r="BA63" i="1"/>
  <c r="AZ63" i="1"/>
  <c r="AY63" i="1"/>
  <c r="AX63" i="1"/>
  <c r="BA62" i="1"/>
  <c r="AZ62" i="1"/>
  <c r="AY62" i="1"/>
  <c r="AX62" i="1"/>
  <c r="BA61" i="1"/>
  <c r="AZ61" i="1"/>
  <c r="AY61" i="1"/>
  <c r="AX61" i="1"/>
  <c r="BA60" i="1"/>
  <c r="AZ60" i="1"/>
  <c r="AY60" i="1"/>
  <c r="AX60" i="1"/>
  <c r="BA59" i="1"/>
  <c r="AZ59" i="1"/>
  <c r="AY59" i="1"/>
  <c r="AX59" i="1"/>
  <c r="BA58" i="1"/>
  <c r="AZ58" i="1"/>
  <c r="AY58" i="1"/>
  <c r="AX58" i="1"/>
  <c r="BA57" i="1"/>
  <c r="AZ57" i="1"/>
  <c r="AY57" i="1"/>
  <c r="AX57" i="1"/>
  <c r="BA56" i="1"/>
  <c r="AZ56" i="1"/>
  <c r="AY56" i="1"/>
  <c r="AX56" i="1"/>
  <c r="BA55" i="1"/>
  <c r="AZ55" i="1"/>
  <c r="AY55" i="1"/>
  <c r="AX55" i="1"/>
  <c r="BA54" i="1"/>
  <c r="AZ54" i="1"/>
  <c r="AY54" i="1"/>
  <c r="AX54" i="1"/>
  <c r="BA53" i="1"/>
  <c r="AZ53" i="1"/>
  <c r="AY53" i="1"/>
  <c r="AX53" i="1"/>
  <c r="BA52" i="1"/>
  <c r="AZ52" i="1"/>
  <c r="AY52" i="1"/>
  <c r="AX52" i="1"/>
  <c r="BA51" i="1"/>
  <c r="AZ51" i="1"/>
  <c r="AY51" i="1"/>
  <c r="AX51" i="1"/>
  <c r="BA50" i="1"/>
  <c r="AZ50" i="1"/>
  <c r="AY50" i="1"/>
  <c r="AX50" i="1"/>
  <c r="BA49" i="1"/>
  <c r="AZ49" i="1"/>
  <c r="AY49" i="1"/>
  <c r="AX49" i="1"/>
  <c r="BA48" i="1"/>
  <c r="AZ48" i="1"/>
  <c r="AY48" i="1"/>
  <c r="AX48" i="1"/>
  <c r="BA47" i="1"/>
  <c r="AZ47" i="1"/>
  <c r="AY47" i="1"/>
  <c r="AX47" i="1"/>
  <c r="BA46" i="1"/>
  <c r="AZ46" i="1"/>
  <c r="AY46" i="1"/>
  <c r="AX46" i="1"/>
  <c r="BA45" i="1"/>
  <c r="AZ45" i="1"/>
  <c r="AY45" i="1"/>
  <c r="AX45" i="1"/>
  <c r="BA44" i="1"/>
  <c r="AZ44" i="1"/>
  <c r="AY44" i="1"/>
  <c r="AX44" i="1"/>
  <c r="BA43" i="1"/>
  <c r="AZ43" i="1"/>
  <c r="AY43" i="1"/>
  <c r="AX43" i="1"/>
  <c r="BA42" i="1"/>
  <c r="AZ42" i="1"/>
  <c r="AY42" i="1"/>
  <c r="AX42" i="1"/>
  <c r="BA41" i="1"/>
  <c r="AZ41" i="1"/>
  <c r="AY41" i="1"/>
  <c r="AX41" i="1"/>
  <c r="BA40" i="1"/>
  <c r="AZ40" i="1"/>
  <c r="AY40" i="1"/>
  <c r="AX40" i="1"/>
  <c r="BA39" i="1"/>
  <c r="AZ39" i="1"/>
  <c r="AY39" i="1"/>
  <c r="AX39" i="1"/>
  <c r="BA38" i="1"/>
  <c r="AZ38" i="1"/>
  <c r="AY38" i="1"/>
  <c r="AX38" i="1"/>
  <c r="BA37" i="1"/>
  <c r="AZ37" i="1"/>
  <c r="AY37" i="1"/>
  <c r="AX37" i="1"/>
  <c r="BA36" i="1"/>
  <c r="AZ36" i="1"/>
  <c r="AY36" i="1"/>
  <c r="AX36" i="1"/>
  <c r="BA35" i="1"/>
  <c r="AZ35" i="1"/>
  <c r="AY35" i="1"/>
  <c r="AX35" i="1"/>
  <c r="BA34" i="1"/>
  <c r="AZ34" i="1"/>
  <c r="AY34" i="1"/>
  <c r="AX34" i="1"/>
  <c r="BA33" i="1"/>
  <c r="AZ33" i="1"/>
  <c r="AY33" i="1"/>
  <c r="AX33" i="1"/>
  <c r="BA32" i="1"/>
  <c r="AZ32" i="1"/>
  <c r="AY32" i="1"/>
  <c r="AX32" i="1"/>
  <c r="BA31" i="1"/>
  <c r="AZ31" i="1"/>
  <c r="AY31" i="1"/>
  <c r="AX31" i="1"/>
  <c r="BA30" i="1"/>
  <c r="AZ30" i="1"/>
  <c r="AY30" i="1"/>
  <c r="AX30" i="1"/>
  <c r="BA29" i="1"/>
  <c r="AZ29" i="1"/>
  <c r="AY29" i="1"/>
  <c r="AX29" i="1"/>
  <c r="BA28" i="1"/>
  <c r="AZ28" i="1"/>
  <c r="AY28" i="1"/>
  <c r="AX28" i="1"/>
  <c r="BA27" i="1"/>
  <c r="AZ27" i="1"/>
  <c r="AY27" i="1"/>
  <c r="AX27" i="1"/>
  <c r="BA26" i="1"/>
  <c r="AZ26" i="1"/>
  <c r="AY26" i="1"/>
  <c r="AX26" i="1"/>
  <c r="BA25" i="1"/>
  <c r="AZ25" i="1"/>
  <c r="AY25" i="1"/>
  <c r="AX25" i="1"/>
  <c r="BA24" i="1"/>
  <c r="AZ24" i="1"/>
  <c r="AY24" i="1"/>
  <c r="AX24" i="1"/>
  <c r="BA23" i="1"/>
  <c r="AZ23" i="1"/>
  <c r="AY23" i="1"/>
  <c r="AX23" i="1"/>
  <c r="BA22" i="1"/>
  <c r="AZ22" i="1"/>
  <c r="AY22" i="1"/>
  <c r="AX22" i="1"/>
  <c r="BA21" i="1"/>
  <c r="AZ21" i="1"/>
  <c r="AY21" i="1"/>
  <c r="AX21" i="1"/>
  <c r="BA20" i="1"/>
  <c r="AZ20" i="1"/>
  <c r="AY20" i="1"/>
  <c r="AX20" i="1"/>
  <c r="BA19" i="1"/>
  <c r="AZ19" i="1"/>
  <c r="AY19" i="1"/>
  <c r="AX19" i="1"/>
  <c r="BA18" i="1"/>
  <c r="AZ18" i="1"/>
  <c r="AY18" i="1"/>
  <c r="AX18" i="1"/>
  <c r="BA17" i="1"/>
  <c r="AZ17" i="1"/>
  <c r="AY17" i="1"/>
  <c r="AX17" i="1"/>
  <c r="BA16" i="1"/>
  <c r="AZ16" i="1"/>
  <c r="AY16" i="1"/>
  <c r="AX16" i="1"/>
  <c r="BA15" i="1"/>
  <c r="AZ15" i="1"/>
  <c r="AY15" i="1"/>
  <c r="AX15" i="1"/>
  <c r="BA14" i="1"/>
  <c r="AZ14" i="1"/>
  <c r="AY14" i="1"/>
  <c r="AX14" i="1"/>
  <c r="BA13" i="1"/>
  <c r="AZ13" i="1"/>
  <c r="AY13" i="1"/>
  <c r="AX13" i="1"/>
  <c r="BA12" i="1"/>
  <c r="AZ12" i="1"/>
  <c r="AY12" i="1"/>
  <c r="AX12" i="1"/>
  <c r="BA11" i="1"/>
  <c r="AZ11" i="1"/>
  <c r="AY11" i="1"/>
  <c r="AX11" i="1"/>
  <c r="BA10" i="1"/>
  <c r="AZ10" i="1"/>
  <c r="AY10" i="1"/>
  <c r="AX10" i="1"/>
  <c r="BA9" i="1"/>
  <c r="AZ9" i="1"/>
  <c r="AY9" i="1"/>
  <c r="AX9" i="1"/>
  <c r="BA8" i="1"/>
  <c r="AZ8" i="1"/>
  <c r="AY8" i="1"/>
  <c r="AX8" i="1"/>
  <c r="BA7" i="1"/>
  <c r="AZ7" i="1"/>
  <c r="AY7" i="1"/>
  <c r="AX7" i="1"/>
  <c r="BA6" i="1"/>
  <c r="AZ6" i="1"/>
  <c r="AY6" i="1"/>
  <c r="AX6" i="1"/>
  <c r="BA5" i="1"/>
  <c r="AZ5" i="1"/>
  <c r="AY5" i="1"/>
  <c r="AX5" i="1"/>
  <c r="BA4" i="1"/>
  <c r="AZ4" i="1"/>
  <c r="AY4" i="1"/>
  <c r="AX4" i="1"/>
  <c r="BL3" i="1"/>
  <c r="BJ3" i="1"/>
  <c r="BL2" i="1"/>
  <c r="BQ2" i="1" s="1"/>
  <c r="BV2" i="1" s="1"/>
  <c r="BI2" i="1"/>
  <c r="BN2" i="1" s="1"/>
  <c r="BS2" i="1" s="1"/>
  <c r="CH285" i="1"/>
  <c r="B22" i="3"/>
  <c r="E22" i="3" s="1"/>
  <c r="C21" i="3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A23" i="3"/>
  <c r="A24" i="3" s="1"/>
  <c r="A25" i="3" s="1"/>
  <c r="A26" i="3" s="1"/>
  <c r="A27" i="3" s="1"/>
  <c r="A28" i="3" s="1"/>
  <c r="A29" i="3" s="1"/>
  <c r="A30" i="3" s="1"/>
  <c r="A31" i="3" s="1"/>
  <c r="O18" i="2"/>
  <c r="N18" i="2"/>
  <c r="M18" i="2"/>
  <c r="M17" i="2"/>
  <c r="G31" i="2"/>
  <c r="O17" i="2" s="1"/>
  <c r="F31" i="2"/>
  <c r="N17" i="2" s="1"/>
  <c r="E31" i="2"/>
  <c r="D31" i="2"/>
  <c r="C31" i="2"/>
  <c r="M16" i="2"/>
  <c r="G21" i="2"/>
  <c r="O16" i="2" s="1"/>
  <c r="F21" i="2"/>
  <c r="N16" i="2" s="1"/>
  <c r="E21" i="2"/>
  <c r="D21" i="2"/>
  <c r="C21" i="2"/>
  <c r="M15" i="2"/>
  <c r="G11" i="2"/>
  <c r="O15" i="2" s="1"/>
  <c r="F11" i="2"/>
  <c r="N15" i="2" s="1"/>
  <c r="E11" i="2"/>
  <c r="D11" i="2"/>
  <c r="C11" i="2"/>
  <c r="BC975" i="1"/>
  <c r="BC974" i="1"/>
  <c r="BC973" i="1"/>
  <c r="BC972" i="1"/>
  <c r="BC971" i="1"/>
  <c r="BC970" i="1"/>
  <c r="BC969" i="1"/>
  <c r="BC968" i="1"/>
  <c r="BC967" i="1"/>
  <c r="BC966" i="1"/>
  <c r="BC965" i="1"/>
  <c r="BC964" i="1"/>
  <c r="BC963" i="1"/>
  <c r="BC962" i="1"/>
  <c r="BC961" i="1"/>
  <c r="BC960" i="1"/>
  <c r="BC959" i="1"/>
  <c r="BC958" i="1"/>
  <c r="BC957" i="1"/>
  <c r="BC956" i="1"/>
  <c r="BC955" i="1"/>
  <c r="BC954" i="1"/>
  <c r="BC953" i="1"/>
  <c r="BC952" i="1"/>
  <c r="BC951" i="1"/>
  <c r="BC950" i="1"/>
  <c r="BC949" i="1"/>
  <c r="BC948" i="1"/>
  <c r="BC947" i="1"/>
  <c r="BC946" i="1"/>
  <c r="BC945" i="1"/>
  <c r="BC944" i="1"/>
  <c r="BC943" i="1"/>
  <c r="BC942" i="1"/>
  <c r="BC941" i="1"/>
  <c r="BC940" i="1"/>
  <c r="BC939" i="1"/>
  <c r="BC938" i="1"/>
  <c r="BC937" i="1"/>
  <c r="BC936" i="1"/>
  <c r="BC935" i="1"/>
  <c r="BC934" i="1"/>
  <c r="BC933" i="1"/>
  <c r="BC932" i="1"/>
  <c r="BC931" i="1"/>
  <c r="BC930" i="1"/>
  <c r="BC929" i="1"/>
  <c r="BC928" i="1"/>
  <c r="BC927" i="1"/>
  <c r="BC926" i="1"/>
  <c r="BC925" i="1"/>
  <c r="BC924" i="1"/>
  <c r="BC923" i="1"/>
  <c r="BC922" i="1"/>
  <c r="BC921" i="1"/>
  <c r="BC920" i="1"/>
  <c r="BC919" i="1"/>
  <c r="BC918" i="1"/>
  <c r="BC917" i="1"/>
  <c r="BC916" i="1"/>
  <c r="BC915" i="1"/>
  <c r="BC914" i="1"/>
  <c r="BC913" i="1"/>
  <c r="BC912" i="1"/>
  <c r="BC911" i="1"/>
  <c r="BC910" i="1"/>
  <c r="BC909" i="1"/>
  <c r="BC908" i="1"/>
  <c r="BC907" i="1"/>
  <c r="BC906" i="1"/>
  <c r="BC905" i="1"/>
  <c r="BC904" i="1"/>
  <c r="BC903" i="1"/>
  <c r="BC902" i="1"/>
  <c r="BC901" i="1"/>
  <c r="BC900" i="1"/>
  <c r="BC899" i="1"/>
  <c r="BC898" i="1"/>
  <c r="BC897" i="1"/>
  <c r="BC896" i="1"/>
  <c r="BC895" i="1"/>
  <c r="BC894" i="1"/>
  <c r="BC893" i="1"/>
  <c r="BC892" i="1"/>
  <c r="BC891" i="1"/>
  <c r="BC890" i="1"/>
  <c r="BC889" i="1"/>
  <c r="BC888" i="1"/>
  <c r="BC887" i="1"/>
  <c r="BC886" i="1"/>
  <c r="BC885" i="1"/>
  <c r="BC884" i="1"/>
  <c r="BC883" i="1"/>
  <c r="BC882" i="1"/>
  <c r="BC881" i="1"/>
  <c r="BC880" i="1"/>
  <c r="BC879" i="1"/>
  <c r="BC878" i="1"/>
  <c r="BC877" i="1"/>
  <c r="BC876" i="1"/>
  <c r="BC875" i="1"/>
  <c r="BC874" i="1"/>
  <c r="BC873" i="1"/>
  <c r="BC872" i="1"/>
  <c r="BC871" i="1"/>
  <c r="BC870" i="1"/>
  <c r="BC869" i="1"/>
  <c r="BC868" i="1"/>
  <c r="BC867" i="1"/>
  <c r="BC866" i="1"/>
  <c r="BC865" i="1"/>
  <c r="BC864" i="1"/>
  <c r="BC863" i="1"/>
  <c r="BC862" i="1"/>
  <c r="BC861" i="1"/>
  <c r="BC860" i="1"/>
  <c r="BC859" i="1"/>
  <c r="BC858" i="1"/>
  <c r="BC857" i="1"/>
  <c r="BC856" i="1"/>
  <c r="BC855" i="1"/>
  <c r="BC854" i="1"/>
  <c r="BC853" i="1"/>
  <c r="BC852" i="1"/>
  <c r="BC851" i="1"/>
  <c r="BC850" i="1"/>
  <c r="BC849" i="1"/>
  <c r="BC848" i="1"/>
  <c r="BC847" i="1"/>
  <c r="BC846" i="1"/>
  <c r="BC845" i="1"/>
  <c r="BC844" i="1"/>
  <c r="BC843" i="1"/>
  <c r="BC842" i="1"/>
  <c r="BC841" i="1"/>
  <c r="BC840" i="1"/>
  <c r="BC839" i="1"/>
  <c r="BC838" i="1"/>
  <c r="BC837" i="1"/>
  <c r="BC836" i="1"/>
  <c r="BC835" i="1"/>
  <c r="BC834" i="1"/>
  <c r="BC833" i="1"/>
  <c r="BC832" i="1"/>
  <c r="BC831" i="1"/>
  <c r="BC830" i="1"/>
  <c r="BC829" i="1"/>
  <c r="BC828" i="1"/>
  <c r="BC827" i="1"/>
  <c r="BC826" i="1"/>
  <c r="BC825" i="1"/>
  <c r="BC824" i="1"/>
  <c r="BC823" i="1"/>
  <c r="BC822" i="1"/>
  <c r="BC821" i="1"/>
  <c r="BC820" i="1"/>
  <c r="BC819" i="1"/>
  <c r="BC818" i="1"/>
  <c r="BC817" i="1"/>
  <c r="BC816" i="1"/>
  <c r="BC815" i="1"/>
  <c r="BC814" i="1"/>
  <c r="BC813" i="1"/>
  <c r="BC812" i="1"/>
  <c r="BC811" i="1"/>
  <c r="BC810" i="1"/>
  <c r="BC809" i="1"/>
  <c r="BC808" i="1"/>
  <c r="BC807" i="1"/>
  <c r="BC806" i="1"/>
  <c r="BC805" i="1"/>
  <c r="BC804" i="1"/>
  <c r="BC803" i="1"/>
  <c r="BC802" i="1"/>
  <c r="BC801" i="1"/>
  <c r="BC800" i="1"/>
  <c r="BC799" i="1"/>
  <c r="BC798" i="1"/>
  <c r="BC797" i="1"/>
  <c r="BC796" i="1"/>
  <c r="BC795" i="1"/>
  <c r="BC794" i="1"/>
  <c r="BC793" i="1"/>
  <c r="BC792" i="1"/>
  <c r="BC791" i="1"/>
  <c r="BC790" i="1"/>
  <c r="BC789" i="1"/>
  <c r="BC788" i="1"/>
  <c r="BC787" i="1"/>
  <c r="BC786" i="1"/>
  <c r="BC785" i="1"/>
  <c r="BC784" i="1"/>
  <c r="BC783" i="1"/>
  <c r="BC782" i="1"/>
  <c r="BC781" i="1"/>
  <c r="BC780" i="1"/>
  <c r="BC779" i="1"/>
  <c r="BC778" i="1"/>
  <c r="BC777" i="1"/>
  <c r="BC776" i="1"/>
  <c r="BC775" i="1"/>
  <c r="BC774" i="1"/>
  <c r="BC773" i="1"/>
  <c r="BC772" i="1"/>
  <c r="BC771" i="1"/>
  <c r="BC770" i="1"/>
  <c r="BC769" i="1"/>
  <c r="BC768" i="1"/>
  <c r="BC767" i="1"/>
  <c r="BC766" i="1"/>
  <c r="BC765" i="1"/>
  <c r="BC764" i="1"/>
  <c r="BC763" i="1"/>
  <c r="BC762" i="1"/>
  <c r="BC761" i="1"/>
  <c r="BC760" i="1"/>
  <c r="BC759" i="1"/>
  <c r="BC758" i="1"/>
  <c r="BC757" i="1"/>
  <c r="BC756" i="1"/>
  <c r="BC755" i="1"/>
  <c r="BC754" i="1"/>
  <c r="BC753" i="1"/>
  <c r="BC752" i="1"/>
  <c r="BC751" i="1"/>
  <c r="BC750" i="1"/>
  <c r="BC749" i="1"/>
  <c r="BC748" i="1"/>
  <c r="BC747" i="1"/>
  <c r="BC746" i="1"/>
  <c r="BC745" i="1"/>
  <c r="BC744" i="1"/>
  <c r="BC743" i="1"/>
  <c r="BC742" i="1"/>
  <c r="BC741" i="1"/>
  <c r="BC740" i="1"/>
  <c r="BC739" i="1"/>
  <c r="BC738" i="1"/>
  <c r="BC737" i="1"/>
  <c r="BC736" i="1"/>
  <c r="BC735" i="1"/>
  <c r="BC734" i="1"/>
  <c r="BC733" i="1"/>
  <c r="BC732" i="1"/>
  <c r="BC731" i="1"/>
  <c r="BC730" i="1"/>
  <c r="BC729" i="1"/>
  <c r="BC728" i="1"/>
  <c r="BC727" i="1"/>
  <c r="BC726" i="1"/>
  <c r="BC725" i="1"/>
  <c r="BC724" i="1"/>
  <c r="BC723" i="1"/>
  <c r="BC722" i="1"/>
  <c r="BC721" i="1"/>
  <c r="BC720" i="1"/>
  <c r="BC719" i="1"/>
  <c r="BC718" i="1"/>
  <c r="BC717" i="1"/>
  <c r="BC716" i="1"/>
  <c r="BC715" i="1"/>
  <c r="BC714" i="1"/>
  <c r="BC713" i="1"/>
  <c r="BC712" i="1"/>
  <c r="BC711" i="1"/>
  <c r="BC710" i="1"/>
  <c r="BC709" i="1"/>
  <c r="BC708" i="1"/>
  <c r="BC707" i="1"/>
  <c r="BC706" i="1"/>
  <c r="BC705" i="1"/>
  <c r="BC704" i="1"/>
  <c r="BC703" i="1"/>
  <c r="BC702" i="1"/>
  <c r="BC701" i="1"/>
  <c r="BC700" i="1"/>
  <c r="BC699" i="1"/>
  <c r="BC698" i="1"/>
  <c r="BC697" i="1"/>
  <c r="BC696" i="1"/>
  <c r="BC695" i="1"/>
  <c r="BC694" i="1"/>
  <c r="BC693" i="1"/>
  <c r="BC692" i="1"/>
  <c r="BC691" i="1"/>
  <c r="BC690" i="1"/>
  <c r="BC689" i="1"/>
  <c r="BC688" i="1"/>
  <c r="BC687" i="1"/>
  <c r="BC686" i="1"/>
  <c r="BC685" i="1"/>
  <c r="BC684" i="1"/>
  <c r="BC683" i="1"/>
  <c r="BC682" i="1"/>
  <c r="BC681" i="1"/>
  <c r="BC680" i="1"/>
  <c r="BC679" i="1"/>
  <c r="BC678" i="1"/>
  <c r="BC677" i="1"/>
  <c r="BC676" i="1"/>
  <c r="BC675" i="1"/>
  <c r="BC674" i="1"/>
  <c r="BC673" i="1"/>
  <c r="BC672" i="1"/>
  <c r="BC671" i="1"/>
  <c r="BC670" i="1"/>
  <c r="BC669" i="1"/>
  <c r="BC668" i="1"/>
  <c r="BC667" i="1"/>
  <c r="BC666" i="1"/>
  <c r="BC665" i="1"/>
  <c r="BC664" i="1"/>
  <c r="BC663" i="1"/>
  <c r="BC662" i="1"/>
  <c r="BC661" i="1"/>
  <c r="BC660" i="1"/>
  <c r="BC659" i="1"/>
  <c r="BC658" i="1"/>
  <c r="BC657" i="1"/>
  <c r="BC656" i="1"/>
  <c r="BC655" i="1"/>
  <c r="BC654" i="1"/>
  <c r="BC653" i="1"/>
  <c r="BC652" i="1"/>
  <c r="BC651" i="1"/>
  <c r="BC650" i="1"/>
  <c r="BC649" i="1"/>
  <c r="BC648" i="1"/>
  <c r="BC647" i="1"/>
  <c r="BC646" i="1"/>
  <c r="BC645" i="1"/>
  <c r="BC644" i="1"/>
  <c r="BC643" i="1"/>
  <c r="BC642" i="1"/>
  <c r="BC641" i="1"/>
  <c r="BC640" i="1"/>
  <c r="BC639" i="1"/>
  <c r="BC638" i="1"/>
  <c r="BC637" i="1"/>
  <c r="BC636" i="1"/>
  <c r="BC635" i="1"/>
  <c r="BC634" i="1"/>
  <c r="BC633" i="1"/>
  <c r="BC632" i="1"/>
  <c r="BC631" i="1"/>
  <c r="BC630" i="1"/>
  <c r="BC629" i="1"/>
  <c r="BC628" i="1"/>
  <c r="BC627" i="1"/>
  <c r="BC626" i="1"/>
  <c r="BC625" i="1"/>
  <c r="BC624" i="1"/>
  <c r="BC623" i="1"/>
  <c r="BC622" i="1"/>
  <c r="BC621" i="1"/>
  <c r="BC620" i="1"/>
  <c r="BC619" i="1"/>
  <c r="BC618" i="1"/>
  <c r="BC617" i="1"/>
  <c r="BC616" i="1"/>
  <c r="BC615" i="1"/>
  <c r="BC614" i="1"/>
  <c r="BC613" i="1"/>
  <c r="BC612" i="1"/>
  <c r="BC611" i="1"/>
  <c r="BC610" i="1"/>
  <c r="BC609" i="1"/>
  <c r="BC608" i="1"/>
  <c r="BC607" i="1"/>
  <c r="BC606" i="1"/>
  <c r="BC605" i="1"/>
  <c r="BC604" i="1"/>
  <c r="BC603" i="1"/>
  <c r="BC602" i="1"/>
  <c r="BC601" i="1"/>
  <c r="BC600" i="1"/>
  <c r="BC599" i="1"/>
  <c r="BC598" i="1"/>
  <c r="BC597" i="1"/>
  <c r="BC596" i="1"/>
  <c r="BC595" i="1"/>
  <c r="BC594" i="1"/>
  <c r="BC593" i="1"/>
  <c r="BC592" i="1"/>
  <c r="BC591" i="1"/>
  <c r="BC590" i="1"/>
  <c r="BC589" i="1"/>
  <c r="BC588" i="1"/>
  <c r="BC587" i="1"/>
  <c r="BC586" i="1"/>
  <c r="BC585" i="1"/>
  <c r="BC584" i="1"/>
  <c r="BC583" i="1"/>
  <c r="BC582" i="1"/>
  <c r="BC581" i="1"/>
  <c r="BC580" i="1"/>
  <c r="BC579" i="1"/>
  <c r="BC578" i="1"/>
  <c r="BC577" i="1"/>
  <c r="BC576" i="1"/>
  <c r="BC575" i="1"/>
  <c r="BC574" i="1"/>
  <c r="BC573" i="1"/>
  <c r="BC572" i="1"/>
  <c r="BC571" i="1"/>
  <c r="BC570" i="1"/>
  <c r="BC569" i="1"/>
  <c r="BC568" i="1"/>
  <c r="BC567" i="1"/>
  <c r="BC566" i="1"/>
  <c r="BC565" i="1"/>
  <c r="BC564" i="1"/>
  <c r="BC563" i="1"/>
  <c r="BC562" i="1"/>
  <c r="BC561" i="1"/>
  <c r="BC560" i="1"/>
  <c r="BC559" i="1"/>
  <c r="BC558" i="1"/>
  <c r="BC557" i="1"/>
  <c r="BC556" i="1"/>
  <c r="BC555" i="1"/>
  <c r="BC554" i="1"/>
  <c r="BC553" i="1"/>
  <c r="BC552" i="1"/>
  <c r="BC551" i="1"/>
  <c r="BC550" i="1"/>
  <c r="BC549" i="1"/>
  <c r="BC548" i="1"/>
  <c r="BC547" i="1"/>
  <c r="BC546" i="1"/>
  <c r="BC545" i="1"/>
  <c r="BC544" i="1"/>
  <c r="BC543" i="1"/>
  <c r="BC542" i="1"/>
  <c r="BC541" i="1"/>
  <c r="BC540" i="1"/>
  <c r="BC539" i="1"/>
  <c r="BC538" i="1"/>
  <c r="BC537" i="1"/>
  <c r="BC536" i="1"/>
  <c r="BC535" i="1"/>
  <c r="BC534" i="1"/>
  <c r="BC533" i="1"/>
  <c r="BC532" i="1"/>
  <c r="BC531" i="1"/>
  <c r="BC530" i="1"/>
  <c r="BC529" i="1"/>
  <c r="BC528" i="1"/>
  <c r="BC527" i="1"/>
  <c r="BC526" i="1"/>
  <c r="BC525" i="1"/>
  <c r="BC524" i="1"/>
  <c r="BC523" i="1"/>
  <c r="BC522" i="1"/>
  <c r="BC521" i="1"/>
  <c r="BC520" i="1"/>
  <c r="BC519" i="1"/>
  <c r="BC518" i="1"/>
  <c r="BC517" i="1"/>
  <c r="BC516" i="1"/>
  <c r="BC515" i="1"/>
  <c r="BC514" i="1"/>
  <c r="BC513" i="1"/>
  <c r="BC512" i="1"/>
  <c r="BC511" i="1"/>
  <c r="BC510" i="1"/>
  <c r="BC509" i="1"/>
  <c r="BC508" i="1"/>
  <c r="BC507" i="1"/>
  <c r="BC506" i="1"/>
  <c r="BC505" i="1"/>
  <c r="BC504" i="1"/>
  <c r="BC503" i="1"/>
  <c r="BC502" i="1"/>
  <c r="BC501" i="1"/>
  <c r="BC500" i="1"/>
  <c r="BC499" i="1"/>
  <c r="BC498" i="1"/>
  <c r="BC497" i="1"/>
  <c r="BC496" i="1"/>
  <c r="BC495" i="1"/>
  <c r="BC494" i="1"/>
  <c r="BC493" i="1"/>
  <c r="BC492" i="1"/>
  <c r="BC491" i="1"/>
  <c r="BC490" i="1"/>
  <c r="BC489" i="1"/>
  <c r="BC488" i="1"/>
  <c r="BC487" i="1"/>
  <c r="BC486" i="1"/>
  <c r="BC485" i="1"/>
  <c r="BC484" i="1"/>
  <c r="BC483" i="1"/>
  <c r="BC482" i="1"/>
  <c r="BC481" i="1"/>
  <c r="BC480" i="1"/>
  <c r="BC479" i="1"/>
  <c r="BC478" i="1"/>
  <c r="BC477" i="1"/>
  <c r="BC476" i="1"/>
  <c r="BC475" i="1"/>
  <c r="BC474" i="1"/>
  <c r="BC473" i="1"/>
  <c r="BC472" i="1"/>
  <c r="BC471" i="1"/>
  <c r="BC470" i="1"/>
  <c r="BC469" i="1"/>
  <c r="BC468" i="1"/>
  <c r="BC467" i="1"/>
  <c r="BC466" i="1"/>
  <c r="BC465" i="1"/>
  <c r="BC464" i="1"/>
  <c r="BC463" i="1"/>
  <c r="BC462" i="1"/>
  <c r="BC461" i="1"/>
  <c r="BC460" i="1"/>
  <c r="BC459" i="1"/>
  <c r="BC458" i="1"/>
  <c r="BC457" i="1"/>
  <c r="BC456" i="1"/>
  <c r="BC455" i="1"/>
  <c r="BC454" i="1"/>
  <c r="BC453" i="1"/>
  <c r="BC452" i="1"/>
  <c r="BC451" i="1"/>
  <c r="BC450" i="1"/>
  <c r="BC449" i="1"/>
  <c r="BC448" i="1"/>
  <c r="BC447" i="1"/>
  <c r="BC446" i="1"/>
  <c r="BC445" i="1"/>
  <c r="BC444" i="1"/>
  <c r="BC443" i="1"/>
  <c r="BC442" i="1"/>
  <c r="BC441" i="1"/>
  <c r="BC440" i="1"/>
  <c r="BC439" i="1"/>
  <c r="BC438" i="1"/>
  <c r="BC437" i="1"/>
  <c r="BC436" i="1"/>
  <c r="BC435" i="1"/>
  <c r="BC434" i="1"/>
  <c r="BC433" i="1"/>
  <c r="BC432" i="1"/>
  <c r="BC431" i="1"/>
  <c r="BC430" i="1"/>
  <c r="BC429" i="1"/>
  <c r="BC428" i="1"/>
  <c r="BC427" i="1"/>
  <c r="BC426" i="1"/>
  <c r="BC425" i="1"/>
  <c r="BC424" i="1"/>
  <c r="BC423" i="1"/>
  <c r="BC422" i="1"/>
  <c r="BC421" i="1"/>
  <c r="BC420" i="1"/>
  <c r="BC419" i="1"/>
  <c r="BC418" i="1"/>
  <c r="BC417" i="1"/>
  <c r="BC416" i="1"/>
  <c r="BC415" i="1"/>
  <c r="BC414" i="1"/>
  <c r="BC413" i="1"/>
  <c r="BC412" i="1"/>
  <c r="BC411" i="1"/>
  <c r="BC410" i="1"/>
  <c r="BC409" i="1"/>
  <c r="BC408" i="1"/>
  <c r="BC407" i="1"/>
  <c r="BC406" i="1"/>
  <c r="BC405" i="1"/>
  <c r="BC404" i="1"/>
  <c r="BC403" i="1"/>
  <c r="BC402" i="1"/>
  <c r="BC401" i="1"/>
  <c r="BC400" i="1"/>
  <c r="BC399" i="1"/>
  <c r="BC398" i="1"/>
  <c r="BC397" i="1"/>
  <c r="BC396" i="1"/>
  <c r="BC395" i="1"/>
  <c r="BC394" i="1"/>
  <c r="BC393" i="1"/>
  <c r="BC392" i="1"/>
  <c r="BC391" i="1"/>
  <c r="BC390" i="1"/>
  <c r="BC389" i="1"/>
  <c r="BC388" i="1"/>
  <c r="BC387" i="1"/>
  <c r="BC386" i="1"/>
  <c r="BC385" i="1"/>
  <c r="BC384" i="1"/>
  <c r="BC383" i="1"/>
  <c r="BC382" i="1"/>
  <c r="BC381" i="1"/>
  <c r="BC380" i="1"/>
  <c r="BC379" i="1"/>
  <c r="BC378" i="1"/>
  <c r="BC377" i="1"/>
  <c r="BC376" i="1"/>
  <c r="BC375" i="1"/>
  <c r="BC374" i="1"/>
  <c r="BC373" i="1"/>
  <c r="BC372" i="1"/>
  <c r="BC371" i="1"/>
  <c r="BC370" i="1"/>
  <c r="BC369" i="1"/>
  <c r="BC368" i="1"/>
  <c r="BC367" i="1"/>
  <c r="BC366" i="1"/>
  <c r="BC365" i="1"/>
  <c r="BC364" i="1"/>
  <c r="BC363" i="1"/>
  <c r="BC362" i="1"/>
  <c r="BC361" i="1"/>
  <c r="BC360" i="1"/>
  <c r="BC359" i="1"/>
  <c r="BC358" i="1"/>
  <c r="BC357" i="1"/>
  <c r="BC356" i="1"/>
  <c r="BC355" i="1"/>
  <c r="BC354" i="1"/>
  <c r="BC353" i="1"/>
  <c r="BC352" i="1"/>
  <c r="BC351" i="1"/>
  <c r="BC350" i="1"/>
  <c r="BC349" i="1"/>
  <c r="BC348" i="1"/>
  <c r="BC347" i="1"/>
  <c r="BC346" i="1"/>
  <c r="BC345" i="1"/>
  <c r="BC344" i="1"/>
  <c r="BC343" i="1"/>
  <c r="BC342" i="1"/>
  <c r="BC341" i="1"/>
  <c r="BC340" i="1"/>
  <c r="BC339" i="1"/>
  <c r="BC338" i="1"/>
  <c r="BC337" i="1"/>
  <c r="BC336" i="1"/>
  <c r="BC335" i="1"/>
  <c r="BC334" i="1"/>
  <c r="BC333" i="1"/>
  <c r="BC332" i="1"/>
  <c r="BC331" i="1"/>
  <c r="BC330" i="1"/>
  <c r="BC329" i="1"/>
  <c r="BC328" i="1"/>
  <c r="BC327" i="1"/>
  <c r="BC326" i="1"/>
  <c r="BC325" i="1"/>
  <c r="BC324" i="1"/>
  <c r="BC323" i="1"/>
  <c r="BC322" i="1"/>
  <c r="BC321" i="1"/>
  <c r="BC320" i="1"/>
  <c r="BC319" i="1"/>
  <c r="BC318" i="1"/>
  <c r="BC317" i="1"/>
  <c r="BC316" i="1"/>
  <c r="BC315" i="1"/>
  <c r="BC314" i="1"/>
  <c r="BC313" i="1"/>
  <c r="BC312" i="1"/>
  <c r="BC311" i="1"/>
  <c r="BC310" i="1"/>
  <c r="BC309" i="1"/>
  <c r="BC308" i="1"/>
  <c r="BC307" i="1"/>
  <c r="BC306" i="1"/>
  <c r="BC305" i="1"/>
  <c r="BC304" i="1"/>
  <c r="BC303" i="1"/>
  <c r="BC302" i="1"/>
  <c r="BC301" i="1"/>
  <c r="BC300" i="1"/>
  <c r="BC299" i="1"/>
  <c r="BC298" i="1"/>
  <c r="BC297" i="1"/>
  <c r="BC296" i="1"/>
  <c r="BC295" i="1"/>
  <c r="BC294" i="1"/>
  <c r="BC293" i="1"/>
  <c r="BC292" i="1"/>
  <c r="BC291" i="1"/>
  <c r="BC290" i="1"/>
  <c r="BC289" i="1"/>
  <c r="BC288" i="1"/>
  <c r="BC287" i="1"/>
  <c r="BC286" i="1"/>
  <c r="BC285" i="1"/>
  <c r="BC284" i="1"/>
  <c r="BC283" i="1"/>
  <c r="BC282" i="1"/>
  <c r="BC281" i="1"/>
  <c r="BC280" i="1"/>
  <c r="BC279" i="1"/>
  <c r="BC278" i="1"/>
  <c r="BC277" i="1"/>
  <c r="BC276" i="1"/>
  <c r="BC275" i="1"/>
  <c r="BC274" i="1"/>
  <c r="BC273" i="1"/>
  <c r="BC272" i="1"/>
  <c r="BC271" i="1"/>
  <c r="BC270" i="1"/>
  <c r="BC269" i="1"/>
  <c r="BC268" i="1"/>
  <c r="BC267" i="1"/>
  <c r="BC266" i="1"/>
  <c r="BC265" i="1"/>
  <c r="BC264" i="1"/>
  <c r="BC263" i="1"/>
  <c r="BC262" i="1"/>
  <c r="BC261" i="1"/>
  <c r="BC260" i="1"/>
  <c r="BC259" i="1"/>
  <c r="BC258" i="1"/>
  <c r="BC257" i="1"/>
  <c r="BC256" i="1"/>
  <c r="BC255" i="1"/>
  <c r="BC254" i="1"/>
  <c r="BC253" i="1"/>
  <c r="BC252" i="1"/>
  <c r="BC251" i="1"/>
  <c r="BC250" i="1"/>
  <c r="BC249" i="1"/>
  <c r="BC248" i="1"/>
  <c r="BC247" i="1"/>
  <c r="BC246" i="1"/>
  <c r="BC245" i="1"/>
  <c r="BC244" i="1"/>
  <c r="BC243" i="1"/>
  <c r="BC242" i="1"/>
  <c r="BC241" i="1"/>
  <c r="BC240" i="1"/>
  <c r="BC239" i="1"/>
  <c r="BC238" i="1"/>
  <c r="BC237" i="1"/>
  <c r="BC236" i="1"/>
  <c r="BC235" i="1"/>
  <c r="BC234" i="1"/>
  <c r="BF2" i="1"/>
  <c r="BK2" i="1" s="1"/>
  <c r="BP2" i="1" s="1"/>
  <c r="BU2" i="1" s="1"/>
  <c r="BE2" i="1"/>
  <c r="BJ2" i="1" s="1"/>
  <c r="BO2" i="1" s="1"/>
  <c r="BT2" i="1" s="1"/>
  <c r="AL3" i="1"/>
  <c r="BI3" i="1" s="1"/>
  <c r="AR4" i="1"/>
  <c r="BO4" i="1" s="1"/>
  <c r="AN3" i="1"/>
  <c r="AT104" i="1" s="1"/>
  <c r="H8" i="3"/>
  <c r="H10" i="3"/>
  <c r="H9" i="3"/>
  <c r="J9" i="3" s="1"/>
  <c r="E977" i="1"/>
  <c r="AG3" i="1"/>
  <c r="Y3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BC210" i="1" s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BC196" i="1" s="1"/>
  <c r="AA195" i="1"/>
  <c r="BC195" i="1" s="1"/>
  <c r="AA194" i="1"/>
  <c r="AA193" i="1"/>
  <c r="BC193" i="1" s="1"/>
  <c r="AA192" i="1"/>
  <c r="BC192" i="1" s="1"/>
  <c r="AA191" i="1"/>
  <c r="BC191" i="1" s="1"/>
  <c r="AA190" i="1"/>
  <c r="AA189" i="1"/>
  <c r="BC189" i="1" s="1"/>
  <c r="AA188" i="1"/>
  <c r="BC188" i="1" s="1"/>
  <c r="AA187" i="1"/>
  <c r="BC187" i="1" s="1"/>
  <c r="AA186" i="1"/>
  <c r="AA185" i="1"/>
  <c r="BC185" i="1" s="1"/>
  <c r="AA184" i="1"/>
  <c r="BC184" i="1" s="1"/>
  <c r="AA183" i="1"/>
  <c r="BC183" i="1" s="1"/>
  <c r="AA182" i="1"/>
  <c r="AA181" i="1"/>
  <c r="BC181" i="1" s="1"/>
  <c r="AA180" i="1"/>
  <c r="BC180" i="1" s="1"/>
  <c r="AA179" i="1"/>
  <c r="BC179" i="1" s="1"/>
  <c r="AA178" i="1"/>
  <c r="AA177" i="1"/>
  <c r="BC177" i="1" s="1"/>
  <c r="AA176" i="1"/>
  <c r="BC176" i="1" s="1"/>
  <c r="AA175" i="1"/>
  <c r="BC175" i="1" s="1"/>
  <c r="AA174" i="1"/>
  <c r="AA173" i="1"/>
  <c r="BC173" i="1" s="1"/>
  <c r="AA172" i="1"/>
  <c r="BC172" i="1" s="1"/>
  <c r="AA171" i="1"/>
  <c r="BC171" i="1" s="1"/>
  <c r="AA170" i="1"/>
  <c r="AA169" i="1"/>
  <c r="BC169" i="1" s="1"/>
  <c r="AA168" i="1"/>
  <c r="BC168" i="1" s="1"/>
  <c r="AA167" i="1"/>
  <c r="BC167" i="1" s="1"/>
  <c r="AA166" i="1"/>
  <c r="AA165" i="1"/>
  <c r="BC165" i="1" s="1"/>
  <c r="AA164" i="1"/>
  <c r="BC164" i="1" s="1"/>
  <c r="AA163" i="1"/>
  <c r="BC163" i="1" s="1"/>
  <c r="AA162" i="1"/>
  <c r="AA161" i="1"/>
  <c r="BC161" i="1" s="1"/>
  <c r="AA160" i="1"/>
  <c r="BC160" i="1" s="1"/>
  <c r="AA159" i="1"/>
  <c r="BC159" i="1" s="1"/>
  <c r="AA158" i="1"/>
  <c r="AA157" i="1"/>
  <c r="BC157" i="1" s="1"/>
  <c r="AA156" i="1"/>
  <c r="BC156" i="1" s="1"/>
  <c r="AA155" i="1"/>
  <c r="BC155" i="1" s="1"/>
  <c r="AA154" i="1"/>
  <c r="AA153" i="1"/>
  <c r="BC153" i="1" s="1"/>
  <c r="AA152" i="1"/>
  <c r="BC152" i="1" s="1"/>
  <c r="AA151" i="1"/>
  <c r="BC151" i="1" s="1"/>
  <c r="AA150" i="1"/>
  <c r="AA149" i="1"/>
  <c r="BC149" i="1" s="1"/>
  <c r="AA148" i="1"/>
  <c r="BC148" i="1" s="1"/>
  <c r="AA147" i="1"/>
  <c r="BC147" i="1" s="1"/>
  <c r="AA146" i="1"/>
  <c r="AA145" i="1"/>
  <c r="BC145" i="1" s="1"/>
  <c r="AA144" i="1"/>
  <c r="BC144" i="1" s="1"/>
  <c r="AA143" i="1"/>
  <c r="BC143" i="1" s="1"/>
  <c r="AA142" i="1"/>
  <c r="AA141" i="1"/>
  <c r="BC141" i="1" s="1"/>
  <c r="AA140" i="1"/>
  <c r="BC140" i="1" s="1"/>
  <c r="AA139" i="1"/>
  <c r="BC139" i="1" s="1"/>
  <c r="AA138" i="1"/>
  <c r="AA137" i="1"/>
  <c r="BC137" i="1" s="1"/>
  <c r="AA136" i="1"/>
  <c r="BC136" i="1" s="1"/>
  <c r="AA135" i="1"/>
  <c r="BC135" i="1" s="1"/>
  <c r="AA134" i="1"/>
  <c r="AA133" i="1"/>
  <c r="BC133" i="1" s="1"/>
  <c r="AA132" i="1"/>
  <c r="BC132" i="1" s="1"/>
  <c r="AA131" i="1"/>
  <c r="BC131" i="1" s="1"/>
  <c r="AA130" i="1"/>
  <c r="AA129" i="1"/>
  <c r="BC129" i="1" s="1"/>
  <c r="AA128" i="1"/>
  <c r="BC128" i="1" s="1"/>
  <c r="AA127" i="1"/>
  <c r="BC127" i="1" s="1"/>
  <c r="AA126" i="1"/>
  <c r="AA125" i="1"/>
  <c r="BC125" i="1" s="1"/>
  <c r="AA124" i="1"/>
  <c r="BC124" i="1" s="1"/>
  <c r="AA123" i="1"/>
  <c r="BC123" i="1" s="1"/>
  <c r="AA122" i="1"/>
  <c r="AA121" i="1"/>
  <c r="BC121" i="1" s="1"/>
  <c r="AA120" i="1"/>
  <c r="BC120" i="1" s="1"/>
  <c r="AA119" i="1"/>
  <c r="BC119" i="1" s="1"/>
  <c r="AA118" i="1"/>
  <c r="AA117" i="1"/>
  <c r="BC117" i="1" s="1"/>
  <c r="AA116" i="1"/>
  <c r="BC116" i="1" s="1"/>
  <c r="AA115" i="1"/>
  <c r="BC115" i="1" s="1"/>
  <c r="AA114" i="1"/>
  <c r="AA113" i="1"/>
  <c r="BC113" i="1" s="1"/>
  <c r="AA112" i="1"/>
  <c r="BC112" i="1" s="1"/>
  <c r="AA111" i="1"/>
  <c r="BC111" i="1" s="1"/>
  <c r="AA110" i="1"/>
  <c r="AA109" i="1"/>
  <c r="BC109" i="1" s="1"/>
  <c r="AA108" i="1"/>
  <c r="BC108" i="1" s="1"/>
  <c r="AA107" i="1"/>
  <c r="BC107" i="1" s="1"/>
  <c r="AA106" i="1"/>
  <c r="AA105" i="1"/>
  <c r="BC105" i="1" s="1"/>
  <c r="AA104" i="1"/>
  <c r="BC104" i="1" s="1"/>
  <c r="AA103" i="1"/>
  <c r="BC103" i="1" s="1"/>
  <c r="AA102" i="1"/>
  <c r="AA101" i="1"/>
  <c r="BC101" i="1" s="1"/>
  <c r="AA100" i="1"/>
  <c r="BC100" i="1" s="1"/>
  <c r="AA99" i="1"/>
  <c r="BC99" i="1" s="1"/>
  <c r="AA98" i="1"/>
  <c r="AA97" i="1"/>
  <c r="BC97" i="1" s="1"/>
  <c r="AA96" i="1"/>
  <c r="BC96" i="1" s="1"/>
  <c r="AA95" i="1"/>
  <c r="BC95" i="1" s="1"/>
  <c r="AA94" i="1"/>
  <c r="AA93" i="1"/>
  <c r="BC93" i="1" s="1"/>
  <c r="AA92" i="1"/>
  <c r="BC92" i="1" s="1"/>
  <c r="AA91" i="1"/>
  <c r="BC91" i="1" s="1"/>
  <c r="AA90" i="1"/>
  <c r="AA89" i="1"/>
  <c r="BC89" i="1" s="1"/>
  <c r="AA88" i="1"/>
  <c r="BC88" i="1" s="1"/>
  <c r="AA87" i="1"/>
  <c r="BC87" i="1" s="1"/>
  <c r="AA86" i="1"/>
  <c r="AA85" i="1"/>
  <c r="BC85" i="1" s="1"/>
  <c r="AA84" i="1"/>
  <c r="BC84" i="1" s="1"/>
  <c r="AA83" i="1"/>
  <c r="BC83" i="1" s="1"/>
  <c r="AA82" i="1"/>
  <c r="AA81" i="1"/>
  <c r="BC81" i="1" s="1"/>
  <c r="AA80" i="1"/>
  <c r="BC80" i="1" s="1"/>
  <c r="AA79" i="1"/>
  <c r="BC79" i="1" s="1"/>
  <c r="AA78" i="1"/>
  <c r="AA77" i="1"/>
  <c r="BC77" i="1" s="1"/>
  <c r="AA76" i="1"/>
  <c r="BC76" i="1" s="1"/>
  <c r="AA75" i="1"/>
  <c r="BC75" i="1" s="1"/>
  <c r="AA74" i="1"/>
  <c r="AA73" i="1"/>
  <c r="BC73" i="1" s="1"/>
  <c r="AA72" i="1"/>
  <c r="BC72" i="1" s="1"/>
  <c r="AA71" i="1"/>
  <c r="BC71" i="1" s="1"/>
  <c r="AA70" i="1"/>
  <c r="AA69" i="1"/>
  <c r="BC69" i="1" s="1"/>
  <c r="AA68" i="1"/>
  <c r="BC68" i="1" s="1"/>
  <c r="AA67" i="1"/>
  <c r="BC67" i="1" s="1"/>
  <c r="AA66" i="1"/>
  <c r="AA65" i="1"/>
  <c r="BC65" i="1" s="1"/>
  <c r="AA64" i="1"/>
  <c r="BC64" i="1" s="1"/>
  <c r="AA63" i="1"/>
  <c r="BC63" i="1" s="1"/>
  <c r="AA62" i="1"/>
  <c r="AA61" i="1"/>
  <c r="BC61" i="1" s="1"/>
  <c r="AA60" i="1"/>
  <c r="BC60" i="1" s="1"/>
  <c r="AA59" i="1"/>
  <c r="BC59" i="1" s="1"/>
  <c r="AA58" i="1"/>
  <c r="AA57" i="1"/>
  <c r="BC57" i="1" s="1"/>
  <c r="AA56" i="1"/>
  <c r="BC56" i="1" s="1"/>
  <c r="AA55" i="1"/>
  <c r="BC55" i="1" s="1"/>
  <c r="AA54" i="1"/>
  <c r="AA53" i="1"/>
  <c r="BC53" i="1" s="1"/>
  <c r="AA52" i="1"/>
  <c r="BC52" i="1" s="1"/>
  <c r="AA51" i="1"/>
  <c r="BC51" i="1" s="1"/>
  <c r="AA50" i="1"/>
  <c r="AA49" i="1"/>
  <c r="BC49" i="1" s="1"/>
  <c r="AA48" i="1"/>
  <c r="BC48" i="1" s="1"/>
  <c r="AA47" i="1"/>
  <c r="BC47" i="1" s="1"/>
  <c r="AA46" i="1"/>
  <c r="AA45" i="1"/>
  <c r="BC45" i="1" s="1"/>
  <c r="AA44" i="1"/>
  <c r="BC44" i="1" s="1"/>
  <c r="AA43" i="1"/>
  <c r="BC43" i="1" s="1"/>
  <c r="AA42" i="1"/>
  <c r="AA41" i="1"/>
  <c r="BC41" i="1" s="1"/>
  <c r="AA40" i="1"/>
  <c r="BC40" i="1" s="1"/>
  <c r="AA39" i="1"/>
  <c r="BC39" i="1" s="1"/>
  <c r="AA38" i="1"/>
  <c r="AA37" i="1"/>
  <c r="BC37" i="1" s="1"/>
  <c r="AA36" i="1"/>
  <c r="BC36" i="1" s="1"/>
  <c r="AA35" i="1"/>
  <c r="BC35" i="1" s="1"/>
  <c r="AA34" i="1"/>
  <c r="AA33" i="1"/>
  <c r="BC33" i="1" s="1"/>
  <c r="AA32" i="1"/>
  <c r="BC32" i="1" s="1"/>
  <c r="AA31" i="1"/>
  <c r="BC31" i="1" s="1"/>
  <c r="AA30" i="1"/>
  <c r="AA29" i="1"/>
  <c r="BC29" i="1" s="1"/>
  <c r="AA28" i="1"/>
  <c r="BC28" i="1" s="1"/>
  <c r="AA27" i="1"/>
  <c r="BC27" i="1" s="1"/>
  <c r="AA26" i="1"/>
  <c r="AA25" i="1"/>
  <c r="BC25" i="1" s="1"/>
  <c r="AA24" i="1"/>
  <c r="BC24" i="1" s="1"/>
  <c r="AA23" i="1"/>
  <c r="BC23" i="1" s="1"/>
  <c r="AA22" i="1"/>
  <c r="AA21" i="1"/>
  <c r="BC21" i="1" s="1"/>
  <c r="AA20" i="1"/>
  <c r="BC20" i="1" s="1"/>
  <c r="AA19" i="1"/>
  <c r="BC19" i="1" s="1"/>
  <c r="AA18" i="1"/>
  <c r="AA17" i="1"/>
  <c r="BC17" i="1" s="1"/>
  <c r="AA16" i="1"/>
  <c r="BC16" i="1" s="1"/>
  <c r="AA15" i="1"/>
  <c r="BC15" i="1" s="1"/>
  <c r="AA14" i="1"/>
  <c r="AA13" i="1"/>
  <c r="BC13" i="1" s="1"/>
  <c r="AA12" i="1"/>
  <c r="BC12" i="1" s="1"/>
  <c r="AA11" i="1"/>
  <c r="BC11" i="1" s="1"/>
  <c r="AA10" i="1"/>
  <c r="AA9" i="1"/>
  <c r="BC9" i="1" s="1"/>
  <c r="AA8" i="1"/>
  <c r="BC8" i="1" s="1"/>
  <c r="AA7" i="1"/>
  <c r="BC7" i="1" s="1"/>
  <c r="AA6" i="1"/>
  <c r="AA5" i="1"/>
  <c r="BC5" i="1" s="1"/>
  <c r="AA4" i="1"/>
  <c r="L3" i="1"/>
  <c r="J175" i="1"/>
  <c r="AS175" i="1" s="1"/>
  <c r="J174" i="1"/>
  <c r="AS174" i="1" s="1"/>
  <c r="J173" i="1"/>
  <c r="AS173" i="1" s="1"/>
  <c r="J172" i="1"/>
  <c r="AS172" i="1" s="1"/>
  <c r="J171" i="1"/>
  <c r="AS171" i="1" s="1"/>
  <c r="J170" i="1"/>
  <c r="AS170" i="1" s="1"/>
  <c r="J169" i="1"/>
  <c r="AS169" i="1" s="1"/>
  <c r="J168" i="1"/>
  <c r="AS168" i="1" s="1"/>
  <c r="J167" i="1"/>
  <c r="AS167" i="1" s="1"/>
  <c r="J166" i="1"/>
  <c r="AS166" i="1" s="1"/>
  <c r="J165" i="1"/>
  <c r="AS165" i="1" s="1"/>
  <c r="J164" i="1"/>
  <c r="N164" i="1" s="1"/>
  <c r="J163" i="1"/>
  <c r="AS163" i="1" s="1"/>
  <c r="J162" i="1"/>
  <c r="AS162" i="1" s="1"/>
  <c r="J161" i="1"/>
  <c r="AS161" i="1" s="1"/>
  <c r="J160" i="1"/>
  <c r="AS160" i="1" s="1"/>
  <c r="J159" i="1"/>
  <c r="AS159" i="1" s="1"/>
  <c r="J158" i="1"/>
  <c r="AS158" i="1" s="1"/>
  <c r="J157" i="1"/>
  <c r="AS157" i="1" s="1"/>
  <c r="J156" i="1"/>
  <c r="AS156" i="1" s="1"/>
  <c r="J155" i="1"/>
  <c r="AS155" i="1" s="1"/>
  <c r="J154" i="1"/>
  <c r="AS154" i="1" s="1"/>
  <c r="J153" i="1"/>
  <c r="AS153" i="1" s="1"/>
  <c r="J152" i="1"/>
  <c r="AS152" i="1" s="1"/>
  <c r="J151" i="1"/>
  <c r="AS151" i="1" s="1"/>
  <c r="J150" i="1"/>
  <c r="AS150" i="1" s="1"/>
  <c r="J149" i="1"/>
  <c r="AS149" i="1" s="1"/>
  <c r="J148" i="1"/>
  <c r="AS148" i="1" s="1"/>
  <c r="J147" i="1"/>
  <c r="AS147" i="1" s="1"/>
  <c r="J146" i="1"/>
  <c r="AS146" i="1" s="1"/>
  <c r="J145" i="1"/>
  <c r="AS145" i="1" s="1"/>
  <c r="J144" i="1"/>
  <c r="AS144" i="1" s="1"/>
  <c r="J143" i="1"/>
  <c r="AS143" i="1" s="1"/>
  <c r="J142" i="1"/>
  <c r="AS142" i="1" s="1"/>
  <c r="J141" i="1"/>
  <c r="AS141" i="1" s="1"/>
  <c r="J140" i="1"/>
  <c r="AS140" i="1" s="1"/>
  <c r="J139" i="1"/>
  <c r="AS139" i="1" s="1"/>
  <c r="J138" i="1"/>
  <c r="AS138" i="1" s="1"/>
  <c r="J137" i="1"/>
  <c r="AS137" i="1" s="1"/>
  <c r="J136" i="1"/>
  <c r="AS136" i="1" s="1"/>
  <c r="J135" i="1"/>
  <c r="AS135" i="1" s="1"/>
  <c r="J134" i="1"/>
  <c r="AS134" i="1" s="1"/>
  <c r="J133" i="1"/>
  <c r="AS133" i="1" s="1"/>
  <c r="J132" i="1"/>
  <c r="AS132" i="1" s="1"/>
  <c r="J131" i="1"/>
  <c r="AS131" i="1" s="1"/>
  <c r="J130" i="1"/>
  <c r="AS130" i="1" s="1"/>
  <c r="J129" i="1"/>
  <c r="AS129" i="1" s="1"/>
  <c r="J128" i="1"/>
  <c r="AS128" i="1" s="1"/>
  <c r="J127" i="1"/>
  <c r="AS127" i="1" s="1"/>
  <c r="J126" i="1"/>
  <c r="AS126" i="1" s="1"/>
  <c r="J125" i="1"/>
  <c r="AS125" i="1" s="1"/>
  <c r="J124" i="1"/>
  <c r="AS124" i="1" s="1"/>
  <c r="J123" i="1"/>
  <c r="AS123" i="1" s="1"/>
  <c r="J122" i="1"/>
  <c r="AS122" i="1" s="1"/>
  <c r="J121" i="1"/>
  <c r="AS121" i="1" s="1"/>
  <c r="J120" i="1"/>
  <c r="AS120" i="1" s="1"/>
  <c r="J119" i="1"/>
  <c r="AS119" i="1" s="1"/>
  <c r="J118" i="1"/>
  <c r="AS118" i="1" s="1"/>
  <c r="J117" i="1"/>
  <c r="AS117" i="1" s="1"/>
  <c r="J116" i="1"/>
  <c r="AS116" i="1" s="1"/>
  <c r="J115" i="1"/>
  <c r="AS115" i="1" s="1"/>
  <c r="J114" i="1"/>
  <c r="AS114" i="1" s="1"/>
  <c r="J113" i="1"/>
  <c r="AS113" i="1" s="1"/>
  <c r="J112" i="1"/>
  <c r="AS112" i="1" s="1"/>
  <c r="J111" i="1"/>
  <c r="AS111" i="1" s="1"/>
  <c r="J110" i="1"/>
  <c r="AS110" i="1" s="1"/>
  <c r="J109" i="1"/>
  <c r="AS109" i="1" s="1"/>
  <c r="J108" i="1"/>
  <c r="AS108" i="1" s="1"/>
  <c r="J107" i="1"/>
  <c r="AS107" i="1" s="1"/>
  <c r="J106" i="1"/>
  <c r="AS106" i="1" s="1"/>
  <c r="J105" i="1"/>
  <c r="AS105" i="1" s="1"/>
  <c r="J104" i="1"/>
  <c r="AS104" i="1" s="1"/>
  <c r="J103" i="1"/>
  <c r="AS103" i="1" s="1"/>
  <c r="J102" i="1"/>
  <c r="AS102" i="1" s="1"/>
  <c r="J101" i="1"/>
  <c r="AS101" i="1" s="1"/>
  <c r="J100" i="1"/>
  <c r="AS100" i="1" s="1"/>
  <c r="J99" i="1"/>
  <c r="AS99" i="1" s="1"/>
  <c r="J98" i="1"/>
  <c r="AS98" i="1" s="1"/>
  <c r="J97" i="1"/>
  <c r="AS97" i="1" s="1"/>
  <c r="J96" i="1"/>
  <c r="AS96" i="1" s="1"/>
  <c r="J95" i="1"/>
  <c r="AS95" i="1" s="1"/>
  <c r="J94" i="1"/>
  <c r="AS94" i="1" s="1"/>
  <c r="J93" i="1"/>
  <c r="AS93" i="1" s="1"/>
  <c r="J92" i="1"/>
  <c r="AS92" i="1" s="1"/>
  <c r="J91" i="1"/>
  <c r="AS91" i="1" s="1"/>
  <c r="J90" i="1"/>
  <c r="AS90" i="1" s="1"/>
  <c r="J89" i="1"/>
  <c r="AS89" i="1" s="1"/>
  <c r="J88" i="1"/>
  <c r="AS88" i="1" s="1"/>
  <c r="J87" i="1"/>
  <c r="AS87" i="1" s="1"/>
  <c r="J86" i="1"/>
  <c r="AS86" i="1" s="1"/>
  <c r="J85" i="1"/>
  <c r="AS85" i="1" s="1"/>
  <c r="J84" i="1"/>
  <c r="AS84" i="1" s="1"/>
  <c r="J83" i="1"/>
  <c r="AS83" i="1" s="1"/>
  <c r="J82" i="1"/>
  <c r="AS82" i="1" s="1"/>
  <c r="J81" i="1"/>
  <c r="AS81" i="1" s="1"/>
  <c r="J80" i="1"/>
  <c r="AS80" i="1" s="1"/>
  <c r="J79" i="1"/>
  <c r="AS79" i="1" s="1"/>
  <c r="J78" i="1"/>
  <c r="AS78" i="1" s="1"/>
  <c r="J77" i="1"/>
  <c r="AS77" i="1" s="1"/>
  <c r="J76" i="1"/>
  <c r="AS76" i="1" s="1"/>
  <c r="J75" i="1"/>
  <c r="AS75" i="1" s="1"/>
  <c r="J74" i="1"/>
  <c r="AS74" i="1" s="1"/>
  <c r="J73" i="1"/>
  <c r="AS73" i="1" s="1"/>
  <c r="J72" i="1"/>
  <c r="AS72" i="1" s="1"/>
  <c r="J71" i="1"/>
  <c r="AS71" i="1" s="1"/>
  <c r="J70" i="1"/>
  <c r="AS70" i="1" s="1"/>
  <c r="J69" i="1"/>
  <c r="AS69" i="1" s="1"/>
  <c r="J68" i="1"/>
  <c r="AS68" i="1" s="1"/>
  <c r="J67" i="1"/>
  <c r="AS67" i="1" s="1"/>
  <c r="J66" i="1"/>
  <c r="AS66" i="1" s="1"/>
  <c r="J65" i="1"/>
  <c r="AS65" i="1" s="1"/>
  <c r="J64" i="1"/>
  <c r="AS64" i="1" s="1"/>
  <c r="J63" i="1"/>
  <c r="AS63" i="1" s="1"/>
  <c r="J62" i="1"/>
  <c r="AS62" i="1" s="1"/>
  <c r="J61" i="1"/>
  <c r="AS61" i="1" s="1"/>
  <c r="J60" i="1"/>
  <c r="AS60" i="1" s="1"/>
  <c r="J59" i="1"/>
  <c r="AS59" i="1" s="1"/>
  <c r="J58" i="1"/>
  <c r="AS58" i="1" s="1"/>
  <c r="J57" i="1"/>
  <c r="AS57" i="1" s="1"/>
  <c r="J56" i="1"/>
  <c r="AS56" i="1" s="1"/>
  <c r="J55" i="1"/>
  <c r="AS55" i="1" s="1"/>
  <c r="J54" i="1"/>
  <c r="AS54" i="1" s="1"/>
  <c r="J53" i="1"/>
  <c r="AS53" i="1" s="1"/>
  <c r="J52" i="1"/>
  <c r="AS52" i="1" s="1"/>
  <c r="J51" i="1"/>
  <c r="AS51" i="1" s="1"/>
  <c r="J50" i="1"/>
  <c r="AS50" i="1" s="1"/>
  <c r="J49" i="1"/>
  <c r="AS49" i="1" s="1"/>
  <c r="J48" i="1"/>
  <c r="AS48" i="1" s="1"/>
  <c r="J47" i="1"/>
  <c r="AS47" i="1" s="1"/>
  <c r="J46" i="1"/>
  <c r="AS46" i="1" s="1"/>
  <c r="J45" i="1"/>
  <c r="AS45" i="1" s="1"/>
  <c r="J44" i="1"/>
  <c r="AS44" i="1" s="1"/>
  <c r="J43" i="1"/>
  <c r="AS43" i="1" s="1"/>
  <c r="J42" i="1"/>
  <c r="AS42" i="1" s="1"/>
  <c r="J41" i="1"/>
  <c r="AS41" i="1" s="1"/>
  <c r="J40" i="1"/>
  <c r="AS40" i="1" s="1"/>
  <c r="J39" i="1"/>
  <c r="AS39" i="1" s="1"/>
  <c r="J38" i="1"/>
  <c r="AS38" i="1" s="1"/>
  <c r="J37" i="1"/>
  <c r="AS37" i="1" s="1"/>
  <c r="J36" i="1"/>
  <c r="AS36" i="1" s="1"/>
  <c r="J35" i="1"/>
  <c r="AS35" i="1" s="1"/>
  <c r="J34" i="1"/>
  <c r="AS34" i="1" s="1"/>
  <c r="J33" i="1"/>
  <c r="AS33" i="1" s="1"/>
  <c r="J32" i="1"/>
  <c r="AS32" i="1" s="1"/>
  <c r="J31" i="1"/>
  <c r="AS31" i="1" s="1"/>
  <c r="J30" i="1"/>
  <c r="AS30" i="1" s="1"/>
  <c r="J29" i="1"/>
  <c r="AS29" i="1" s="1"/>
  <c r="J28" i="1"/>
  <c r="AS28" i="1" s="1"/>
  <c r="J27" i="1"/>
  <c r="AS27" i="1" s="1"/>
  <c r="J26" i="1"/>
  <c r="AS26" i="1" s="1"/>
  <c r="J25" i="1"/>
  <c r="AS25" i="1" s="1"/>
  <c r="J24" i="1"/>
  <c r="AS24" i="1" s="1"/>
  <c r="J23" i="1"/>
  <c r="AS23" i="1" s="1"/>
  <c r="J22" i="1"/>
  <c r="AS22" i="1" s="1"/>
  <c r="J21" i="1"/>
  <c r="AS21" i="1" s="1"/>
  <c r="J20" i="1"/>
  <c r="AS20" i="1" s="1"/>
  <c r="J19" i="1"/>
  <c r="AS19" i="1" s="1"/>
  <c r="J18" i="1"/>
  <c r="AS18" i="1" s="1"/>
  <c r="J17" i="1"/>
  <c r="AS17" i="1" s="1"/>
  <c r="J16" i="1"/>
  <c r="AS16" i="1" s="1"/>
  <c r="J15" i="1"/>
  <c r="AS15" i="1" s="1"/>
  <c r="J14" i="1"/>
  <c r="AS14" i="1" s="1"/>
  <c r="J13" i="1"/>
  <c r="AS13" i="1" s="1"/>
  <c r="J12" i="1"/>
  <c r="AS12" i="1" s="1"/>
  <c r="J11" i="1"/>
  <c r="AS11" i="1" s="1"/>
  <c r="J10" i="1"/>
  <c r="AS10" i="1" s="1"/>
  <c r="J9" i="1"/>
  <c r="AS9" i="1" s="1"/>
  <c r="J8" i="1"/>
  <c r="AS8" i="1" s="1"/>
  <c r="J7" i="1"/>
  <c r="AS7" i="1" s="1"/>
  <c r="J6" i="1"/>
  <c r="AS6" i="1" s="1"/>
  <c r="J5" i="1"/>
  <c r="AS5" i="1" s="1"/>
  <c r="J4" i="1"/>
  <c r="N4" i="1" s="1"/>
  <c r="CQ3" i="1"/>
  <c r="CE292" i="1" l="1"/>
  <c r="W237" i="1"/>
  <c r="W241" i="1"/>
  <c r="W245" i="1"/>
  <c r="W549" i="1"/>
  <c r="W553" i="1"/>
  <c r="W561" i="1"/>
  <c r="W565" i="1"/>
  <c r="W569" i="1"/>
  <c r="W573" i="1"/>
  <c r="W577" i="1"/>
  <c r="W581" i="1"/>
  <c r="W585" i="1"/>
  <c r="W593" i="1"/>
  <c r="W597" i="1"/>
  <c r="W601" i="1"/>
  <c r="W621" i="1"/>
  <c r="W633" i="1"/>
  <c r="W637" i="1"/>
  <c r="W641" i="1"/>
  <c r="W649" i="1"/>
  <c r="W653" i="1"/>
  <c r="W665" i="1"/>
  <c r="W681" i="1"/>
  <c r="W685" i="1"/>
  <c r="W689" i="1"/>
  <c r="W693" i="1"/>
  <c r="W697" i="1"/>
  <c r="W701" i="1"/>
  <c r="W705" i="1"/>
  <c r="W709" i="1"/>
  <c r="W713" i="1"/>
  <c r="W717" i="1"/>
  <c r="W721" i="1"/>
  <c r="W725" i="1"/>
  <c r="W729" i="1"/>
  <c r="W733" i="1"/>
  <c r="W741" i="1"/>
  <c r="W745" i="1"/>
  <c r="W749" i="1"/>
  <c r="W753" i="1"/>
  <c r="W757" i="1"/>
  <c r="W761" i="1"/>
  <c r="W765" i="1"/>
  <c r="W769" i="1"/>
  <c r="W773" i="1"/>
  <c r="W777" i="1"/>
  <c r="W781" i="1"/>
  <c r="W785" i="1"/>
  <c r="W789" i="1"/>
  <c r="W793" i="1"/>
  <c r="W797" i="1"/>
  <c r="W801" i="1"/>
  <c r="W805" i="1"/>
  <c r="W809" i="1"/>
  <c r="W813" i="1"/>
  <c r="W817" i="1"/>
  <c r="W821" i="1"/>
  <c r="W825" i="1"/>
  <c r="W829" i="1"/>
  <c r="W833" i="1"/>
  <c r="W841" i="1"/>
  <c r="W845" i="1"/>
  <c r="W849" i="1"/>
  <c r="W853" i="1"/>
  <c r="W857" i="1"/>
  <c r="W861" i="1"/>
  <c r="W865" i="1"/>
  <c r="W965" i="1"/>
  <c r="W557" i="1"/>
  <c r="W589" i="1"/>
  <c r="W605" i="1"/>
  <c r="W609" i="1"/>
  <c r="W613" i="1"/>
  <c r="W617" i="1"/>
  <c r="W625" i="1"/>
  <c r="W629" i="1"/>
  <c r="W645" i="1"/>
  <c r="W657" i="1"/>
  <c r="W661" i="1"/>
  <c r="W669" i="1"/>
  <c r="W673" i="1"/>
  <c r="W737" i="1"/>
  <c r="W837" i="1"/>
  <c r="BK3" i="1"/>
  <c r="W677" i="1"/>
  <c r="W915" i="1"/>
  <c r="W919" i="1"/>
  <c r="W923" i="1"/>
  <c r="W927" i="1"/>
  <c r="W931" i="1"/>
  <c r="W935" i="1"/>
  <c r="W939" i="1"/>
  <c r="W943" i="1"/>
  <c r="W947" i="1"/>
  <c r="W951" i="1"/>
  <c r="N56" i="1"/>
  <c r="N120" i="1"/>
  <c r="N168" i="1"/>
  <c r="N8" i="1"/>
  <c r="N72" i="1"/>
  <c r="N136" i="1"/>
  <c r="AT275" i="1"/>
  <c r="N24" i="1"/>
  <c r="N88" i="1"/>
  <c r="N152" i="1"/>
  <c r="W249" i="1"/>
  <c r="W253" i="1"/>
  <c r="W257" i="1"/>
  <c r="W261" i="1"/>
  <c r="W265" i="1"/>
  <c r="W269" i="1"/>
  <c r="W273" i="1"/>
  <c r="W277" i="1"/>
  <c r="W281" i="1"/>
  <c r="W285" i="1"/>
  <c r="W289" i="1"/>
  <c r="W293" i="1"/>
  <c r="W297" i="1"/>
  <c r="W301" i="1"/>
  <c r="W305" i="1"/>
  <c r="W309" i="1"/>
  <c r="W313" i="1"/>
  <c r="W317" i="1"/>
  <c r="W321" i="1"/>
  <c r="W325" i="1"/>
  <c r="W329" i="1"/>
  <c r="W333" i="1"/>
  <c r="W337" i="1"/>
  <c r="W341" i="1"/>
  <c r="W345" i="1"/>
  <c r="W349" i="1"/>
  <c r="W353" i="1"/>
  <c r="W357" i="1"/>
  <c r="W361" i="1"/>
  <c r="W365" i="1"/>
  <c r="W369" i="1"/>
  <c r="W373" i="1"/>
  <c r="W377" i="1"/>
  <c r="W381" i="1"/>
  <c r="W385" i="1"/>
  <c r="W389" i="1"/>
  <c r="W393" i="1"/>
  <c r="W397" i="1"/>
  <c r="W401" i="1"/>
  <c r="W405" i="1"/>
  <c r="W409" i="1"/>
  <c r="W413" i="1"/>
  <c r="W417" i="1"/>
  <c r="W421" i="1"/>
  <c r="W425" i="1"/>
  <c r="W429" i="1"/>
  <c r="W433" i="1"/>
  <c r="W437" i="1"/>
  <c r="W441" i="1"/>
  <c r="W445" i="1"/>
  <c r="W449" i="1"/>
  <c r="W453" i="1"/>
  <c r="W457" i="1"/>
  <c r="W461" i="1"/>
  <c r="W465" i="1"/>
  <c r="W469" i="1"/>
  <c r="W473" i="1"/>
  <c r="W477" i="1"/>
  <c r="W481" i="1"/>
  <c r="W485" i="1"/>
  <c r="W489" i="1"/>
  <c r="W493" i="1"/>
  <c r="W497" i="1"/>
  <c r="W501" i="1"/>
  <c r="W505" i="1"/>
  <c r="W509" i="1"/>
  <c r="W513" i="1"/>
  <c r="W517" i="1"/>
  <c r="W521" i="1"/>
  <c r="W525" i="1"/>
  <c r="W529" i="1"/>
  <c r="W533" i="1"/>
  <c r="W537" i="1"/>
  <c r="W541" i="1"/>
  <c r="W545" i="1"/>
  <c r="N40" i="1"/>
  <c r="N104" i="1"/>
  <c r="N160" i="1"/>
  <c r="BC6" i="1"/>
  <c r="X6" i="1"/>
  <c r="BC10" i="1"/>
  <c r="X10" i="1"/>
  <c r="BC14" i="1"/>
  <c r="X14" i="1"/>
  <c r="BC18" i="1"/>
  <c r="X18" i="1"/>
  <c r="BC22" i="1"/>
  <c r="X22" i="1"/>
  <c r="BC26" i="1"/>
  <c r="X26" i="1"/>
  <c r="BC30" i="1"/>
  <c r="X30" i="1"/>
  <c r="BC34" i="1"/>
  <c r="X34" i="1"/>
  <c r="BC38" i="1"/>
  <c r="X38" i="1"/>
  <c r="BC42" i="1"/>
  <c r="X42" i="1"/>
  <c r="BC46" i="1"/>
  <c r="X46" i="1"/>
  <c r="BC50" i="1"/>
  <c r="X50" i="1"/>
  <c r="BC54" i="1"/>
  <c r="X54" i="1"/>
  <c r="BC58" i="1"/>
  <c r="X58" i="1"/>
  <c r="BC62" i="1"/>
  <c r="X62" i="1"/>
  <c r="BC66" i="1"/>
  <c r="X66" i="1"/>
  <c r="BC70" i="1"/>
  <c r="X70" i="1"/>
  <c r="BC74" i="1"/>
  <c r="X74" i="1"/>
  <c r="BC78" i="1"/>
  <c r="X78" i="1"/>
  <c r="BC82" i="1"/>
  <c r="X82" i="1"/>
  <c r="BC86" i="1"/>
  <c r="X86" i="1"/>
  <c r="BC90" i="1"/>
  <c r="X90" i="1"/>
  <c r="BC94" i="1"/>
  <c r="X94" i="1"/>
  <c r="BC98" i="1"/>
  <c r="X98" i="1"/>
  <c r="BC102" i="1"/>
  <c r="X102" i="1"/>
  <c r="BC106" i="1"/>
  <c r="X106" i="1"/>
  <c r="BC110" i="1"/>
  <c r="X110" i="1"/>
  <c r="BC114" i="1"/>
  <c r="X114" i="1"/>
  <c r="BC118" i="1"/>
  <c r="X118" i="1"/>
  <c r="BC122" i="1"/>
  <c r="X122" i="1"/>
  <c r="BC126" i="1"/>
  <c r="X126" i="1"/>
  <c r="BC130" i="1"/>
  <c r="X130" i="1"/>
  <c r="BC134" i="1"/>
  <c r="X134" i="1"/>
  <c r="BC138" i="1"/>
  <c r="X138" i="1"/>
  <c r="BC142" i="1"/>
  <c r="X142" i="1"/>
  <c r="BC146" i="1"/>
  <c r="X146" i="1"/>
  <c r="BC150" i="1"/>
  <c r="X150" i="1"/>
  <c r="BC154" i="1"/>
  <c r="X154" i="1"/>
  <c r="BC158" i="1"/>
  <c r="X158" i="1"/>
  <c r="BC162" i="1"/>
  <c r="X162" i="1"/>
  <c r="BC166" i="1"/>
  <c r="X166" i="1"/>
  <c r="BC170" i="1"/>
  <c r="X170" i="1"/>
  <c r="BC174" i="1"/>
  <c r="X174" i="1"/>
  <c r="BC178" i="1"/>
  <c r="X178" i="1"/>
  <c r="BC182" i="1"/>
  <c r="X182" i="1"/>
  <c r="BC186" i="1"/>
  <c r="X186" i="1"/>
  <c r="BC190" i="1"/>
  <c r="X190" i="1"/>
  <c r="BC194" i="1"/>
  <c r="X194" i="1"/>
  <c r="BC226" i="1"/>
  <c r="X226" i="1"/>
  <c r="M4" i="1"/>
  <c r="S4" i="1" s="1"/>
  <c r="N12" i="1"/>
  <c r="N28" i="1"/>
  <c r="N44" i="1"/>
  <c r="N60" i="1"/>
  <c r="N76" i="1"/>
  <c r="N92" i="1"/>
  <c r="N108" i="1"/>
  <c r="N124" i="1"/>
  <c r="N140" i="1"/>
  <c r="N156" i="1"/>
  <c r="N172" i="1"/>
  <c r="X7" i="1"/>
  <c r="X15" i="1"/>
  <c r="X23" i="1"/>
  <c r="X31" i="1"/>
  <c r="W31" i="1" s="1"/>
  <c r="X39" i="1"/>
  <c r="X47" i="1"/>
  <c r="X55" i="1"/>
  <c r="X63" i="1"/>
  <c r="W63" i="1" s="1"/>
  <c r="X71" i="1"/>
  <c r="X79" i="1"/>
  <c r="X87" i="1"/>
  <c r="X95" i="1"/>
  <c r="W95" i="1" s="1"/>
  <c r="X103" i="1"/>
  <c r="X111" i="1"/>
  <c r="X119" i="1"/>
  <c r="X127" i="1"/>
  <c r="W127" i="1" s="1"/>
  <c r="X135" i="1"/>
  <c r="X143" i="1"/>
  <c r="X151" i="1"/>
  <c r="X159" i="1"/>
  <c r="W159" i="1" s="1"/>
  <c r="X167" i="1"/>
  <c r="X175" i="1"/>
  <c r="X183" i="1"/>
  <c r="X191" i="1"/>
  <c r="W191" i="1" s="1"/>
  <c r="W870" i="1"/>
  <c r="W874" i="1"/>
  <c r="W878" i="1"/>
  <c r="W882" i="1"/>
  <c r="W886" i="1"/>
  <c r="W890" i="1"/>
  <c r="W894" i="1"/>
  <c r="W898" i="1"/>
  <c r="W902" i="1"/>
  <c r="W906" i="1"/>
  <c r="W910" i="1"/>
  <c r="W926" i="1"/>
  <c r="W930" i="1"/>
  <c r="W934" i="1"/>
  <c r="W938" i="1"/>
  <c r="W942" i="1"/>
  <c r="W946" i="1"/>
  <c r="W950" i="1"/>
  <c r="W954" i="1"/>
  <c r="W958" i="1"/>
  <c r="W962" i="1"/>
  <c r="W966" i="1"/>
  <c r="W970" i="1"/>
  <c r="AT524" i="1"/>
  <c r="W955" i="1"/>
  <c r="W959" i="1"/>
  <c r="W963" i="1"/>
  <c r="W967" i="1"/>
  <c r="W971" i="1"/>
  <c r="AT780" i="1"/>
  <c r="L4" i="1"/>
  <c r="AB4" i="1" s="1"/>
  <c r="N16" i="1"/>
  <c r="N32" i="1"/>
  <c r="N48" i="1"/>
  <c r="N64" i="1"/>
  <c r="N80" i="1"/>
  <c r="N96" i="1"/>
  <c r="N112" i="1"/>
  <c r="N128" i="1"/>
  <c r="N144" i="1"/>
  <c r="N20" i="1"/>
  <c r="N36" i="1"/>
  <c r="N52" i="1"/>
  <c r="N68" i="1"/>
  <c r="N84" i="1"/>
  <c r="N100" i="1"/>
  <c r="N116" i="1"/>
  <c r="N132" i="1"/>
  <c r="N148" i="1"/>
  <c r="X11" i="1"/>
  <c r="W11" i="1" s="1"/>
  <c r="X19" i="1"/>
  <c r="W19" i="1" s="1"/>
  <c r="X27" i="1"/>
  <c r="X35" i="1"/>
  <c r="X43" i="1"/>
  <c r="W43" i="1" s="1"/>
  <c r="X51" i="1"/>
  <c r="X59" i="1"/>
  <c r="X67" i="1"/>
  <c r="X75" i="1"/>
  <c r="X83" i="1"/>
  <c r="X91" i="1"/>
  <c r="X99" i="1"/>
  <c r="W99" i="1" s="1"/>
  <c r="X107" i="1"/>
  <c r="W107" i="1" s="1"/>
  <c r="X115" i="1"/>
  <c r="W115" i="1" s="1"/>
  <c r="X123" i="1"/>
  <c r="X131" i="1"/>
  <c r="W131" i="1" s="1"/>
  <c r="X139" i="1"/>
  <c r="W139" i="1" s="1"/>
  <c r="X147" i="1"/>
  <c r="X155" i="1"/>
  <c r="X163" i="1"/>
  <c r="X171" i="1"/>
  <c r="W171" i="1" s="1"/>
  <c r="X179" i="1"/>
  <c r="W179" i="1" s="1"/>
  <c r="X187" i="1"/>
  <c r="X195" i="1"/>
  <c r="W972" i="1"/>
  <c r="L5" i="1"/>
  <c r="M6" i="1" s="1"/>
  <c r="X200" i="1"/>
  <c r="BC200" i="1"/>
  <c r="X216" i="1"/>
  <c r="BC216" i="1"/>
  <c r="X224" i="1"/>
  <c r="BC224" i="1"/>
  <c r="W869" i="1"/>
  <c r="W873" i="1"/>
  <c r="W877" i="1"/>
  <c r="W881" i="1"/>
  <c r="W885" i="1"/>
  <c r="W889" i="1"/>
  <c r="W893" i="1"/>
  <c r="W897" i="1"/>
  <c r="W901" i="1"/>
  <c r="W905" i="1"/>
  <c r="W909" i="1"/>
  <c r="W913" i="1"/>
  <c r="W917" i="1"/>
  <c r="W921" i="1"/>
  <c r="W925" i="1"/>
  <c r="W929" i="1"/>
  <c r="X212" i="1"/>
  <c r="BC212" i="1"/>
  <c r="X232" i="1"/>
  <c r="BC232" i="1"/>
  <c r="N9" i="1"/>
  <c r="N21" i="1"/>
  <c r="N29" i="1"/>
  <c r="N45" i="1"/>
  <c r="N49" i="1"/>
  <c r="N61" i="1"/>
  <c r="N69" i="1"/>
  <c r="N81" i="1"/>
  <c r="N89" i="1"/>
  <c r="N101" i="1"/>
  <c r="N109" i="1"/>
  <c r="N125" i="1"/>
  <c r="N129" i="1"/>
  <c r="N141" i="1"/>
  <c r="N149" i="1"/>
  <c r="N165" i="1"/>
  <c r="X201" i="1"/>
  <c r="BC201" i="1"/>
  <c r="X209" i="1"/>
  <c r="BC209" i="1"/>
  <c r="X217" i="1"/>
  <c r="BC217" i="1"/>
  <c r="X229" i="1"/>
  <c r="BC229" i="1"/>
  <c r="W238" i="1"/>
  <c r="W242" i="1"/>
  <c r="W246" i="1"/>
  <c r="W250" i="1"/>
  <c r="W254" i="1"/>
  <c r="W258" i="1"/>
  <c r="W262" i="1"/>
  <c r="W266" i="1"/>
  <c r="W270" i="1"/>
  <c r="W274" i="1"/>
  <c r="W278" i="1"/>
  <c r="W282" i="1"/>
  <c r="W286" i="1"/>
  <c r="W290" i="1"/>
  <c r="W294" i="1"/>
  <c r="W298" i="1"/>
  <c r="W302" i="1"/>
  <c r="W306" i="1"/>
  <c r="W310" i="1"/>
  <c r="W314" i="1"/>
  <c r="W318" i="1"/>
  <c r="W322" i="1"/>
  <c r="W326" i="1"/>
  <c r="W330" i="1"/>
  <c r="W334" i="1"/>
  <c r="W338" i="1"/>
  <c r="W342" i="1"/>
  <c r="W346" i="1"/>
  <c r="W350" i="1"/>
  <c r="W354" i="1"/>
  <c r="W358" i="1"/>
  <c r="W362" i="1"/>
  <c r="W366" i="1"/>
  <c r="W370" i="1"/>
  <c r="W374" i="1"/>
  <c r="W378" i="1"/>
  <c r="W382" i="1"/>
  <c r="W386" i="1"/>
  <c r="W390" i="1"/>
  <c r="W394" i="1"/>
  <c r="W398" i="1"/>
  <c r="W402" i="1"/>
  <c r="W406" i="1"/>
  <c r="W410" i="1"/>
  <c r="W414" i="1"/>
  <c r="W418" i="1"/>
  <c r="W422" i="1"/>
  <c r="W426" i="1"/>
  <c r="W430" i="1"/>
  <c r="W434" i="1"/>
  <c r="W438" i="1"/>
  <c r="W442" i="1"/>
  <c r="W446" i="1"/>
  <c r="W450" i="1"/>
  <c r="W454" i="1"/>
  <c r="W458" i="1"/>
  <c r="W462" i="1"/>
  <c r="W466" i="1"/>
  <c r="W470" i="1"/>
  <c r="W474" i="1"/>
  <c r="W478" i="1"/>
  <c r="W482" i="1"/>
  <c r="W486" i="1"/>
  <c r="W490" i="1"/>
  <c r="W494" i="1"/>
  <c r="W498" i="1"/>
  <c r="W502" i="1"/>
  <c r="W506" i="1"/>
  <c r="W510" i="1"/>
  <c r="W514" i="1"/>
  <c r="W518" i="1"/>
  <c r="W522" i="1"/>
  <c r="W526" i="1"/>
  <c r="W530" i="1"/>
  <c r="W534" i="1"/>
  <c r="W538" i="1"/>
  <c r="W542" i="1"/>
  <c r="W546" i="1"/>
  <c r="W550" i="1"/>
  <c r="W554" i="1"/>
  <c r="W558" i="1"/>
  <c r="W562" i="1"/>
  <c r="W566" i="1"/>
  <c r="W570" i="1"/>
  <c r="W574" i="1"/>
  <c r="W578" i="1"/>
  <c r="W582" i="1"/>
  <c r="W586" i="1"/>
  <c r="W590" i="1"/>
  <c r="W594" i="1"/>
  <c r="W598" i="1"/>
  <c r="W602" i="1"/>
  <c r="W606" i="1"/>
  <c r="W610" i="1"/>
  <c r="W614" i="1"/>
  <c r="W618" i="1"/>
  <c r="W622" i="1"/>
  <c r="W626" i="1"/>
  <c r="W630" i="1"/>
  <c r="W634" i="1"/>
  <c r="W638" i="1"/>
  <c r="W642" i="1"/>
  <c r="W646" i="1"/>
  <c r="W650" i="1"/>
  <c r="W654" i="1"/>
  <c r="W658" i="1"/>
  <c r="W662" i="1"/>
  <c r="W666" i="1"/>
  <c r="W670" i="1"/>
  <c r="W674" i="1"/>
  <c r="W678" i="1"/>
  <c r="W682" i="1"/>
  <c r="W686" i="1"/>
  <c r="W690" i="1"/>
  <c r="W694" i="1"/>
  <c r="W698" i="1"/>
  <c r="W702" i="1"/>
  <c r="W706" i="1"/>
  <c r="W710" i="1"/>
  <c r="W714" i="1"/>
  <c r="W718" i="1"/>
  <c r="W722" i="1"/>
  <c r="W726" i="1"/>
  <c r="W730" i="1"/>
  <c r="W734" i="1"/>
  <c r="W738" i="1"/>
  <c r="W742" i="1"/>
  <c r="W746" i="1"/>
  <c r="W750" i="1"/>
  <c r="W754" i="1"/>
  <c r="W758" i="1"/>
  <c r="W762" i="1"/>
  <c r="W766" i="1"/>
  <c r="W770" i="1"/>
  <c r="W774" i="1"/>
  <c r="W778" i="1"/>
  <c r="W782" i="1"/>
  <c r="W786" i="1"/>
  <c r="W790" i="1"/>
  <c r="W794" i="1"/>
  <c r="W798" i="1"/>
  <c r="W802" i="1"/>
  <c r="W806" i="1"/>
  <c r="W810" i="1"/>
  <c r="W814" i="1"/>
  <c r="W818" i="1"/>
  <c r="W822" i="1"/>
  <c r="W826" i="1"/>
  <c r="W830" i="1"/>
  <c r="W834" i="1"/>
  <c r="W838" i="1"/>
  <c r="W842" i="1"/>
  <c r="W846" i="1"/>
  <c r="W850" i="1"/>
  <c r="W854" i="1"/>
  <c r="W858" i="1"/>
  <c r="W862" i="1"/>
  <c r="W866" i="1"/>
  <c r="W914" i="1"/>
  <c r="W918" i="1"/>
  <c r="W922" i="1"/>
  <c r="X204" i="1"/>
  <c r="BC204" i="1"/>
  <c r="X220" i="1"/>
  <c r="BC220" i="1"/>
  <c r="N5" i="1"/>
  <c r="N17" i="1"/>
  <c r="N25" i="1"/>
  <c r="N33" i="1"/>
  <c r="N41" i="1"/>
  <c r="N53" i="1"/>
  <c r="N65" i="1"/>
  <c r="N73" i="1"/>
  <c r="N85" i="1"/>
  <c r="N93" i="1"/>
  <c r="N105" i="1"/>
  <c r="N113" i="1"/>
  <c r="N121" i="1"/>
  <c r="N133" i="1"/>
  <c r="N145" i="1"/>
  <c r="N153" i="1"/>
  <c r="N161" i="1"/>
  <c r="N173" i="1"/>
  <c r="N6" i="1"/>
  <c r="N14" i="1"/>
  <c r="N26" i="1"/>
  <c r="N30" i="1"/>
  <c r="N38" i="1"/>
  <c r="N46" i="1"/>
  <c r="N54" i="1"/>
  <c r="N62" i="1"/>
  <c r="N70" i="1"/>
  <c r="N78" i="1"/>
  <c r="N86" i="1"/>
  <c r="N94" i="1"/>
  <c r="N102" i="1"/>
  <c r="N110" i="1"/>
  <c r="N118" i="1"/>
  <c r="N126" i="1"/>
  <c r="N134" i="1"/>
  <c r="N142" i="1"/>
  <c r="N150" i="1"/>
  <c r="N154" i="1"/>
  <c r="N162" i="1"/>
  <c r="N174" i="1"/>
  <c r="X202" i="1"/>
  <c r="BC202" i="1"/>
  <c r="X206" i="1"/>
  <c r="BC206" i="1"/>
  <c r="X214" i="1"/>
  <c r="BC214" i="1"/>
  <c r="X222" i="1"/>
  <c r="BC222" i="1"/>
  <c r="X230" i="1"/>
  <c r="BC230" i="1"/>
  <c r="X8" i="1"/>
  <c r="W8" i="1" s="1"/>
  <c r="X16" i="1"/>
  <c r="X24" i="1"/>
  <c r="X32" i="1"/>
  <c r="X40" i="1"/>
  <c r="W40" i="1" s="1"/>
  <c r="X52" i="1"/>
  <c r="X64" i="1"/>
  <c r="X72" i="1"/>
  <c r="X80" i="1"/>
  <c r="X88" i="1"/>
  <c r="X96" i="1"/>
  <c r="X104" i="1"/>
  <c r="X112" i="1"/>
  <c r="W112" i="1" s="1"/>
  <c r="X120" i="1"/>
  <c r="X128" i="1"/>
  <c r="X136" i="1"/>
  <c r="X144" i="1"/>
  <c r="X152" i="1"/>
  <c r="X160" i="1"/>
  <c r="X168" i="1"/>
  <c r="X176" i="1"/>
  <c r="X184" i="1"/>
  <c r="X192" i="1"/>
  <c r="X196" i="1"/>
  <c r="W239" i="1"/>
  <c r="W247" i="1"/>
  <c r="W255" i="1"/>
  <c r="W263" i="1"/>
  <c r="W271" i="1"/>
  <c r="W279" i="1"/>
  <c r="W287" i="1"/>
  <c r="W295" i="1"/>
  <c r="W303" i="1"/>
  <c r="W311" i="1"/>
  <c r="W319" i="1"/>
  <c r="W327" i="1"/>
  <c r="W335" i="1"/>
  <c r="W347" i="1"/>
  <c r="W351" i="1"/>
  <c r="W359" i="1"/>
  <c r="W367" i="1"/>
  <c r="W375" i="1"/>
  <c r="W383" i="1"/>
  <c r="W391" i="1"/>
  <c r="W403" i="1"/>
  <c r="W411" i="1"/>
  <c r="W419" i="1"/>
  <c r="W427" i="1"/>
  <c r="W435" i="1"/>
  <c r="W463" i="1"/>
  <c r="BC4" i="1"/>
  <c r="AA3" i="1"/>
  <c r="BC3" i="1" s="1"/>
  <c r="X208" i="1"/>
  <c r="BC208" i="1"/>
  <c r="X228" i="1"/>
  <c r="BC228" i="1"/>
  <c r="N13" i="1"/>
  <c r="N37" i="1"/>
  <c r="N57" i="1"/>
  <c r="N77" i="1"/>
  <c r="N97" i="1"/>
  <c r="N117" i="1"/>
  <c r="N137" i="1"/>
  <c r="N157" i="1"/>
  <c r="N169" i="1"/>
  <c r="X197" i="1"/>
  <c r="BC197" i="1"/>
  <c r="X205" i="1"/>
  <c r="BC205" i="1"/>
  <c r="X213" i="1"/>
  <c r="BC213" i="1"/>
  <c r="X221" i="1"/>
  <c r="BC221" i="1"/>
  <c r="X225" i="1"/>
  <c r="BC225" i="1"/>
  <c r="X233" i="1"/>
  <c r="BC233" i="1"/>
  <c r="W75" i="1"/>
  <c r="N10" i="1"/>
  <c r="N18" i="1"/>
  <c r="N22" i="1"/>
  <c r="N34" i="1"/>
  <c r="N42" i="1"/>
  <c r="N50" i="1"/>
  <c r="N58" i="1"/>
  <c r="N66" i="1"/>
  <c r="N74" i="1"/>
  <c r="N82" i="1"/>
  <c r="N90" i="1"/>
  <c r="N98" i="1"/>
  <c r="N106" i="1"/>
  <c r="N114" i="1"/>
  <c r="N122" i="1"/>
  <c r="N130" i="1"/>
  <c r="N138" i="1"/>
  <c r="N146" i="1"/>
  <c r="N158" i="1"/>
  <c r="N166" i="1"/>
  <c r="N170" i="1"/>
  <c r="X198" i="1"/>
  <c r="BC198" i="1"/>
  <c r="X218" i="1"/>
  <c r="BC218" i="1"/>
  <c r="X4" i="1"/>
  <c r="X12" i="1"/>
  <c r="X20" i="1"/>
  <c r="X28" i="1"/>
  <c r="X36" i="1"/>
  <c r="X44" i="1"/>
  <c r="X48" i="1"/>
  <c r="X56" i="1"/>
  <c r="X60" i="1"/>
  <c r="X68" i="1"/>
  <c r="X76" i="1"/>
  <c r="X84" i="1"/>
  <c r="X92" i="1"/>
  <c r="X100" i="1"/>
  <c r="X108" i="1"/>
  <c r="X116" i="1"/>
  <c r="X124" i="1"/>
  <c r="X132" i="1"/>
  <c r="X140" i="1"/>
  <c r="X148" i="1"/>
  <c r="X156" i="1"/>
  <c r="X164" i="1"/>
  <c r="X172" i="1"/>
  <c r="X180" i="1"/>
  <c r="X188" i="1"/>
  <c r="W235" i="1"/>
  <c r="W243" i="1"/>
  <c r="W251" i="1"/>
  <c r="W259" i="1"/>
  <c r="W267" i="1"/>
  <c r="W275" i="1"/>
  <c r="W283" i="1"/>
  <c r="W291" i="1"/>
  <c r="W299" i="1"/>
  <c r="W307" i="1"/>
  <c r="W315" i="1"/>
  <c r="W323" i="1"/>
  <c r="W331" i="1"/>
  <c r="W339" i="1"/>
  <c r="W343" i="1"/>
  <c r="W355" i="1"/>
  <c r="W363" i="1"/>
  <c r="W371" i="1"/>
  <c r="W379" i="1"/>
  <c r="W387" i="1"/>
  <c r="W395" i="1"/>
  <c r="W399" i="1"/>
  <c r="W407" i="1"/>
  <c r="W415" i="1"/>
  <c r="W423" i="1"/>
  <c r="W431" i="1"/>
  <c r="W439" i="1"/>
  <c r="W443" i="1"/>
  <c r="W447" i="1"/>
  <c r="W451" i="1"/>
  <c r="W455" i="1"/>
  <c r="W459" i="1"/>
  <c r="W467" i="1"/>
  <c r="W471" i="1"/>
  <c r="W475" i="1"/>
  <c r="W479" i="1"/>
  <c r="W483" i="1"/>
  <c r="W487" i="1"/>
  <c r="W491" i="1"/>
  <c r="W495" i="1"/>
  <c r="W499" i="1"/>
  <c r="W503" i="1"/>
  <c r="W507" i="1"/>
  <c r="W511" i="1"/>
  <c r="W515" i="1"/>
  <c r="W519" i="1"/>
  <c r="W523" i="1"/>
  <c r="W527" i="1"/>
  <c r="W531" i="1"/>
  <c r="W535" i="1"/>
  <c r="W539" i="1"/>
  <c r="W543" i="1"/>
  <c r="W547" i="1"/>
  <c r="W551" i="1"/>
  <c r="W555" i="1"/>
  <c r="W559" i="1"/>
  <c r="W563" i="1"/>
  <c r="W567" i="1"/>
  <c r="W571" i="1"/>
  <c r="W575" i="1"/>
  <c r="W579" i="1"/>
  <c r="W583" i="1"/>
  <c r="W587" i="1"/>
  <c r="W591" i="1"/>
  <c r="W595" i="1"/>
  <c r="W599" i="1"/>
  <c r="W603" i="1"/>
  <c r="W607" i="1"/>
  <c r="W611" i="1"/>
  <c r="W615" i="1"/>
  <c r="W619" i="1"/>
  <c r="W623" i="1"/>
  <c r="W627" i="1"/>
  <c r="W631" i="1"/>
  <c r="W635" i="1"/>
  <c r="W639" i="1"/>
  <c r="W643" i="1"/>
  <c r="W647" i="1"/>
  <c r="W651" i="1"/>
  <c r="W655" i="1"/>
  <c r="W659" i="1"/>
  <c r="W663" i="1"/>
  <c r="W667" i="1"/>
  <c r="W671" i="1"/>
  <c r="W675" i="1"/>
  <c r="W679" i="1"/>
  <c r="W683" i="1"/>
  <c r="W687" i="1"/>
  <c r="W691" i="1"/>
  <c r="W695" i="1"/>
  <c r="W699" i="1"/>
  <c r="W703" i="1"/>
  <c r="W707" i="1"/>
  <c r="W711" i="1"/>
  <c r="W715" i="1"/>
  <c r="W719" i="1"/>
  <c r="W723" i="1"/>
  <c r="W727" i="1"/>
  <c r="W731" i="1"/>
  <c r="W735" i="1"/>
  <c r="W739" i="1"/>
  <c r="W743" i="1"/>
  <c r="W747" i="1"/>
  <c r="W751" i="1"/>
  <c r="W755" i="1"/>
  <c r="W759" i="1"/>
  <c r="W763" i="1"/>
  <c r="W767" i="1"/>
  <c r="W771" i="1"/>
  <c r="W775" i="1"/>
  <c r="W779" i="1"/>
  <c r="W783" i="1"/>
  <c r="W787" i="1"/>
  <c r="W791" i="1"/>
  <c r="W795" i="1"/>
  <c r="W799" i="1"/>
  <c r="W803" i="1"/>
  <c r="W807" i="1"/>
  <c r="W811" i="1"/>
  <c r="W815" i="1"/>
  <c r="W819" i="1"/>
  <c r="W823" i="1"/>
  <c r="W827" i="1"/>
  <c r="W831" i="1"/>
  <c r="W835" i="1"/>
  <c r="W839" i="1"/>
  <c r="W843" i="1"/>
  <c r="W847" i="1"/>
  <c r="W851" i="1"/>
  <c r="W855" i="1"/>
  <c r="W859" i="1"/>
  <c r="W863" i="1"/>
  <c r="W867" i="1"/>
  <c r="W871" i="1"/>
  <c r="W875" i="1"/>
  <c r="W879" i="1"/>
  <c r="W883" i="1"/>
  <c r="W887" i="1"/>
  <c r="W891" i="1"/>
  <c r="W895" i="1"/>
  <c r="W899" i="1"/>
  <c r="W903" i="1"/>
  <c r="W907" i="1"/>
  <c r="W911" i="1"/>
  <c r="AS4" i="1"/>
  <c r="AF4" i="1"/>
  <c r="AS164" i="1"/>
  <c r="N7" i="1"/>
  <c r="N11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167" i="1"/>
  <c r="N171" i="1"/>
  <c r="P4" i="1"/>
  <c r="X199" i="1"/>
  <c r="BC199" i="1"/>
  <c r="X203" i="1"/>
  <c r="BC203" i="1"/>
  <c r="X207" i="1"/>
  <c r="BC207" i="1"/>
  <c r="X211" i="1"/>
  <c r="BC211" i="1"/>
  <c r="X215" i="1"/>
  <c r="BC215" i="1"/>
  <c r="X219" i="1"/>
  <c r="BC219" i="1"/>
  <c r="X223" i="1"/>
  <c r="BC223" i="1"/>
  <c r="X227" i="1"/>
  <c r="BC227" i="1"/>
  <c r="X231" i="1"/>
  <c r="BC231" i="1"/>
  <c r="X5" i="1"/>
  <c r="X9" i="1"/>
  <c r="X13" i="1"/>
  <c r="X17" i="1"/>
  <c r="X21" i="1"/>
  <c r="X25" i="1"/>
  <c r="X29" i="1"/>
  <c r="W29" i="1" s="1"/>
  <c r="X33" i="1"/>
  <c r="X37" i="1"/>
  <c r="X41" i="1"/>
  <c r="X45" i="1"/>
  <c r="X49" i="1"/>
  <c r="X53" i="1"/>
  <c r="X57" i="1"/>
  <c r="X61" i="1"/>
  <c r="X65" i="1"/>
  <c r="X69" i="1"/>
  <c r="W69" i="1" s="1"/>
  <c r="X73" i="1"/>
  <c r="X77" i="1"/>
  <c r="X81" i="1"/>
  <c r="X85" i="1"/>
  <c r="X89" i="1"/>
  <c r="W89" i="1" s="1"/>
  <c r="X93" i="1"/>
  <c r="X97" i="1"/>
  <c r="X101" i="1"/>
  <c r="W101" i="1" s="1"/>
  <c r="X105" i="1"/>
  <c r="X109" i="1"/>
  <c r="X113" i="1"/>
  <c r="X117" i="1"/>
  <c r="X121" i="1"/>
  <c r="W121" i="1" s="1"/>
  <c r="X125" i="1"/>
  <c r="X129" i="1"/>
  <c r="X133" i="1"/>
  <c r="W133" i="1" s="1"/>
  <c r="X137" i="1"/>
  <c r="X141" i="1"/>
  <c r="X145" i="1"/>
  <c r="X149" i="1"/>
  <c r="X153" i="1"/>
  <c r="W153" i="1" s="1"/>
  <c r="X157" i="1"/>
  <c r="X161" i="1"/>
  <c r="X165" i="1"/>
  <c r="W165" i="1" s="1"/>
  <c r="X169" i="1"/>
  <c r="X173" i="1"/>
  <c r="X177" i="1"/>
  <c r="X181" i="1"/>
  <c r="X185" i="1"/>
  <c r="W185" i="1" s="1"/>
  <c r="X189" i="1"/>
  <c r="X193" i="1"/>
  <c r="X210" i="1"/>
  <c r="W210" i="1" s="1"/>
  <c r="W236" i="1"/>
  <c r="W240" i="1"/>
  <c r="W244" i="1"/>
  <c r="W248" i="1"/>
  <c r="W252" i="1"/>
  <c r="W256" i="1"/>
  <c r="W260" i="1"/>
  <c r="W264" i="1"/>
  <c r="W268" i="1"/>
  <c r="W272" i="1"/>
  <c r="W276" i="1"/>
  <c r="W280" i="1"/>
  <c r="W284" i="1"/>
  <c r="W288" i="1"/>
  <c r="W292" i="1"/>
  <c r="W296" i="1"/>
  <c r="W300" i="1"/>
  <c r="W304" i="1"/>
  <c r="W308" i="1"/>
  <c r="W312" i="1"/>
  <c r="W316" i="1"/>
  <c r="W320" i="1"/>
  <c r="W324" i="1"/>
  <c r="W328" i="1"/>
  <c r="W332" i="1"/>
  <c r="W336" i="1"/>
  <c r="W340" i="1"/>
  <c r="W344" i="1"/>
  <c r="W348" i="1"/>
  <c r="W352" i="1"/>
  <c r="W356" i="1"/>
  <c r="W360" i="1"/>
  <c r="W364" i="1"/>
  <c r="W368" i="1"/>
  <c r="W372" i="1"/>
  <c r="W376" i="1"/>
  <c r="W380" i="1"/>
  <c r="W384" i="1"/>
  <c r="W388" i="1"/>
  <c r="W392" i="1"/>
  <c r="W396" i="1"/>
  <c r="W400" i="1"/>
  <c r="W404" i="1"/>
  <c r="W408" i="1"/>
  <c r="W412" i="1"/>
  <c r="W416" i="1"/>
  <c r="W420" i="1"/>
  <c r="W424" i="1"/>
  <c r="W428" i="1"/>
  <c r="W432" i="1"/>
  <c r="W436" i="1"/>
  <c r="W440" i="1"/>
  <c r="W444" i="1"/>
  <c r="W448" i="1"/>
  <c r="W452" i="1"/>
  <c r="W456" i="1"/>
  <c r="W460" i="1"/>
  <c r="W464" i="1"/>
  <c r="W468" i="1"/>
  <c r="W472" i="1"/>
  <c r="W476" i="1"/>
  <c r="W480" i="1"/>
  <c r="W484" i="1"/>
  <c r="W488" i="1"/>
  <c r="W492" i="1"/>
  <c r="W496" i="1"/>
  <c r="W500" i="1"/>
  <c r="W504" i="1"/>
  <c r="W508" i="1"/>
  <c r="W512" i="1"/>
  <c r="W516" i="1"/>
  <c r="W520" i="1"/>
  <c r="W524" i="1"/>
  <c r="W528" i="1"/>
  <c r="W532" i="1"/>
  <c r="W536" i="1"/>
  <c r="W540" i="1"/>
  <c r="W544" i="1"/>
  <c r="W548" i="1"/>
  <c r="W552" i="1"/>
  <c r="W556" i="1"/>
  <c r="W560" i="1"/>
  <c r="W564" i="1"/>
  <c r="W568" i="1"/>
  <c r="W572" i="1"/>
  <c r="W576" i="1"/>
  <c r="W580" i="1"/>
  <c r="W584" i="1"/>
  <c r="W588" i="1"/>
  <c r="W592" i="1"/>
  <c r="W596" i="1"/>
  <c r="W600" i="1"/>
  <c r="W604" i="1"/>
  <c r="W608" i="1"/>
  <c r="W612" i="1"/>
  <c r="W616" i="1"/>
  <c r="W620" i="1"/>
  <c r="W624" i="1"/>
  <c r="W628" i="1"/>
  <c r="W632" i="1"/>
  <c r="W636" i="1"/>
  <c r="W640" i="1"/>
  <c r="W644" i="1"/>
  <c r="W648" i="1"/>
  <c r="W652" i="1"/>
  <c r="W656" i="1"/>
  <c r="W660" i="1"/>
  <c r="W664" i="1"/>
  <c r="W668" i="1"/>
  <c r="W672" i="1"/>
  <c r="W676" i="1"/>
  <c r="W680" i="1"/>
  <c r="W684" i="1"/>
  <c r="W688" i="1"/>
  <c r="W692" i="1"/>
  <c r="W696" i="1"/>
  <c r="W700" i="1"/>
  <c r="W704" i="1"/>
  <c r="W708" i="1"/>
  <c r="W712" i="1"/>
  <c r="W716" i="1"/>
  <c r="W720" i="1"/>
  <c r="W724" i="1"/>
  <c r="W728" i="1"/>
  <c r="W732" i="1"/>
  <c r="W736" i="1"/>
  <c r="W740" i="1"/>
  <c r="W744" i="1"/>
  <c r="W748" i="1"/>
  <c r="W752" i="1"/>
  <c r="W756" i="1"/>
  <c r="W760" i="1"/>
  <c r="W764" i="1"/>
  <c r="W768" i="1"/>
  <c r="W772" i="1"/>
  <c r="W776" i="1"/>
  <c r="W780" i="1"/>
  <c r="W784" i="1"/>
  <c r="W788" i="1"/>
  <c r="W792" i="1"/>
  <c r="W796" i="1"/>
  <c r="W800" i="1"/>
  <c r="W804" i="1"/>
  <c r="W808" i="1"/>
  <c r="W812" i="1"/>
  <c r="W816" i="1"/>
  <c r="W820" i="1"/>
  <c r="W824" i="1"/>
  <c r="W828" i="1"/>
  <c r="W832" i="1"/>
  <c r="W836" i="1"/>
  <c r="W840" i="1"/>
  <c r="W844" i="1"/>
  <c r="W848" i="1"/>
  <c r="W852" i="1"/>
  <c r="W856" i="1"/>
  <c r="W860" i="1"/>
  <c r="W864" i="1"/>
  <c r="W868" i="1"/>
  <c r="W872" i="1"/>
  <c r="W876" i="1"/>
  <c r="W880" i="1"/>
  <c r="W884" i="1"/>
  <c r="W888" i="1"/>
  <c r="W892" i="1"/>
  <c r="W896" i="1"/>
  <c r="W900" i="1"/>
  <c r="W904" i="1"/>
  <c r="W908" i="1"/>
  <c r="W912" i="1"/>
  <c r="W916" i="1"/>
  <c r="W920" i="1"/>
  <c r="W924" i="1"/>
  <c r="W928" i="1"/>
  <c r="W932" i="1"/>
  <c r="W948" i="1"/>
  <c r="W936" i="1"/>
  <c r="W940" i="1"/>
  <c r="W944" i="1"/>
  <c r="W952" i="1"/>
  <c r="W956" i="1"/>
  <c r="W960" i="1"/>
  <c r="W964" i="1"/>
  <c r="W968" i="1"/>
  <c r="AG4" i="1"/>
  <c r="AT975" i="1"/>
  <c r="AT971" i="1"/>
  <c r="AT967" i="1"/>
  <c r="AT963" i="1"/>
  <c r="AT959" i="1"/>
  <c r="AT955" i="1"/>
  <c r="AT951" i="1"/>
  <c r="AT947" i="1"/>
  <c r="AT943" i="1"/>
  <c r="AT939" i="1"/>
  <c r="AT935" i="1"/>
  <c r="AT931" i="1"/>
  <c r="AT927" i="1"/>
  <c r="AT923" i="1"/>
  <c r="AT919" i="1"/>
  <c r="AT915" i="1"/>
  <c r="AT911" i="1"/>
  <c r="AT907" i="1"/>
  <c r="AT903" i="1"/>
  <c r="AT899" i="1"/>
  <c r="AT895" i="1"/>
  <c r="AT891" i="1"/>
  <c r="AT887" i="1"/>
  <c r="AT883" i="1"/>
  <c r="AT879" i="1"/>
  <c r="AT875" i="1"/>
  <c r="AT871" i="1"/>
  <c r="AT867" i="1"/>
  <c r="AT863" i="1"/>
  <c r="AT859" i="1"/>
  <c r="AT855" i="1"/>
  <c r="AT851" i="1"/>
  <c r="AT847" i="1"/>
  <c r="AT843" i="1"/>
  <c r="AT839" i="1"/>
  <c r="AT835" i="1"/>
  <c r="AT831" i="1"/>
  <c r="AT827" i="1"/>
  <c r="AT823" i="1"/>
  <c r="AT819" i="1"/>
  <c r="AT815" i="1"/>
  <c r="AT811" i="1"/>
  <c r="AT807" i="1"/>
  <c r="AT803" i="1"/>
  <c r="AT799" i="1"/>
  <c r="AT795" i="1"/>
  <c r="AT791" i="1"/>
  <c r="AT787" i="1"/>
  <c r="AT783" i="1"/>
  <c r="AT779" i="1"/>
  <c r="AT775" i="1"/>
  <c r="AT771" i="1"/>
  <c r="AT767" i="1"/>
  <c r="AT763" i="1"/>
  <c r="AT759" i="1"/>
  <c r="AT755" i="1"/>
  <c r="AT751" i="1"/>
  <c r="AT747" i="1"/>
  <c r="AT743" i="1"/>
  <c r="AT739" i="1"/>
  <c r="AT735" i="1"/>
  <c r="AT731" i="1"/>
  <c r="AT727" i="1"/>
  <c r="AT723" i="1"/>
  <c r="AT719" i="1"/>
  <c r="AT715" i="1"/>
  <c r="AT711" i="1"/>
  <c r="AT707" i="1"/>
  <c r="AT703" i="1"/>
  <c r="AT699" i="1"/>
  <c r="AT695" i="1"/>
  <c r="AT691" i="1"/>
  <c r="AT687" i="1"/>
  <c r="AT683" i="1"/>
  <c r="AT679" i="1"/>
  <c r="AT675" i="1"/>
  <c r="AT671" i="1"/>
  <c r="AT667" i="1"/>
  <c r="AT663" i="1"/>
  <c r="AT659" i="1"/>
  <c r="AT655" i="1"/>
  <c r="AT651" i="1"/>
  <c r="AT647" i="1"/>
  <c r="AT643" i="1"/>
  <c r="AT639" i="1"/>
  <c r="AT635" i="1"/>
  <c r="AT631" i="1"/>
  <c r="AT627" i="1"/>
  <c r="AT623" i="1"/>
  <c r="AT619" i="1"/>
  <c r="AT615" i="1"/>
  <c r="AT611" i="1"/>
  <c r="AT607" i="1"/>
  <c r="AT603" i="1"/>
  <c r="AT599" i="1"/>
  <c r="AT595" i="1"/>
  <c r="AT591" i="1"/>
  <c r="AT587" i="1"/>
  <c r="AT583" i="1"/>
  <c r="AT579" i="1"/>
  <c r="AT575" i="1"/>
  <c r="AT571" i="1"/>
  <c r="AT567" i="1"/>
  <c r="AT563" i="1"/>
  <c r="AT559" i="1"/>
  <c r="AT555" i="1"/>
  <c r="AT551" i="1"/>
  <c r="AT547" i="1"/>
  <c r="AT543" i="1"/>
  <c r="AT539" i="1"/>
  <c r="AT535" i="1"/>
  <c r="AT531" i="1"/>
  <c r="AT527" i="1"/>
  <c r="AT523" i="1"/>
  <c r="AT519" i="1"/>
  <c r="AT515" i="1"/>
  <c r="AT511" i="1"/>
  <c r="AT507" i="1"/>
  <c r="AT503" i="1"/>
  <c r="AT499" i="1"/>
  <c r="AT495" i="1"/>
  <c r="AT491" i="1"/>
  <c r="AT487" i="1"/>
  <c r="AT483" i="1"/>
  <c r="AT479" i="1"/>
  <c r="AT475" i="1"/>
  <c r="AT471" i="1"/>
  <c r="AT467" i="1"/>
  <c r="AT463" i="1"/>
  <c r="AT459" i="1"/>
  <c r="AT455" i="1"/>
  <c r="AT451" i="1"/>
  <c r="AT447" i="1"/>
  <c r="AT443" i="1"/>
  <c r="AT439" i="1"/>
  <c r="AT435" i="1"/>
  <c r="AT431" i="1"/>
  <c r="AT427" i="1"/>
  <c r="AT423" i="1"/>
  <c r="AT419" i="1"/>
  <c r="AT415" i="1"/>
  <c r="AT411" i="1"/>
  <c r="AT407" i="1"/>
  <c r="AT403" i="1"/>
  <c r="AT399" i="1"/>
  <c r="AT395" i="1"/>
  <c r="AT391" i="1"/>
  <c r="AT387" i="1"/>
  <c r="AT383" i="1"/>
  <c r="AT379" i="1"/>
  <c r="AT375" i="1"/>
  <c r="AT371" i="1"/>
  <c r="AT367" i="1"/>
  <c r="AT363" i="1"/>
  <c r="AT359" i="1"/>
  <c r="AT355" i="1"/>
  <c r="AT351" i="1"/>
  <c r="AT347" i="1"/>
  <c r="AT343" i="1"/>
  <c r="AT339" i="1"/>
  <c r="AT335" i="1"/>
  <c r="AT331" i="1"/>
  <c r="AT327" i="1"/>
  <c r="AT323" i="1"/>
  <c r="AT319" i="1"/>
  <c r="AT315" i="1"/>
  <c r="AT311" i="1"/>
  <c r="AT307" i="1"/>
  <c r="AT303" i="1"/>
  <c r="AT299" i="1"/>
  <c r="AT295" i="1"/>
  <c r="AT291" i="1"/>
  <c r="AT974" i="1"/>
  <c r="AT970" i="1"/>
  <c r="AT966" i="1"/>
  <c r="AT958" i="1"/>
  <c r="AT954" i="1"/>
  <c r="AT950" i="1"/>
  <c r="AT946" i="1"/>
  <c r="AT942" i="1"/>
  <c r="AT938" i="1"/>
  <c r="AT934" i="1"/>
  <c r="AT930" i="1"/>
  <c r="AT926" i="1"/>
  <c r="AT922" i="1"/>
  <c r="AT918" i="1"/>
  <c r="AT914" i="1"/>
  <c r="AT910" i="1"/>
  <c r="AT906" i="1"/>
  <c r="AT902" i="1"/>
  <c r="AT898" i="1"/>
  <c r="AT894" i="1"/>
  <c r="AT890" i="1"/>
  <c r="AT886" i="1"/>
  <c r="AT882" i="1"/>
  <c r="AT878" i="1"/>
  <c r="AT874" i="1"/>
  <c r="AT870" i="1"/>
  <c r="AT866" i="1"/>
  <c r="AT862" i="1"/>
  <c r="AT858" i="1"/>
  <c r="AT854" i="1"/>
  <c r="AT850" i="1"/>
  <c r="AT846" i="1"/>
  <c r="AT842" i="1"/>
  <c r="AT838" i="1"/>
  <c r="AT834" i="1"/>
  <c r="AT830" i="1"/>
  <c r="AT826" i="1"/>
  <c r="AT822" i="1"/>
  <c r="AT818" i="1"/>
  <c r="AT814" i="1"/>
  <c r="AT810" i="1"/>
  <c r="AT806" i="1"/>
  <c r="AT802" i="1"/>
  <c r="AT798" i="1"/>
  <c r="AT794" i="1"/>
  <c r="AT790" i="1"/>
  <c r="AT786" i="1"/>
  <c r="AT782" i="1"/>
  <c r="AT778" i="1"/>
  <c r="AT774" i="1"/>
  <c r="AT770" i="1"/>
  <c r="AT766" i="1"/>
  <c r="AT762" i="1"/>
  <c r="AT758" i="1"/>
  <c r="AT754" i="1"/>
  <c r="AT750" i="1"/>
  <c r="AT746" i="1"/>
  <c r="AT742" i="1"/>
  <c r="AT738" i="1"/>
  <c r="AT734" i="1"/>
  <c r="AT730" i="1"/>
  <c r="AT726" i="1"/>
  <c r="AT722" i="1"/>
  <c r="AT718" i="1"/>
  <c r="AT714" i="1"/>
  <c r="AT710" i="1"/>
  <c r="AT706" i="1"/>
  <c r="AT702" i="1"/>
  <c r="AT698" i="1"/>
  <c r="AT694" i="1"/>
  <c r="AT690" i="1"/>
  <c r="AT686" i="1"/>
  <c r="AT682" i="1"/>
  <c r="AT678" i="1"/>
  <c r="AT674" i="1"/>
  <c r="AT670" i="1"/>
  <c r="AT666" i="1"/>
  <c r="AT662" i="1"/>
  <c r="AT658" i="1"/>
  <c r="AT654" i="1"/>
  <c r="AT650" i="1"/>
  <c r="AT646" i="1"/>
  <c r="AT642" i="1"/>
  <c r="AT638" i="1"/>
  <c r="AT634" i="1"/>
  <c r="AT630" i="1"/>
  <c r="AT626" i="1"/>
  <c r="AT622" i="1"/>
  <c r="AT618" i="1"/>
  <c r="AT614" i="1"/>
  <c r="AT610" i="1"/>
  <c r="AT606" i="1"/>
  <c r="AT602" i="1"/>
  <c r="AT598" i="1"/>
  <c r="AT594" i="1"/>
  <c r="AT590" i="1"/>
  <c r="AT586" i="1"/>
  <c r="AT582" i="1"/>
  <c r="AT578" i="1"/>
  <c r="AT574" i="1"/>
  <c r="AT570" i="1"/>
  <c r="AT566" i="1"/>
  <c r="AT562" i="1"/>
  <c r="AT558" i="1"/>
  <c r="AT554" i="1"/>
  <c r="AT550" i="1"/>
  <c r="AT546" i="1"/>
  <c r="AT542" i="1"/>
  <c r="AT538" i="1"/>
  <c r="AT534" i="1"/>
  <c r="AT530" i="1"/>
  <c r="AT526" i="1"/>
  <c r="AT522" i="1"/>
  <c r="AT518" i="1"/>
  <c r="AT514" i="1"/>
  <c r="AT510" i="1"/>
  <c r="AT506" i="1"/>
  <c r="AT502" i="1"/>
  <c r="AT498" i="1"/>
  <c r="AT494" i="1"/>
  <c r="AT490" i="1"/>
  <c r="AT486" i="1"/>
  <c r="AT482" i="1"/>
  <c r="AT478" i="1"/>
  <c r="AT474" i="1"/>
  <c r="AT470" i="1"/>
  <c r="AT466" i="1"/>
  <c r="AT462" i="1"/>
  <c r="AT458" i="1"/>
  <c r="AT454" i="1"/>
  <c r="AT450" i="1"/>
  <c r="AT446" i="1"/>
  <c r="AT442" i="1"/>
  <c r="AT438" i="1"/>
  <c r="AT434" i="1"/>
  <c r="AT430" i="1"/>
  <c r="AT426" i="1"/>
  <c r="AT422" i="1"/>
  <c r="AT418" i="1"/>
  <c r="AT414" i="1"/>
  <c r="AT410" i="1"/>
  <c r="AT406" i="1"/>
  <c r="AT402" i="1"/>
  <c r="AT398" i="1"/>
  <c r="AT394" i="1"/>
  <c r="AT390" i="1"/>
  <c r="AT386" i="1"/>
  <c r="AT382" i="1"/>
  <c r="AT378" i="1"/>
  <c r="AT374" i="1"/>
  <c r="AT370" i="1"/>
  <c r="AT366" i="1"/>
  <c r="AT362" i="1"/>
  <c r="AT358" i="1"/>
  <c r="AT354" i="1"/>
  <c r="AT350" i="1"/>
  <c r="AT346" i="1"/>
  <c r="AT342" i="1"/>
  <c r="AT338" i="1"/>
  <c r="AT334" i="1"/>
  <c r="AT330" i="1"/>
  <c r="AT326" i="1"/>
  <c r="AT322" i="1"/>
  <c r="AT318" i="1"/>
  <c r="AT314" i="1"/>
  <c r="AT310" i="1"/>
  <c r="AT306" i="1"/>
  <c r="AT302" i="1"/>
  <c r="AT298" i="1"/>
  <c r="AT294" i="1"/>
  <c r="AT290" i="1"/>
  <c r="AT286" i="1"/>
  <c r="AT282" i="1"/>
  <c r="AT278" i="1"/>
  <c r="AT274" i="1"/>
  <c r="AT270" i="1"/>
  <c r="AT266" i="1"/>
  <c r="AT262" i="1"/>
  <c r="AT258" i="1"/>
  <c r="AT254" i="1"/>
  <c r="AT250" i="1"/>
  <c r="AT246" i="1"/>
  <c r="AT242" i="1"/>
  <c r="AT238" i="1"/>
  <c r="AT234" i="1"/>
  <c r="AT230" i="1"/>
  <c r="AT226" i="1"/>
  <c r="AT222" i="1"/>
  <c r="AT218" i="1"/>
  <c r="AT214" i="1"/>
  <c r="AT210" i="1"/>
  <c r="AT206" i="1"/>
  <c r="AT202" i="1"/>
  <c r="AT198" i="1"/>
  <c r="AT194" i="1"/>
  <c r="AT190" i="1"/>
  <c r="AT186" i="1"/>
  <c r="AT182" i="1"/>
  <c r="AT178" i="1"/>
  <c r="AT174" i="1"/>
  <c r="AT170" i="1"/>
  <c r="AT166" i="1"/>
  <c r="AT162" i="1"/>
  <c r="AT158" i="1"/>
  <c r="AT154" i="1"/>
  <c r="AT150" i="1"/>
  <c r="AT146" i="1"/>
  <c r="AT142" i="1"/>
  <c r="AT138" i="1"/>
  <c r="AT134" i="1"/>
  <c r="AT130" i="1"/>
  <c r="AT126" i="1"/>
  <c r="AT122" i="1"/>
  <c r="AT118" i="1"/>
  <c r="AT114" i="1"/>
  <c r="AT110" i="1"/>
  <c r="AT106" i="1"/>
  <c r="AT102" i="1"/>
  <c r="AT98" i="1"/>
  <c r="AT94" i="1"/>
  <c r="AT90" i="1"/>
  <c r="AT86" i="1"/>
  <c r="AT82" i="1"/>
  <c r="AT78" i="1"/>
  <c r="AT74" i="1"/>
  <c r="AT70" i="1"/>
  <c r="AT66" i="1"/>
  <c r="AT62" i="1"/>
  <c r="AT58" i="1"/>
  <c r="AT54" i="1"/>
  <c r="AT50" i="1"/>
  <c r="AT46" i="1"/>
  <c r="AT42" i="1"/>
  <c r="AT38" i="1"/>
  <c r="AT34" i="1"/>
  <c r="AT30" i="1"/>
  <c r="AT26" i="1"/>
  <c r="AT22" i="1"/>
  <c r="AT18" i="1"/>
  <c r="AT14" i="1"/>
  <c r="AT10" i="1"/>
  <c r="AT6" i="1"/>
  <c r="AT969" i="1"/>
  <c r="AT961" i="1"/>
  <c r="AT953" i="1"/>
  <c r="AT945" i="1"/>
  <c r="AT937" i="1"/>
  <c r="AT929" i="1"/>
  <c r="AT921" i="1"/>
  <c r="AT913" i="1"/>
  <c r="AT905" i="1"/>
  <c r="AT897" i="1"/>
  <c r="AT889" i="1"/>
  <c r="AT881" i="1"/>
  <c r="AT873" i="1"/>
  <c r="AT865" i="1"/>
  <c r="AT857" i="1"/>
  <c r="AT849" i="1"/>
  <c r="AT841" i="1"/>
  <c r="AT833" i="1"/>
  <c r="AT825" i="1"/>
  <c r="AT817" i="1"/>
  <c r="AT809" i="1"/>
  <c r="AT801" i="1"/>
  <c r="AT793" i="1"/>
  <c r="AT785" i="1"/>
  <c r="AT777" i="1"/>
  <c r="AT769" i="1"/>
  <c r="AT761" i="1"/>
  <c r="AT753" i="1"/>
  <c r="AT745" i="1"/>
  <c r="AT737" i="1"/>
  <c r="AT729" i="1"/>
  <c r="AT721" i="1"/>
  <c r="AT713" i="1"/>
  <c r="AT705" i="1"/>
  <c r="AT697" i="1"/>
  <c r="AT689" i="1"/>
  <c r="AT681" i="1"/>
  <c r="AT673" i="1"/>
  <c r="AT665" i="1"/>
  <c r="AT657" i="1"/>
  <c r="AT649" i="1"/>
  <c r="AT641" i="1"/>
  <c r="AT633" i="1"/>
  <c r="AT625" i="1"/>
  <c r="AT617" i="1"/>
  <c r="AT609" i="1"/>
  <c r="AT601" i="1"/>
  <c r="AT593" i="1"/>
  <c r="AT585" i="1"/>
  <c r="AT577" i="1"/>
  <c r="AT569" i="1"/>
  <c r="AT561" i="1"/>
  <c r="AT553" i="1"/>
  <c r="AT545" i="1"/>
  <c r="AT537" i="1"/>
  <c r="AT529" i="1"/>
  <c r="AT521" i="1"/>
  <c r="AT513" i="1"/>
  <c r="AT505" i="1"/>
  <c r="AT497" i="1"/>
  <c r="AT489" i="1"/>
  <c r="AT481" i="1"/>
  <c r="AT473" i="1"/>
  <c r="AT465" i="1"/>
  <c r="AT457" i="1"/>
  <c r="AT449" i="1"/>
  <c r="AT441" i="1"/>
  <c r="AT433" i="1"/>
  <c r="AT425" i="1"/>
  <c r="AT417" i="1"/>
  <c r="AT409" i="1"/>
  <c r="AT401" i="1"/>
  <c r="AT393" i="1"/>
  <c r="AT385" i="1"/>
  <c r="AT377" i="1"/>
  <c r="AT369" i="1"/>
  <c r="AT361" i="1"/>
  <c r="AT353" i="1"/>
  <c r="AT345" i="1"/>
  <c r="AT337" i="1"/>
  <c r="AT329" i="1"/>
  <c r="AT321" i="1"/>
  <c r="AT313" i="1"/>
  <c r="AT305" i="1"/>
  <c r="AT297" i="1"/>
  <c r="AT289" i="1"/>
  <c r="AT284" i="1"/>
  <c r="AT279" i="1"/>
  <c r="AT273" i="1"/>
  <c r="AT268" i="1"/>
  <c r="AT263" i="1"/>
  <c r="AT257" i="1"/>
  <c r="AT252" i="1"/>
  <c r="AT247" i="1"/>
  <c r="AT241" i="1"/>
  <c r="AT236" i="1"/>
  <c r="AT231" i="1"/>
  <c r="AT225" i="1"/>
  <c r="AT220" i="1"/>
  <c r="AT215" i="1"/>
  <c r="AT209" i="1"/>
  <c r="AT204" i="1"/>
  <c r="AT199" i="1"/>
  <c r="AT193" i="1"/>
  <c r="AT188" i="1"/>
  <c r="AT183" i="1"/>
  <c r="AT177" i="1"/>
  <c r="AT172" i="1"/>
  <c r="AT167" i="1"/>
  <c r="AT161" i="1"/>
  <c r="AT156" i="1"/>
  <c r="AT151" i="1"/>
  <c r="AT145" i="1"/>
  <c r="AT140" i="1"/>
  <c r="AT135" i="1"/>
  <c r="AT129" i="1"/>
  <c r="AT124" i="1"/>
  <c r="AT119" i="1"/>
  <c r="AT113" i="1"/>
  <c r="AT108" i="1"/>
  <c r="AT103" i="1"/>
  <c r="AT97" i="1"/>
  <c r="AT92" i="1"/>
  <c r="AT87" i="1"/>
  <c r="AT81" i="1"/>
  <c r="AT76" i="1"/>
  <c r="AT71" i="1"/>
  <c r="AT65" i="1"/>
  <c r="AT60" i="1"/>
  <c r="AT55" i="1"/>
  <c r="AT49" i="1"/>
  <c r="AT44" i="1"/>
  <c r="AT39" i="1"/>
  <c r="AT33" i="1"/>
  <c r="AT28" i="1"/>
  <c r="AT23" i="1"/>
  <c r="AT17" i="1"/>
  <c r="AT12" i="1"/>
  <c r="AT7" i="1"/>
  <c r="AT968" i="1"/>
  <c r="AT960" i="1"/>
  <c r="AT952" i="1"/>
  <c r="AT944" i="1"/>
  <c r="AT936" i="1"/>
  <c r="AT928" i="1"/>
  <c r="AT920" i="1"/>
  <c r="AT912" i="1"/>
  <c r="AT904" i="1"/>
  <c r="AT896" i="1"/>
  <c r="AT888" i="1"/>
  <c r="AT880" i="1"/>
  <c r="AT872" i="1"/>
  <c r="AT864" i="1"/>
  <c r="AT856" i="1"/>
  <c r="AT848" i="1"/>
  <c r="AT840" i="1"/>
  <c r="AT832" i="1"/>
  <c r="AT824" i="1"/>
  <c r="AT816" i="1"/>
  <c r="AT808" i="1"/>
  <c r="AT800" i="1"/>
  <c r="AT792" i="1"/>
  <c r="AT784" i="1"/>
  <c r="AT776" i="1"/>
  <c r="AT768" i="1"/>
  <c r="AT760" i="1"/>
  <c r="AT752" i="1"/>
  <c r="AT744" i="1"/>
  <c r="AT736" i="1"/>
  <c r="AT728" i="1"/>
  <c r="AT720" i="1"/>
  <c r="AT712" i="1"/>
  <c r="AT704" i="1"/>
  <c r="AT696" i="1"/>
  <c r="AT688" i="1"/>
  <c r="AT680" i="1"/>
  <c r="AT672" i="1"/>
  <c r="AT664" i="1"/>
  <c r="AT656" i="1"/>
  <c r="AT648" i="1"/>
  <c r="AT640" i="1"/>
  <c r="AT632" i="1"/>
  <c r="AT624" i="1"/>
  <c r="AT616" i="1"/>
  <c r="AT608" i="1"/>
  <c r="AT600" i="1"/>
  <c r="AT592" i="1"/>
  <c r="AT584" i="1"/>
  <c r="AT576" i="1"/>
  <c r="AT568" i="1"/>
  <c r="AT560" i="1"/>
  <c r="AT552" i="1"/>
  <c r="AT544" i="1"/>
  <c r="AT536" i="1"/>
  <c r="AT528" i="1"/>
  <c r="AT520" i="1"/>
  <c r="AT512" i="1"/>
  <c r="AT504" i="1"/>
  <c r="AT496" i="1"/>
  <c r="AT488" i="1"/>
  <c r="AT480" i="1"/>
  <c r="AT472" i="1"/>
  <c r="AT464" i="1"/>
  <c r="AT456" i="1"/>
  <c r="AT448" i="1"/>
  <c r="AT440" i="1"/>
  <c r="AT432" i="1"/>
  <c r="AT424" i="1"/>
  <c r="AT416" i="1"/>
  <c r="AT408" i="1"/>
  <c r="AT400" i="1"/>
  <c r="AT392" i="1"/>
  <c r="AT384" i="1"/>
  <c r="AT376" i="1"/>
  <c r="AT368" i="1"/>
  <c r="AT360" i="1"/>
  <c r="AT352" i="1"/>
  <c r="AT344" i="1"/>
  <c r="AT336" i="1"/>
  <c r="AT328" i="1"/>
  <c r="AT320" i="1"/>
  <c r="AT312" i="1"/>
  <c r="AT304" i="1"/>
  <c r="AT296" i="1"/>
  <c r="AT288" i="1"/>
  <c r="AT283" i="1"/>
  <c r="AT277" i="1"/>
  <c r="AT272" i="1"/>
  <c r="AT267" i="1"/>
  <c r="AT261" i="1"/>
  <c r="AT256" i="1"/>
  <c r="AT251" i="1"/>
  <c r="AT245" i="1"/>
  <c r="AT240" i="1"/>
  <c r="AT235" i="1"/>
  <c r="AT229" i="1"/>
  <c r="AT224" i="1"/>
  <c r="AT219" i="1"/>
  <c r="AT213" i="1"/>
  <c r="AT208" i="1"/>
  <c r="AT203" i="1"/>
  <c r="AT197" i="1"/>
  <c r="AT192" i="1"/>
  <c r="AT187" i="1"/>
  <c r="AT181" i="1"/>
  <c r="AT176" i="1"/>
  <c r="AT171" i="1"/>
  <c r="AT165" i="1"/>
  <c r="AT160" i="1"/>
  <c r="AT155" i="1"/>
  <c r="AT149" i="1"/>
  <c r="AT144" i="1"/>
  <c r="AT139" i="1"/>
  <c r="AT133" i="1"/>
  <c r="AT128" i="1"/>
  <c r="AT123" i="1"/>
  <c r="AT117" i="1"/>
  <c r="AT112" i="1"/>
  <c r="AT107" i="1"/>
  <c r="AT101" i="1"/>
  <c r="AT96" i="1"/>
  <c r="AT91" i="1"/>
  <c r="AT85" i="1"/>
  <c r="AT80" i="1"/>
  <c r="AT75" i="1"/>
  <c r="AT69" i="1"/>
  <c r="AT64" i="1"/>
  <c r="AT59" i="1"/>
  <c r="AT53" i="1"/>
  <c r="AT48" i="1"/>
  <c r="AT43" i="1"/>
  <c r="AT37" i="1"/>
  <c r="AT32" i="1"/>
  <c r="AT27" i="1"/>
  <c r="AT21" i="1"/>
  <c r="AT16" i="1"/>
  <c r="AT11" i="1"/>
  <c r="AT5" i="1"/>
  <c r="AT965" i="1"/>
  <c r="AT949" i="1"/>
  <c r="AT933" i="1"/>
  <c r="AT917" i="1"/>
  <c r="AT901" i="1"/>
  <c r="AT885" i="1"/>
  <c r="AT869" i="1"/>
  <c r="AT853" i="1"/>
  <c r="AT837" i="1"/>
  <c r="AT821" i="1"/>
  <c r="AT805" i="1"/>
  <c r="AT789" i="1"/>
  <c r="AT773" i="1"/>
  <c r="AT757" i="1"/>
  <c r="AT741" i="1"/>
  <c r="AT725" i="1"/>
  <c r="AT709" i="1"/>
  <c r="AT693" i="1"/>
  <c r="AT677" i="1"/>
  <c r="AT661" i="1"/>
  <c r="AT645" i="1"/>
  <c r="AT629" i="1"/>
  <c r="AT613" i="1"/>
  <c r="AT597" i="1"/>
  <c r="AT581" i="1"/>
  <c r="AT565" i="1"/>
  <c r="AT549" i="1"/>
  <c r="AT533" i="1"/>
  <c r="AT517" i="1"/>
  <c r="AT501" i="1"/>
  <c r="AT485" i="1"/>
  <c r="AT469" i="1"/>
  <c r="AT453" i="1"/>
  <c r="AT437" i="1"/>
  <c r="AT421" i="1"/>
  <c r="AT405" i="1"/>
  <c r="AT389" i="1"/>
  <c r="AT373" i="1"/>
  <c r="AT357" i="1"/>
  <c r="AT341" i="1"/>
  <c r="AT325" i="1"/>
  <c r="AT309" i="1"/>
  <c r="AT293" i="1"/>
  <c r="AT281" i="1"/>
  <c r="AT271" i="1"/>
  <c r="AT260" i="1"/>
  <c r="AT249" i="1"/>
  <c r="AT239" i="1"/>
  <c r="AT228" i="1"/>
  <c r="AT217" i="1"/>
  <c r="AT207" i="1"/>
  <c r="AT196" i="1"/>
  <c r="AT185" i="1"/>
  <c r="AT175" i="1"/>
  <c r="AT164" i="1"/>
  <c r="AT153" i="1"/>
  <c r="AT143" i="1"/>
  <c r="AT132" i="1"/>
  <c r="AT121" i="1"/>
  <c r="AT111" i="1"/>
  <c r="AT100" i="1"/>
  <c r="AT89" i="1"/>
  <c r="AT79" i="1"/>
  <c r="AT68" i="1"/>
  <c r="AT57" i="1"/>
  <c r="AT47" i="1"/>
  <c r="AT36" i="1"/>
  <c r="AT25" i="1"/>
  <c r="AT15" i="1"/>
  <c r="AT4" i="1"/>
  <c r="BP4" i="1" s="1"/>
  <c r="AT964" i="1"/>
  <c r="AT948" i="1"/>
  <c r="AT932" i="1"/>
  <c r="AT916" i="1"/>
  <c r="AT900" i="1"/>
  <c r="AT884" i="1"/>
  <c r="AT868" i="1"/>
  <c r="AT852" i="1"/>
  <c r="AT836" i="1"/>
  <c r="AT820" i="1"/>
  <c r="AT804" i="1"/>
  <c r="AT788" i="1"/>
  <c r="AT772" i="1"/>
  <c r="AT756" i="1"/>
  <c r="AT740" i="1"/>
  <c r="AT724" i="1"/>
  <c r="AT708" i="1"/>
  <c r="AT692" i="1"/>
  <c r="AT676" i="1"/>
  <c r="AT660" i="1"/>
  <c r="AT644" i="1"/>
  <c r="AT628" i="1"/>
  <c r="AT612" i="1"/>
  <c r="AT596" i="1"/>
  <c r="AT580" i="1"/>
  <c r="AT564" i="1"/>
  <c r="AT548" i="1"/>
  <c r="AT532" i="1"/>
  <c r="AT516" i="1"/>
  <c r="AT500" i="1"/>
  <c r="AT484" i="1"/>
  <c r="AT468" i="1"/>
  <c r="AT452" i="1"/>
  <c r="AT436" i="1"/>
  <c r="AT420" i="1"/>
  <c r="AT404" i="1"/>
  <c r="AT388" i="1"/>
  <c r="AT372" i="1"/>
  <c r="AT356" i="1"/>
  <c r="AT340" i="1"/>
  <c r="AT324" i="1"/>
  <c r="AT308" i="1"/>
  <c r="AT292" i="1"/>
  <c r="AT280" i="1"/>
  <c r="AT269" i="1"/>
  <c r="AT259" i="1"/>
  <c r="AT248" i="1"/>
  <c r="AT237" i="1"/>
  <c r="AT227" i="1"/>
  <c r="AT216" i="1"/>
  <c r="AT205" i="1"/>
  <c r="AT195" i="1"/>
  <c r="AT184" i="1"/>
  <c r="AT173" i="1"/>
  <c r="AT163" i="1"/>
  <c r="AT152" i="1"/>
  <c r="AT141" i="1"/>
  <c r="AT131" i="1"/>
  <c r="AT120" i="1"/>
  <c r="AT109" i="1"/>
  <c r="AT99" i="1"/>
  <c r="AT88" i="1"/>
  <c r="AT77" i="1"/>
  <c r="AT67" i="1"/>
  <c r="AT56" i="1"/>
  <c r="AT45" i="1"/>
  <c r="AT35" i="1"/>
  <c r="AT24" i="1"/>
  <c r="AT13" i="1"/>
  <c r="AT973" i="1"/>
  <c r="AT957" i="1"/>
  <c r="AT941" i="1"/>
  <c r="AT925" i="1"/>
  <c r="AT909" i="1"/>
  <c r="AT893" i="1"/>
  <c r="AT877" i="1"/>
  <c r="AT861" i="1"/>
  <c r="AT845" i="1"/>
  <c r="AT829" i="1"/>
  <c r="AT813" i="1"/>
  <c r="AT797" i="1"/>
  <c r="AT781" i="1"/>
  <c r="AT765" i="1"/>
  <c r="AT749" i="1"/>
  <c r="AT733" i="1"/>
  <c r="AT717" i="1"/>
  <c r="AT701" i="1"/>
  <c r="AT685" i="1"/>
  <c r="AT669" i="1"/>
  <c r="AT653" i="1"/>
  <c r="AT637" i="1"/>
  <c r="AT621" i="1"/>
  <c r="AT605" i="1"/>
  <c r="AT589" i="1"/>
  <c r="AT573" i="1"/>
  <c r="AT557" i="1"/>
  <c r="AT541" i="1"/>
  <c r="AT525" i="1"/>
  <c r="AT509" i="1"/>
  <c r="AT493" i="1"/>
  <c r="AT477" i="1"/>
  <c r="AT461" i="1"/>
  <c r="AT445" i="1"/>
  <c r="AT429" i="1"/>
  <c r="AT413" i="1"/>
  <c r="AT397" i="1"/>
  <c r="AT381" i="1"/>
  <c r="AT365" i="1"/>
  <c r="AT349" i="1"/>
  <c r="AT333" i="1"/>
  <c r="AT317" i="1"/>
  <c r="AT301" i="1"/>
  <c r="AT287" i="1"/>
  <c r="AT276" i="1"/>
  <c r="AT265" i="1"/>
  <c r="AT255" i="1"/>
  <c r="AT244" i="1"/>
  <c r="AT233" i="1"/>
  <c r="AT223" i="1"/>
  <c r="AT212" i="1"/>
  <c r="AT201" i="1"/>
  <c r="AT191" i="1"/>
  <c r="AT180" i="1"/>
  <c r="AT169" i="1"/>
  <c r="AT159" i="1"/>
  <c r="AT148" i="1"/>
  <c r="AT137" i="1"/>
  <c r="AT127" i="1"/>
  <c r="AT116" i="1"/>
  <c r="AT105" i="1"/>
  <c r="AT95" i="1"/>
  <c r="AT84" i="1"/>
  <c r="AT73" i="1"/>
  <c r="AT63" i="1"/>
  <c r="AT956" i="1"/>
  <c r="AT892" i="1"/>
  <c r="AT828" i="1"/>
  <c r="AT764" i="1"/>
  <c r="AT700" i="1"/>
  <c r="AT636" i="1"/>
  <c r="AT572" i="1"/>
  <c r="AT508" i="1"/>
  <c r="AT444" i="1"/>
  <c r="AT380" i="1"/>
  <c r="AT316" i="1"/>
  <c r="AT264" i="1"/>
  <c r="AT221" i="1"/>
  <c r="AT179" i="1"/>
  <c r="AT136" i="1"/>
  <c r="AT93" i="1"/>
  <c r="AT52" i="1"/>
  <c r="AT31" i="1"/>
  <c r="AT9" i="1"/>
  <c r="AT940" i="1"/>
  <c r="AT876" i="1"/>
  <c r="AT812" i="1"/>
  <c r="AT748" i="1"/>
  <c r="AT684" i="1"/>
  <c r="AT620" i="1"/>
  <c r="AT556" i="1"/>
  <c r="AT492" i="1"/>
  <c r="AT428" i="1"/>
  <c r="AT364" i="1"/>
  <c r="AT300" i="1"/>
  <c r="AT253" i="1"/>
  <c r="AT211" i="1"/>
  <c r="AT168" i="1"/>
  <c r="AT125" i="1"/>
  <c r="AT83" i="1"/>
  <c r="AT51" i="1"/>
  <c r="AT29" i="1"/>
  <c r="AT8" i="1"/>
  <c r="AT924" i="1"/>
  <c r="AT860" i="1"/>
  <c r="AT796" i="1"/>
  <c r="AT732" i="1"/>
  <c r="AT668" i="1"/>
  <c r="AT604" i="1"/>
  <c r="AT540" i="1"/>
  <c r="AT476" i="1"/>
  <c r="AT412" i="1"/>
  <c r="AT348" i="1"/>
  <c r="AT285" i="1"/>
  <c r="AT243" i="1"/>
  <c r="AT200" i="1"/>
  <c r="AT157" i="1"/>
  <c r="AT115" i="1"/>
  <c r="AT72" i="1"/>
  <c r="AT41" i="1"/>
  <c r="AT20" i="1"/>
  <c r="AT19" i="1"/>
  <c r="AT147" i="1"/>
  <c r="AT332" i="1"/>
  <c r="AT588" i="1"/>
  <c r="AT844" i="1"/>
  <c r="W933" i="1"/>
  <c r="W937" i="1"/>
  <c r="W941" i="1"/>
  <c r="W945" i="1"/>
  <c r="W949" i="1"/>
  <c r="W953" i="1"/>
  <c r="W957" i="1"/>
  <c r="W961" i="1"/>
  <c r="W969" i="1"/>
  <c r="W973" i="1"/>
  <c r="Z3" i="1"/>
  <c r="AT40" i="1"/>
  <c r="AT189" i="1"/>
  <c r="AT396" i="1"/>
  <c r="AT652" i="1"/>
  <c r="AT908" i="1"/>
  <c r="W975" i="1"/>
  <c r="W974" i="1"/>
  <c r="AT61" i="1"/>
  <c r="AT232" i="1"/>
  <c r="AT460" i="1"/>
  <c r="AT716" i="1"/>
  <c r="AT972" i="1"/>
  <c r="AM4" i="1"/>
  <c r="BE4" i="1" s="1"/>
  <c r="AU4" i="1"/>
  <c r="B23" i="3"/>
  <c r="E23" i="3" s="1"/>
  <c r="F22" i="3"/>
  <c r="J8" i="3"/>
  <c r="J10" i="3" s="1"/>
  <c r="W230" i="1" l="1"/>
  <c r="W57" i="1"/>
  <c r="W24" i="1"/>
  <c r="W181" i="1"/>
  <c r="W149" i="1"/>
  <c r="W117" i="1"/>
  <c r="W85" i="1"/>
  <c r="W123" i="1"/>
  <c r="W91" i="1"/>
  <c r="W59" i="1"/>
  <c r="W27" i="1"/>
  <c r="W193" i="1"/>
  <c r="W161" i="1"/>
  <c r="W129" i="1"/>
  <c r="W97" i="1"/>
  <c r="W65" i="1"/>
  <c r="W184" i="1"/>
  <c r="W152" i="1"/>
  <c r="W120" i="1"/>
  <c r="W88" i="1"/>
  <c r="W52" i="1"/>
  <c r="W180" i="1"/>
  <c r="W148" i="1"/>
  <c r="W116" i="1"/>
  <c r="W84" i="1"/>
  <c r="W56" i="1"/>
  <c r="Q4" i="1"/>
  <c r="Q5" i="1" s="1"/>
  <c r="W20" i="1"/>
  <c r="M5" i="1"/>
  <c r="W183" i="1"/>
  <c r="W151" i="1"/>
  <c r="W119" i="1"/>
  <c r="W87" i="1"/>
  <c r="BQ4" i="1"/>
  <c r="AP4" i="1"/>
  <c r="BL4" i="1" s="1"/>
  <c r="W164" i="1"/>
  <c r="W132" i="1"/>
  <c r="W100" i="1"/>
  <c r="W68" i="1"/>
  <c r="W72" i="1"/>
  <c r="S5" i="1"/>
  <c r="W187" i="1"/>
  <c r="W155" i="1"/>
  <c r="AV4" i="1"/>
  <c r="BN4" i="1"/>
  <c r="BP5" i="1"/>
  <c r="W33" i="1"/>
  <c r="BJ4" i="1"/>
  <c r="BT4" i="1" s="1"/>
  <c r="W55" i="1"/>
  <c r="W15" i="1"/>
  <c r="W53" i="1"/>
  <c r="W49" i="1"/>
  <c r="W17" i="1"/>
  <c r="W188" i="1"/>
  <c r="W156" i="1"/>
  <c r="W124" i="1"/>
  <c r="W92" i="1"/>
  <c r="W60" i="1"/>
  <c r="W198" i="1"/>
  <c r="W167" i="1"/>
  <c r="W103" i="1"/>
  <c r="W71" i="1"/>
  <c r="W39" i="1"/>
  <c r="W177" i="1"/>
  <c r="W145" i="1"/>
  <c r="W168" i="1"/>
  <c r="W45" i="1"/>
  <c r="W13" i="1"/>
  <c r="W192" i="1"/>
  <c r="W160" i="1"/>
  <c r="W128" i="1"/>
  <c r="W96" i="1"/>
  <c r="W64" i="1"/>
  <c r="W202" i="1"/>
  <c r="W113" i="1"/>
  <c r="W81" i="1"/>
  <c r="W36" i="1"/>
  <c r="W196" i="1"/>
  <c r="W136" i="1"/>
  <c r="W104" i="1"/>
  <c r="W135" i="1"/>
  <c r="W169" i="1"/>
  <c r="W137" i="1"/>
  <c r="W105" i="1"/>
  <c r="W73" i="1"/>
  <c r="W41" i="1"/>
  <c r="W9" i="1"/>
  <c r="W218" i="1"/>
  <c r="W197" i="1"/>
  <c r="W175" i="1"/>
  <c r="W143" i="1"/>
  <c r="W111" i="1"/>
  <c r="W79" i="1"/>
  <c r="W47" i="1"/>
  <c r="W195" i="1"/>
  <c r="W163" i="1"/>
  <c r="W147" i="1"/>
  <c r="W83" i="1"/>
  <c r="W67" i="1"/>
  <c r="W51" i="1"/>
  <c r="W35" i="1"/>
  <c r="W23" i="1"/>
  <c r="W7" i="1"/>
  <c r="W189" i="1"/>
  <c r="W173" i="1"/>
  <c r="W157" i="1"/>
  <c r="W141" i="1"/>
  <c r="W125" i="1"/>
  <c r="W109" i="1"/>
  <c r="W93" i="1"/>
  <c r="W77" i="1"/>
  <c r="W61" i="1"/>
  <c r="W231" i="1"/>
  <c r="W223" i="1"/>
  <c r="W215" i="1"/>
  <c r="W207" i="1"/>
  <c r="W199" i="1"/>
  <c r="W28" i="1"/>
  <c r="W225" i="1"/>
  <c r="W213" i="1"/>
  <c r="W16" i="1"/>
  <c r="W217" i="1"/>
  <c r="W201" i="1"/>
  <c r="W25" i="1"/>
  <c r="W172" i="1"/>
  <c r="W140" i="1"/>
  <c r="W108" i="1"/>
  <c r="W76" i="1"/>
  <c r="W48" i="1"/>
  <c r="W176" i="1"/>
  <c r="W144" i="1"/>
  <c r="W80" i="1"/>
  <c r="W37" i="1"/>
  <c r="W21" i="1"/>
  <c r="W5" i="1"/>
  <c r="W227" i="1"/>
  <c r="W219" i="1"/>
  <c r="W203" i="1"/>
  <c r="W44" i="1"/>
  <c r="W12" i="1"/>
  <c r="W233" i="1"/>
  <c r="W221" i="1"/>
  <c r="W205" i="1"/>
  <c r="W32" i="1"/>
  <c r="S6" i="1"/>
  <c r="AT977" i="1"/>
  <c r="W46" i="1"/>
  <c r="W228" i="1"/>
  <c r="W214" i="1"/>
  <c r="W34" i="1"/>
  <c r="W220" i="1"/>
  <c r="W234" i="1"/>
  <c r="W58" i="1"/>
  <c r="W194" i="1"/>
  <c r="W178" i="1"/>
  <c r="W162" i="1"/>
  <c r="W146" i="1"/>
  <c r="W130" i="1"/>
  <c r="W102" i="1"/>
  <c r="W86" i="1"/>
  <c r="W42" i="1"/>
  <c r="B24" i="3"/>
  <c r="E24" i="3" s="1"/>
  <c r="AL4" i="1"/>
  <c r="P5" i="1"/>
  <c r="W118" i="1"/>
  <c r="W30" i="1"/>
  <c r="W126" i="1"/>
  <c r="W22" i="1"/>
  <c r="W38" i="1"/>
  <c r="W232" i="1"/>
  <c r="W190" i="1"/>
  <c r="W174" i="1"/>
  <c r="W158" i="1"/>
  <c r="W142" i="1"/>
  <c r="W114" i="1"/>
  <c r="W98" i="1"/>
  <c r="W82" i="1"/>
  <c r="W26" i="1"/>
  <c r="W216" i="1"/>
  <c r="W211" i="1"/>
  <c r="U4" i="1"/>
  <c r="V928" i="1" s="1"/>
  <c r="X3" i="1"/>
  <c r="Y4" i="1" s="1"/>
  <c r="W74" i="1"/>
  <c r="W14" i="1"/>
  <c r="W208" i="1"/>
  <c r="W222" i="1"/>
  <c r="W206" i="1"/>
  <c r="W70" i="1"/>
  <c r="W10" i="1"/>
  <c r="W204" i="1"/>
  <c r="W229" i="1"/>
  <c r="W209" i="1"/>
  <c r="W122" i="1"/>
  <c r="W18" i="1"/>
  <c r="W186" i="1"/>
  <c r="W170" i="1"/>
  <c r="W154" i="1"/>
  <c r="W138" i="1"/>
  <c r="W110" i="1"/>
  <c r="W94" i="1"/>
  <c r="W66" i="1"/>
  <c r="F23" i="3"/>
  <c r="AN4" i="1"/>
  <c r="BK4" i="1" s="1"/>
  <c r="BU4" i="1" s="1"/>
  <c r="AO4" i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O51" i="1" s="1"/>
  <c r="AO52" i="1" s="1"/>
  <c r="AO53" i="1" s="1"/>
  <c r="AO54" i="1" s="1"/>
  <c r="AO55" i="1" s="1"/>
  <c r="AO56" i="1" s="1"/>
  <c r="AO57" i="1" s="1"/>
  <c r="AO58" i="1" s="1"/>
  <c r="AO59" i="1" s="1"/>
  <c r="AO60" i="1" s="1"/>
  <c r="AO61" i="1" s="1"/>
  <c r="AO62" i="1" s="1"/>
  <c r="AO63" i="1" s="1"/>
  <c r="AO64" i="1" s="1"/>
  <c r="AO65" i="1" s="1"/>
  <c r="AO66" i="1" s="1"/>
  <c r="AO67" i="1" s="1"/>
  <c r="AO68" i="1" s="1"/>
  <c r="AO69" i="1" s="1"/>
  <c r="AO70" i="1" s="1"/>
  <c r="AO71" i="1" s="1"/>
  <c r="AO72" i="1" s="1"/>
  <c r="AO73" i="1" s="1"/>
  <c r="AO74" i="1" s="1"/>
  <c r="AO75" i="1" s="1"/>
  <c r="AO76" i="1" s="1"/>
  <c r="AO77" i="1" s="1"/>
  <c r="AO78" i="1" s="1"/>
  <c r="AO79" i="1" s="1"/>
  <c r="AO80" i="1" s="1"/>
  <c r="AO81" i="1" s="1"/>
  <c r="AO82" i="1" s="1"/>
  <c r="AO83" i="1" s="1"/>
  <c r="AO84" i="1" s="1"/>
  <c r="AO85" i="1" s="1"/>
  <c r="AO86" i="1" s="1"/>
  <c r="AO87" i="1" s="1"/>
  <c r="AO88" i="1" s="1"/>
  <c r="AO89" i="1" s="1"/>
  <c r="AO90" i="1" s="1"/>
  <c r="AO91" i="1" s="1"/>
  <c r="AO92" i="1" s="1"/>
  <c r="AO93" i="1" s="1"/>
  <c r="AO94" i="1" s="1"/>
  <c r="AO95" i="1" s="1"/>
  <c r="AO96" i="1" s="1"/>
  <c r="AO97" i="1" s="1"/>
  <c r="AO98" i="1" s="1"/>
  <c r="AO99" i="1" s="1"/>
  <c r="AO100" i="1" s="1"/>
  <c r="AO101" i="1" s="1"/>
  <c r="AO102" i="1" s="1"/>
  <c r="AO103" i="1" s="1"/>
  <c r="AO104" i="1" s="1"/>
  <c r="AO105" i="1" s="1"/>
  <c r="AO106" i="1" s="1"/>
  <c r="AO107" i="1" s="1"/>
  <c r="AO108" i="1" s="1"/>
  <c r="AO109" i="1" s="1"/>
  <c r="AO110" i="1" s="1"/>
  <c r="AO111" i="1" s="1"/>
  <c r="AO112" i="1" s="1"/>
  <c r="AO113" i="1" s="1"/>
  <c r="AO114" i="1" s="1"/>
  <c r="AO115" i="1" s="1"/>
  <c r="AO116" i="1" s="1"/>
  <c r="AO117" i="1" s="1"/>
  <c r="AO118" i="1" s="1"/>
  <c r="AO119" i="1" s="1"/>
  <c r="AO120" i="1" s="1"/>
  <c r="AO121" i="1" s="1"/>
  <c r="AO122" i="1" s="1"/>
  <c r="AO123" i="1" s="1"/>
  <c r="AO124" i="1" s="1"/>
  <c r="AO125" i="1" s="1"/>
  <c r="AO126" i="1" s="1"/>
  <c r="AO127" i="1" s="1"/>
  <c r="AO128" i="1" s="1"/>
  <c r="AO129" i="1" s="1"/>
  <c r="AO130" i="1" s="1"/>
  <c r="AO131" i="1" s="1"/>
  <c r="AO132" i="1" s="1"/>
  <c r="AO133" i="1" s="1"/>
  <c r="AO134" i="1" s="1"/>
  <c r="AO135" i="1" s="1"/>
  <c r="AO136" i="1" s="1"/>
  <c r="AO137" i="1" s="1"/>
  <c r="AO138" i="1" s="1"/>
  <c r="AO139" i="1" s="1"/>
  <c r="AO140" i="1" s="1"/>
  <c r="AO141" i="1" s="1"/>
  <c r="AO142" i="1" s="1"/>
  <c r="AO143" i="1" s="1"/>
  <c r="AO144" i="1" s="1"/>
  <c r="AO145" i="1" s="1"/>
  <c r="AO146" i="1" s="1"/>
  <c r="AO147" i="1" s="1"/>
  <c r="AO148" i="1" s="1"/>
  <c r="AO149" i="1" s="1"/>
  <c r="AO150" i="1" s="1"/>
  <c r="AO151" i="1" s="1"/>
  <c r="AO152" i="1" s="1"/>
  <c r="AO153" i="1" s="1"/>
  <c r="AO154" i="1" s="1"/>
  <c r="AO155" i="1" s="1"/>
  <c r="AO156" i="1" s="1"/>
  <c r="AO157" i="1" s="1"/>
  <c r="AO158" i="1" s="1"/>
  <c r="AO159" i="1" s="1"/>
  <c r="AO160" i="1" s="1"/>
  <c r="AO161" i="1" s="1"/>
  <c r="AO162" i="1" s="1"/>
  <c r="AO163" i="1" s="1"/>
  <c r="AO164" i="1" s="1"/>
  <c r="AO165" i="1" s="1"/>
  <c r="AO166" i="1" s="1"/>
  <c r="AO167" i="1" s="1"/>
  <c r="AO168" i="1" s="1"/>
  <c r="AO169" i="1" s="1"/>
  <c r="AO170" i="1" s="1"/>
  <c r="AO171" i="1" s="1"/>
  <c r="AO172" i="1" s="1"/>
  <c r="AO173" i="1" s="1"/>
  <c r="AO174" i="1" s="1"/>
  <c r="AO175" i="1" s="1"/>
  <c r="W62" i="1"/>
  <c r="W50" i="1"/>
  <c r="W78" i="1"/>
  <c r="W6" i="1"/>
  <c r="W212" i="1"/>
  <c r="W226" i="1"/>
  <c r="W182" i="1"/>
  <c r="W166" i="1"/>
  <c r="W150" i="1"/>
  <c r="W134" i="1"/>
  <c r="W106" i="1"/>
  <c r="W90" i="1"/>
  <c r="W54" i="1"/>
  <c r="W224" i="1"/>
  <c r="W200" i="1"/>
  <c r="L6" i="1"/>
  <c r="AB5" i="1"/>
  <c r="B25" i="3" l="1"/>
  <c r="F24" i="3"/>
  <c r="R4" i="1"/>
  <c r="BP6" i="1"/>
  <c r="V292" i="1"/>
  <c r="AR292" i="1" s="1"/>
  <c r="BQ5" i="1"/>
  <c r="BV4" i="1"/>
  <c r="V254" i="1"/>
  <c r="V62" i="1"/>
  <c r="AF62" i="1" s="1"/>
  <c r="V354" i="1"/>
  <c r="AR354" i="1" s="1"/>
  <c r="AP5" i="1"/>
  <c r="BL5" i="1" s="1"/>
  <c r="BD4" i="1"/>
  <c r="BI4" i="1"/>
  <c r="BS4" i="1" s="1"/>
  <c r="V110" i="1"/>
  <c r="AF110" i="1" s="1"/>
  <c r="V104" i="1"/>
  <c r="V148" i="1"/>
  <c r="AR148" i="1" s="1"/>
  <c r="AU148" i="1" s="1"/>
  <c r="V97" i="1"/>
  <c r="AF97" i="1" s="1"/>
  <c r="V74" i="1"/>
  <c r="AR74" i="1" s="1"/>
  <c r="AU74" i="1" s="1"/>
  <c r="V186" i="1"/>
  <c r="V229" i="1"/>
  <c r="AR229" i="1" s="1"/>
  <c r="V578" i="1"/>
  <c r="AR578" i="1" s="1"/>
  <c r="V176" i="1"/>
  <c r="AR176" i="1" s="1"/>
  <c r="V200" i="1"/>
  <c r="V106" i="1"/>
  <c r="AF106" i="1" s="1"/>
  <c r="V182" i="1"/>
  <c r="AR182" i="1" s="1"/>
  <c r="V78" i="1"/>
  <c r="AF78" i="1" s="1"/>
  <c r="V295" i="1"/>
  <c r="V439" i="1"/>
  <c r="AR439" i="1" s="1"/>
  <c r="V177" i="1"/>
  <c r="AR177" i="1" s="1"/>
  <c r="V258" i="1"/>
  <c r="AR258" i="1" s="1"/>
  <c r="V690" i="1"/>
  <c r="V367" i="1"/>
  <c r="AR367" i="1" s="1"/>
  <c r="V35" i="1"/>
  <c r="AR35" i="1" s="1"/>
  <c r="AU35" i="1" s="1"/>
  <c r="V33" i="1"/>
  <c r="AR33" i="1" s="1"/>
  <c r="AU33" i="1" s="1"/>
  <c r="V388" i="1"/>
  <c r="AR388" i="1" s="1"/>
  <c r="V466" i="1"/>
  <c r="AR466" i="1" s="1"/>
  <c r="V10" i="1"/>
  <c r="AF10" i="1" s="1"/>
  <c r="V8" i="1"/>
  <c r="AR8" i="1" s="1"/>
  <c r="AU8" i="1" s="1"/>
  <c r="V224" i="1"/>
  <c r="V134" i="1"/>
  <c r="AR134" i="1" s="1"/>
  <c r="AU134" i="1" s="1"/>
  <c r="V226" i="1"/>
  <c r="AR226" i="1" s="1"/>
  <c r="V15" i="1"/>
  <c r="AF15" i="1" s="1"/>
  <c r="V50" i="1"/>
  <c r="V168" i="1"/>
  <c r="AF168" i="1" s="1"/>
  <c r="V327" i="1"/>
  <c r="AR327" i="1" s="1"/>
  <c r="V197" i="1"/>
  <c r="AR197" i="1" s="1"/>
  <c r="V56" i="1"/>
  <c r="V180" i="1"/>
  <c r="V455" i="1"/>
  <c r="AR455" i="1" s="1"/>
  <c r="V49" i="1"/>
  <c r="AF49" i="1" s="1"/>
  <c r="V129" i="1"/>
  <c r="V193" i="1"/>
  <c r="AR193" i="1" s="1"/>
  <c r="V308" i="1"/>
  <c r="AR308" i="1" s="1"/>
  <c r="V420" i="1"/>
  <c r="AR420" i="1" s="1"/>
  <c r="V138" i="1"/>
  <c r="V18" i="1"/>
  <c r="AR18" i="1" s="1"/>
  <c r="AU18" i="1" s="1"/>
  <c r="V27" i="1"/>
  <c r="AF27" i="1" s="1"/>
  <c r="V274" i="1"/>
  <c r="AR274" i="1" s="1"/>
  <c r="V386" i="1"/>
  <c r="V498" i="1"/>
  <c r="AR498" i="1" s="1"/>
  <c r="V594" i="1"/>
  <c r="AR594" i="1" s="1"/>
  <c r="V706" i="1"/>
  <c r="AR706" i="1" s="1"/>
  <c r="V70" i="1"/>
  <c r="V40" i="1"/>
  <c r="AF40" i="1" s="1"/>
  <c r="V271" i="1"/>
  <c r="AR271" i="1" s="1"/>
  <c r="V403" i="1"/>
  <c r="AR403" i="1" s="1"/>
  <c r="V19" i="1"/>
  <c r="AF19" i="1" s="1"/>
  <c r="V60" i="1"/>
  <c r="AF60" i="1" s="1"/>
  <c r="V719" i="1"/>
  <c r="AR719" i="1" s="1"/>
  <c r="V65" i="1"/>
  <c r="AF65" i="1" s="1"/>
  <c r="V145" i="1"/>
  <c r="AF145" i="1" s="1"/>
  <c r="V244" i="1"/>
  <c r="AR244" i="1" s="1"/>
  <c r="V356" i="1"/>
  <c r="AR356" i="1" s="1"/>
  <c r="V436" i="1"/>
  <c r="AR436" i="1" s="1"/>
  <c r="V66" i="1"/>
  <c r="AF66" i="1" s="1"/>
  <c r="V154" i="1"/>
  <c r="AR154" i="1" s="1"/>
  <c r="AU154" i="1" s="1"/>
  <c r="V122" i="1"/>
  <c r="AF122" i="1" s="1"/>
  <c r="V63" i="1"/>
  <c r="AF63" i="1" s="1"/>
  <c r="V322" i="1"/>
  <c r="V402" i="1"/>
  <c r="AR402" i="1" s="1"/>
  <c r="V514" i="1"/>
  <c r="AR514" i="1" s="1"/>
  <c r="V626" i="1"/>
  <c r="AR626" i="1" s="1"/>
  <c r="V722" i="1"/>
  <c r="V206" i="1"/>
  <c r="AR206" i="1" s="1"/>
  <c r="V80" i="1"/>
  <c r="AR80" i="1" s="1"/>
  <c r="AU80" i="1" s="1"/>
  <c r="V303" i="1"/>
  <c r="AR303" i="1" s="1"/>
  <c r="V208" i="1"/>
  <c r="V43" i="1"/>
  <c r="AF43" i="1" s="1"/>
  <c r="V92" i="1"/>
  <c r="AR92" i="1" s="1"/>
  <c r="AU92" i="1" s="1"/>
  <c r="V863" i="1"/>
  <c r="AR863" i="1" s="1"/>
  <c r="V687" i="1"/>
  <c r="AR687" i="1" s="1"/>
  <c r="V53" i="1"/>
  <c r="AF53" i="1" s="1"/>
  <c r="V54" i="1"/>
  <c r="AR54" i="1" s="1"/>
  <c r="AU54" i="1" s="1"/>
  <c r="V150" i="1"/>
  <c r="AF150" i="1" s="1"/>
  <c r="V212" i="1"/>
  <c r="AR212" i="1" s="1"/>
  <c r="V55" i="1"/>
  <c r="AF55" i="1" s="1"/>
  <c r="V32" i="1"/>
  <c r="AF32" i="1" s="1"/>
  <c r="V196" i="1"/>
  <c r="AR196" i="1" s="1"/>
  <c r="V359" i="1"/>
  <c r="V213" i="1"/>
  <c r="AR213" i="1" s="1"/>
  <c r="V84" i="1"/>
  <c r="AR84" i="1" s="1"/>
  <c r="AU84" i="1" s="1"/>
  <c r="V343" i="1"/>
  <c r="AR343" i="1" s="1"/>
  <c r="V90" i="1"/>
  <c r="AF90" i="1" s="1"/>
  <c r="V166" i="1"/>
  <c r="AR166" i="1" s="1"/>
  <c r="AU166" i="1" s="1"/>
  <c r="V6" i="1"/>
  <c r="AF6" i="1" s="1"/>
  <c r="V238" i="1"/>
  <c r="AR238" i="1" s="1"/>
  <c r="V72" i="1"/>
  <c r="AF72" i="1" s="1"/>
  <c r="V263" i="1"/>
  <c r="AR263" i="1" s="1"/>
  <c r="V391" i="1"/>
  <c r="AR391" i="1" s="1"/>
  <c r="V11" i="1"/>
  <c r="AF11" i="1" s="1"/>
  <c r="V116" i="1"/>
  <c r="AR116" i="1" s="1"/>
  <c r="AU116" i="1" s="1"/>
  <c r="V407" i="1"/>
  <c r="AR407" i="1" s="1"/>
  <c r="V17" i="1"/>
  <c r="AR17" i="1" s="1"/>
  <c r="AU17" i="1" s="1"/>
  <c r="V81" i="1"/>
  <c r="AR81" i="1" s="1"/>
  <c r="AU81" i="1" s="1"/>
  <c r="V161" i="1"/>
  <c r="AR161" i="1" s="1"/>
  <c r="AU161" i="1" s="1"/>
  <c r="V260" i="1"/>
  <c r="AR260" i="1" s="1"/>
  <c r="V372" i="1"/>
  <c r="AR372" i="1" s="1"/>
  <c r="V484" i="1"/>
  <c r="AR484" i="1" s="1"/>
  <c r="V94" i="1"/>
  <c r="AR94" i="1" s="1"/>
  <c r="AU94" i="1" s="1"/>
  <c r="V170" i="1"/>
  <c r="AF170" i="1" s="1"/>
  <c r="V209" i="1"/>
  <c r="AR209" i="1" s="1"/>
  <c r="V242" i="1"/>
  <c r="AR242" i="1" s="1"/>
  <c r="V338" i="1"/>
  <c r="AR338" i="1" s="1"/>
  <c r="V450" i="1"/>
  <c r="AR450" i="1" s="1"/>
  <c r="V562" i="1"/>
  <c r="AR562" i="1" s="1"/>
  <c r="V642" i="1"/>
  <c r="AR642" i="1" s="1"/>
  <c r="V204" i="1"/>
  <c r="AR204" i="1" s="1"/>
  <c r="V222" i="1"/>
  <c r="AR222" i="1" s="1"/>
  <c r="V112" i="1"/>
  <c r="AF112" i="1" s="1"/>
  <c r="V335" i="1"/>
  <c r="AR335" i="1" s="1"/>
  <c r="V14" i="1"/>
  <c r="AF14" i="1" s="1"/>
  <c r="V527" i="1"/>
  <c r="AR527" i="1" s="1"/>
  <c r="V109" i="1"/>
  <c r="AF109" i="1" s="1"/>
  <c r="V67" i="1"/>
  <c r="AF67" i="1" s="1"/>
  <c r="V136" i="1"/>
  <c r="AF136" i="1" s="1"/>
  <c r="V113" i="1"/>
  <c r="AF113" i="1" s="1"/>
  <c r="V26" i="1"/>
  <c r="AF26" i="1" s="1"/>
  <c r="V142" i="1"/>
  <c r="AF142" i="1" s="1"/>
  <c r="V232" i="1"/>
  <c r="V30" i="1"/>
  <c r="AF30" i="1" s="1"/>
  <c r="V543" i="1"/>
  <c r="AR543" i="1" s="1"/>
  <c r="V503" i="1"/>
  <c r="AR503" i="1" s="1"/>
  <c r="V291" i="1"/>
  <c r="V607" i="1"/>
  <c r="AR607" i="1" s="1"/>
  <c r="V783" i="1"/>
  <c r="AR783" i="1" s="1"/>
  <c r="V181" i="1"/>
  <c r="AR181" i="1" s="1"/>
  <c r="V22" i="1"/>
  <c r="V164" i="1"/>
  <c r="AR164" i="1" s="1"/>
  <c r="AU164" i="1" s="1"/>
  <c r="V169" i="1"/>
  <c r="AF169" i="1" s="1"/>
  <c r="V64" i="1"/>
  <c r="AR64" i="1" s="1"/>
  <c r="AU64" i="1" s="1"/>
  <c r="V31" i="1"/>
  <c r="AR31" i="1" s="1"/>
  <c r="AU31" i="1" s="1"/>
  <c r="V759" i="1"/>
  <c r="AR759" i="1" s="1"/>
  <c r="V544" i="1"/>
  <c r="AR544" i="1" s="1"/>
  <c r="V415" i="1"/>
  <c r="AR415" i="1" s="1"/>
  <c r="V623" i="1"/>
  <c r="AR623" i="1" s="1"/>
  <c r="V799" i="1"/>
  <c r="AR799" i="1" s="1"/>
  <c r="V5" i="1"/>
  <c r="AR5" i="1" s="1"/>
  <c r="BO5" i="1" s="1"/>
  <c r="V192" i="1"/>
  <c r="AR192" i="1" s="1"/>
  <c r="V399" i="1"/>
  <c r="AR399" i="1" s="1"/>
  <c r="V45" i="1"/>
  <c r="AF45" i="1" s="1"/>
  <c r="V848" i="1"/>
  <c r="AR848" i="1" s="1"/>
  <c r="V144" i="1"/>
  <c r="AF144" i="1" s="1"/>
  <c r="V225" i="1"/>
  <c r="V28" i="1"/>
  <c r="AR28" i="1" s="1"/>
  <c r="AU28" i="1" s="1"/>
  <c r="V879" i="1"/>
  <c r="AR879" i="1" s="1"/>
  <c r="V133" i="1"/>
  <c r="AR133" i="1" s="1"/>
  <c r="AU133" i="1" s="1"/>
  <c r="V105" i="1"/>
  <c r="AF105" i="1" s="1"/>
  <c r="V695" i="1"/>
  <c r="AR695" i="1" s="1"/>
  <c r="V416" i="1"/>
  <c r="AR416" i="1" s="1"/>
  <c r="W4" i="1"/>
  <c r="V156" i="1"/>
  <c r="AF156" i="1" s="1"/>
  <c r="V479" i="1"/>
  <c r="AR479" i="1" s="1"/>
  <c r="V559" i="1"/>
  <c r="AR559" i="1" s="1"/>
  <c r="V655" i="1"/>
  <c r="AR655" i="1" s="1"/>
  <c r="V735" i="1"/>
  <c r="V815" i="1"/>
  <c r="AR815" i="1" s="1"/>
  <c r="V911" i="1"/>
  <c r="AR911" i="1" s="1"/>
  <c r="V69" i="1"/>
  <c r="AR69" i="1" s="1"/>
  <c r="AU69" i="1" s="1"/>
  <c r="V210" i="1"/>
  <c r="AR210" i="1" s="1"/>
  <c r="V262" i="1"/>
  <c r="AR262" i="1" s="1"/>
  <c r="V88" i="1"/>
  <c r="AF88" i="1" s="1"/>
  <c r="V233" i="1"/>
  <c r="AR233" i="1" s="1"/>
  <c r="V476" i="1"/>
  <c r="AR476" i="1" s="1"/>
  <c r="V86" i="1"/>
  <c r="AR86" i="1" s="1"/>
  <c r="AU86" i="1" s="1"/>
  <c r="V162" i="1"/>
  <c r="AR162" i="1" s="1"/>
  <c r="AU162" i="1" s="1"/>
  <c r="V201" i="1"/>
  <c r="AR201" i="1" s="1"/>
  <c r="V202" i="1"/>
  <c r="AR202" i="1" s="1"/>
  <c r="V383" i="1"/>
  <c r="AR383" i="1" s="1"/>
  <c r="V48" i="1"/>
  <c r="AF48" i="1" s="1"/>
  <c r="V567" i="1"/>
  <c r="AR567" i="1" s="1"/>
  <c r="V823" i="1"/>
  <c r="V173" i="1"/>
  <c r="AR173" i="1" s="1"/>
  <c r="AU173" i="1" s="1"/>
  <c r="V656" i="1"/>
  <c r="AR656" i="1" s="1"/>
  <c r="V198" i="1"/>
  <c r="AR198" i="1" s="1"/>
  <c r="V36" i="1"/>
  <c r="V188" i="1"/>
  <c r="AR188" i="1" s="1"/>
  <c r="V495" i="1"/>
  <c r="AR495" i="1" s="1"/>
  <c r="V591" i="1"/>
  <c r="AR591" i="1" s="1"/>
  <c r="V671" i="1"/>
  <c r="AR671" i="1" s="1"/>
  <c r="V751" i="1"/>
  <c r="AR751" i="1" s="1"/>
  <c r="V847" i="1"/>
  <c r="V117" i="1"/>
  <c r="AR117" i="1" s="1"/>
  <c r="AU117" i="1" s="1"/>
  <c r="V216" i="1"/>
  <c r="AR216" i="1" s="1"/>
  <c r="V342" i="1"/>
  <c r="AR342" i="1" s="1"/>
  <c r="V279" i="1"/>
  <c r="AR279" i="1" s="1"/>
  <c r="V44" i="1"/>
  <c r="AF44" i="1" s="1"/>
  <c r="V41" i="1"/>
  <c r="AF41" i="1" s="1"/>
  <c r="V234" i="1"/>
  <c r="AR234" i="1" s="1"/>
  <c r="V172" i="1"/>
  <c r="AR172" i="1" s="1"/>
  <c r="AU172" i="1" s="1"/>
  <c r="V631" i="1"/>
  <c r="AR631" i="1" s="1"/>
  <c r="V887" i="1"/>
  <c r="AR887" i="1" s="1"/>
  <c r="V304" i="1"/>
  <c r="AR304" i="1" s="1"/>
  <c r="V736" i="1"/>
  <c r="AR736" i="1" s="1"/>
  <c r="AR928" i="1"/>
  <c r="L7" i="1"/>
  <c r="AB6" i="1"/>
  <c r="M7" i="1"/>
  <c r="S7" i="1" s="1"/>
  <c r="AR359" i="1"/>
  <c r="AF116" i="1"/>
  <c r="AR254" i="1"/>
  <c r="AR722" i="1"/>
  <c r="AF80" i="1"/>
  <c r="AF22" i="1"/>
  <c r="AR22" i="1"/>
  <c r="AU22" i="1" s="1"/>
  <c r="AR105" i="1"/>
  <c r="AU105" i="1" s="1"/>
  <c r="AF54" i="1"/>
  <c r="AR55" i="1"/>
  <c r="AU55" i="1" s="1"/>
  <c r="BF4" i="1"/>
  <c r="AN5" i="1"/>
  <c r="BK5" i="1" s="1"/>
  <c r="BU5" i="1" s="1"/>
  <c r="AR186" i="1"/>
  <c r="AR690" i="1"/>
  <c r="AF36" i="1"/>
  <c r="AR36" i="1"/>
  <c r="AU36" i="1" s="1"/>
  <c r="AR847" i="1"/>
  <c r="V37" i="1"/>
  <c r="V101" i="1"/>
  <c r="V165" i="1"/>
  <c r="Q6" i="1"/>
  <c r="V98" i="1"/>
  <c r="V174" i="1"/>
  <c r="V39" i="1"/>
  <c r="V294" i="1"/>
  <c r="AR294" i="1" s="1"/>
  <c r="V406" i="1"/>
  <c r="V16" i="1"/>
  <c r="V152" i="1"/>
  <c r="V375" i="1"/>
  <c r="V205" i="1"/>
  <c r="V51" i="1"/>
  <c r="V100" i="1"/>
  <c r="V447" i="1"/>
  <c r="V9" i="1"/>
  <c r="V73" i="1"/>
  <c r="V137" i="1"/>
  <c r="V236" i="1"/>
  <c r="V130" i="1"/>
  <c r="V194" i="1"/>
  <c r="V7" i="1"/>
  <c r="V220" i="1"/>
  <c r="V230" i="1"/>
  <c r="V128" i="1"/>
  <c r="V319" i="1"/>
  <c r="V228" i="1"/>
  <c r="V218" i="1"/>
  <c r="V108" i="1"/>
  <c r="V339" i="1"/>
  <c r="V471" i="1"/>
  <c r="V535" i="1"/>
  <c r="V599" i="1"/>
  <c r="V663" i="1"/>
  <c r="V727" i="1"/>
  <c r="V791" i="1"/>
  <c r="V855" i="1"/>
  <c r="V13" i="1"/>
  <c r="V77" i="1"/>
  <c r="V141" i="1"/>
  <c r="V240" i="1"/>
  <c r="V352" i="1"/>
  <c r="V448" i="1"/>
  <c r="V592" i="1"/>
  <c r="V688" i="1"/>
  <c r="V800" i="1"/>
  <c r="V912" i="1"/>
  <c r="AF129" i="1"/>
  <c r="AR129" i="1"/>
  <c r="AU129" i="1" s="1"/>
  <c r="AF138" i="1"/>
  <c r="AR138" i="1"/>
  <c r="AU138" i="1" s="1"/>
  <c r="AR386" i="1"/>
  <c r="AR70" i="1"/>
  <c r="AU70" i="1" s="1"/>
  <c r="AF70" i="1"/>
  <c r="Z4" i="1"/>
  <c r="AD4" i="1" s="1"/>
  <c r="Y5" i="1"/>
  <c r="AC4" i="1"/>
  <c r="AR735" i="1"/>
  <c r="V114" i="1"/>
  <c r="V190" i="1"/>
  <c r="V246" i="1"/>
  <c r="V326" i="1"/>
  <c r="V422" i="1"/>
  <c r="V52" i="1"/>
  <c r="V184" i="1"/>
  <c r="V463" i="1"/>
  <c r="V221" i="1"/>
  <c r="V12" i="1"/>
  <c r="V132" i="1"/>
  <c r="V467" i="1"/>
  <c r="V25" i="1"/>
  <c r="V89" i="1"/>
  <c r="V153" i="1"/>
  <c r="V252" i="1"/>
  <c r="V42" i="1"/>
  <c r="V146" i="1"/>
  <c r="V58" i="1"/>
  <c r="V47" i="1"/>
  <c r="V34" i="1"/>
  <c r="V24" i="1"/>
  <c r="V160" i="1"/>
  <c r="V351" i="1"/>
  <c r="V46" i="1"/>
  <c r="V20" i="1"/>
  <c r="V140" i="1"/>
  <c r="V371" i="1"/>
  <c r="V487" i="1"/>
  <c r="V551" i="1"/>
  <c r="V615" i="1"/>
  <c r="V679" i="1"/>
  <c r="V743" i="1"/>
  <c r="V807" i="1"/>
  <c r="V871" i="1"/>
  <c r="V29" i="1"/>
  <c r="V93" i="1"/>
  <c r="V157" i="1"/>
  <c r="V288" i="1"/>
  <c r="V368" i="1"/>
  <c r="V528" i="1"/>
  <c r="V608" i="1"/>
  <c r="V720" i="1"/>
  <c r="V816" i="1"/>
  <c r="AF166" i="1"/>
  <c r="AR66" i="1"/>
  <c r="AU66" i="1" s="1"/>
  <c r="AR322" i="1"/>
  <c r="AF31" i="1"/>
  <c r="AR823" i="1"/>
  <c r="AR90" i="1"/>
  <c r="AU90" i="1" s="1"/>
  <c r="AR200" i="1"/>
  <c r="AF104" i="1"/>
  <c r="AR104" i="1"/>
  <c r="AU104" i="1" s="1"/>
  <c r="AR225" i="1"/>
  <c r="AF17" i="1"/>
  <c r="AR145" i="1"/>
  <c r="AU145" i="1" s="1"/>
  <c r="AR19" i="1"/>
  <c r="AU19" i="1" s="1"/>
  <c r="AR291" i="1"/>
  <c r="AR232" i="1"/>
  <c r="AR41" i="1"/>
  <c r="AU41" i="1" s="1"/>
  <c r="AR48" i="1"/>
  <c r="AU48" i="1" s="1"/>
  <c r="AR224" i="1"/>
  <c r="AF134" i="1"/>
  <c r="AF50" i="1"/>
  <c r="AR50" i="1"/>
  <c r="AU50" i="1" s="1"/>
  <c r="AR295" i="1"/>
  <c r="AF56" i="1"/>
  <c r="AR56" i="1"/>
  <c r="AU56" i="1" s="1"/>
  <c r="AR180" i="1"/>
  <c r="AR97" i="1"/>
  <c r="AU97" i="1" s="1"/>
  <c r="AF161" i="1"/>
  <c r="AF94" i="1"/>
  <c r="AR208" i="1"/>
  <c r="V926" i="1"/>
  <c r="AR926" i="1" s="1"/>
  <c r="V974" i="1"/>
  <c r="V965" i="1"/>
  <c r="V963" i="1"/>
  <c r="V961" i="1"/>
  <c r="V950" i="1"/>
  <c r="V948" i="1"/>
  <c r="V946" i="1"/>
  <c r="V944" i="1"/>
  <c r="V929" i="1"/>
  <c r="V917" i="1"/>
  <c r="V915" i="1"/>
  <c r="V913" i="1"/>
  <c r="V910" i="1"/>
  <c r="V908" i="1"/>
  <c r="V906" i="1"/>
  <c r="V904" i="1"/>
  <c r="V893" i="1"/>
  <c r="V891" i="1"/>
  <c r="V889" i="1"/>
  <c r="V878" i="1"/>
  <c r="V876" i="1"/>
  <c r="V874" i="1"/>
  <c r="V872" i="1"/>
  <c r="V854" i="1"/>
  <c r="AR854" i="1" s="1"/>
  <c r="V852" i="1"/>
  <c r="V850" i="1"/>
  <c r="V845" i="1"/>
  <c r="V843" i="1"/>
  <c r="V841" i="1"/>
  <c r="V830" i="1"/>
  <c r="V828" i="1"/>
  <c r="V826" i="1"/>
  <c r="V824" i="1"/>
  <c r="V968" i="1"/>
  <c r="V962" i="1"/>
  <c r="V956" i="1"/>
  <c r="V945" i="1"/>
  <c r="V942" i="1"/>
  <c r="V939" i="1"/>
  <c r="V922" i="1"/>
  <c r="V916" i="1"/>
  <c r="V907" i="1"/>
  <c r="V901" i="1"/>
  <c r="V896" i="1"/>
  <c r="V890" i="1"/>
  <c r="V884" i="1"/>
  <c r="V873" i="1"/>
  <c r="V870" i="1"/>
  <c r="AR870" i="1" s="1"/>
  <c r="V867" i="1"/>
  <c r="V861" i="1"/>
  <c r="V858" i="1"/>
  <c r="V846" i="1"/>
  <c r="V835" i="1"/>
  <c r="V832" i="1"/>
  <c r="V829" i="1"/>
  <c r="V818" i="1"/>
  <c r="V814" i="1"/>
  <c r="V809" i="1"/>
  <c r="V789" i="1"/>
  <c r="V787" i="1"/>
  <c r="V785" i="1"/>
  <c r="V782" i="1"/>
  <c r="V780" i="1"/>
  <c r="V778" i="1"/>
  <c r="V776" i="1"/>
  <c r="V765" i="1"/>
  <c r="V763" i="1"/>
  <c r="V761" i="1"/>
  <c r="V750" i="1"/>
  <c r="V748" i="1"/>
  <c r="V746" i="1"/>
  <c r="V744" i="1"/>
  <c r="V734" i="1"/>
  <c r="V732" i="1"/>
  <c r="V730" i="1"/>
  <c r="V728" i="1"/>
  <c r="V721" i="1"/>
  <c r="V718" i="1"/>
  <c r="V716" i="1"/>
  <c r="V714" i="1"/>
  <c r="V712" i="1"/>
  <c r="V702" i="1"/>
  <c r="V700" i="1"/>
  <c r="V698" i="1"/>
  <c r="V696" i="1"/>
  <c r="V691" i="1"/>
  <c r="V685" i="1"/>
  <c r="V683" i="1"/>
  <c r="V681" i="1"/>
  <c r="V676" i="1"/>
  <c r="V674" i="1"/>
  <c r="V662" i="1"/>
  <c r="V660" i="1"/>
  <c r="V658" i="1"/>
  <c r="V653" i="1"/>
  <c r="V651" i="1"/>
  <c r="V649" i="1"/>
  <c r="V644" i="1"/>
  <c r="V637" i="1"/>
  <c r="V635" i="1"/>
  <c r="V633" i="1"/>
  <c r="V628" i="1"/>
  <c r="V614" i="1"/>
  <c r="V606" i="1"/>
  <c r="V604" i="1"/>
  <c r="V602" i="1"/>
  <c r="V600" i="1"/>
  <c r="V593" i="1"/>
  <c r="V590" i="1"/>
  <c r="V588" i="1"/>
  <c r="V586" i="1"/>
  <c r="V584" i="1"/>
  <c r="V574" i="1"/>
  <c r="V572" i="1"/>
  <c r="V570" i="1"/>
  <c r="V568" i="1"/>
  <c r="V563" i="1"/>
  <c r="V557" i="1"/>
  <c r="V555" i="1"/>
  <c r="V553" i="1"/>
  <c r="V548" i="1"/>
  <c r="V546" i="1"/>
  <c r="V534" i="1"/>
  <c r="V532" i="1"/>
  <c r="V530" i="1"/>
  <c r="V525" i="1"/>
  <c r="V523" i="1"/>
  <c r="V521" i="1"/>
  <c r="V516" i="1"/>
  <c r="V509" i="1"/>
  <c r="V507" i="1"/>
  <c r="V505" i="1"/>
  <c r="V500" i="1"/>
  <c r="V486" i="1"/>
  <c r="V483" i="1"/>
  <c r="V481" i="1"/>
  <c r="V474" i="1"/>
  <c r="V472" i="1"/>
  <c r="V464" i="1"/>
  <c r="V438" i="1"/>
  <c r="V435" i="1"/>
  <c r="V400" i="1"/>
  <c r="V382" i="1"/>
  <c r="V380" i="1"/>
  <c r="V378" i="1"/>
  <c r="V376" i="1"/>
  <c r="V370" i="1"/>
  <c r="V358" i="1"/>
  <c r="V323" i="1"/>
  <c r="V317" i="1"/>
  <c r="V315" i="1"/>
  <c r="V313" i="1"/>
  <c r="V302" i="1"/>
  <c r="V300" i="1"/>
  <c r="V298" i="1"/>
  <c r="V296" i="1"/>
  <c r="V293" i="1"/>
  <c r="AR293" i="1" s="1"/>
  <c r="V290" i="1"/>
  <c r="V285" i="1"/>
  <c r="V283" i="1"/>
  <c r="V281" i="1"/>
  <c r="V270" i="1"/>
  <c r="V268" i="1"/>
  <c r="V266" i="1"/>
  <c r="V264" i="1"/>
  <c r="V255" i="1"/>
  <c r="V239" i="1"/>
  <c r="V223" i="1"/>
  <c r="V207" i="1"/>
  <c r="V191" i="1"/>
  <c r="V175" i="1"/>
  <c r="V159" i="1"/>
  <c r="V143" i="1"/>
  <c r="V127" i="1"/>
  <c r="V111" i="1"/>
  <c r="V95" i="1"/>
  <c r="V79" i="1"/>
  <c r="V973" i="1"/>
  <c r="V970" i="1"/>
  <c r="V964" i="1"/>
  <c r="V958" i="1"/>
  <c r="V953" i="1"/>
  <c r="V947" i="1"/>
  <c r="V941" i="1"/>
  <c r="V936" i="1"/>
  <c r="V924" i="1"/>
  <c r="V921" i="1"/>
  <c r="V918" i="1"/>
  <c r="V909" i="1"/>
  <c r="V898" i="1"/>
  <c r="V892" i="1"/>
  <c r="V886" i="1"/>
  <c r="AR886" i="1" s="1"/>
  <c r="V881" i="1"/>
  <c r="V875" i="1"/>
  <c r="V869" i="1"/>
  <c r="AR869" i="1" s="1"/>
  <c r="V860" i="1"/>
  <c r="V849" i="1"/>
  <c r="V840" i="1"/>
  <c r="V837" i="1"/>
  <c r="V834" i="1"/>
  <c r="V820" i="1"/>
  <c r="V817" i="1"/>
  <c r="V811" i="1"/>
  <c r="V806" i="1"/>
  <c r="V804" i="1"/>
  <c r="V802" i="1"/>
  <c r="V797" i="1"/>
  <c r="V795" i="1"/>
  <c r="V793" i="1"/>
  <c r="V773" i="1"/>
  <c r="V771" i="1"/>
  <c r="V769" i="1"/>
  <c r="V758" i="1"/>
  <c r="V756" i="1"/>
  <c r="V754" i="1"/>
  <c r="V752" i="1"/>
  <c r="V741" i="1"/>
  <c r="AR741" i="1" s="1"/>
  <c r="V739" i="1"/>
  <c r="V725" i="1"/>
  <c r="AR725" i="1" s="1"/>
  <c r="V723" i="1"/>
  <c r="V709" i="1"/>
  <c r="AR709" i="1" s="1"/>
  <c r="V707" i="1"/>
  <c r="V704" i="1"/>
  <c r="V678" i="1"/>
  <c r="V670" i="1"/>
  <c r="V668" i="1"/>
  <c r="V666" i="1"/>
  <c r="V664" i="1"/>
  <c r="V646" i="1"/>
  <c r="V641" i="1"/>
  <c r="V630" i="1"/>
  <c r="V622" i="1"/>
  <c r="V620" i="1"/>
  <c r="V618" i="1"/>
  <c r="V616" i="1"/>
  <c r="V611" i="1"/>
  <c r="V597" i="1"/>
  <c r="V595" i="1"/>
  <c r="V581" i="1"/>
  <c r="AR581" i="1" s="1"/>
  <c r="V579" i="1"/>
  <c r="V576" i="1"/>
  <c r="V550" i="1"/>
  <c r="V542" i="1"/>
  <c r="V540" i="1"/>
  <c r="V538" i="1"/>
  <c r="V536" i="1"/>
  <c r="V518" i="1"/>
  <c r="V513" i="1"/>
  <c r="V502" i="1"/>
  <c r="V494" i="1"/>
  <c r="V492" i="1"/>
  <c r="V490" i="1"/>
  <c r="V488" i="1"/>
  <c r="V478" i="1"/>
  <c r="V469" i="1"/>
  <c r="AR469" i="1" s="1"/>
  <c r="V461" i="1"/>
  <c r="V459" i="1"/>
  <c r="V457" i="1"/>
  <c r="V452" i="1"/>
  <c r="V446" i="1"/>
  <c r="V444" i="1"/>
  <c r="V442" i="1"/>
  <c r="V440" i="1"/>
  <c r="V429" i="1"/>
  <c r="V427" i="1"/>
  <c r="V425" i="1"/>
  <c r="V417" i="1"/>
  <c r="V414" i="1"/>
  <c r="V412" i="1"/>
  <c r="V410" i="1"/>
  <c r="V408" i="1"/>
  <c r="V397" i="1"/>
  <c r="V395" i="1"/>
  <c r="V393" i="1"/>
  <c r="V387" i="1"/>
  <c r="V384" i="1"/>
  <c r="V366" i="1"/>
  <c r="V364" i="1"/>
  <c r="V362" i="1"/>
  <c r="V360" i="1"/>
  <c r="V349" i="1"/>
  <c r="V347" i="1"/>
  <c r="V345" i="1"/>
  <c r="V340" i="1"/>
  <c r="V334" i="1"/>
  <c r="V332" i="1"/>
  <c r="V330" i="1"/>
  <c r="V328" i="1"/>
  <c r="V310" i="1"/>
  <c r="AR310" i="1" s="1"/>
  <c r="V307" i="1"/>
  <c r="V272" i="1"/>
  <c r="V251" i="1"/>
  <c r="V235" i="1"/>
  <c r="V219" i="1"/>
  <c r="V203" i="1"/>
  <c r="V187" i="1"/>
  <c r="V171" i="1"/>
  <c r="V155" i="1"/>
  <c r="V139" i="1"/>
  <c r="V123" i="1"/>
  <c r="V107" i="1"/>
  <c r="V91" i="1"/>
  <c r="V75" i="1"/>
  <c r="V969" i="1"/>
  <c r="V952" i="1"/>
  <c r="V897" i="1"/>
  <c r="V880" i="1"/>
  <c r="V862" i="1"/>
  <c r="V857" i="1"/>
  <c r="V851" i="1"/>
  <c r="V822" i="1"/>
  <c r="V810" i="1"/>
  <c r="V788" i="1"/>
  <c r="V779" i="1"/>
  <c r="V766" i="1"/>
  <c r="V762" i="1"/>
  <c r="V749" i="1"/>
  <c r="V745" i="1"/>
  <c r="V731" i="1"/>
  <c r="V717" i="1"/>
  <c r="V713" i="1"/>
  <c r="V699" i="1"/>
  <c r="V684" i="1"/>
  <c r="V680" i="1"/>
  <c r="V675" i="1"/>
  <c r="V661" i="1"/>
  <c r="V657" i="1"/>
  <c r="V652" i="1"/>
  <c r="V648" i="1"/>
  <c r="V643" i="1"/>
  <c r="V638" i="1"/>
  <c r="V634" i="1"/>
  <c r="V624" i="1"/>
  <c r="V605" i="1"/>
  <c r="V601" i="1"/>
  <c r="V587" i="1"/>
  <c r="V573" i="1"/>
  <c r="V569" i="1"/>
  <c r="V564" i="1"/>
  <c r="V558" i="1"/>
  <c r="V554" i="1"/>
  <c r="V531" i="1"/>
  <c r="V526" i="1"/>
  <c r="V522" i="1"/>
  <c r="V508" i="1"/>
  <c r="V504" i="1"/>
  <c r="V499" i="1"/>
  <c r="V480" i="1"/>
  <c r="V475" i="1"/>
  <c r="V401" i="1"/>
  <c r="V381" i="1"/>
  <c r="V377" i="1"/>
  <c r="V357" i="1"/>
  <c r="V336" i="1"/>
  <c r="V316" i="1"/>
  <c r="V312" i="1"/>
  <c r="V301" i="1"/>
  <c r="V297" i="1"/>
  <c r="V286" i="1"/>
  <c r="V282" i="1"/>
  <c r="V267" i="1"/>
  <c r="V256" i="1"/>
  <c r="V231" i="1"/>
  <c r="V199" i="1"/>
  <c r="V167" i="1"/>
  <c r="V135" i="1"/>
  <c r="V103" i="1"/>
  <c r="V71" i="1"/>
  <c r="V957" i="1"/>
  <c r="V940" i="1"/>
  <c r="V925" i="1"/>
  <c r="V920" i="1"/>
  <c r="V914" i="1"/>
  <c r="V902" i="1"/>
  <c r="V885" i="1"/>
  <c r="V868" i="1"/>
  <c r="V856" i="1"/>
  <c r="V844" i="1"/>
  <c r="V838" i="1"/>
  <c r="AR838" i="1" s="1"/>
  <c r="V833" i="1"/>
  <c r="V827" i="1"/>
  <c r="V821" i="1"/>
  <c r="V805" i="1"/>
  <c r="V801" i="1"/>
  <c r="V796" i="1"/>
  <c r="V792" i="1"/>
  <c r="V774" i="1"/>
  <c r="V770" i="1"/>
  <c r="V757" i="1"/>
  <c r="V753" i="1"/>
  <c r="V740" i="1"/>
  <c r="V726" i="1"/>
  <c r="AR726" i="1" s="1"/>
  <c r="V708" i="1"/>
  <c r="V694" i="1"/>
  <c r="AR694" i="1" s="1"/>
  <c r="V669" i="1"/>
  <c r="V665" i="1"/>
  <c r="V619" i="1"/>
  <c r="V610" i="1"/>
  <c r="V596" i="1"/>
  <c r="V582" i="1"/>
  <c r="AR582" i="1" s="1"/>
  <c r="V539" i="1"/>
  <c r="V512" i="1"/>
  <c r="V493" i="1"/>
  <c r="V489" i="1"/>
  <c r="V470" i="1"/>
  <c r="AR470" i="1" s="1"/>
  <c r="V460" i="1"/>
  <c r="V456" i="1"/>
  <c r="V451" i="1"/>
  <c r="V445" i="1"/>
  <c r="V441" i="1"/>
  <c r="V430" i="1"/>
  <c r="V426" i="1"/>
  <c r="V421" i="1"/>
  <c r="V411" i="1"/>
  <c r="V396" i="1"/>
  <c r="V392" i="1"/>
  <c r="V365" i="1"/>
  <c r="V361" i="1"/>
  <c r="V350" i="1"/>
  <c r="V346" i="1"/>
  <c r="V341" i="1"/>
  <c r="V331" i="1"/>
  <c r="V306" i="1"/>
  <c r="V276" i="1"/>
  <c r="AR276" i="1" s="1"/>
  <c r="V243" i="1"/>
  <c r="V211" i="1"/>
  <c r="V179" i="1"/>
  <c r="V147" i="1"/>
  <c r="V115" i="1"/>
  <c r="V83" i="1"/>
  <c r="V966" i="1"/>
  <c r="V955" i="1"/>
  <c r="V949" i="1"/>
  <c r="V938" i="1"/>
  <c r="V930" i="1"/>
  <c r="V923" i="1"/>
  <c r="V900" i="1"/>
  <c r="V894" i="1"/>
  <c r="V883" i="1"/>
  <c r="V877" i="1"/>
  <c r="V866" i="1"/>
  <c r="V842" i="1"/>
  <c r="V836" i="1"/>
  <c r="V825" i="1"/>
  <c r="V819" i="1"/>
  <c r="V813" i="1"/>
  <c r="V808" i="1"/>
  <c r="V790" i="1"/>
  <c r="V786" i="1"/>
  <c r="V781" i="1"/>
  <c r="V777" i="1"/>
  <c r="V764" i="1"/>
  <c r="V760" i="1"/>
  <c r="V747" i="1"/>
  <c r="V733" i="1"/>
  <c r="V729" i="1"/>
  <c r="V715" i="1"/>
  <c r="V701" i="1"/>
  <c r="V697" i="1"/>
  <c r="V692" i="1"/>
  <c r="V686" i="1"/>
  <c r="V682" i="1"/>
  <c r="V659" i="1"/>
  <c r="V654" i="1"/>
  <c r="V650" i="1"/>
  <c r="V636" i="1"/>
  <c r="V632" i="1"/>
  <c r="V627" i="1"/>
  <c r="V603" i="1"/>
  <c r="V589" i="1"/>
  <c r="V585" i="1"/>
  <c r="V571" i="1"/>
  <c r="V556" i="1"/>
  <c r="V552" i="1"/>
  <c r="V547" i="1"/>
  <c r="V533" i="1"/>
  <c r="V529" i="1"/>
  <c r="V524" i="1"/>
  <c r="V520" i="1"/>
  <c r="V515" i="1"/>
  <c r="V510" i="1"/>
  <c r="V506" i="1"/>
  <c r="V496" i="1"/>
  <c r="V482" i="1"/>
  <c r="V473" i="1"/>
  <c r="V454" i="1"/>
  <c r="V434" i="1"/>
  <c r="V404" i="1"/>
  <c r="V379" i="1"/>
  <c r="V324" i="1"/>
  <c r="V318" i="1"/>
  <c r="V314" i="1"/>
  <c r="V299" i="1"/>
  <c r="V289" i="1"/>
  <c r="V284" i="1"/>
  <c r="V280" i="1"/>
  <c r="V269" i="1"/>
  <c r="V265" i="1"/>
  <c r="V259" i="1"/>
  <c r="V247" i="1"/>
  <c r="V215" i="1"/>
  <c r="V183" i="1"/>
  <c r="V151" i="1"/>
  <c r="V119" i="1"/>
  <c r="V87" i="1"/>
  <c r="V971" i="1"/>
  <c r="V899" i="1"/>
  <c r="V853" i="1"/>
  <c r="AR853" i="1" s="1"/>
  <c r="V772" i="1"/>
  <c r="V755" i="1"/>
  <c r="V738" i="1"/>
  <c r="V477" i="1"/>
  <c r="V458" i="1"/>
  <c r="V418" i="1"/>
  <c r="V398" i="1"/>
  <c r="V131" i="1"/>
  <c r="V803" i="1"/>
  <c r="V768" i="1"/>
  <c r="V640" i="1"/>
  <c r="V621" i="1"/>
  <c r="V566" i="1"/>
  <c r="AR566" i="1" s="1"/>
  <c r="V491" i="1"/>
  <c r="V413" i="1"/>
  <c r="V394" i="1"/>
  <c r="V374" i="1"/>
  <c r="AR374" i="1" s="1"/>
  <c r="V353" i="1"/>
  <c r="V333" i="1"/>
  <c r="V273" i="1"/>
  <c r="V227" i="1"/>
  <c r="V99" i="1"/>
  <c r="V960" i="1"/>
  <c r="V937" i="1"/>
  <c r="V888" i="1"/>
  <c r="V865" i="1"/>
  <c r="V798" i="1"/>
  <c r="V710" i="1"/>
  <c r="V617" i="1"/>
  <c r="V598" i="1"/>
  <c r="V580" i="1"/>
  <c r="AR580" i="1" s="1"/>
  <c r="V541" i="1"/>
  <c r="V468" i="1"/>
  <c r="AR468" i="1" s="1"/>
  <c r="V428" i="1"/>
  <c r="V409" i="1"/>
  <c r="V348" i="1"/>
  <c r="V329" i="1"/>
  <c r="V195" i="1"/>
  <c r="V954" i="1"/>
  <c r="V905" i="1"/>
  <c r="V882" i="1"/>
  <c r="V859" i="1"/>
  <c r="V812" i="1"/>
  <c r="V794" i="1"/>
  <c r="V742" i="1"/>
  <c r="AR742" i="1" s="1"/>
  <c r="V724" i="1"/>
  <c r="V667" i="1"/>
  <c r="V612" i="1"/>
  <c r="V537" i="1"/>
  <c r="V462" i="1"/>
  <c r="V443" i="1"/>
  <c r="V424" i="1"/>
  <c r="V363" i="1"/>
  <c r="V344" i="1"/>
  <c r="V163" i="1"/>
  <c r="V249" i="1"/>
  <c r="V277" i="1"/>
  <c r="V325" i="1"/>
  <c r="V385" i="1"/>
  <c r="V437" i="1"/>
  <c r="V485" i="1"/>
  <c r="AR485" i="1" s="1"/>
  <c r="V545" i="1"/>
  <c r="V577" i="1"/>
  <c r="V629" i="1"/>
  <c r="V689" i="1"/>
  <c r="V932" i="1"/>
  <c r="AR932" i="1" s="1"/>
  <c r="V951" i="1"/>
  <c r="AR951" i="1" s="1"/>
  <c r="V935" i="1"/>
  <c r="AR935" i="1" s="1"/>
  <c r="V237" i="1"/>
  <c r="V253" i="1"/>
  <c r="V305" i="1"/>
  <c r="V337" i="1"/>
  <c r="V389" i="1"/>
  <c r="AR389" i="1" s="1"/>
  <c r="V449" i="1"/>
  <c r="V497" i="1"/>
  <c r="V549" i="1"/>
  <c r="V609" i="1"/>
  <c r="V645" i="1"/>
  <c r="V693" i="1"/>
  <c r="AR693" i="1" s="1"/>
  <c r="V934" i="1"/>
  <c r="V959" i="1"/>
  <c r="AR959" i="1" s="1"/>
  <c r="V241" i="1"/>
  <c r="V257" i="1"/>
  <c r="V309" i="1"/>
  <c r="AR309" i="1" s="1"/>
  <c r="V369" i="1"/>
  <c r="V405" i="1"/>
  <c r="V453" i="1"/>
  <c r="V501" i="1"/>
  <c r="V561" i="1"/>
  <c r="V613" i="1"/>
  <c r="V673" i="1"/>
  <c r="V705" i="1"/>
  <c r="V919" i="1"/>
  <c r="V972" i="1"/>
  <c r="AR972" i="1" s="1"/>
  <c r="V967" i="1"/>
  <c r="AR967" i="1" s="1"/>
  <c r="V245" i="1"/>
  <c r="V261" i="1"/>
  <c r="V321" i="1"/>
  <c r="V373" i="1"/>
  <c r="AR373" i="1" s="1"/>
  <c r="V433" i="1"/>
  <c r="V465" i="1"/>
  <c r="V517" i="1"/>
  <c r="V565" i="1"/>
  <c r="AR565" i="1" s="1"/>
  <c r="V625" i="1"/>
  <c r="V677" i="1"/>
  <c r="V737" i="1"/>
  <c r="V927" i="1"/>
  <c r="V931" i="1"/>
  <c r="AR931" i="1" s="1"/>
  <c r="V933" i="1"/>
  <c r="AR933" i="1" s="1"/>
  <c r="V943" i="1"/>
  <c r="AR943" i="1" s="1"/>
  <c r="V975" i="1"/>
  <c r="AR975" i="1" s="1"/>
  <c r="V124" i="1"/>
  <c r="V355" i="1"/>
  <c r="V511" i="1"/>
  <c r="V575" i="1"/>
  <c r="V639" i="1"/>
  <c r="V703" i="1"/>
  <c r="V767" i="1"/>
  <c r="V831" i="1"/>
  <c r="V895" i="1"/>
  <c r="V21" i="1"/>
  <c r="V85" i="1"/>
  <c r="V149" i="1"/>
  <c r="V248" i="1"/>
  <c r="V82" i="1"/>
  <c r="V158" i="1"/>
  <c r="V38" i="1"/>
  <c r="V278" i="1"/>
  <c r="V390" i="1"/>
  <c r="AR390" i="1" s="1"/>
  <c r="V126" i="1"/>
  <c r="V120" i="1"/>
  <c r="V311" i="1"/>
  <c r="V118" i="1"/>
  <c r="V23" i="1"/>
  <c r="V68" i="1"/>
  <c r="V423" i="1"/>
  <c r="P6" i="1"/>
  <c r="R5" i="1"/>
  <c r="V57" i="1"/>
  <c r="V121" i="1"/>
  <c r="V185" i="1"/>
  <c r="V102" i="1"/>
  <c r="V178" i="1"/>
  <c r="V217" i="1"/>
  <c r="V250" i="1"/>
  <c r="V214" i="1"/>
  <c r="V96" i="1"/>
  <c r="V287" i="1"/>
  <c r="V419" i="1"/>
  <c r="V59" i="1"/>
  <c r="V76" i="1"/>
  <c r="V275" i="1"/>
  <c r="V431" i="1"/>
  <c r="V519" i="1"/>
  <c r="V583" i="1"/>
  <c r="V647" i="1"/>
  <c r="V711" i="1"/>
  <c r="V775" i="1"/>
  <c r="V839" i="1"/>
  <c r="V903" i="1"/>
  <c r="V61" i="1"/>
  <c r="V125" i="1"/>
  <c r="V189" i="1"/>
  <c r="V320" i="1"/>
  <c r="V432" i="1"/>
  <c r="V560" i="1"/>
  <c r="V672" i="1"/>
  <c r="V784" i="1"/>
  <c r="V864" i="1"/>
  <c r="B26" i="3"/>
  <c r="E25" i="3"/>
  <c r="F25" i="3"/>
  <c r="AR112" i="1" l="1"/>
  <c r="AU112" i="1" s="1"/>
  <c r="AR62" i="1"/>
  <c r="AU62" i="1" s="1"/>
  <c r="AR122" i="1"/>
  <c r="AU122" i="1" s="1"/>
  <c r="AR109" i="1"/>
  <c r="AU109" i="1" s="1"/>
  <c r="AF84" i="1"/>
  <c r="AR49" i="1"/>
  <c r="AU49" i="1" s="1"/>
  <c r="AR67" i="1"/>
  <c r="AU67" i="1" s="1"/>
  <c r="AF81" i="1"/>
  <c r="AF33" i="1"/>
  <c r="AF8" i="1"/>
  <c r="AF74" i="1"/>
  <c r="AF148" i="1"/>
  <c r="AR53" i="1"/>
  <c r="AU53" i="1" s="1"/>
  <c r="AR60" i="1"/>
  <c r="AU60" i="1" s="1"/>
  <c r="AF154" i="1"/>
  <c r="BQ6" i="1"/>
  <c r="BV5" i="1"/>
  <c r="AF18" i="1"/>
  <c r="AR113" i="1"/>
  <c r="AU113" i="1" s="1"/>
  <c r="AR168" i="1"/>
  <c r="AU168" i="1" s="1"/>
  <c r="BP7" i="1"/>
  <c r="AR43" i="1"/>
  <c r="AU43" i="1" s="1"/>
  <c r="AF28" i="1"/>
  <c r="AP6" i="1"/>
  <c r="BL6" i="1" s="1"/>
  <c r="AR11" i="1"/>
  <c r="AU11" i="1" s="1"/>
  <c r="AR65" i="1"/>
  <c r="AU65" i="1" s="1"/>
  <c r="AR78" i="1"/>
  <c r="AU78" i="1" s="1"/>
  <c r="AF117" i="1"/>
  <c r="AR144" i="1"/>
  <c r="AU144" i="1" s="1"/>
  <c r="AR110" i="1"/>
  <c r="AU110" i="1" s="1"/>
  <c r="AR150" i="1"/>
  <c r="AU150" i="1" s="1"/>
  <c r="AF64" i="1"/>
  <c r="AF133" i="1"/>
  <c r="AR27" i="1"/>
  <c r="AU27" i="1" s="1"/>
  <c r="AR170" i="1"/>
  <c r="AU170" i="1" s="1"/>
  <c r="AR169" i="1"/>
  <c r="AU169" i="1" s="1"/>
  <c r="AR26" i="1"/>
  <c r="AU26" i="1" s="1"/>
  <c r="AR106" i="1"/>
  <c r="AU106" i="1" s="1"/>
  <c r="AR40" i="1"/>
  <c r="AU40" i="1" s="1"/>
  <c r="AR10" i="1"/>
  <c r="AU10" i="1" s="1"/>
  <c r="AF35" i="1"/>
  <c r="AR32" i="1"/>
  <c r="AU32" i="1" s="1"/>
  <c r="AF5" i="1"/>
  <c r="AG5" i="1" s="1"/>
  <c r="AF92" i="1"/>
  <c r="AR6" i="1"/>
  <c r="AU6" i="1" s="1"/>
  <c r="AF162" i="1"/>
  <c r="AR136" i="1"/>
  <c r="AU136" i="1" s="1"/>
  <c r="AR15" i="1"/>
  <c r="AU15" i="1" s="1"/>
  <c r="AR156" i="1"/>
  <c r="AU156" i="1" s="1"/>
  <c r="AR14" i="1"/>
  <c r="AU14" i="1" s="1"/>
  <c r="AR142" i="1"/>
  <c r="AU142" i="1" s="1"/>
  <c r="AR72" i="1"/>
  <c r="AU72" i="1" s="1"/>
  <c r="AR44" i="1"/>
  <c r="AU44" i="1" s="1"/>
  <c r="AF69" i="1"/>
  <c r="Q7" i="1"/>
  <c r="AR63" i="1"/>
  <c r="AU63" i="1" s="1"/>
  <c r="AR30" i="1"/>
  <c r="AU30" i="1" s="1"/>
  <c r="AF164" i="1"/>
  <c r="AR45" i="1"/>
  <c r="AU45" i="1" s="1"/>
  <c r="AF86" i="1"/>
  <c r="AF173" i="1"/>
  <c r="AF172" i="1"/>
  <c r="AR88" i="1"/>
  <c r="AU88" i="1" s="1"/>
  <c r="AF125" i="1"/>
  <c r="AR125" i="1"/>
  <c r="AU125" i="1" s="1"/>
  <c r="AR864" i="1"/>
  <c r="AR431" i="1"/>
  <c r="AR185" i="1"/>
  <c r="AF118" i="1"/>
  <c r="AR118" i="1"/>
  <c r="AU118" i="1" s="1"/>
  <c r="AF21" i="1"/>
  <c r="AR21" i="1"/>
  <c r="AU21" i="1" s="1"/>
  <c r="AR355" i="1"/>
  <c r="AR465" i="1"/>
  <c r="AR261" i="1"/>
  <c r="AR919" i="1"/>
  <c r="AR561" i="1"/>
  <c r="AR369" i="1"/>
  <c r="AR609" i="1"/>
  <c r="AR237" i="1"/>
  <c r="AR689" i="1"/>
  <c r="AR277" i="1"/>
  <c r="AR363" i="1"/>
  <c r="AR537" i="1"/>
  <c r="AR882" i="1"/>
  <c r="AR329" i="1"/>
  <c r="AR617" i="1"/>
  <c r="AR888" i="1"/>
  <c r="AR227" i="1"/>
  <c r="AR803" i="1"/>
  <c r="AR458" i="1"/>
  <c r="AR772" i="1"/>
  <c r="AF87" i="1"/>
  <c r="AR87" i="1"/>
  <c r="AU87" i="1" s="1"/>
  <c r="AR215" i="1"/>
  <c r="AR269" i="1"/>
  <c r="AR299" i="1"/>
  <c r="AR379" i="1"/>
  <c r="AR473" i="1"/>
  <c r="AR510" i="1"/>
  <c r="AR529" i="1"/>
  <c r="AR556" i="1"/>
  <c r="AR603" i="1"/>
  <c r="AR650" i="1"/>
  <c r="AR686" i="1"/>
  <c r="AR715" i="1"/>
  <c r="AR760" i="1"/>
  <c r="AR786" i="1"/>
  <c r="AR819" i="1"/>
  <c r="AR866" i="1"/>
  <c r="AR900" i="1"/>
  <c r="AR949" i="1"/>
  <c r="AF115" i="1"/>
  <c r="AR115" i="1"/>
  <c r="AU115" i="1" s="1"/>
  <c r="AR243" i="1"/>
  <c r="AR341" i="1"/>
  <c r="AR365" i="1"/>
  <c r="AR421" i="1"/>
  <c r="AR445" i="1"/>
  <c r="AR539" i="1"/>
  <c r="AR619" i="1"/>
  <c r="AR708" i="1"/>
  <c r="AR757" i="1"/>
  <c r="AR796" i="1"/>
  <c r="AR827" i="1"/>
  <c r="AR856" i="1"/>
  <c r="AR914" i="1"/>
  <c r="AR957" i="1"/>
  <c r="AF167" i="1"/>
  <c r="AR167" i="1"/>
  <c r="AU167" i="1" s="1"/>
  <c r="AR267" i="1"/>
  <c r="AR301" i="1"/>
  <c r="AR357" i="1"/>
  <c r="AR475" i="1"/>
  <c r="AR508" i="1"/>
  <c r="AR554" i="1"/>
  <c r="AR573" i="1"/>
  <c r="AR624" i="1"/>
  <c r="AR648" i="1"/>
  <c r="AR675" i="1"/>
  <c r="AR713" i="1"/>
  <c r="AR749" i="1"/>
  <c r="AR788" i="1"/>
  <c r="AR857" i="1"/>
  <c r="AR952" i="1"/>
  <c r="AF107" i="1"/>
  <c r="AR107" i="1"/>
  <c r="AU107" i="1" s="1"/>
  <c r="AF171" i="1"/>
  <c r="AR171" i="1"/>
  <c r="AU171" i="1" s="1"/>
  <c r="AR235" i="1"/>
  <c r="AR334" i="1"/>
  <c r="AR349" i="1"/>
  <c r="AR366" i="1"/>
  <c r="AR395" i="1"/>
  <c r="AR412" i="1"/>
  <c r="AR427" i="1"/>
  <c r="AR444" i="1"/>
  <c r="AR459" i="1"/>
  <c r="AR488" i="1"/>
  <c r="AR502" i="1"/>
  <c r="AR538" i="1"/>
  <c r="AR576" i="1"/>
  <c r="AR597" i="1"/>
  <c r="AR620" i="1"/>
  <c r="AR646" i="1"/>
  <c r="AR670" i="1"/>
  <c r="AR758" i="1"/>
  <c r="AR793" i="1"/>
  <c r="AR804" i="1"/>
  <c r="AR820" i="1"/>
  <c r="AR849" i="1"/>
  <c r="AR881" i="1"/>
  <c r="AR909" i="1"/>
  <c r="AR936" i="1"/>
  <c r="AR958" i="1"/>
  <c r="AF79" i="1"/>
  <c r="AR79" i="1"/>
  <c r="AU79" i="1" s="1"/>
  <c r="AF143" i="1"/>
  <c r="AR143" i="1"/>
  <c r="AU143" i="1" s="1"/>
  <c r="AR207" i="1"/>
  <c r="AR264" i="1"/>
  <c r="AR281" i="1"/>
  <c r="AR302" i="1"/>
  <c r="AR323" i="1"/>
  <c r="AR378" i="1"/>
  <c r="AR435" i="1"/>
  <c r="AR474" i="1"/>
  <c r="AR500" i="1"/>
  <c r="AR516" i="1"/>
  <c r="AR530" i="1"/>
  <c r="AR548" i="1"/>
  <c r="AR563" i="1"/>
  <c r="AR574" i="1"/>
  <c r="AR590" i="1"/>
  <c r="AR604" i="1"/>
  <c r="AR633" i="1"/>
  <c r="AR649" i="1"/>
  <c r="AR660" i="1"/>
  <c r="AR681" i="1"/>
  <c r="AR696" i="1"/>
  <c r="AR712" i="1"/>
  <c r="AR721" i="1"/>
  <c r="AR734" i="1"/>
  <c r="AR750" i="1"/>
  <c r="AR776" i="1"/>
  <c r="AR785" i="1"/>
  <c r="AR814" i="1"/>
  <c r="AR835" i="1"/>
  <c r="AR867" i="1"/>
  <c r="AR890" i="1"/>
  <c r="AR916" i="1"/>
  <c r="AR945" i="1"/>
  <c r="AR824" i="1"/>
  <c r="AR841" i="1"/>
  <c r="AR852" i="1"/>
  <c r="AR876" i="1"/>
  <c r="AR893" i="1"/>
  <c r="AR910" i="1"/>
  <c r="AR929" i="1"/>
  <c r="AR950" i="1"/>
  <c r="AR974" i="1"/>
  <c r="AR608" i="1"/>
  <c r="AF157" i="1"/>
  <c r="AR157" i="1"/>
  <c r="AU157" i="1" s="1"/>
  <c r="AR807" i="1"/>
  <c r="AR551" i="1"/>
  <c r="AF20" i="1"/>
  <c r="AR20" i="1"/>
  <c r="AU20" i="1" s="1"/>
  <c r="AF24" i="1"/>
  <c r="AR24" i="1"/>
  <c r="AU24" i="1" s="1"/>
  <c r="AF146" i="1"/>
  <c r="AR146" i="1"/>
  <c r="AU146" i="1" s="1"/>
  <c r="AF89" i="1"/>
  <c r="AR89" i="1"/>
  <c r="AU89" i="1" s="1"/>
  <c r="AF12" i="1"/>
  <c r="AR12" i="1"/>
  <c r="AU12" i="1" s="1"/>
  <c r="AF52" i="1"/>
  <c r="AR52" i="1"/>
  <c r="AU52" i="1" s="1"/>
  <c r="AR190" i="1"/>
  <c r="AR800" i="1"/>
  <c r="AR352" i="1"/>
  <c r="AF13" i="1"/>
  <c r="AR13" i="1"/>
  <c r="AU13" i="1" s="1"/>
  <c r="AR663" i="1"/>
  <c r="AR339" i="1"/>
  <c r="AR319" i="1"/>
  <c r="AF7" i="1"/>
  <c r="AR7" i="1"/>
  <c r="AU7" i="1" s="1"/>
  <c r="AF137" i="1"/>
  <c r="AR137" i="1"/>
  <c r="AU137" i="1" s="1"/>
  <c r="AF100" i="1"/>
  <c r="AR100" i="1"/>
  <c r="AU100" i="1" s="1"/>
  <c r="AF152" i="1"/>
  <c r="AR152" i="1"/>
  <c r="AU152" i="1" s="1"/>
  <c r="AF39" i="1"/>
  <c r="AR39" i="1"/>
  <c r="AU39" i="1" s="1"/>
  <c r="AR165" i="1"/>
  <c r="AU165" i="1" s="1"/>
  <c r="AF165" i="1"/>
  <c r="AM5" i="1"/>
  <c r="BJ5" i="1" s="1"/>
  <c r="BT5" i="1" s="1"/>
  <c r="AU5" i="1"/>
  <c r="BN5" i="1" s="1"/>
  <c r="AR560" i="1"/>
  <c r="AR519" i="1"/>
  <c r="AF102" i="1"/>
  <c r="AR102" i="1"/>
  <c r="AU102" i="1" s="1"/>
  <c r="AR432" i="1"/>
  <c r="AR711" i="1"/>
  <c r="AR419" i="1"/>
  <c r="AR250" i="1"/>
  <c r="AR703" i="1"/>
  <c r="AR677" i="1"/>
  <c r="AR784" i="1"/>
  <c r="AR320" i="1"/>
  <c r="AR903" i="1"/>
  <c r="AR647" i="1"/>
  <c r="AR275" i="1"/>
  <c r="AR287" i="1"/>
  <c r="AR217" i="1"/>
  <c r="AF121" i="1"/>
  <c r="AR121" i="1"/>
  <c r="AU121" i="1" s="1"/>
  <c r="AR423" i="1"/>
  <c r="AR311" i="1"/>
  <c r="AR278" i="1"/>
  <c r="AR248" i="1"/>
  <c r="AR895" i="1"/>
  <c r="AR639" i="1"/>
  <c r="AF124" i="1"/>
  <c r="AR124" i="1"/>
  <c r="AU124" i="1" s="1"/>
  <c r="AR625" i="1"/>
  <c r="AR433" i="1"/>
  <c r="AR245" i="1"/>
  <c r="AR705" i="1"/>
  <c r="AR501" i="1"/>
  <c r="V977" i="1"/>
  <c r="AR934" i="1"/>
  <c r="AR549" i="1"/>
  <c r="AR337" i="1"/>
  <c r="AR629" i="1"/>
  <c r="AR437" i="1"/>
  <c r="AR249" i="1"/>
  <c r="AR424" i="1"/>
  <c r="AR612" i="1"/>
  <c r="AR794" i="1"/>
  <c r="AR905" i="1"/>
  <c r="AR348" i="1"/>
  <c r="AR541" i="1"/>
  <c r="AR710" i="1"/>
  <c r="AR937" i="1"/>
  <c r="AR273" i="1"/>
  <c r="AR394" i="1"/>
  <c r="AR621" i="1"/>
  <c r="AF131" i="1"/>
  <c r="AR131" i="1"/>
  <c r="AU131" i="1" s="1"/>
  <c r="AR477" i="1"/>
  <c r="AF119" i="1"/>
  <c r="AR119" i="1"/>
  <c r="AU119" i="1" s="1"/>
  <c r="AR247" i="1"/>
  <c r="AR280" i="1"/>
  <c r="AR314" i="1"/>
  <c r="AR404" i="1"/>
  <c r="AR482" i="1"/>
  <c r="AR515" i="1"/>
  <c r="AR533" i="1"/>
  <c r="AR571" i="1"/>
  <c r="AR627" i="1"/>
  <c r="AR654" i="1"/>
  <c r="AR692" i="1"/>
  <c r="AR729" i="1"/>
  <c r="AR764" i="1"/>
  <c r="AR790" i="1"/>
  <c r="AR825" i="1"/>
  <c r="AR877" i="1"/>
  <c r="AR923" i="1"/>
  <c r="AR955" i="1"/>
  <c r="AF147" i="1"/>
  <c r="AR147" i="1"/>
  <c r="AU147" i="1" s="1"/>
  <c r="AR346" i="1"/>
  <c r="AR392" i="1"/>
  <c r="AR426" i="1"/>
  <c r="AR451" i="1"/>
  <c r="AR489" i="1"/>
  <c r="AR665" i="1"/>
  <c r="AR770" i="1"/>
  <c r="AR801" i="1"/>
  <c r="AR833" i="1"/>
  <c r="AR868" i="1"/>
  <c r="AR920" i="1"/>
  <c r="AF71" i="1"/>
  <c r="AR71" i="1"/>
  <c r="AU71" i="1" s="1"/>
  <c r="AR199" i="1"/>
  <c r="AR282" i="1"/>
  <c r="AR312" i="1"/>
  <c r="AR377" i="1"/>
  <c r="AR480" i="1"/>
  <c r="AR522" i="1"/>
  <c r="AR558" i="1"/>
  <c r="AR587" i="1"/>
  <c r="AR634" i="1"/>
  <c r="AR652" i="1"/>
  <c r="AR680" i="1"/>
  <c r="AR717" i="1"/>
  <c r="AR762" i="1"/>
  <c r="AR810" i="1"/>
  <c r="AR862" i="1"/>
  <c r="AR969" i="1"/>
  <c r="AF123" i="1"/>
  <c r="AR123" i="1"/>
  <c r="AU123" i="1" s="1"/>
  <c r="AR187" i="1"/>
  <c r="AR251" i="1"/>
  <c r="AR328" i="1"/>
  <c r="AR340" i="1"/>
  <c r="AR360" i="1"/>
  <c r="AR384" i="1"/>
  <c r="AR397" i="1"/>
  <c r="AR414" i="1"/>
  <c r="AR429" i="1"/>
  <c r="AR446" i="1"/>
  <c r="AR461" i="1"/>
  <c r="AR490" i="1"/>
  <c r="AR513" i="1"/>
  <c r="AR540" i="1"/>
  <c r="AR579" i="1"/>
  <c r="AR611" i="1"/>
  <c r="AR622" i="1"/>
  <c r="AR664" i="1"/>
  <c r="AR678" i="1"/>
  <c r="AR723" i="1"/>
  <c r="AR752" i="1"/>
  <c r="AR769" i="1"/>
  <c r="AR795" i="1"/>
  <c r="AR806" i="1"/>
  <c r="AR834" i="1"/>
  <c r="AR860" i="1"/>
  <c r="AR918" i="1"/>
  <c r="AR941" i="1"/>
  <c r="AR964" i="1"/>
  <c r="AF95" i="1"/>
  <c r="AR95" i="1"/>
  <c r="AU95" i="1" s="1"/>
  <c r="AF159" i="1"/>
  <c r="AR159" i="1"/>
  <c r="AU159" i="1" s="1"/>
  <c r="AR223" i="1"/>
  <c r="AR266" i="1"/>
  <c r="AR283" i="1"/>
  <c r="AR296" i="1"/>
  <c r="AR313" i="1"/>
  <c r="AR358" i="1"/>
  <c r="AR380" i="1"/>
  <c r="AR438" i="1"/>
  <c r="AR481" i="1"/>
  <c r="AR505" i="1"/>
  <c r="AR521" i="1"/>
  <c r="AR532" i="1"/>
  <c r="AR553" i="1"/>
  <c r="AR568" i="1"/>
  <c r="AR584" i="1"/>
  <c r="AR593" i="1"/>
  <c r="AR606" i="1"/>
  <c r="AR635" i="1"/>
  <c r="AR651" i="1"/>
  <c r="AR662" i="1"/>
  <c r="AR683" i="1"/>
  <c r="AR698" i="1"/>
  <c r="AR714" i="1"/>
  <c r="AR728" i="1"/>
  <c r="AR744" i="1"/>
  <c r="AR761" i="1"/>
  <c r="AR778" i="1"/>
  <c r="AR787" i="1"/>
  <c r="AR818" i="1"/>
  <c r="AR846" i="1"/>
  <c r="AR896" i="1"/>
  <c r="AR922" i="1"/>
  <c r="AR956" i="1"/>
  <c r="AR826" i="1"/>
  <c r="AR843" i="1"/>
  <c r="AR878" i="1"/>
  <c r="AR904" i="1"/>
  <c r="AR913" i="1"/>
  <c r="AR944" i="1"/>
  <c r="AR961" i="1"/>
  <c r="AR528" i="1"/>
  <c r="AF93" i="1"/>
  <c r="AR93" i="1"/>
  <c r="AU93" i="1" s="1"/>
  <c r="AR743" i="1"/>
  <c r="AR487" i="1"/>
  <c r="AF46" i="1"/>
  <c r="AR46" i="1"/>
  <c r="AU46" i="1" s="1"/>
  <c r="AF34" i="1"/>
  <c r="AR34" i="1"/>
  <c r="AU34" i="1" s="1"/>
  <c r="AF42" i="1"/>
  <c r="AR42" i="1"/>
  <c r="AU42" i="1" s="1"/>
  <c r="AF25" i="1"/>
  <c r="AR25" i="1"/>
  <c r="AU25" i="1" s="1"/>
  <c r="AR221" i="1"/>
  <c r="AR422" i="1"/>
  <c r="AF114" i="1"/>
  <c r="AR114" i="1"/>
  <c r="AU114" i="1" s="1"/>
  <c r="Y6" i="1"/>
  <c r="Z5" i="1"/>
  <c r="AD5" i="1" s="1"/>
  <c r="AC5" i="1"/>
  <c r="AR688" i="1"/>
  <c r="AR240" i="1"/>
  <c r="AR855" i="1"/>
  <c r="AR599" i="1"/>
  <c r="AF108" i="1"/>
  <c r="AR108" i="1"/>
  <c r="AU108" i="1" s="1"/>
  <c r="AF128" i="1"/>
  <c r="AR128" i="1"/>
  <c r="AU128" i="1" s="1"/>
  <c r="AR194" i="1"/>
  <c r="AF73" i="1"/>
  <c r="AR73" i="1"/>
  <c r="AU73" i="1" s="1"/>
  <c r="AF51" i="1"/>
  <c r="AR51" i="1"/>
  <c r="AU51" i="1" s="1"/>
  <c r="AF16" i="1"/>
  <c r="AR16" i="1"/>
  <c r="AU16" i="1" s="1"/>
  <c r="AF174" i="1"/>
  <c r="AR174" i="1"/>
  <c r="AU174" i="1" s="1"/>
  <c r="AF101" i="1"/>
  <c r="AR101" i="1"/>
  <c r="AU101" i="1" s="1"/>
  <c r="L8" i="1"/>
  <c r="Q8" i="1" s="1"/>
  <c r="AB7" i="1"/>
  <c r="M8" i="1"/>
  <c r="AF59" i="1"/>
  <c r="AR59" i="1"/>
  <c r="AU59" i="1" s="1"/>
  <c r="AF61" i="1"/>
  <c r="AR61" i="1"/>
  <c r="AU61" i="1" s="1"/>
  <c r="P7" i="1"/>
  <c r="R6" i="1"/>
  <c r="AF82" i="1"/>
  <c r="AR82" i="1"/>
  <c r="AU82" i="1" s="1"/>
  <c r="AR672" i="1"/>
  <c r="AR189" i="1"/>
  <c r="AR839" i="1"/>
  <c r="AR583" i="1"/>
  <c r="AF76" i="1"/>
  <c r="AR76" i="1"/>
  <c r="AU76" i="1" s="1"/>
  <c r="AF96" i="1"/>
  <c r="AR96" i="1"/>
  <c r="AU96" i="1" s="1"/>
  <c r="AR178" i="1"/>
  <c r="AF57" i="1"/>
  <c r="AR57" i="1"/>
  <c r="AU57" i="1" s="1"/>
  <c r="AR68" i="1"/>
  <c r="AU68" i="1" s="1"/>
  <c r="AF68" i="1"/>
  <c r="AF120" i="1"/>
  <c r="AR120" i="1"/>
  <c r="AU120" i="1" s="1"/>
  <c r="AF38" i="1"/>
  <c r="AR38" i="1"/>
  <c r="AU38" i="1" s="1"/>
  <c r="AF149" i="1"/>
  <c r="AR149" i="1"/>
  <c r="AU149" i="1" s="1"/>
  <c r="AR831" i="1"/>
  <c r="AR575" i="1"/>
  <c r="AR927" i="1"/>
  <c r="AR673" i="1"/>
  <c r="AR453" i="1"/>
  <c r="AR257" i="1"/>
  <c r="AR497" i="1"/>
  <c r="AR305" i="1"/>
  <c r="AR577" i="1"/>
  <c r="AR385" i="1"/>
  <c r="AF163" i="1"/>
  <c r="AR163" i="1"/>
  <c r="AU163" i="1" s="1"/>
  <c r="AR443" i="1"/>
  <c r="AR667" i="1"/>
  <c r="AR812" i="1"/>
  <c r="AR954" i="1"/>
  <c r="AR409" i="1"/>
  <c r="AR798" i="1"/>
  <c r="AR960" i="1"/>
  <c r="AR333" i="1"/>
  <c r="AR413" i="1"/>
  <c r="AR640" i="1"/>
  <c r="AR398" i="1"/>
  <c r="AR738" i="1"/>
  <c r="AR899" i="1"/>
  <c r="AF151" i="1"/>
  <c r="AR151" i="1"/>
  <c r="AU151" i="1" s="1"/>
  <c r="AR259" i="1"/>
  <c r="AR284" i="1"/>
  <c r="AR318" i="1"/>
  <c r="AR434" i="1"/>
  <c r="AR496" i="1"/>
  <c r="AR520" i="1"/>
  <c r="AR547" i="1"/>
  <c r="AR585" i="1"/>
  <c r="AR632" i="1"/>
  <c r="AR659" i="1"/>
  <c r="AR697" i="1"/>
  <c r="AR733" i="1"/>
  <c r="AR777" i="1"/>
  <c r="AR808" i="1"/>
  <c r="AR836" i="1"/>
  <c r="AR883" i="1"/>
  <c r="AR930" i="1"/>
  <c r="AR966" i="1"/>
  <c r="AR179" i="1"/>
  <c r="AR306" i="1"/>
  <c r="AR350" i="1"/>
  <c r="AR396" i="1"/>
  <c r="AR430" i="1"/>
  <c r="AR456" i="1"/>
  <c r="AR493" i="1"/>
  <c r="AR596" i="1"/>
  <c r="AR669" i="1"/>
  <c r="AR740" i="1"/>
  <c r="AR774" i="1"/>
  <c r="AR805" i="1"/>
  <c r="AR885" i="1"/>
  <c r="AR925" i="1"/>
  <c r="AF103" i="1"/>
  <c r="AR103" i="1"/>
  <c r="AU103" i="1" s="1"/>
  <c r="AR231" i="1"/>
  <c r="AR286" i="1"/>
  <c r="AR316" i="1"/>
  <c r="AR381" i="1"/>
  <c r="AR499" i="1"/>
  <c r="AR526" i="1"/>
  <c r="AR564" i="1"/>
  <c r="AR601" i="1"/>
  <c r="AR638" i="1"/>
  <c r="AR657" i="1"/>
  <c r="AR684" i="1"/>
  <c r="AR731" i="1"/>
  <c r="AR766" i="1"/>
  <c r="AR822" i="1"/>
  <c r="AR880" i="1"/>
  <c r="AF75" i="1"/>
  <c r="AR75" i="1"/>
  <c r="AU75" i="1" s="1"/>
  <c r="AF139" i="1"/>
  <c r="AR139" i="1"/>
  <c r="AU139" i="1" s="1"/>
  <c r="AR203" i="1"/>
  <c r="AR272" i="1"/>
  <c r="AR330" i="1"/>
  <c r="AR345" i="1"/>
  <c r="AR362" i="1"/>
  <c r="AR387" i="1"/>
  <c r="AR408" i="1"/>
  <c r="AR417" i="1"/>
  <c r="AR440" i="1"/>
  <c r="AR452" i="1"/>
  <c r="AR492" i="1"/>
  <c r="AR518" i="1"/>
  <c r="AR542" i="1"/>
  <c r="AR616" i="1"/>
  <c r="AR630" i="1"/>
  <c r="AR666" i="1"/>
  <c r="AR704" i="1"/>
  <c r="AR754" i="1"/>
  <c r="AR771" i="1"/>
  <c r="AR797" i="1"/>
  <c r="AR811" i="1"/>
  <c r="AR837" i="1"/>
  <c r="AR892" i="1"/>
  <c r="AR921" i="1"/>
  <c r="AR947" i="1"/>
  <c r="AR970" i="1"/>
  <c r="AF111" i="1"/>
  <c r="AR111" i="1"/>
  <c r="AU111" i="1" s="1"/>
  <c r="AF175" i="1"/>
  <c r="AR175" i="1"/>
  <c r="AU175" i="1" s="1"/>
  <c r="AR239" i="1"/>
  <c r="AR268" i="1"/>
  <c r="AR285" i="1"/>
  <c r="AR298" i="1"/>
  <c r="AR315" i="1"/>
  <c r="AR370" i="1"/>
  <c r="AR382" i="1"/>
  <c r="AR464" i="1"/>
  <c r="AR483" i="1"/>
  <c r="AR507" i="1"/>
  <c r="AR523" i="1"/>
  <c r="AR534" i="1"/>
  <c r="AR555" i="1"/>
  <c r="AR570" i="1"/>
  <c r="AR586" i="1"/>
  <c r="AR600" i="1"/>
  <c r="AR614" i="1"/>
  <c r="AR637" i="1"/>
  <c r="AR653" i="1"/>
  <c r="AR674" i="1"/>
  <c r="AR685" i="1"/>
  <c r="AR700" i="1"/>
  <c r="AR716" i="1"/>
  <c r="AR730" i="1"/>
  <c r="AR746" i="1"/>
  <c r="AR763" i="1"/>
  <c r="AR780" i="1"/>
  <c r="AR789" i="1"/>
  <c r="AR829" i="1"/>
  <c r="AR858" i="1"/>
  <c r="AR873" i="1"/>
  <c r="AR901" i="1"/>
  <c r="AR939" i="1"/>
  <c r="AR962" i="1"/>
  <c r="AR828" i="1"/>
  <c r="AR845" i="1"/>
  <c r="AR872" i="1"/>
  <c r="AR889" i="1"/>
  <c r="AR906" i="1"/>
  <c r="AR915" i="1"/>
  <c r="AR946" i="1"/>
  <c r="AR963" i="1"/>
  <c r="AR816" i="1"/>
  <c r="AR368" i="1"/>
  <c r="AF29" i="1"/>
  <c r="AR29" i="1"/>
  <c r="AU29" i="1" s="1"/>
  <c r="AR679" i="1"/>
  <c r="AR371" i="1"/>
  <c r="AR351" i="1"/>
  <c r="AF47" i="1"/>
  <c r="AR47" i="1"/>
  <c r="AU47" i="1" s="1"/>
  <c r="AR252" i="1"/>
  <c r="AR467" i="1"/>
  <c r="AR463" i="1"/>
  <c r="AR326" i="1"/>
  <c r="AR592" i="1"/>
  <c r="AF141" i="1"/>
  <c r="AR141" i="1"/>
  <c r="AU141" i="1" s="1"/>
  <c r="AR791" i="1"/>
  <c r="AR535" i="1"/>
  <c r="AR218" i="1"/>
  <c r="AR230" i="1"/>
  <c r="AF130" i="1"/>
  <c r="AR130" i="1"/>
  <c r="AU130" i="1" s="1"/>
  <c r="AF9" i="1"/>
  <c r="AR9" i="1"/>
  <c r="AU9" i="1" s="1"/>
  <c r="AR205" i="1"/>
  <c r="AR406" i="1"/>
  <c r="AF98" i="1"/>
  <c r="AR98" i="1"/>
  <c r="AU98" i="1" s="1"/>
  <c r="AF37" i="1"/>
  <c r="AR37" i="1"/>
  <c r="AU37" i="1" s="1"/>
  <c r="BF5" i="1"/>
  <c r="AN6" i="1"/>
  <c r="BK6" i="1" s="1"/>
  <c r="BU6" i="1" s="1"/>
  <c r="S8" i="1"/>
  <c r="AR775" i="1"/>
  <c r="AR214" i="1"/>
  <c r="AF23" i="1"/>
  <c r="AR23" i="1"/>
  <c r="AU23" i="1" s="1"/>
  <c r="AF126" i="1"/>
  <c r="AR126" i="1"/>
  <c r="AU126" i="1" s="1"/>
  <c r="AF158" i="1"/>
  <c r="AR158" i="1"/>
  <c r="AU158" i="1" s="1"/>
  <c r="AF85" i="1"/>
  <c r="AR85" i="1"/>
  <c r="AU85" i="1" s="1"/>
  <c r="AR767" i="1"/>
  <c r="AR511" i="1"/>
  <c r="AR737" i="1"/>
  <c r="AR517" i="1"/>
  <c r="AR321" i="1"/>
  <c r="AR613" i="1"/>
  <c r="AR405" i="1"/>
  <c r="AR241" i="1"/>
  <c r="AR645" i="1"/>
  <c r="AR449" i="1"/>
  <c r="AR253" i="1"/>
  <c r="AR545" i="1"/>
  <c r="AR325" i="1"/>
  <c r="AR344" i="1"/>
  <c r="AR462" i="1"/>
  <c r="AR724" i="1"/>
  <c r="AR859" i="1"/>
  <c r="AR195" i="1"/>
  <c r="AR428" i="1"/>
  <c r="AR598" i="1"/>
  <c r="AR865" i="1"/>
  <c r="AF99" i="1"/>
  <c r="AR99" i="1"/>
  <c r="AU99" i="1" s="1"/>
  <c r="AR353" i="1"/>
  <c r="AR491" i="1"/>
  <c r="AR768" i="1"/>
  <c r="AR418" i="1"/>
  <c r="AR755" i="1"/>
  <c r="AR971" i="1"/>
  <c r="AR183" i="1"/>
  <c r="AR265" i="1"/>
  <c r="AR289" i="1"/>
  <c r="AR324" i="1"/>
  <c r="AR454" i="1"/>
  <c r="AR506" i="1"/>
  <c r="AR524" i="1"/>
  <c r="AR552" i="1"/>
  <c r="AR589" i="1"/>
  <c r="AR636" i="1"/>
  <c r="AR682" i="1"/>
  <c r="AR701" i="1"/>
  <c r="AR747" i="1"/>
  <c r="AR781" i="1"/>
  <c r="AR813" i="1"/>
  <c r="AR842" i="1"/>
  <c r="AR894" i="1"/>
  <c r="AR938" i="1"/>
  <c r="AF83" i="1"/>
  <c r="AR83" i="1"/>
  <c r="AU83" i="1" s="1"/>
  <c r="AR211" i="1"/>
  <c r="AR331" i="1"/>
  <c r="AR361" i="1"/>
  <c r="AR411" i="1"/>
  <c r="AR441" i="1"/>
  <c r="AR460" i="1"/>
  <c r="AR512" i="1"/>
  <c r="AR610" i="1"/>
  <c r="AR753" i="1"/>
  <c r="AR792" i="1"/>
  <c r="AR821" i="1"/>
  <c r="AR844" i="1"/>
  <c r="AR902" i="1"/>
  <c r="AR940" i="1"/>
  <c r="AF135" i="1"/>
  <c r="AR135" i="1"/>
  <c r="AU135" i="1" s="1"/>
  <c r="AR256" i="1"/>
  <c r="AR297" i="1"/>
  <c r="AR336" i="1"/>
  <c r="AR401" i="1"/>
  <c r="AR504" i="1"/>
  <c r="AR531" i="1"/>
  <c r="AR569" i="1"/>
  <c r="AR605" i="1"/>
  <c r="AR643" i="1"/>
  <c r="AR661" i="1"/>
  <c r="AR699" i="1"/>
  <c r="AR745" i="1"/>
  <c r="AR779" i="1"/>
  <c r="AR851" i="1"/>
  <c r="AR897" i="1"/>
  <c r="AF91" i="1"/>
  <c r="AR91" i="1"/>
  <c r="AU91" i="1" s="1"/>
  <c r="AF155" i="1"/>
  <c r="AR155" i="1"/>
  <c r="AU155" i="1" s="1"/>
  <c r="AR219" i="1"/>
  <c r="AR307" i="1"/>
  <c r="AR332" i="1"/>
  <c r="AR347" i="1"/>
  <c r="AR364" i="1"/>
  <c r="AR393" i="1"/>
  <c r="AR410" i="1"/>
  <c r="AR425" i="1"/>
  <c r="AR442" i="1"/>
  <c r="AR457" i="1"/>
  <c r="AR478" i="1"/>
  <c r="AR494" i="1"/>
  <c r="AR536" i="1"/>
  <c r="AR550" i="1"/>
  <c r="AR595" i="1"/>
  <c r="AR618" i="1"/>
  <c r="AR641" i="1"/>
  <c r="AR668" i="1"/>
  <c r="AR707" i="1"/>
  <c r="AR739" i="1"/>
  <c r="AR756" i="1"/>
  <c r="AR773" i="1"/>
  <c r="AR802" i="1"/>
  <c r="AR817" i="1"/>
  <c r="AR840" i="1"/>
  <c r="AR875" i="1"/>
  <c r="AR898" i="1"/>
  <c r="AR924" i="1"/>
  <c r="AR953" i="1"/>
  <c r="AR973" i="1"/>
  <c r="AF127" i="1"/>
  <c r="AR127" i="1"/>
  <c r="AU127" i="1" s="1"/>
  <c r="AR191" i="1"/>
  <c r="AR255" i="1"/>
  <c r="AR270" i="1"/>
  <c r="AR290" i="1"/>
  <c r="AR300" i="1"/>
  <c r="AR317" i="1"/>
  <c r="AR376" i="1"/>
  <c r="AR400" i="1"/>
  <c r="AR472" i="1"/>
  <c r="AR486" i="1"/>
  <c r="AR509" i="1"/>
  <c r="AR525" i="1"/>
  <c r="AR546" i="1"/>
  <c r="AR557" i="1"/>
  <c r="AR572" i="1"/>
  <c r="AR588" i="1"/>
  <c r="AR602" i="1"/>
  <c r="AR628" i="1"/>
  <c r="AR644" i="1"/>
  <c r="AR658" i="1"/>
  <c r="AR676" i="1"/>
  <c r="AR691" i="1"/>
  <c r="AR702" i="1"/>
  <c r="AR718" i="1"/>
  <c r="AR732" i="1"/>
  <c r="AR748" i="1"/>
  <c r="AR765" i="1"/>
  <c r="AR782" i="1"/>
  <c r="AR809" i="1"/>
  <c r="AR832" i="1"/>
  <c r="AR861" i="1"/>
  <c r="AR884" i="1"/>
  <c r="AR907" i="1"/>
  <c r="AR942" i="1"/>
  <c r="AR968" i="1"/>
  <c r="AR830" i="1"/>
  <c r="AR850" i="1"/>
  <c r="AR874" i="1"/>
  <c r="AR891" i="1"/>
  <c r="AR908" i="1"/>
  <c r="AR917" i="1"/>
  <c r="AR948" i="1"/>
  <c r="AR965" i="1"/>
  <c r="AR720" i="1"/>
  <c r="AR288" i="1"/>
  <c r="AR871" i="1"/>
  <c r="AR615" i="1"/>
  <c r="AF140" i="1"/>
  <c r="AR140" i="1"/>
  <c r="AU140" i="1" s="1"/>
  <c r="AF160" i="1"/>
  <c r="AR160" i="1"/>
  <c r="AU160" i="1" s="1"/>
  <c r="AF58" i="1"/>
  <c r="AR58" i="1"/>
  <c r="AU58" i="1" s="1"/>
  <c r="AF153" i="1"/>
  <c r="AR153" i="1"/>
  <c r="AU153" i="1" s="1"/>
  <c r="AF132" i="1"/>
  <c r="AR132" i="1"/>
  <c r="AU132" i="1" s="1"/>
  <c r="AR184" i="1"/>
  <c r="AR246" i="1"/>
  <c r="AR912" i="1"/>
  <c r="AR448" i="1"/>
  <c r="AF77" i="1"/>
  <c r="AR77" i="1"/>
  <c r="AU77" i="1" s="1"/>
  <c r="AR727" i="1"/>
  <c r="AR471" i="1"/>
  <c r="AR228" i="1"/>
  <c r="AR220" i="1"/>
  <c r="AR236" i="1"/>
  <c r="AR447" i="1"/>
  <c r="AR375" i="1"/>
  <c r="B27" i="3"/>
  <c r="E26" i="3"/>
  <c r="F26" i="3"/>
  <c r="BQ7" i="1" l="1"/>
  <c r="BV6" i="1"/>
  <c r="BP8" i="1"/>
  <c r="BN6" i="1"/>
  <c r="BO6" i="1"/>
  <c r="AP7" i="1"/>
  <c r="BL7" i="1" s="1"/>
  <c r="AN7" i="1"/>
  <c r="BK7" i="1" s="1"/>
  <c r="BU7" i="1" s="1"/>
  <c r="BF6" i="1"/>
  <c r="L9" i="1"/>
  <c r="Q9" i="1" s="1"/>
  <c r="AB8" i="1"/>
  <c r="M9" i="1"/>
  <c r="S9" i="1" s="1"/>
  <c r="Y7" i="1"/>
  <c r="AC6" i="1"/>
  <c r="Z6" i="1"/>
  <c r="AD6" i="1" s="1"/>
  <c r="AR977" i="1"/>
  <c r="AG6" i="1"/>
  <c r="P8" i="1"/>
  <c r="R7" i="1"/>
  <c r="AL5" i="1"/>
  <c r="BI5" i="1" s="1"/>
  <c r="BS5" i="1" s="1"/>
  <c r="AV5" i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V31" i="1" s="1"/>
  <c r="AV32" i="1" s="1"/>
  <c r="AV33" i="1" s="1"/>
  <c r="AV34" i="1" s="1"/>
  <c r="AV35" i="1" s="1"/>
  <c r="AV36" i="1" s="1"/>
  <c r="AV37" i="1" s="1"/>
  <c r="AV38" i="1" s="1"/>
  <c r="AV39" i="1" s="1"/>
  <c r="AV40" i="1" s="1"/>
  <c r="AV41" i="1" s="1"/>
  <c r="AV42" i="1" s="1"/>
  <c r="AV43" i="1" s="1"/>
  <c r="AV44" i="1" s="1"/>
  <c r="AV45" i="1" s="1"/>
  <c r="AV46" i="1" s="1"/>
  <c r="AV47" i="1" s="1"/>
  <c r="AV48" i="1" s="1"/>
  <c r="AV49" i="1" s="1"/>
  <c r="AV50" i="1" s="1"/>
  <c r="AV51" i="1" s="1"/>
  <c r="AV52" i="1" s="1"/>
  <c r="AV53" i="1" s="1"/>
  <c r="AV54" i="1" s="1"/>
  <c r="AV55" i="1" s="1"/>
  <c r="AV56" i="1" s="1"/>
  <c r="AV57" i="1" s="1"/>
  <c r="AV58" i="1" s="1"/>
  <c r="AV59" i="1" s="1"/>
  <c r="AV60" i="1" s="1"/>
  <c r="AV61" i="1" s="1"/>
  <c r="AV62" i="1" s="1"/>
  <c r="AV63" i="1" s="1"/>
  <c r="AV64" i="1" s="1"/>
  <c r="AV65" i="1" s="1"/>
  <c r="AV66" i="1" s="1"/>
  <c r="AV67" i="1" s="1"/>
  <c r="AV68" i="1" s="1"/>
  <c r="AV69" i="1" s="1"/>
  <c r="AV70" i="1" s="1"/>
  <c r="AV71" i="1" s="1"/>
  <c r="AV72" i="1" s="1"/>
  <c r="AV73" i="1" s="1"/>
  <c r="AV74" i="1" s="1"/>
  <c r="AV75" i="1" s="1"/>
  <c r="AV76" i="1" s="1"/>
  <c r="AV77" i="1" s="1"/>
  <c r="AV78" i="1" s="1"/>
  <c r="AV79" i="1" s="1"/>
  <c r="AV80" i="1" s="1"/>
  <c r="AV81" i="1" s="1"/>
  <c r="AV82" i="1" s="1"/>
  <c r="AV83" i="1" s="1"/>
  <c r="AV84" i="1" s="1"/>
  <c r="AV85" i="1" s="1"/>
  <c r="AV86" i="1" s="1"/>
  <c r="AV87" i="1" s="1"/>
  <c r="AV88" i="1" s="1"/>
  <c r="AV89" i="1" s="1"/>
  <c r="AV90" i="1" s="1"/>
  <c r="AV91" i="1" s="1"/>
  <c r="AV92" i="1" s="1"/>
  <c r="AV93" i="1" s="1"/>
  <c r="AV94" i="1" s="1"/>
  <c r="AV95" i="1" s="1"/>
  <c r="AV96" i="1" s="1"/>
  <c r="AV97" i="1" s="1"/>
  <c r="AV98" i="1" s="1"/>
  <c r="AV99" i="1" s="1"/>
  <c r="AV100" i="1" s="1"/>
  <c r="AV101" i="1" s="1"/>
  <c r="AV102" i="1" s="1"/>
  <c r="AV103" i="1" s="1"/>
  <c r="AV104" i="1" s="1"/>
  <c r="AV105" i="1" s="1"/>
  <c r="AV106" i="1" s="1"/>
  <c r="AV107" i="1" s="1"/>
  <c r="AV108" i="1" s="1"/>
  <c r="AV109" i="1" s="1"/>
  <c r="AV110" i="1" s="1"/>
  <c r="AV111" i="1" s="1"/>
  <c r="AV112" i="1" s="1"/>
  <c r="AV113" i="1" s="1"/>
  <c r="AV114" i="1" s="1"/>
  <c r="AV115" i="1" s="1"/>
  <c r="AV116" i="1" s="1"/>
  <c r="AV117" i="1" s="1"/>
  <c r="AV118" i="1" s="1"/>
  <c r="AV119" i="1" s="1"/>
  <c r="AV120" i="1" s="1"/>
  <c r="AV121" i="1" s="1"/>
  <c r="AV122" i="1" s="1"/>
  <c r="AV123" i="1" s="1"/>
  <c r="AV124" i="1" s="1"/>
  <c r="AV125" i="1" s="1"/>
  <c r="AV126" i="1" s="1"/>
  <c r="AV127" i="1" s="1"/>
  <c r="AV128" i="1" s="1"/>
  <c r="AV129" i="1" s="1"/>
  <c r="AV130" i="1" s="1"/>
  <c r="AV131" i="1" s="1"/>
  <c r="AV132" i="1" s="1"/>
  <c r="AV133" i="1" s="1"/>
  <c r="AV134" i="1" s="1"/>
  <c r="AV135" i="1" s="1"/>
  <c r="AV136" i="1" s="1"/>
  <c r="AV137" i="1" s="1"/>
  <c r="AV138" i="1" s="1"/>
  <c r="AV139" i="1" s="1"/>
  <c r="AV140" i="1" s="1"/>
  <c r="AV141" i="1" s="1"/>
  <c r="AV142" i="1" s="1"/>
  <c r="AV143" i="1" s="1"/>
  <c r="AV144" i="1" s="1"/>
  <c r="AV145" i="1" s="1"/>
  <c r="AV146" i="1" s="1"/>
  <c r="AV147" i="1" s="1"/>
  <c r="AV148" i="1" s="1"/>
  <c r="AV149" i="1" s="1"/>
  <c r="AV150" i="1" s="1"/>
  <c r="AV151" i="1" s="1"/>
  <c r="AV152" i="1" s="1"/>
  <c r="AV153" i="1" s="1"/>
  <c r="AV154" i="1" s="1"/>
  <c r="AV155" i="1" s="1"/>
  <c r="AV156" i="1" s="1"/>
  <c r="AV157" i="1" s="1"/>
  <c r="AV158" i="1" s="1"/>
  <c r="AV159" i="1" s="1"/>
  <c r="AV160" i="1" s="1"/>
  <c r="AV161" i="1" s="1"/>
  <c r="AV162" i="1" s="1"/>
  <c r="AV163" i="1" s="1"/>
  <c r="AV164" i="1" s="1"/>
  <c r="AV165" i="1" s="1"/>
  <c r="AV166" i="1" s="1"/>
  <c r="AV167" i="1" s="1"/>
  <c r="AV168" i="1" s="1"/>
  <c r="AV169" i="1" s="1"/>
  <c r="AV170" i="1" s="1"/>
  <c r="AV171" i="1" s="1"/>
  <c r="AV172" i="1" s="1"/>
  <c r="AV173" i="1" s="1"/>
  <c r="AV174" i="1" s="1"/>
  <c r="AV175" i="1" s="1"/>
  <c r="BE5" i="1"/>
  <c r="AM6" i="1"/>
  <c r="BJ6" i="1" s="1"/>
  <c r="B28" i="3"/>
  <c r="E27" i="3"/>
  <c r="F27" i="3"/>
  <c r="BO7" i="1" l="1"/>
  <c r="BT6" i="1"/>
  <c r="BN7" i="1"/>
  <c r="BP9" i="1"/>
  <c r="BQ8" i="1"/>
  <c r="BV7" i="1"/>
  <c r="AP8" i="1"/>
  <c r="BL8" i="1" s="1"/>
  <c r="AC7" i="1"/>
  <c r="Z7" i="1"/>
  <c r="AD7" i="1" s="1"/>
  <c r="Y8" i="1"/>
  <c r="AL6" i="1"/>
  <c r="BI6" i="1" s="1"/>
  <c r="BS6" i="1" s="1"/>
  <c r="BD5" i="1"/>
  <c r="AG7" i="1"/>
  <c r="AM7" i="1"/>
  <c r="BJ7" i="1" s="1"/>
  <c r="BE6" i="1"/>
  <c r="P9" i="1"/>
  <c r="R8" i="1"/>
  <c r="AN8" i="1"/>
  <c r="BK8" i="1" s="1"/>
  <c r="BU8" i="1" s="1"/>
  <c r="BF7" i="1"/>
  <c r="L10" i="1"/>
  <c r="AB9" i="1"/>
  <c r="M10" i="1"/>
  <c r="S10" i="1" s="1"/>
  <c r="B29" i="3"/>
  <c r="E28" i="3"/>
  <c r="F28" i="3"/>
  <c r="BP10" i="1" l="1"/>
  <c r="BO8" i="1"/>
  <c r="BT7" i="1"/>
  <c r="BQ9" i="1"/>
  <c r="BV8" i="1"/>
  <c r="BN8" i="1"/>
  <c r="AP9" i="1"/>
  <c r="BL9" i="1" s="1"/>
  <c r="AG8" i="1"/>
  <c r="Y9" i="1"/>
  <c r="Z8" i="1"/>
  <c r="AD8" i="1" s="1"/>
  <c r="AC8" i="1"/>
  <c r="AN9" i="1"/>
  <c r="BK9" i="1" s="1"/>
  <c r="BU9" i="1" s="1"/>
  <c r="BF8" i="1"/>
  <c r="AM8" i="1"/>
  <c r="BJ8" i="1" s="1"/>
  <c r="BE7" i="1"/>
  <c r="P10" i="1"/>
  <c r="R9" i="1"/>
  <c r="L11" i="1"/>
  <c r="AB10" i="1"/>
  <c r="M11" i="1"/>
  <c r="S11" i="1" s="1"/>
  <c r="AL7" i="1"/>
  <c r="BI7" i="1" s="1"/>
  <c r="BS7" i="1" s="1"/>
  <c r="BD6" i="1"/>
  <c r="Q10" i="1"/>
  <c r="B30" i="3"/>
  <c r="E29" i="3"/>
  <c r="F29" i="3"/>
  <c r="BQ10" i="1" l="1"/>
  <c r="BV9" i="1"/>
  <c r="BP11" i="1"/>
  <c r="BN9" i="1"/>
  <c r="BO9" i="1"/>
  <c r="BT8" i="1"/>
  <c r="AP10" i="1"/>
  <c r="BL10" i="1" s="1"/>
  <c r="Q11" i="1"/>
  <c r="AL8" i="1"/>
  <c r="BI8" i="1" s="1"/>
  <c r="BS8" i="1" s="1"/>
  <c r="BD7" i="1"/>
  <c r="Y10" i="1"/>
  <c r="Z9" i="1"/>
  <c r="AD9" i="1" s="1"/>
  <c r="AC9" i="1"/>
  <c r="P11" i="1"/>
  <c r="R10" i="1"/>
  <c r="AG9" i="1"/>
  <c r="AN10" i="1"/>
  <c r="BK10" i="1" s="1"/>
  <c r="BU10" i="1" s="1"/>
  <c r="BF9" i="1"/>
  <c r="L12" i="1"/>
  <c r="AB11" i="1"/>
  <c r="M12" i="1"/>
  <c r="S12" i="1" s="1"/>
  <c r="AM9" i="1"/>
  <c r="BJ9" i="1" s="1"/>
  <c r="BE8" i="1"/>
  <c r="B31" i="3"/>
  <c r="E30" i="3"/>
  <c r="F30" i="3"/>
  <c r="BP12" i="1" l="1"/>
  <c r="BN10" i="1"/>
  <c r="BQ11" i="1"/>
  <c r="BV10" i="1"/>
  <c r="BO10" i="1"/>
  <c r="BT9" i="1"/>
  <c r="AP11" i="1"/>
  <c r="BL11" i="1" s="1"/>
  <c r="AN11" i="1"/>
  <c r="BK11" i="1" s="1"/>
  <c r="BU11" i="1" s="1"/>
  <c r="BF10" i="1"/>
  <c r="Y11" i="1"/>
  <c r="AC10" i="1"/>
  <c r="Z10" i="1"/>
  <c r="AD10" i="1" s="1"/>
  <c r="P12" i="1"/>
  <c r="R11" i="1"/>
  <c r="L13" i="1"/>
  <c r="AB12" i="1"/>
  <c r="M13" i="1"/>
  <c r="S13" i="1" s="1"/>
  <c r="AG10" i="1"/>
  <c r="AL9" i="1"/>
  <c r="BI9" i="1" s="1"/>
  <c r="BS9" i="1" s="1"/>
  <c r="BD8" i="1"/>
  <c r="AM10" i="1"/>
  <c r="BJ10" i="1" s="1"/>
  <c r="BE9" i="1"/>
  <c r="Q12" i="1"/>
  <c r="E31" i="3"/>
  <c r="F31" i="3"/>
  <c r="BN11" i="1" l="1"/>
  <c r="BQ12" i="1"/>
  <c r="BV11" i="1"/>
  <c r="BP13" i="1"/>
  <c r="BO11" i="1"/>
  <c r="BT10" i="1"/>
  <c r="AP12" i="1"/>
  <c r="BL12" i="1" s="1"/>
  <c r="Q13" i="1"/>
  <c r="AM11" i="1"/>
  <c r="BJ11" i="1" s="1"/>
  <c r="BE10" i="1"/>
  <c r="Y12" i="1"/>
  <c r="AC11" i="1"/>
  <c r="Z11" i="1"/>
  <c r="AD11" i="1" s="1"/>
  <c r="P13" i="1"/>
  <c r="R12" i="1"/>
  <c r="AL10" i="1"/>
  <c r="BI10" i="1" s="1"/>
  <c r="BS10" i="1" s="1"/>
  <c r="BD9" i="1"/>
  <c r="AN12" i="1"/>
  <c r="BK12" i="1" s="1"/>
  <c r="BU12" i="1" s="1"/>
  <c r="BF11" i="1"/>
  <c r="AG11" i="1"/>
  <c r="L14" i="1"/>
  <c r="AB13" i="1"/>
  <c r="M14" i="1"/>
  <c r="S14" i="1" s="1"/>
  <c r="BO12" i="1" l="1"/>
  <c r="BT11" i="1"/>
  <c r="BP14" i="1"/>
  <c r="BN12" i="1"/>
  <c r="BQ13" i="1"/>
  <c r="BV12" i="1"/>
  <c r="AP13" i="1"/>
  <c r="BL13" i="1" s="1"/>
  <c r="L15" i="1"/>
  <c r="AB14" i="1"/>
  <c r="M15" i="1"/>
  <c r="S15" i="1" s="1"/>
  <c r="Q14" i="1"/>
  <c r="AN13" i="1"/>
  <c r="BK13" i="1" s="1"/>
  <c r="BU13" i="1" s="1"/>
  <c r="BF12" i="1"/>
  <c r="AM12" i="1"/>
  <c r="BJ12" i="1" s="1"/>
  <c r="BE11" i="1"/>
  <c r="Y13" i="1"/>
  <c r="Z12" i="1"/>
  <c r="AD12" i="1" s="1"/>
  <c r="AC12" i="1"/>
  <c r="P14" i="1"/>
  <c r="R13" i="1"/>
  <c r="AG12" i="1"/>
  <c r="AL11" i="1"/>
  <c r="BI11" i="1" s="1"/>
  <c r="BS11" i="1" s="1"/>
  <c r="BD10" i="1"/>
  <c r="BP15" i="1" l="1"/>
  <c r="BN13" i="1"/>
  <c r="BO13" i="1"/>
  <c r="BT12" i="1"/>
  <c r="BQ14" i="1"/>
  <c r="BV13" i="1"/>
  <c r="AP14" i="1"/>
  <c r="BL14" i="1" s="1"/>
  <c r="Q15" i="1"/>
  <c r="Y14" i="1"/>
  <c r="Z13" i="1"/>
  <c r="AD13" i="1" s="1"/>
  <c r="AC13" i="1"/>
  <c r="AN14" i="1"/>
  <c r="BK14" i="1" s="1"/>
  <c r="BU14" i="1" s="1"/>
  <c r="BF13" i="1"/>
  <c r="L16" i="1"/>
  <c r="AB15" i="1"/>
  <c r="M16" i="1"/>
  <c r="S16" i="1" s="1"/>
  <c r="AM13" i="1"/>
  <c r="BJ13" i="1" s="1"/>
  <c r="BE12" i="1"/>
  <c r="AG13" i="1"/>
  <c r="AL12" i="1"/>
  <c r="BI12" i="1" s="1"/>
  <c r="BS12" i="1" s="1"/>
  <c r="BD11" i="1"/>
  <c r="P15" i="1"/>
  <c r="R14" i="1"/>
  <c r="BN14" i="1" l="1"/>
  <c r="BO14" i="1"/>
  <c r="BT13" i="1"/>
  <c r="BP16" i="1"/>
  <c r="BQ15" i="1"/>
  <c r="BV14" i="1"/>
  <c r="AP15" i="1"/>
  <c r="BL15" i="1" s="1"/>
  <c r="AG14" i="1"/>
  <c r="AM14" i="1"/>
  <c r="BJ14" i="1" s="1"/>
  <c r="BE13" i="1"/>
  <c r="P16" i="1"/>
  <c r="R15" i="1"/>
  <c r="L17" i="1"/>
  <c r="AB16" i="1"/>
  <c r="M17" i="1"/>
  <c r="S17" i="1" s="1"/>
  <c r="Q16" i="1"/>
  <c r="AL13" i="1"/>
  <c r="BI13" i="1" s="1"/>
  <c r="BS13" i="1" s="1"/>
  <c r="BD12" i="1"/>
  <c r="Y15" i="1"/>
  <c r="AC14" i="1"/>
  <c r="Z14" i="1"/>
  <c r="AD14" i="1" s="1"/>
  <c r="AN15" i="1"/>
  <c r="BK15" i="1" s="1"/>
  <c r="BU15" i="1" s="1"/>
  <c r="BF14" i="1"/>
  <c r="BQ16" i="1" l="1"/>
  <c r="BV15" i="1"/>
  <c r="BO15" i="1"/>
  <c r="BT14" i="1"/>
  <c r="BP17" i="1"/>
  <c r="BN15" i="1"/>
  <c r="AP16" i="1"/>
  <c r="BL16" i="1" s="1"/>
  <c r="L18" i="1"/>
  <c r="AB17" i="1"/>
  <c r="M18" i="1"/>
  <c r="S18" i="1" s="1"/>
  <c r="AL14" i="1"/>
  <c r="BI14" i="1" s="1"/>
  <c r="BS14" i="1" s="1"/>
  <c r="BD13" i="1"/>
  <c r="AM15" i="1"/>
  <c r="BJ15" i="1" s="1"/>
  <c r="BE14" i="1"/>
  <c r="Q17" i="1"/>
  <c r="Y16" i="1"/>
  <c r="Z15" i="1"/>
  <c r="AD15" i="1" s="1"/>
  <c r="AC15" i="1"/>
  <c r="P17" i="1"/>
  <c r="R16" i="1"/>
  <c r="AG15" i="1"/>
  <c r="AN16" i="1"/>
  <c r="BK16" i="1" s="1"/>
  <c r="BU16" i="1" s="1"/>
  <c r="BF15" i="1"/>
  <c r="BO16" i="1" l="1"/>
  <c r="BT15" i="1"/>
  <c r="BP18" i="1"/>
  <c r="BQ17" i="1"/>
  <c r="BV16" i="1"/>
  <c r="BN16" i="1"/>
  <c r="AP17" i="1"/>
  <c r="BL17" i="1" s="1"/>
  <c r="AG16" i="1"/>
  <c r="AM16" i="1"/>
  <c r="BJ16" i="1" s="1"/>
  <c r="BE15" i="1"/>
  <c r="Y17" i="1"/>
  <c r="Z16" i="1"/>
  <c r="AD16" i="1" s="1"/>
  <c r="AC16" i="1"/>
  <c r="L19" i="1"/>
  <c r="AB18" i="1"/>
  <c r="M19" i="1"/>
  <c r="S19" i="1" s="1"/>
  <c r="AN17" i="1"/>
  <c r="BK17" i="1" s="1"/>
  <c r="BU17" i="1" s="1"/>
  <c r="BF16" i="1"/>
  <c r="P18" i="1"/>
  <c r="R17" i="1"/>
  <c r="Q18" i="1"/>
  <c r="AL15" i="1"/>
  <c r="BI15" i="1" s="1"/>
  <c r="BS15" i="1" s="1"/>
  <c r="BD14" i="1"/>
  <c r="BN17" i="1" l="1"/>
  <c r="BQ18" i="1"/>
  <c r="BV17" i="1"/>
  <c r="BO17" i="1"/>
  <c r="BT16" i="1"/>
  <c r="BP19" i="1"/>
  <c r="AP18" i="1"/>
  <c r="BL18" i="1" s="1"/>
  <c r="Q19" i="1"/>
  <c r="AM17" i="1"/>
  <c r="BJ17" i="1" s="1"/>
  <c r="BE16" i="1"/>
  <c r="AG17" i="1"/>
  <c r="AN18" i="1"/>
  <c r="BK18" i="1" s="1"/>
  <c r="BU18" i="1" s="1"/>
  <c r="BF17" i="1"/>
  <c r="P19" i="1"/>
  <c r="R18" i="1"/>
  <c r="Y18" i="1"/>
  <c r="AC17" i="1"/>
  <c r="Z17" i="1"/>
  <c r="AD17" i="1" s="1"/>
  <c r="AL16" i="1"/>
  <c r="BI16" i="1" s="1"/>
  <c r="BS16" i="1" s="1"/>
  <c r="BD15" i="1"/>
  <c r="L20" i="1"/>
  <c r="AB19" i="1"/>
  <c r="M20" i="1"/>
  <c r="S20" i="1" s="1"/>
  <c r="BQ19" i="1" l="1"/>
  <c r="BV18" i="1"/>
  <c r="BO18" i="1"/>
  <c r="BT17" i="1"/>
  <c r="BN18" i="1"/>
  <c r="BP20" i="1"/>
  <c r="AP19" i="1"/>
  <c r="BL19" i="1" s="1"/>
  <c r="L21" i="1"/>
  <c r="AB20" i="1"/>
  <c r="M21" i="1"/>
  <c r="S21" i="1" s="1"/>
  <c r="Y19" i="1"/>
  <c r="AC18" i="1"/>
  <c r="Z18" i="1"/>
  <c r="AD18" i="1" s="1"/>
  <c r="Q20" i="1"/>
  <c r="AN19" i="1"/>
  <c r="BK19" i="1" s="1"/>
  <c r="BU19" i="1" s="1"/>
  <c r="BF18" i="1"/>
  <c r="AM18" i="1"/>
  <c r="BJ18" i="1" s="1"/>
  <c r="BE17" i="1"/>
  <c r="AL17" i="1"/>
  <c r="BI17" i="1" s="1"/>
  <c r="BS17" i="1" s="1"/>
  <c r="BD16" i="1"/>
  <c r="P20" i="1"/>
  <c r="R19" i="1"/>
  <c r="AG18" i="1"/>
  <c r="AB986" i="1"/>
  <c r="AB987" i="1" s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709" i="1"/>
  <c r="I712" i="1"/>
  <c r="I711" i="1"/>
  <c r="I710" i="1"/>
  <c r="I708" i="1"/>
  <c r="I707" i="1"/>
  <c r="I709" i="1"/>
  <c r="BO19" i="1" l="1"/>
  <c r="BT18" i="1"/>
  <c r="BN19" i="1"/>
  <c r="BQ20" i="1"/>
  <c r="BV19" i="1"/>
  <c r="BP21" i="1"/>
  <c r="AP20" i="1"/>
  <c r="BL20" i="1" s="1"/>
  <c r="Q21" i="1"/>
  <c r="N192" i="1"/>
  <c r="AS192" i="1"/>
  <c r="AU192" i="1" s="1"/>
  <c r="AF192" i="1"/>
  <c r="N208" i="1"/>
  <c r="AS208" i="1"/>
  <c r="AU208" i="1" s="1"/>
  <c r="AF208" i="1"/>
  <c r="N224" i="1"/>
  <c r="AS224" i="1"/>
  <c r="AU224" i="1" s="1"/>
  <c r="AF224" i="1"/>
  <c r="N240" i="1"/>
  <c r="AS240" i="1"/>
  <c r="AU240" i="1" s="1"/>
  <c r="AF240" i="1"/>
  <c r="N260" i="1"/>
  <c r="AS260" i="1"/>
  <c r="AU260" i="1" s="1"/>
  <c r="AF260" i="1"/>
  <c r="N280" i="1"/>
  <c r="AS280" i="1"/>
  <c r="AU280" i="1" s="1"/>
  <c r="AF280" i="1"/>
  <c r="N296" i="1"/>
  <c r="AS296" i="1"/>
  <c r="AU296" i="1" s="1"/>
  <c r="AF296" i="1"/>
  <c r="N312" i="1"/>
  <c r="AS312" i="1"/>
  <c r="AU312" i="1" s="1"/>
  <c r="AF312" i="1"/>
  <c r="N332" i="1"/>
  <c r="AS332" i="1"/>
  <c r="AU332" i="1" s="1"/>
  <c r="AF332" i="1"/>
  <c r="N352" i="1"/>
  <c r="AS352" i="1"/>
  <c r="AU352" i="1" s="1"/>
  <c r="AF352" i="1"/>
  <c r="N376" i="1"/>
  <c r="AS376" i="1"/>
  <c r="AU376" i="1" s="1"/>
  <c r="AF376" i="1"/>
  <c r="N396" i="1"/>
  <c r="AS396" i="1"/>
  <c r="AU396" i="1" s="1"/>
  <c r="AF396" i="1"/>
  <c r="N412" i="1"/>
  <c r="AS412" i="1"/>
  <c r="AU412" i="1" s="1"/>
  <c r="AF412" i="1"/>
  <c r="N436" i="1"/>
  <c r="AS436" i="1"/>
  <c r="AU436" i="1" s="1"/>
  <c r="AF436" i="1"/>
  <c r="N452" i="1"/>
  <c r="AS452" i="1"/>
  <c r="AU452" i="1" s="1"/>
  <c r="AF452" i="1"/>
  <c r="N476" i="1"/>
  <c r="AS476" i="1"/>
  <c r="AU476" i="1" s="1"/>
  <c r="AF476" i="1"/>
  <c r="N496" i="1"/>
  <c r="AS496" i="1"/>
  <c r="AU496" i="1" s="1"/>
  <c r="AF496" i="1"/>
  <c r="N516" i="1"/>
  <c r="AS516" i="1"/>
  <c r="AU516" i="1" s="1"/>
  <c r="AF516" i="1"/>
  <c r="N536" i="1"/>
  <c r="AS536" i="1"/>
  <c r="AU536" i="1" s="1"/>
  <c r="AF536" i="1"/>
  <c r="N556" i="1"/>
  <c r="AS556" i="1"/>
  <c r="AU556" i="1" s="1"/>
  <c r="AF556" i="1"/>
  <c r="N572" i="1"/>
  <c r="AS572" i="1"/>
  <c r="AU572" i="1" s="1"/>
  <c r="AF572" i="1"/>
  <c r="N588" i="1"/>
  <c r="AS588" i="1"/>
  <c r="AU588" i="1" s="1"/>
  <c r="AF588" i="1"/>
  <c r="N600" i="1"/>
  <c r="AS600" i="1"/>
  <c r="AU600" i="1" s="1"/>
  <c r="AF600" i="1"/>
  <c r="N604" i="1"/>
  <c r="AS604" i="1"/>
  <c r="AU604" i="1" s="1"/>
  <c r="AF604" i="1"/>
  <c r="N608" i="1"/>
  <c r="AS608" i="1"/>
  <c r="AU608" i="1" s="1"/>
  <c r="AF608" i="1"/>
  <c r="N612" i="1"/>
  <c r="AS612" i="1"/>
  <c r="AU612" i="1" s="1"/>
  <c r="AF612" i="1"/>
  <c r="N616" i="1"/>
  <c r="AS616" i="1"/>
  <c r="AU616" i="1" s="1"/>
  <c r="AF616" i="1"/>
  <c r="N620" i="1"/>
  <c r="AS620" i="1"/>
  <c r="AU620" i="1" s="1"/>
  <c r="AF620" i="1"/>
  <c r="N624" i="1"/>
  <c r="AS624" i="1"/>
  <c r="AU624" i="1" s="1"/>
  <c r="AF624" i="1"/>
  <c r="N628" i="1"/>
  <c r="AS628" i="1"/>
  <c r="AU628" i="1" s="1"/>
  <c r="AF628" i="1"/>
  <c r="N636" i="1"/>
  <c r="AS636" i="1"/>
  <c r="AU636" i="1" s="1"/>
  <c r="AF636" i="1"/>
  <c r="N648" i="1"/>
  <c r="AS648" i="1"/>
  <c r="AU648" i="1" s="1"/>
  <c r="AF648" i="1"/>
  <c r="N652" i="1"/>
  <c r="AS652" i="1"/>
  <c r="AU652" i="1" s="1"/>
  <c r="AF652" i="1"/>
  <c r="N656" i="1"/>
  <c r="AS656" i="1"/>
  <c r="AU656" i="1" s="1"/>
  <c r="AF656" i="1"/>
  <c r="N660" i="1"/>
  <c r="AS660" i="1"/>
  <c r="AU660" i="1" s="1"/>
  <c r="AF660" i="1"/>
  <c r="N664" i="1"/>
  <c r="AS664" i="1"/>
  <c r="AU664" i="1" s="1"/>
  <c r="AF664" i="1"/>
  <c r="N668" i="1"/>
  <c r="AS668" i="1"/>
  <c r="AU668" i="1" s="1"/>
  <c r="AF668" i="1"/>
  <c r="N672" i="1"/>
  <c r="AS672" i="1"/>
  <c r="AU672" i="1" s="1"/>
  <c r="AF672" i="1"/>
  <c r="N676" i="1"/>
  <c r="AS676" i="1"/>
  <c r="AU676" i="1" s="1"/>
  <c r="AF676" i="1"/>
  <c r="N680" i="1"/>
  <c r="AS680" i="1"/>
  <c r="AU680" i="1" s="1"/>
  <c r="AF680" i="1"/>
  <c r="N684" i="1"/>
  <c r="AS684" i="1"/>
  <c r="AU684" i="1" s="1"/>
  <c r="AF684" i="1"/>
  <c r="N688" i="1"/>
  <c r="AS688" i="1"/>
  <c r="AU688" i="1" s="1"/>
  <c r="AF688" i="1"/>
  <c r="N692" i="1"/>
  <c r="AS692" i="1"/>
  <c r="AU692" i="1" s="1"/>
  <c r="AF692" i="1"/>
  <c r="N696" i="1"/>
  <c r="AS696" i="1"/>
  <c r="AU696" i="1" s="1"/>
  <c r="AF696" i="1"/>
  <c r="N700" i="1"/>
  <c r="AS700" i="1"/>
  <c r="AU700" i="1" s="1"/>
  <c r="AF700" i="1"/>
  <c r="N704" i="1"/>
  <c r="AS704" i="1"/>
  <c r="AU704" i="1" s="1"/>
  <c r="AF704" i="1"/>
  <c r="N708" i="1"/>
  <c r="AS708" i="1"/>
  <c r="AU708" i="1" s="1"/>
  <c r="AF708" i="1"/>
  <c r="N713" i="1"/>
  <c r="AS713" i="1"/>
  <c r="AU713" i="1" s="1"/>
  <c r="AF713" i="1"/>
  <c r="N717" i="1"/>
  <c r="AS717" i="1"/>
  <c r="AU717" i="1" s="1"/>
  <c r="AF717" i="1"/>
  <c r="N721" i="1"/>
  <c r="AS721" i="1"/>
  <c r="AU721" i="1" s="1"/>
  <c r="AF721" i="1"/>
  <c r="N725" i="1"/>
  <c r="AS725" i="1"/>
  <c r="AU725" i="1" s="1"/>
  <c r="AF725" i="1"/>
  <c r="N729" i="1"/>
  <c r="AS729" i="1"/>
  <c r="AU729" i="1" s="1"/>
  <c r="AF729" i="1"/>
  <c r="N733" i="1"/>
  <c r="AS733" i="1"/>
  <c r="AU733" i="1" s="1"/>
  <c r="AF733" i="1"/>
  <c r="N737" i="1"/>
  <c r="AS737" i="1"/>
  <c r="AU737" i="1" s="1"/>
  <c r="AF737" i="1"/>
  <c r="N741" i="1"/>
  <c r="AS741" i="1"/>
  <c r="AU741" i="1" s="1"/>
  <c r="AF741" i="1"/>
  <c r="N745" i="1"/>
  <c r="AS745" i="1"/>
  <c r="AU745" i="1" s="1"/>
  <c r="AF745" i="1"/>
  <c r="N749" i="1"/>
  <c r="AS749" i="1"/>
  <c r="AU749" i="1" s="1"/>
  <c r="AF749" i="1"/>
  <c r="N753" i="1"/>
  <c r="AS753" i="1"/>
  <c r="AU753" i="1" s="1"/>
  <c r="AF753" i="1"/>
  <c r="N757" i="1"/>
  <c r="AS757" i="1"/>
  <c r="AU757" i="1" s="1"/>
  <c r="AF757" i="1"/>
  <c r="N761" i="1"/>
  <c r="AS761" i="1"/>
  <c r="AU761" i="1" s="1"/>
  <c r="AF761" i="1"/>
  <c r="N765" i="1"/>
  <c r="AS765" i="1"/>
  <c r="AU765" i="1" s="1"/>
  <c r="AF765" i="1"/>
  <c r="N769" i="1"/>
  <c r="AS769" i="1"/>
  <c r="AU769" i="1" s="1"/>
  <c r="AF769" i="1"/>
  <c r="N773" i="1"/>
  <c r="AS773" i="1"/>
  <c r="AU773" i="1" s="1"/>
  <c r="AF773" i="1"/>
  <c r="N777" i="1"/>
  <c r="AS777" i="1"/>
  <c r="AU777" i="1" s="1"/>
  <c r="AF777" i="1"/>
  <c r="N781" i="1"/>
  <c r="AS781" i="1"/>
  <c r="AU781" i="1" s="1"/>
  <c r="AF781" i="1"/>
  <c r="N785" i="1"/>
  <c r="AS785" i="1"/>
  <c r="AU785" i="1" s="1"/>
  <c r="AF785" i="1"/>
  <c r="N789" i="1"/>
  <c r="AS789" i="1"/>
  <c r="AU789" i="1" s="1"/>
  <c r="AF789" i="1"/>
  <c r="N793" i="1"/>
  <c r="AS793" i="1"/>
  <c r="AU793" i="1" s="1"/>
  <c r="AF793" i="1"/>
  <c r="N797" i="1"/>
  <c r="AS797" i="1"/>
  <c r="AU797" i="1" s="1"/>
  <c r="AF797" i="1"/>
  <c r="N801" i="1"/>
  <c r="AS801" i="1"/>
  <c r="AU801" i="1" s="1"/>
  <c r="AF801" i="1"/>
  <c r="N805" i="1"/>
  <c r="AS805" i="1"/>
  <c r="AU805" i="1" s="1"/>
  <c r="AF805" i="1"/>
  <c r="N809" i="1"/>
  <c r="AS809" i="1"/>
  <c r="AU809" i="1" s="1"/>
  <c r="AF809" i="1"/>
  <c r="N813" i="1"/>
  <c r="AS813" i="1"/>
  <c r="AU813" i="1" s="1"/>
  <c r="AF813" i="1"/>
  <c r="N817" i="1"/>
  <c r="AS817" i="1"/>
  <c r="AU817" i="1" s="1"/>
  <c r="AF817" i="1"/>
  <c r="N821" i="1"/>
  <c r="AS821" i="1"/>
  <c r="AU821" i="1" s="1"/>
  <c r="AF821" i="1"/>
  <c r="N825" i="1"/>
  <c r="AS825" i="1"/>
  <c r="AU825" i="1" s="1"/>
  <c r="AF825" i="1"/>
  <c r="N829" i="1"/>
  <c r="AS829" i="1"/>
  <c r="AU829" i="1" s="1"/>
  <c r="AF829" i="1"/>
  <c r="N833" i="1"/>
  <c r="AS833" i="1"/>
  <c r="AU833" i="1" s="1"/>
  <c r="AF833" i="1"/>
  <c r="N837" i="1"/>
  <c r="AS837" i="1"/>
  <c r="AU837" i="1" s="1"/>
  <c r="AF837" i="1"/>
  <c r="N841" i="1"/>
  <c r="AS841" i="1"/>
  <c r="AU841" i="1" s="1"/>
  <c r="AF841" i="1"/>
  <c r="N845" i="1"/>
  <c r="AS845" i="1"/>
  <c r="AU845" i="1" s="1"/>
  <c r="AF845" i="1"/>
  <c r="N849" i="1"/>
  <c r="AS849" i="1"/>
  <c r="AU849" i="1" s="1"/>
  <c r="AF849" i="1"/>
  <c r="N853" i="1"/>
  <c r="AF853" i="1"/>
  <c r="AS853" i="1"/>
  <c r="AU853" i="1" s="1"/>
  <c r="N857" i="1"/>
  <c r="AS857" i="1"/>
  <c r="AU857" i="1" s="1"/>
  <c r="AF857" i="1"/>
  <c r="N861" i="1"/>
  <c r="AS861" i="1"/>
  <c r="AU861" i="1" s="1"/>
  <c r="AF861" i="1"/>
  <c r="N865" i="1"/>
  <c r="AS865" i="1"/>
  <c r="AU865" i="1" s="1"/>
  <c r="AF865" i="1"/>
  <c r="N869" i="1"/>
  <c r="AS869" i="1"/>
  <c r="AU869" i="1" s="1"/>
  <c r="AF869" i="1"/>
  <c r="N873" i="1"/>
  <c r="AS873" i="1"/>
  <c r="AU873" i="1" s="1"/>
  <c r="AF873" i="1"/>
  <c r="N877" i="1"/>
  <c r="AS877" i="1"/>
  <c r="AU877" i="1" s="1"/>
  <c r="AF877" i="1"/>
  <c r="N881" i="1"/>
  <c r="AS881" i="1"/>
  <c r="AU881" i="1" s="1"/>
  <c r="AF881" i="1"/>
  <c r="N885" i="1"/>
  <c r="AS885" i="1"/>
  <c r="AU885" i="1" s="1"/>
  <c r="AF885" i="1"/>
  <c r="N889" i="1"/>
  <c r="AS889" i="1"/>
  <c r="AU889" i="1" s="1"/>
  <c r="AF889" i="1"/>
  <c r="N893" i="1"/>
  <c r="AS893" i="1"/>
  <c r="AU893" i="1" s="1"/>
  <c r="AF893" i="1"/>
  <c r="N897" i="1"/>
  <c r="AS897" i="1"/>
  <c r="AU897" i="1" s="1"/>
  <c r="AF897" i="1"/>
  <c r="N901" i="1"/>
  <c r="AS901" i="1"/>
  <c r="AU901" i="1" s="1"/>
  <c r="AF901" i="1"/>
  <c r="N905" i="1"/>
  <c r="AS905" i="1"/>
  <c r="AU905" i="1" s="1"/>
  <c r="AF905" i="1"/>
  <c r="N909" i="1"/>
  <c r="AS909" i="1"/>
  <c r="AU909" i="1" s="1"/>
  <c r="AF909" i="1"/>
  <c r="N913" i="1"/>
  <c r="AS913" i="1"/>
  <c r="AU913" i="1" s="1"/>
  <c r="AF913" i="1"/>
  <c r="N917" i="1"/>
  <c r="AS917" i="1"/>
  <c r="AU917" i="1" s="1"/>
  <c r="AF917" i="1"/>
  <c r="N921" i="1"/>
  <c r="AS921" i="1"/>
  <c r="AU921" i="1" s="1"/>
  <c r="AF921" i="1"/>
  <c r="N925" i="1"/>
  <c r="AS925" i="1"/>
  <c r="AU925" i="1" s="1"/>
  <c r="AF925" i="1"/>
  <c r="N929" i="1"/>
  <c r="AS929" i="1"/>
  <c r="AU929" i="1" s="1"/>
  <c r="AF929" i="1"/>
  <c r="N933" i="1"/>
  <c r="AS933" i="1"/>
  <c r="AU933" i="1" s="1"/>
  <c r="AF933" i="1"/>
  <c r="N937" i="1"/>
  <c r="AS937" i="1"/>
  <c r="AU937" i="1" s="1"/>
  <c r="AF937" i="1"/>
  <c r="N941" i="1"/>
  <c r="AS941" i="1"/>
  <c r="AU941" i="1" s="1"/>
  <c r="AF941" i="1"/>
  <c r="N945" i="1"/>
  <c r="AS945" i="1"/>
  <c r="AU945" i="1" s="1"/>
  <c r="AF945" i="1"/>
  <c r="N949" i="1"/>
  <c r="AS949" i="1"/>
  <c r="AU949" i="1" s="1"/>
  <c r="AF949" i="1"/>
  <c r="N953" i="1"/>
  <c r="AS953" i="1"/>
  <c r="AU953" i="1" s="1"/>
  <c r="AF953" i="1"/>
  <c r="N957" i="1"/>
  <c r="AS957" i="1"/>
  <c r="AU957" i="1" s="1"/>
  <c r="AF957" i="1"/>
  <c r="N961" i="1"/>
  <c r="AS961" i="1"/>
  <c r="AU961" i="1" s="1"/>
  <c r="AF961" i="1"/>
  <c r="N965" i="1"/>
  <c r="AS965" i="1"/>
  <c r="AU965" i="1" s="1"/>
  <c r="AF965" i="1"/>
  <c r="N969" i="1"/>
  <c r="AS969" i="1"/>
  <c r="AU969" i="1" s="1"/>
  <c r="AF969" i="1"/>
  <c r="N973" i="1"/>
  <c r="AS973" i="1"/>
  <c r="AU973" i="1" s="1"/>
  <c r="AF973" i="1"/>
  <c r="N180" i="1"/>
  <c r="AS180" i="1"/>
  <c r="AU180" i="1" s="1"/>
  <c r="AF180" i="1"/>
  <c r="N196" i="1"/>
  <c r="AS196" i="1"/>
  <c r="AU196" i="1" s="1"/>
  <c r="AF196" i="1"/>
  <c r="N212" i="1"/>
  <c r="AS212" i="1"/>
  <c r="AU212" i="1" s="1"/>
  <c r="AF212" i="1"/>
  <c r="N228" i="1"/>
  <c r="AS228" i="1"/>
  <c r="AU228" i="1" s="1"/>
  <c r="AF228" i="1"/>
  <c r="N248" i="1"/>
  <c r="AS248" i="1"/>
  <c r="AU248" i="1" s="1"/>
  <c r="AF248" i="1"/>
  <c r="N268" i="1"/>
  <c r="AS268" i="1"/>
  <c r="AU268" i="1" s="1"/>
  <c r="AF268" i="1"/>
  <c r="N284" i="1"/>
  <c r="AS284" i="1"/>
  <c r="AU284" i="1" s="1"/>
  <c r="AF284" i="1"/>
  <c r="N300" i="1"/>
  <c r="AS300" i="1"/>
  <c r="AU300" i="1" s="1"/>
  <c r="AF300" i="1"/>
  <c r="N320" i="1"/>
  <c r="AS320" i="1"/>
  <c r="AU320" i="1" s="1"/>
  <c r="AF320" i="1"/>
  <c r="N340" i="1"/>
  <c r="AS340" i="1"/>
  <c r="AU340" i="1" s="1"/>
  <c r="AF340" i="1"/>
  <c r="N360" i="1"/>
  <c r="AS360" i="1"/>
  <c r="AU360" i="1" s="1"/>
  <c r="AF360" i="1"/>
  <c r="N372" i="1"/>
  <c r="AS372" i="1"/>
  <c r="AU372" i="1" s="1"/>
  <c r="AF372" i="1"/>
  <c r="N400" i="1"/>
  <c r="AS400" i="1"/>
  <c r="AU400" i="1" s="1"/>
  <c r="AF400" i="1"/>
  <c r="N416" i="1"/>
  <c r="AS416" i="1"/>
  <c r="AU416" i="1" s="1"/>
  <c r="AF416" i="1"/>
  <c r="N440" i="1"/>
  <c r="AS440" i="1"/>
  <c r="AU440" i="1" s="1"/>
  <c r="AF440" i="1"/>
  <c r="N456" i="1"/>
  <c r="AS456" i="1"/>
  <c r="AU456" i="1" s="1"/>
  <c r="AF456" i="1"/>
  <c r="N480" i="1"/>
  <c r="AS480" i="1"/>
  <c r="AU480" i="1" s="1"/>
  <c r="AF480" i="1"/>
  <c r="N492" i="1"/>
  <c r="AS492" i="1"/>
  <c r="AU492" i="1" s="1"/>
  <c r="AF492" i="1"/>
  <c r="N512" i="1"/>
  <c r="AS512" i="1"/>
  <c r="AU512" i="1" s="1"/>
  <c r="AF512" i="1"/>
  <c r="N528" i="1"/>
  <c r="AS528" i="1"/>
  <c r="AU528" i="1" s="1"/>
  <c r="AF528" i="1"/>
  <c r="N544" i="1"/>
  <c r="AS544" i="1"/>
  <c r="AU544" i="1" s="1"/>
  <c r="AF544" i="1"/>
  <c r="N564" i="1"/>
  <c r="AS564" i="1"/>
  <c r="AU564" i="1" s="1"/>
  <c r="AF564" i="1"/>
  <c r="N584" i="1"/>
  <c r="AS584" i="1"/>
  <c r="AU584" i="1" s="1"/>
  <c r="AF584" i="1"/>
  <c r="N632" i="1"/>
  <c r="AS632" i="1"/>
  <c r="AU632" i="1" s="1"/>
  <c r="AF632" i="1"/>
  <c r="AS177" i="1"/>
  <c r="AU177" i="1" s="1"/>
  <c r="AF177" i="1"/>
  <c r="N181" i="1"/>
  <c r="AS181" i="1"/>
  <c r="AU181" i="1" s="1"/>
  <c r="AF181" i="1"/>
  <c r="N185" i="1"/>
  <c r="AS185" i="1"/>
  <c r="AU185" i="1" s="1"/>
  <c r="AF185" i="1"/>
  <c r="N189" i="1"/>
  <c r="AS189" i="1"/>
  <c r="AU189" i="1" s="1"/>
  <c r="AF189" i="1"/>
  <c r="N193" i="1"/>
  <c r="AS193" i="1"/>
  <c r="AU193" i="1" s="1"/>
  <c r="AF193" i="1"/>
  <c r="N197" i="1"/>
  <c r="AS197" i="1"/>
  <c r="AU197" i="1" s="1"/>
  <c r="AF197" i="1"/>
  <c r="N201" i="1"/>
  <c r="AS201" i="1"/>
  <c r="AU201" i="1" s="1"/>
  <c r="AF201" i="1"/>
  <c r="N205" i="1"/>
  <c r="AS205" i="1"/>
  <c r="AU205" i="1" s="1"/>
  <c r="AF205" i="1"/>
  <c r="N209" i="1"/>
  <c r="AS209" i="1"/>
  <c r="AU209" i="1" s="1"/>
  <c r="AF209" i="1"/>
  <c r="N213" i="1"/>
  <c r="AS213" i="1"/>
  <c r="AU213" i="1" s="1"/>
  <c r="AF213" i="1"/>
  <c r="N217" i="1"/>
  <c r="AS217" i="1"/>
  <c r="AU217" i="1" s="1"/>
  <c r="AF217" i="1"/>
  <c r="N221" i="1"/>
  <c r="AS221" i="1"/>
  <c r="AU221" i="1" s="1"/>
  <c r="AF221" i="1"/>
  <c r="N225" i="1"/>
  <c r="AS225" i="1"/>
  <c r="AU225" i="1" s="1"/>
  <c r="AF225" i="1"/>
  <c r="N229" i="1"/>
  <c r="AS229" i="1"/>
  <c r="AU229" i="1" s="1"/>
  <c r="AF229" i="1"/>
  <c r="N233" i="1"/>
  <c r="AS233" i="1"/>
  <c r="AU233" i="1" s="1"/>
  <c r="AF233" i="1"/>
  <c r="N237" i="1"/>
  <c r="AS237" i="1"/>
  <c r="AU237" i="1" s="1"/>
  <c r="AF237" i="1"/>
  <c r="N241" i="1"/>
  <c r="AS241" i="1"/>
  <c r="AU241" i="1" s="1"/>
  <c r="AF241" i="1"/>
  <c r="N245" i="1"/>
  <c r="AS245" i="1"/>
  <c r="AU245" i="1" s="1"/>
  <c r="AF245" i="1"/>
  <c r="N249" i="1"/>
  <c r="AS249" i="1"/>
  <c r="AU249" i="1" s="1"/>
  <c r="AF249" i="1"/>
  <c r="N253" i="1"/>
  <c r="AS253" i="1"/>
  <c r="AU253" i="1" s="1"/>
  <c r="AF253" i="1"/>
  <c r="N257" i="1"/>
  <c r="AS257" i="1"/>
  <c r="AU257" i="1" s="1"/>
  <c r="AF257" i="1"/>
  <c r="N261" i="1"/>
  <c r="AS261" i="1"/>
  <c r="AU261" i="1" s="1"/>
  <c r="AF261" i="1"/>
  <c r="N265" i="1"/>
  <c r="AS265" i="1"/>
  <c r="AU265" i="1" s="1"/>
  <c r="AF265" i="1"/>
  <c r="N269" i="1"/>
  <c r="AS269" i="1"/>
  <c r="AU269" i="1" s="1"/>
  <c r="AF269" i="1"/>
  <c r="N273" i="1"/>
  <c r="AS273" i="1"/>
  <c r="AU273" i="1" s="1"/>
  <c r="AF273" i="1"/>
  <c r="N277" i="1"/>
  <c r="AS277" i="1"/>
  <c r="AU277" i="1" s="1"/>
  <c r="AF277" i="1"/>
  <c r="N281" i="1"/>
  <c r="AS281" i="1"/>
  <c r="AU281" i="1" s="1"/>
  <c r="AF281" i="1"/>
  <c r="N285" i="1"/>
  <c r="AS285" i="1"/>
  <c r="AU285" i="1" s="1"/>
  <c r="AF285" i="1"/>
  <c r="N289" i="1"/>
  <c r="AS289" i="1"/>
  <c r="AU289" i="1" s="1"/>
  <c r="AF289" i="1"/>
  <c r="N293" i="1"/>
  <c r="AS293" i="1"/>
  <c r="AU293" i="1" s="1"/>
  <c r="AF293" i="1"/>
  <c r="N297" i="1"/>
  <c r="AS297" i="1"/>
  <c r="AU297" i="1" s="1"/>
  <c r="AF297" i="1"/>
  <c r="N301" i="1"/>
  <c r="AS301" i="1"/>
  <c r="AU301" i="1" s="1"/>
  <c r="AF301" i="1"/>
  <c r="N305" i="1"/>
  <c r="AS305" i="1"/>
  <c r="AU305" i="1" s="1"/>
  <c r="AF305" i="1"/>
  <c r="N309" i="1"/>
  <c r="AS309" i="1"/>
  <c r="AU309" i="1" s="1"/>
  <c r="AF309" i="1"/>
  <c r="N313" i="1"/>
  <c r="AS313" i="1"/>
  <c r="AU313" i="1" s="1"/>
  <c r="AF313" i="1"/>
  <c r="N317" i="1"/>
  <c r="AS317" i="1"/>
  <c r="AU317" i="1" s="1"/>
  <c r="AF317" i="1"/>
  <c r="N321" i="1"/>
  <c r="AS321" i="1"/>
  <c r="AU321" i="1" s="1"/>
  <c r="AF321" i="1"/>
  <c r="N325" i="1"/>
  <c r="AS325" i="1"/>
  <c r="AU325" i="1" s="1"/>
  <c r="AF325" i="1"/>
  <c r="N329" i="1"/>
  <c r="AS329" i="1"/>
  <c r="AU329" i="1" s="1"/>
  <c r="AF329" i="1"/>
  <c r="N333" i="1"/>
  <c r="AS333" i="1"/>
  <c r="AU333" i="1" s="1"/>
  <c r="AF333" i="1"/>
  <c r="N337" i="1"/>
  <c r="AS337" i="1"/>
  <c r="AU337" i="1" s="1"/>
  <c r="AF337" i="1"/>
  <c r="N341" i="1"/>
  <c r="AS341" i="1"/>
  <c r="AU341" i="1" s="1"/>
  <c r="AF341" i="1"/>
  <c r="N345" i="1"/>
  <c r="AS345" i="1"/>
  <c r="AU345" i="1" s="1"/>
  <c r="AF345" i="1"/>
  <c r="N349" i="1"/>
  <c r="AS349" i="1"/>
  <c r="AU349" i="1" s="1"/>
  <c r="AF349" i="1"/>
  <c r="N353" i="1"/>
  <c r="AS353" i="1"/>
  <c r="AU353" i="1" s="1"/>
  <c r="AF353" i="1"/>
  <c r="N357" i="1"/>
  <c r="AS357" i="1"/>
  <c r="AU357" i="1" s="1"/>
  <c r="AF357" i="1"/>
  <c r="N361" i="1"/>
  <c r="AS361" i="1"/>
  <c r="AU361" i="1" s="1"/>
  <c r="AF361" i="1"/>
  <c r="N365" i="1"/>
  <c r="AS365" i="1"/>
  <c r="AU365" i="1" s="1"/>
  <c r="AF365" i="1"/>
  <c r="N369" i="1"/>
  <c r="AS369" i="1"/>
  <c r="AU369" i="1" s="1"/>
  <c r="AF369" i="1"/>
  <c r="N373" i="1"/>
  <c r="AS373" i="1"/>
  <c r="AU373" i="1" s="1"/>
  <c r="AF373" i="1"/>
  <c r="N377" i="1"/>
  <c r="AS377" i="1"/>
  <c r="AU377" i="1" s="1"/>
  <c r="AF377" i="1"/>
  <c r="N381" i="1"/>
  <c r="AS381" i="1"/>
  <c r="AU381" i="1" s="1"/>
  <c r="AF381" i="1"/>
  <c r="N385" i="1"/>
  <c r="AS385" i="1"/>
  <c r="AU385" i="1" s="1"/>
  <c r="AF385" i="1"/>
  <c r="N389" i="1"/>
  <c r="AS389" i="1"/>
  <c r="AU389" i="1" s="1"/>
  <c r="AF389" i="1"/>
  <c r="N393" i="1"/>
  <c r="AS393" i="1"/>
  <c r="AU393" i="1" s="1"/>
  <c r="AF393" i="1"/>
  <c r="N397" i="1"/>
  <c r="AS397" i="1"/>
  <c r="AU397" i="1" s="1"/>
  <c r="AF397" i="1"/>
  <c r="N401" i="1"/>
  <c r="AS401" i="1"/>
  <c r="AU401" i="1" s="1"/>
  <c r="AF401" i="1"/>
  <c r="N405" i="1"/>
  <c r="AS405" i="1"/>
  <c r="AU405" i="1" s="1"/>
  <c r="AF405" i="1"/>
  <c r="N409" i="1"/>
  <c r="AS409" i="1"/>
  <c r="AU409" i="1" s="1"/>
  <c r="AF409" i="1"/>
  <c r="N413" i="1"/>
  <c r="AS413" i="1"/>
  <c r="AU413" i="1" s="1"/>
  <c r="AF413" i="1"/>
  <c r="N417" i="1"/>
  <c r="AS417" i="1"/>
  <c r="AU417" i="1" s="1"/>
  <c r="AF417" i="1"/>
  <c r="N421" i="1"/>
  <c r="AS421" i="1"/>
  <c r="AU421" i="1" s="1"/>
  <c r="AF421" i="1"/>
  <c r="N425" i="1"/>
  <c r="AS425" i="1"/>
  <c r="AU425" i="1" s="1"/>
  <c r="AF425" i="1"/>
  <c r="N429" i="1"/>
  <c r="AS429" i="1"/>
  <c r="AU429" i="1" s="1"/>
  <c r="AF429" i="1"/>
  <c r="N433" i="1"/>
  <c r="AS433" i="1"/>
  <c r="AU433" i="1" s="1"/>
  <c r="AF433" i="1"/>
  <c r="N437" i="1"/>
  <c r="AS437" i="1"/>
  <c r="AU437" i="1" s="1"/>
  <c r="AF437" i="1"/>
  <c r="N441" i="1"/>
  <c r="AS441" i="1"/>
  <c r="AU441" i="1" s="1"/>
  <c r="AF441" i="1"/>
  <c r="N445" i="1"/>
  <c r="AS445" i="1"/>
  <c r="AU445" i="1" s="1"/>
  <c r="AF445" i="1"/>
  <c r="N449" i="1"/>
  <c r="AS449" i="1"/>
  <c r="AU449" i="1" s="1"/>
  <c r="AF449" i="1"/>
  <c r="N453" i="1"/>
  <c r="AS453" i="1"/>
  <c r="AU453" i="1" s="1"/>
  <c r="AF453" i="1"/>
  <c r="N457" i="1"/>
  <c r="AS457" i="1"/>
  <c r="AU457" i="1" s="1"/>
  <c r="AF457" i="1"/>
  <c r="N461" i="1"/>
  <c r="AS461" i="1"/>
  <c r="AU461" i="1" s="1"/>
  <c r="AF461" i="1"/>
  <c r="N465" i="1"/>
  <c r="AS465" i="1"/>
  <c r="AU465" i="1" s="1"/>
  <c r="AF465" i="1"/>
  <c r="N469" i="1"/>
  <c r="AF469" i="1"/>
  <c r="AS469" i="1"/>
  <c r="AU469" i="1" s="1"/>
  <c r="N473" i="1"/>
  <c r="AS473" i="1"/>
  <c r="AU473" i="1" s="1"/>
  <c r="AF473" i="1"/>
  <c r="N477" i="1"/>
  <c r="AS477" i="1"/>
  <c r="AU477" i="1" s="1"/>
  <c r="AF477" i="1"/>
  <c r="N481" i="1"/>
  <c r="AS481" i="1"/>
  <c r="AU481" i="1" s="1"/>
  <c r="AF481" i="1"/>
  <c r="N485" i="1"/>
  <c r="AS485" i="1"/>
  <c r="AU485" i="1" s="1"/>
  <c r="AF485" i="1"/>
  <c r="N489" i="1"/>
  <c r="AS489" i="1"/>
  <c r="AU489" i="1" s="1"/>
  <c r="AF489" i="1"/>
  <c r="N493" i="1"/>
  <c r="AS493" i="1"/>
  <c r="AU493" i="1" s="1"/>
  <c r="AF493" i="1"/>
  <c r="N497" i="1"/>
  <c r="AS497" i="1"/>
  <c r="AU497" i="1" s="1"/>
  <c r="AF497" i="1"/>
  <c r="N501" i="1"/>
  <c r="AS501" i="1"/>
  <c r="AU501" i="1" s="1"/>
  <c r="AF501" i="1"/>
  <c r="N505" i="1"/>
  <c r="AS505" i="1"/>
  <c r="AU505" i="1" s="1"/>
  <c r="AF505" i="1"/>
  <c r="N509" i="1"/>
  <c r="AS509" i="1"/>
  <c r="AU509" i="1" s="1"/>
  <c r="AF509" i="1"/>
  <c r="N513" i="1"/>
  <c r="AS513" i="1"/>
  <c r="AU513" i="1" s="1"/>
  <c r="AF513" i="1"/>
  <c r="N517" i="1"/>
  <c r="AS517" i="1"/>
  <c r="AU517" i="1" s="1"/>
  <c r="AF517" i="1"/>
  <c r="N521" i="1"/>
  <c r="AS521" i="1"/>
  <c r="AU521" i="1" s="1"/>
  <c r="AF521" i="1"/>
  <c r="N525" i="1"/>
  <c r="AS525" i="1"/>
  <c r="AU525" i="1" s="1"/>
  <c r="AF525" i="1"/>
  <c r="N529" i="1"/>
  <c r="AS529" i="1"/>
  <c r="AU529" i="1" s="1"/>
  <c r="AF529" i="1"/>
  <c r="N533" i="1"/>
  <c r="AS533" i="1"/>
  <c r="AU533" i="1" s="1"/>
  <c r="AF533" i="1"/>
  <c r="N537" i="1"/>
  <c r="AS537" i="1"/>
  <c r="AU537" i="1" s="1"/>
  <c r="AF537" i="1"/>
  <c r="N541" i="1"/>
  <c r="AS541" i="1"/>
  <c r="AU541" i="1" s="1"/>
  <c r="AF541" i="1"/>
  <c r="N545" i="1"/>
  <c r="AS545" i="1"/>
  <c r="AU545" i="1" s="1"/>
  <c r="AF545" i="1"/>
  <c r="N549" i="1"/>
  <c r="AS549" i="1"/>
  <c r="AU549" i="1" s="1"/>
  <c r="AF549" i="1"/>
  <c r="N553" i="1"/>
  <c r="AS553" i="1"/>
  <c r="AU553" i="1" s="1"/>
  <c r="AF553" i="1"/>
  <c r="N557" i="1"/>
  <c r="AS557" i="1"/>
  <c r="AU557" i="1" s="1"/>
  <c r="AF557" i="1"/>
  <c r="N561" i="1"/>
  <c r="AS561" i="1"/>
  <c r="AU561" i="1" s="1"/>
  <c r="AF561" i="1"/>
  <c r="N565" i="1"/>
  <c r="AS565" i="1"/>
  <c r="AU565" i="1" s="1"/>
  <c r="AF565" i="1"/>
  <c r="N569" i="1"/>
  <c r="AS569" i="1"/>
  <c r="AU569" i="1" s="1"/>
  <c r="AF569" i="1"/>
  <c r="N573" i="1"/>
  <c r="AS573" i="1"/>
  <c r="AU573" i="1" s="1"/>
  <c r="AF573" i="1"/>
  <c r="N577" i="1"/>
  <c r="AS577" i="1"/>
  <c r="AU577" i="1" s="1"/>
  <c r="AF577" i="1"/>
  <c r="N581" i="1"/>
  <c r="AS581" i="1"/>
  <c r="AU581" i="1" s="1"/>
  <c r="AF581" i="1"/>
  <c r="N585" i="1"/>
  <c r="AS585" i="1"/>
  <c r="AU585" i="1" s="1"/>
  <c r="AF585" i="1"/>
  <c r="N589" i="1"/>
  <c r="AS589" i="1"/>
  <c r="AU589" i="1" s="1"/>
  <c r="AF589" i="1"/>
  <c r="N593" i="1"/>
  <c r="AS593" i="1"/>
  <c r="AU593" i="1" s="1"/>
  <c r="AF593" i="1"/>
  <c r="N597" i="1"/>
  <c r="AS597" i="1"/>
  <c r="AU597" i="1" s="1"/>
  <c r="AF597" i="1"/>
  <c r="N601" i="1"/>
  <c r="AS601" i="1"/>
  <c r="AU601" i="1" s="1"/>
  <c r="AF601" i="1"/>
  <c r="N605" i="1"/>
  <c r="AS605" i="1"/>
  <c r="AU605" i="1" s="1"/>
  <c r="AF605" i="1"/>
  <c r="N609" i="1"/>
  <c r="AS609" i="1"/>
  <c r="AU609" i="1" s="1"/>
  <c r="AF609" i="1"/>
  <c r="N613" i="1"/>
  <c r="AS613" i="1"/>
  <c r="AU613" i="1" s="1"/>
  <c r="AF613" i="1"/>
  <c r="N617" i="1"/>
  <c r="AS617" i="1"/>
  <c r="AU617" i="1" s="1"/>
  <c r="AF617" i="1"/>
  <c r="N621" i="1"/>
  <c r="AS621" i="1"/>
  <c r="AU621" i="1" s="1"/>
  <c r="AF621" i="1"/>
  <c r="N625" i="1"/>
  <c r="AS625" i="1"/>
  <c r="AU625" i="1" s="1"/>
  <c r="AF625" i="1"/>
  <c r="N629" i="1"/>
  <c r="AS629" i="1"/>
  <c r="AU629" i="1" s="1"/>
  <c r="AF629" i="1"/>
  <c r="N633" i="1"/>
  <c r="AS633" i="1"/>
  <c r="AU633" i="1" s="1"/>
  <c r="AF633" i="1"/>
  <c r="N637" i="1"/>
  <c r="AS637" i="1"/>
  <c r="AU637" i="1" s="1"/>
  <c r="AF637" i="1"/>
  <c r="N641" i="1"/>
  <c r="AS641" i="1"/>
  <c r="AU641" i="1" s="1"/>
  <c r="AF641" i="1"/>
  <c r="N645" i="1"/>
  <c r="AS645" i="1"/>
  <c r="AU645" i="1" s="1"/>
  <c r="AF645" i="1"/>
  <c r="N649" i="1"/>
  <c r="AS649" i="1"/>
  <c r="AU649" i="1" s="1"/>
  <c r="AF649" i="1"/>
  <c r="N653" i="1"/>
  <c r="AS653" i="1"/>
  <c r="AU653" i="1" s="1"/>
  <c r="AF653" i="1"/>
  <c r="N657" i="1"/>
  <c r="AS657" i="1"/>
  <c r="AU657" i="1" s="1"/>
  <c r="AF657" i="1"/>
  <c r="N661" i="1"/>
  <c r="AS661" i="1"/>
  <c r="AU661" i="1" s="1"/>
  <c r="AF661" i="1"/>
  <c r="N665" i="1"/>
  <c r="AS665" i="1"/>
  <c r="AU665" i="1" s="1"/>
  <c r="AF665" i="1"/>
  <c r="N669" i="1"/>
  <c r="AS669" i="1"/>
  <c r="AU669" i="1" s="1"/>
  <c r="AF669" i="1"/>
  <c r="N673" i="1"/>
  <c r="AS673" i="1"/>
  <c r="AU673" i="1" s="1"/>
  <c r="AF673" i="1"/>
  <c r="N677" i="1"/>
  <c r="AS677" i="1"/>
  <c r="AU677" i="1" s="1"/>
  <c r="AF677" i="1"/>
  <c r="N681" i="1"/>
  <c r="AS681" i="1"/>
  <c r="AU681" i="1" s="1"/>
  <c r="AF681" i="1"/>
  <c r="N685" i="1"/>
  <c r="AS685" i="1"/>
  <c r="AU685" i="1" s="1"/>
  <c r="AF685" i="1"/>
  <c r="N689" i="1"/>
  <c r="AS689" i="1"/>
  <c r="AU689" i="1" s="1"/>
  <c r="AF689" i="1"/>
  <c r="N693" i="1"/>
  <c r="AS693" i="1"/>
  <c r="AU693" i="1" s="1"/>
  <c r="AF693" i="1"/>
  <c r="N697" i="1"/>
  <c r="AS697" i="1"/>
  <c r="AU697" i="1" s="1"/>
  <c r="AF697" i="1"/>
  <c r="N701" i="1"/>
  <c r="AS701" i="1"/>
  <c r="AU701" i="1" s="1"/>
  <c r="AF701" i="1"/>
  <c r="N705" i="1"/>
  <c r="AS705" i="1"/>
  <c r="AU705" i="1" s="1"/>
  <c r="AF705" i="1"/>
  <c r="N710" i="1"/>
  <c r="AS710" i="1"/>
  <c r="AU710" i="1" s="1"/>
  <c r="AF710" i="1"/>
  <c r="N714" i="1"/>
  <c r="AS714" i="1"/>
  <c r="AU714" i="1" s="1"/>
  <c r="AF714" i="1"/>
  <c r="N718" i="1"/>
  <c r="AS718" i="1"/>
  <c r="AU718" i="1" s="1"/>
  <c r="AF718" i="1"/>
  <c r="N722" i="1"/>
  <c r="AS722" i="1"/>
  <c r="AU722" i="1" s="1"/>
  <c r="AF722" i="1"/>
  <c r="N726" i="1"/>
  <c r="AS726" i="1"/>
  <c r="AU726" i="1" s="1"/>
  <c r="AF726" i="1"/>
  <c r="N730" i="1"/>
  <c r="AS730" i="1"/>
  <c r="AU730" i="1" s="1"/>
  <c r="AF730" i="1"/>
  <c r="N734" i="1"/>
  <c r="AS734" i="1"/>
  <c r="AU734" i="1" s="1"/>
  <c r="AF734" i="1"/>
  <c r="N738" i="1"/>
  <c r="AS738" i="1"/>
  <c r="AU738" i="1" s="1"/>
  <c r="AF738" i="1"/>
  <c r="N742" i="1"/>
  <c r="AS742" i="1"/>
  <c r="AU742" i="1" s="1"/>
  <c r="AF742" i="1"/>
  <c r="N746" i="1"/>
  <c r="AS746" i="1"/>
  <c r="AU746" i="1" s="1"/>
  <c r="AF746" i="1"/>
  <c r="N750" i="1"/>
  <c r="AS750" i="1"/>
  <c r="AU750" i="1" s="1"/>
  <c r="AF750" i="1"/>
  <c r="N754" i="1"/>
  <c r="AS754" i="1"/>
  <c r="AU754" i="1" s="1"/>
  <c r="AF754" i="1"/>
  <c r="N758" i="1"/>
  <c r="AS758" i="1"/>
  <c r="AU758" i="1" s="1"/>
  <c r="AF758" i="1"/>
  <c r="N762" i="1"/>
  <c r="AS762" i="1"/>
  <c r="AU762" i="1" s="1"/>
  <c r="AF762" i="1"/>
  <c r="N766" i="1"/>
  <c r="AS766" i="1"/>
  <c r="AU766" i="1" s="1"/>
  <c r="AF766" i="1"/>
  <c r="N770" i="1"/>
  <c r="AS770" i="1"/>
  <c r="AU770" i="1" s="1"/>
  <c r="AF770" i="1"/>
  <c r="N774" i="1"/>
  <c r="AS774" i="1"/>
  <c r="AU774" i="1" s="1"/>
  <c r="AF774" i="1"/>
  <c r="N778" i="1"/>
  <c r="AS778" i="1"/>
  <c r="AU778" i="1" s="1"/>
  <c r="AF778" i="1"/>
  <c r="N782" i="1"/>
  <c r="AS782" i="1"/>
  <c r="AU782" i="1" s="1"/>
  <c r="AF782" i="1"/>
  <c r="N786" i="1"/>
  <c r="AS786" i="1"/>
  <c r="AU786" i="1" s="1"/>
  <c r="AF786" i="1"/>
  <c r="N790" i="1"/>
  <c r="AS790" i="1"/>
  <c r="AU790" i="1" s="1"/>
  <c r="AF790" i="1"/>
  <c r="N794" i="1"/>
  <c r="AS794" i="1"/>
  <c r="AU794" i="1" s="1"/>
  <c r="AF794" i="1"/>
  <c r="N798" i="1"/>
  <c r="AS798" i="1"/>
  <c r="AU798" i="1" s="1"/>
  <c r="AF798" i="1"/>
  <c r="N802" i="1"/>
  <c r="AS802" i="1"/>
  <c r="AU802" i="1" s="1"/>
  <c r="AF802" i="1"/>
  <c r="N806" i="1"/>
  <c r="AS806" i="1"/>
  <c r="AU806" i="1" s="1"/>
  <c r="AF806" i="1"/>
  <c r="N810" i="1"/>
  <c r="AS810" i="1"/>
  <c r="AU810" i="1" s="1"/>
  <c r="AF810" i="1"/>
  <c r="N814" i="1"/>
  <c r="AS814" i="1"/>
  <c r="AU814" i="1" s="1"/>
  <c r="AF814" i="1"/>
  <c r="N818" i="1"/>
  <c r="AS818" i="1"/>
  <c r="AU818" i="1" s="1"/>
  <c r="AF818" i="1"/>
  <c r="N822" i="1"/>
  <c r="AS822" i="1"/>
  <c r="AU822" i="1" s="1"/>
  <c r="AF822" i="1"/>
  <c r="N826" i="1"/>
  <c r="AS826" i="1"/>
  <c r="AU826" i="1" s="1"/>
  <c r="AF826" i="1"/>
  <c r="N830" i="1"/>
  <c r="AS830" i="1"/>
  <c r="AU830" i="1" s="1"/>
  <c r="AF830" i="1"/>
  <c r="N834" i="1"/>
  <c r="AS834" i="1"/>
  <c r="AU834" i="1" s="1"/>
  <c r="AF834" i="1"/>
  <c r="N838" i="1"/>
  <c r="AS838" i="1"/>
  <c r="AU838" i="1" s="1"/>
  <c r="AF838" i="1"/>
  <c r="N842" i="1"/>
  <c r="AS842" i="1"/>
  <c r="AU842" i="1" s="1"/>
  <c r="AF842" i="1"/>
  <c r="N846" i="1"/>
  <c r="AS846" i="1"/>
  <c r="AU846" i="1" s="1"/>
  <c r="AF846" i="1"/>
  <c r="N850" i="1"/>
  <c r="AS850" i="1"/>
  <c r="AU850" i="1" s="1"/>
  <c r="AF850" i="1"/>
  <c r="N854" i="1"/>
  <c r="AS854" i="1"/>
  <c r="AU854" i="1" s="1"/>
  <c r="AF854" i="1"/>
  <c r="N858" i="1"/>
  <c r="AS858" i="1"/>
  <c r="AU858" i="1" s="1"/>
  <c r="AF858" i="1"/>
  <c r="N862" i="1"/>
  <c r="AS862" i="1"/>
  <c r="AU862" i="1" s="1"/>
  <c r="AF862" i="1"/>
  <c r="N866" i="1"/>
  <c r="AS866" i="1"/>
  <c r="AU866" i="1" s="1"/>
  <c r="AF866" i="1"/>
  <c r="N870" i="1"/>
  <c r="AS870" i="1"/>
  <c r="AU870" i="1" s="1"/>
  <c r="AF870" i="1"/>
  <c r="N874" i="1"/>
  <c r="AS874" i="1"/>
  <c r="AU874" i="1" s="1"/>
  <c r="AF874" i="1"/>
  <c r="N878" i="1"/>
  <c r="AS878" i="1"/>
  <c r="AU878" i="1" s="1"/>
  <c r="AF878" i="1"/>
  <c r="N882" i="1"/>
  <c r="AS882" i="1"/>
  <c r="AU882" i="1" s="1"/>
  <c r="AF882" i="1"/>
  <c r="N886" i="1"/>
  <c r="AS886" i="1"/>
  <c r="AU886" i="1" s="1"/>
  <c r="AF886" i="1"/>
  <c r="N890" i="1"/>
  <c r="AS890" i="1"/>
  <c r="AU890" i="1" s="1"/>
  <c r="AF890" i="1"/>
  <c r="N894" i="1"/>
  <c r="AS894" i="1"/>
  <c r="AU894" i="1" s="1"/>
  <c r="AF894" i="1"/>
  <c r="N898" i="1"/>
  <c r="AS898" i="1"/>
  <c r="AU898" i="1" s="1"/>
  <c r="AF898" i="1"/>
  <c r="N902" i="1"/>
  <c r="AS902" i="1"/>
  <c r="AU902" i="1" s="1"/>
  <c r="AF902" i="1"/>
  <c r="N906" i="1"/>
  <c r="AS906" i="1"/>
  <c r="AU906" i="1" s="1"/>
  <c r="AF906" i="1"/>
  <c r="N910" i="1"/>
  <c r="AS910" i="1"/>
  <c r="AU910" i="1" s="1"/>
  <c r="AF910" i="1"/>
  <c r="N914" i="1"/>
  <c r="AS914" i="1"/>
  <c r="AU914" i="1" s="1"/>
  <c r="AF914" i="1"/>
  <c r="N918" i="1"/>
  <c r="AS918" i="1"/>
  <c r="AU918" i="1" s="1"/>
  <c r="AF918" i="1"/>
  <c r="N922" i="1"/>
  <c r="AS922" i="1"/>
  <c r="AU922" i="1" s="1"/>
  <c r="AF922" i="1"/>
  <c r="N926" i="1"/>
  <c r="AS926" i="1"/>
  <c r="AU926" i="1" s="1"/>
  <c r="AF926" i="1"/>
  <c r="N930" i="1"/>
  <c r="AS930" i="1"/>
  <c r="AU930" i="1" s="1"/>
  <c r="AF930" i="1"/>
  <c r="N934" i="1"/>
  <c r="AS934" i="1"/>
  <c r="AU934" i="1" s="1"/>
  <c r="AF934" i="1"/>
  <c r="N938" i="1"/>
  <c r="AS938" i="1"/>
  <c r="AU938" i="1" s="1"/>
  <c r="AF938" i="1"/>
  <c r="N942" i="1"/>
  <c r="AS942" i="1"/>
  <c r="AU942" i="1" s="1"/>
  <c r="AF942" i="1"/>
  <c r="N946" i="1"/>
  <c r="AS946" i="1"/>
  <c r="AU946" i="1" s="1"/>
  <c r="AF946" i="1"/>
  <c r="N950" i="1"/>
  <c r="AS950" i="1"/>
  <c r="AU950" i="1" s="1"/>
  <c r="AF950" i="1"/>
  <c r="N954" i="1"/>
  <c r="AS954" i="1"/>
  <c r="AU954" i="1" s="1"/>
  <c r="AF954" i="1"/>
  <c r="N958" i="1"/>
  <c r="AS958" i="1"/>
  <c r="AU958" i="1" s="1"/>
  <c r="AF958" i="1"/>
  <c r="N962" i="1"/>
  <c r="AS962" i="1"/>
  <c r="AU962" i="1" s="1"/>
  <c r="AX962" i="1" s="1"/>
  <c r="AF962" i="1"/>
  <c r="N966" i="1"/>
  <c r="AS966" i="1"/>
  <c r="AU966" i="1" s="1"/>
  <c r="AF966" i="1"/>
  <c r="N970" i="1"/>
  <c r="AS970" i="1"/>
  <c r="AU970" i="1" s="1"/>
  <c r="AF970" i="1"/>
  <c r="N974" i="1"/>
  <c r="AS974" i="1"/>
  <c r="AU974" i="1" s="1"/>
  <c r="AF974" i="1"/>
  <c r="P21" i="1"/>
  <c r="R20" i="1"/>
  <c r="AM19" i="1"/>
  <c r="BJ19" i="1" s="1"/>
  <c r="BE18" i="1"/>
  <c r="N184" i="1"/>
  <c r="AS184" i="1"/>
  <c r="AU184" i="1" s="1"/>
  <c r="AF184" i="1"/>
  <c r="N200" i="1"/>
  <c r="AS200" i="1"/>
  <c r="AU200" i="1" s="1"/>
  <c r="AF200" i="1"/>
  <c r="N216" i="1"/>
  <c r="AS216" i="1"/>
  <c r="AU216" i="1" s="1"/>
  <c r="AF216" i="1"/>
  <c r="N232" i="1"/>
  <c r="AS232" i="1"/>
  <c r="AU232" i="1" s="1"/>
  <c r="AF232" i="1"/>
  <c r="N244" i="1"/>
  <c r="AS244" i="1"/>
  <c r="AU244" i="1" s="1"/>
  <c r="AF244" i="1"/>
  <c r="N256" i="1"/>
  <c r="AS256" i="1"/>
  <c r="AU256" i="1" s="1"/>
  <c r="AF256" i="1"/>
  <c r="N272" i="1"/>
  <c r="AS272" i="1"/>
  <c r="AU272" i="1" s="1"/>
  <c r="AF272" i="1"/>
  <c r="N288" i="1"/>
  <c r="AS288" i="1"/>
  <c r="AU288" i="1" s="1"/>
  <c r="AF288" i="1"/>
  <c r="N304" i="1"/>
  <c r="AS304" i="1"/>
  <c r="AU304" i="1" s="1"/>
  <c r="AF304" i="1"/>
  <c r="N316" i="1"/>
  <c r="AS316" i="1"/>
  <c r="AU316" i="1" s="1"/>
  <c r="AF316" i="1"/>
  <c r="N328" i="1"/>
  <c r="AS328" i="1"/>
  <c r="AU328" i="1" s="1"/>
  <c r="AF328" i="1"/>
  <c r="N344" i="1"/>
  <c r="AS344" i="1"/>
  <c r="AU344" i="1" s="1"/>
  <c r="AF344" i="1"/>
  <c r="N356" i="1"/>
  <c r="AS356" i="1"/>
  <c r="AU356" i="1" s="1"/>
  <c r="AF356" i="1"/>
  <c r="N368" i="1"/>
  <c r="AS368" i="1"/>
  <c r="AU368" i="1" s="1"/>
  <c r="AF368" i="1"/>
  <c r="N384" i="1"/>
  <c r="AS384" i="1"/>
  <c r="AU384" i="1" s="1"/>
  <c r="AF384" i="1"/>
  <c r="N392" i="1"/>
  <c r="AS392" i="1"/>
  <c r="AU392" i="1" s="1"/>
  <c r="AF392" i="1"/>
  <c r="N408" i="1"/>
  <c r="AS408" i="1"/>
  <c r="AU408" i="1" s="1"/>
  <c r="AF408" i="1"/>
  <c r="N424" i="1"/>
  <c r="AS424" i="1"/>
  <c r="AU424" i="1" s="1"/>
  <c r="AF424" i="1"/>
  <c r="N432" i="1"/>
  <c r="AS432" i="1"/>
  <c r="AU432" i="1" s="1"/>
  <c r="AF432" i="1"/>
  <c r="N448" i="1"/>
  <c r="AS448" i="1"/>
  <c r="AU448" i="1" s="1"/>
  <c r="AF448" i="1"/>
  <c r="N464" i="1"/>
  <c r="AS464" i="1"/>
  <c r="AU464" i="1" s="1"/>
  <c r="AF464" i="1"/>
  <c r="N472" i="1"/>
  <c r="AS472" i="1"/>
  <c r="AU472" i="1" s="1"/>
  <c r="AF472" i="1"/>
  <c r="N484" i="1"/>
  <c r="AS484" i="1"/>
  <c r="AU484" i="1" s="1"/>
  <c r="AF484" i="1"/>
  <c r="N500" i="1"/>
  <c r="AS500" i="1"/>
  <c r="AU500" i="1" s="1"/>
  <c r="AF500" i="1"/>
  <c r="N508" i="1"/>
  <c r="AS508" i="1"/>
  <c r="AU508" i="1" s="1"/>
  <c r="AF508" i="1"/>
  <c r="N520" i="1"/>
  <c r="AS520" i="1"/>
  <c r="AU520" i="1" s="1"/>
  <c r="AF520" i="1"/>
  <c r="N532" i="1"/>
  <c r="AS532" i="1"/>
  <c r="AU532" i="1" s="1"/>
  <c r="AF532" i="1"/>
  <c r="N548" i="1"/>
  <c r="AS548" i="1"/>
  <c r="AU548" i="1" s="1"/>
  <c r="AF548" i="1"/>
  <c r="N568" i="1"/>
  <c r="AS568" i="1"/>
  <c r="AU568" i="1" s="1"/>
  <c r="AF568" i="1"/>
  <c r="N580" i="1"/>
  <c r="AS580" i="1"/>
  <c r="AU580" i="1" s="1"/>
  <c r="AF580" i="1"/>
  <c r="N596" i="1"/>
  <c r="AS596" i="1"/>
  <c r="AU596" i="1" s="1"/>
  <c r="AF596" i="1"/>
  <c r="N644" i="1"/>
  <c r="AS644" i="1"/>
  <c r="AU644" i="1" s="1"/>
  <c r="AF644" i="1"/>
  <c r="N178" i="1"/>
  <c r="AS178" i="1"/>
  <c r="AU178" i="1" s="1"/>
  <c r="AF178" i="1"/>
  <c r="N182" i="1"/>
  <c r="AS182" i="1"/>
  <c r="AU182" i="1" s="1"/>
  <c r="AF182" i="1"/>
  <c r="N186" i="1"/>
  <c r="AS186" i="1"/>
  <c r="AU186" i="1" s="1"/>
  <c r="AF186" i="1"/>
  <c r="N190" i="1"/>
  <c r="AS190" i="1"/>
  <c r="AU190" i="1" s="1"/>
  <c r="AF190" i="1"/>
  <c r="N194" i="1"/>
  <c r="AS194" i="1"/>
  <c r="AU194" i="1" s="1"/>
  <c r="AF194" i="1"/>
  <c r="N198" i="1"/>
  <c r="AS198" i="1"/>
  <c r="AU198" i="1" s="1"/>
  <c r="AF198" i="1"/>
  <c r="N202" i="1"/>
  <c r="AS202" i="1"/>
  <c r="AU202" i="1" s="1"/>
  <c r="AF202" i="1"/>
  <c r="N206" i="1"/>
  <c r="AS206" i="1"/>
  <c r="AU206" i="1" s="1"/>
  <c r="AF206" i="1"/>
  <c r="N210" i="1"/>
  <c r="AS210" i="1"/>
  <c r="AU210" i="1" s="1"/>
  <c r="AF210" i="1"/>
  <c r="N214" i="1"/>
  <c r="AS214" i="1"/>
  <c r="AU214" i="1" s="1"/>
  <c r="AF214" i="1"/>
  <c r="N218" i="1"/>
  <c r="AS218" i="1"/>
  <c r="AU218" i="1" s="1"/>
  <c r="AF218" i="1"/>
  <c r="N222" i="1"/>
  <c r="AS222" i="1"/>
  <c r="AU222" i="1" s="1"/>
  <c r="AF222" i="1"/>
  <c r="N226" i="1"/>
  <c r="AS226" i="1"/>
  <c r="AU226" i="1" s="1"/>
  <c r="AF226" i="1"/>
  <c r="N230" i="1"/>
  <c r="AS230" i="1"/>
  <c r="AU230" i="1" s="1"/>
  <c r="AF230" i="1"/>
  <c r="N234" i="1"/>
  <c r="AS234" i="1"/>
  <c r="AU234" i="1" s="1"/>
  <c r="AF234" i="1"/>
  <c r="N238" i="1"/>
  <c r="AS238" i="1"/>
  <c r="AU238" i="1" s="1"/>
  <c r="AF238" i="1"/>
  <c r="N242" i="1"/>
  <c r="AS242" i="1"/>
  <c r="AU242" i="1" s="1"/>
  <c r="AF242" i="1"/>
  <c r="N246" i="1"/>
  <c r="AS246" i="1"/>
  <c r="AU246" i="1" s="1"/>
  <c r="AF246" i="1"/>
  <c r="N250" i="1"/>
  <c r="AS250" i="1"/>
  <c r="AU250" i="1" s="1"/>
  <c r="AF250" i="1"/>
  <c r="N254" i="1"/>
  <c r="AS254" i="1"/>
  <c r="AU254" i="1" s="1"/>
  <c r="AF254" i="1"/>
  <c r="N258" i="1"/>
  <c r="AS258" i="1"/>
  <c r="AU258" i="1" s="1"/>
  <c r="AF258" i="1"/>
  <c r="N262" i="1"/>
  <c r="AS262" i="1"/>
  <c r="AU262" i="1" s="1"/>
  <c r="AF262" i="1"/>
  <c r="N266" i="1"/>
  <c r="AS266" i="1"/>
  <c r="AU266" i="1" s="1"/>
  <c r="AF266" i="1"/>
  <c r="N270" i="1"/>
  <c r="AS270" i="1"/>
  <c r="AU270" i="1" s="1"/>
  <c r="AF270" i="1"/>
  <c r="N274" i="1"/>
  <c r="AS274" i="1"/>
  <c r="AU274" i="1" s="1"/>
  <c r="AF274" i="1"/>
  <c r="N278" i="1"/>
  <c r="AS278" i="1"/>
  <c r="AU278" i="1" s="1"/>
  <c r="AF278" i="1"/>
  <c r="N282" i="1"/>
  <c r="AS282" i="1"/>
  <c r="AU282" i="1" s="1"/>
  <c r="AF282" i="1"/>
  <c r="N286" i="1"/>
  <c r="AS286" i="1"/>
  <c r="AU286" i="1" s="1"/>
  <c r="AF286" i="1"/>
  <c r="N290" i="1"/>
  <c r="AS290" i="1"/>
  <c r="AU290" i="1" s="1"/>
  <c r="AF290" i="1"/>
  <c r="N294" i="1"/>
  <c r="AS294" i="1"/>
  <c r="AU294" i="1" s="1"/>
  <c r="AF294" i="1"/>
  <c r="N298" i="1"/>
  <c r="AS298" i="1"/>
  <c r="AU298" i="1" s="1"/>
  <c r="AF298" i="1"/>
  <c r="N302" i="1"/>
  <c r="AS302" i="1"/>
  <c r="AU302" i="1" s="1"/>
  <c r="AF302" i="1"/>
  <c r="N306" i="1"/>
  <c r="AS306" i="1"/>
  <c r="AU306" i="1" s="1"/>
  <c r="AF306" i="1"/>
  <c r="N310" i="1"/>
  <c r="AS310" i="1"/>
  <c r="AU310" i="1" s="1"/>
  <c r="AF310" i="1"/>
  <c r="N314" i="1"/>
  <c r="AS314" i="1"/>
  <c r="AU314" i="1" s="1"/>
  <c r="AF314" i="1"/>
  <c r="N318" i="1"/>
  <c r="AS318" i="1"/>
  <c r="AU318" i="1" s="1"/>
  <c r="AF318" i="1"/>
  <c r="N322" i="1"/>
  <c r="AS322" i="1"/>
  <c r="AU322" i="1" s="1"/>
  <c r="AF322" i="1"/>
  <c r="N326" i="1"/>
  <c r="AS326" i="1"/>
  <c r="AU326" i="1" s="1"/>
  <c r="AF326" i="1"/>
  <c r="N330" i="1"/>
  <c r="AS330" i="1"/>
  <c r="AU330" i="1" s="1"/>
  <c r="AF330" i="1"/>
  <c r="N334" i="1"/>
  <c r="AS334" i="1"/>
  <c r="AU334" i="1" s="1"/>
  <c r="AF334" i="1"/>
  <c r="N338" i="1"/>
  <c r="AS338" i="1"/>
  <c r="AU338" i="1" s="1"/>
  <c r="AF338" i="1"/>
  <c r="N342" i="1"/>
  <c r="AS342" i="1"/>
  <c r="AU342" i="1" s="1"/>
  <c r="AF342" i="1"/>
  <c r="N346" i="1"/>
  <c r="AS346" i="1"/>
  <c r="AU346" i="1" s="1"/>
  <c r="AF346" i="1"/>
  <c r="N350" i="1"/>
  <c r="AS350" i="1"/>
  <c r="AU350" i="1" s="1"/>
  <c r="AF350" i="1"/>
  <c r="N354" i="1"/>
  <c r="AS354" i="1"/>
  <c r="AU354" i="1" s="1"/>
  <c r="AF354" i="1"/>
  <c r="N358" i="1"/>
  <c r="AS358" i="1"/>
  <c r="AU358" i="1" s="1"/>
  <c r="AF358" i="1"/>
  <c r="N362" i="1"/>
  <c r="AS362" i="1"/>
  <c r="AU362" i="1" s="1"/>
  <c r="AF362" i="1"/>
  <c r="N366" i="1"/>
  <c r="AS366" i="1"/>
  <c r="AU366" i="1" s="1"/>
  <c r="AF366" i="1"/>
  <c r="N370" i="1"/>
  <c r="AS370" i="1"/>
  <c r="AU370" i="1" s="1"/>
  <c r="AF370" i="1"/>
  <c r="N374" i="1"/>
  <c r="AS374" i="1"/>
  <c r="AU374" i="1" s="1"/>
  <c r="AF374" i="1"/>
  <c r="N378" i="1"/>
  <c r="AS378" i="1"/>
  <c r="AU378" i="1" s="1"/>
  <c r="AF378" i="1"/>
  <c r="N382" i="1"/>
  <c r="AS382" i="1"/>
  <c r="AU382" i="1" s="1"/>
  <c r="AF382" i="1"/>
  <c r="N386" i="1"/>
  <c r="AS386" i="1"/>
  <c r="AU386" i="1" s="1"/>
  <c r="AF386" i="1"/>
  <c r="N390" i="1"/>
  <c r="AS390" i="1"/>
  <c r="AU390" i="1" s="1"/>
  <c r="AF390" i="1"/>
  <c r="N394" i="1"/>
  <c r="AS394" i="1"/>
  <c r="AU394" i="1" s="1"/>
  <c r="AF394" i="1"/>
  <c r="N398" i="1"/>
  <c r="AS398" i="1"/>
  <c r="AU398" i="1" s="1"/>
  <c r="AF398" i="1"/>
  <c r="N402" i="1"/>
  <c r="AS402" i="1"/>
  <c r="AU402" i="1" s="1"/>
  <c r="AF402" i="1"/>
  <c r="N406" i="1"/>
  <c r="AS406" i="1"/>
  <c r="AU406" i="1" s="1"/>
  <c r="AF406" i="1"/>
  <c r="N410" i="1"/>
  <c r="AS410" i="1"/>
  <c r="AU410" i="1" s="1"/>
  <c r="AF410" i="1"/>
  <c r="N414" i="1"/>
  <c r="AS414" i="1"/>
  <c r="AU414" i="1" s="1"/>
  <c r="AF414" i="1"/>
  <c r="N418" i="1"/>
  <c r="AS418" i="1"/>
  <c r="AU418" i="1" s="1"/>
  <c r="AF418" i="1"/>
  <c r="N422" i="1"/>
  <c r="AS422" i="1"/>
  <c r="AU422" i="1" s="1"/>
  <c r="AF422" i="1"/>
  <c r="N426" i="1"/>
  <c r="AS426" i="1"/>
  <c r="AU426" i="1" s="1"/>
  <c r="AF426" i="1"/>
  <c r="N430" i="1"/>
  <c r="AS430" i="1"/>
  <c r="AU430" i="1" s="1"/>
  <c r="AF430" i="1"/>
  <c r="N434" i="1"/>
  <c r="AS434" i="1"/>
  <c r="AU434" i="1" s="1"/>
  <c r="AF434" i="1"/>
  <c r="N438" i="1"/>
  <c r="AS438" i="1"/>
  <c r="AU438" i="1" s="1"/>
  <c r="AF438" i="1"/>
  <c r="N442" i="1"/>
  <c r="AS442" i="1"/>
  <c r="AU442" i="1" s="1"/>
  <c r="AF442" i="1"/>
  <c r="N446" i="1"/>
  <c r="AS446" i="1"/>
  <c r="AU446" i="1" s="1"/>
  <c r="AF446" i="1"/>
  <c r="N450" i="1"/>
  <c r="AS450" i="1"/>
  <c r="AU450" i="1" s="1"/>
  <c r="AF450" i="1"/>
  <c r="N454" i="1"/>
  <c r="AS454" i="1"/>
  <c r="AU454" i="1" s="1"/>
  <c r="AF454" i="1"/>
  <c r="N458" i="1"/>
  <c r="AS458" i="1"/>
  <c r="AU458" i="1" s="1"/>
  <c r="AF458" i="1"/>
  <c r="N462" i="1"/>
  <c r="AS462" i="1"/>
  <c r="AU462" i="1" s="1"/>
  <c r="AF462" i="1"/>
  <c r="N466" i="1"/>
  <c r="AS466" i="1"/>
  <c r="AU466" i="1" s="1"/>
  <c r="AF466" i="1"/>
  <c r="N470" i="1"/>
  <c r="AS470" i="1"/>
  <c r="AU470" i="1" s="1"/>
  <c r="AF470" i="1"/>
  <c r="N474" i="1"/>
  <c r="AS474" i="1"/>
  <c r="AU474" i="1" s="1"/>
  <c r="AF474" i="1"/>
  <c r="N478" i="1"/>
  <c r="AS478" i="1"/>
  <c r="AU478" i="1" s="1"/>
  <c r="AF478" i="1"/>
  <c r="N482" i="1"/>
  <c r="AS482" i="1"/>
  <c r="AU482" i="1" s="1"/>
  <c r="AF482" i="1"/>
  <c r="N486" i="1"/>
  <c r="AS486" i="1"/>
  <c r="AU486" i="1" s="1"/>
  <c r="AF486" i="1"/>
  <c r="N490" i="1"/>
  <c r="AS490" i="1"/>
  <c r="AU490" i="1" s="1"/>
  <c r="AF490" i="1"/>
  <c r="N494" i="1"/>
  <c r="AS494" i="1"/>
  <c r="AU494" i="1" s="1"/>
  <c r="AF494" i="1"/>
  <c r="N498" i="1"/>
  <c r="AS498" i="1"/>
  <c r="AU498" i="1" s="1"/>
  <c r="AF498" i="1"/>
  <c r="N502" i="1"/>
  <c r="AS502" i="1"/>
  <c r="AU502" i="1" s="1"/>
  <c r="AF502" i="1"/>
  <c r="N506" i="1"/>
  <c r="AS506" i="1"/>
  <c r="AU506" i="1" s="1"/>
  <c r="AF506" i="1"/>
  <c r="N510" i="1"/>
  <c r="AS510" i="1"/>
  <c r="AU510" i="1" s="1"/>
  <c r="AF510" i="1"/>
  <c r="N514" i="1"/>
  <c r="AS514" i="1"/>
  <c r="AU514" i="1" s="1"/>
  <c r="AF514" i="1"/>
  <c r="N518" i="1"/>
  <c r="AS518" i="1"/>
  <c r="AU518" i="1" s="1"/>
  <c r="AF518" i="1"/>
  <c r="N522" i="1"/>
  <c r="AS522" i="1"/>
  <c r="AU522" i="1" s="1"/>
  <c r="AF522" i="1"/>
  <c r="N526" i="1"/>
  <c r="AS526" i="1"/>
  <c r="AU526" i="1" s="1"/>
  <c r="AF526" i="1"/>
  <c r="N530" i="1"/>
  <c r="AS530" i="1"/>
  <c r="AU530" i="1" s="1"/>
  <c r="AF530" i="1"/>
  <c r="N534" i="1"/>
  <c r="AS534" i="1"/>
  <c r="AU534" i="1" s="1"/>
  <c r="AF534" i="1"/>
  <c r="N538" i="1"/>
  <c r="AS538" i="1"/>
  <c r="AU538" i="1" s="1"/>
  <c r="AF538" i="1"/>
  <c r="N542" i="1"/>
  <c r="AS542" i="1"/>
  <c r="AU542" i="1" s="1"/>
  <c r="AF542" i="1"/>
  <c r="N546" i="1"/>
  <c r="AS546" i="1"/>
  <c r="AU546" i="1" s="1"/>
  <c r="AF546" i="1"/>
  <c r="N550" i="1"/>
  <c r="AS550" i="1"/>
  <c r="AU550" i="1" s="1"/>
  <c r="AF550" i="1"/>
  <c r="N554" i="1"/>
  <c r="AS554" i="1"/>
  <c r="AU554" i="1" s="1"/>
  <c r="AF554" i="1"/>
  <c r="N558" i="1"/>
  <c r="AS558" i="1"/>
  <c r="AU558" i="1" s="1"/>
  <c r="AF558" i="1"/>
  <c r="N562" i="1"/>
  <c r="AS562" i="1"/>
  <c r="AU562" i="1" s="1"/>
  <c r="AF562" i="1"/>
  <c r="N566" i="1"/>
  <c r="AS566" i="1"/>
  <c r="AU566" i="1" s="1"/>
  <c r="AF566" i="1"/>
  <c r="N570" i="1"/>
  <c r="AS570" i="1"/>
  <c r="AU570" i="1" s="1"/>
  <c r="AF570" i="1"/>
  <c r="N574" i="1"/>
  <c r="AS574" i="1"/>
  <c r="AU574" i="1" s="1"/>
  <c r="AF574" i="1"/>
  <c r="N578" i="1"/>
  <c r="AS578" i="1"/>
  <c r="AU578" i="1" s="1"/>
  <c r="AF578" i="1"/>
  <c r="N582" i="1"/>
  <c r="AS582" i="1"/>
  <c r="AU582" i="1" s="1"/>
  <c r="AF582" i="1"/>
  <c r="N586" i="1"/>
  <c r="AS586" i="1"/>
  <c r="AU586" i="1" s="1"/>
  <c r="AF586" i="1"/>
  <c r="N590" i="1"/>
  <c r="AS590" i="1"/>
  <c r="AU590" i="1" s="1"/>
  <c r="AF590" i="1"/>
  <c r="N594" i="1"/>
  <c r="AS594" i="1"/>
  <c r="AU594" i="1" s="1"/>
  <c r="AF594" i="1"/>
  <c r="N598" i="1"/>
  <c r="AS598" i="1"/>
  <c r="AU598" i="1" s="1"/>
  <c r="AF598" i="1"/>
  <c r="N602" i="1"/>
  <c r="AS602" i="1"/>
  <c r="AU602" i="1" s="1"/>
  <c r="AF602" i="1"/>
  <c r="N606" i="1"/>
  <c r="AS606" i="1"/>
  <c r="AU606" i="1" s="1"/>
  <c r="AF606" i="1"/>
  <c r="N610" i="1"/>
  <c r="AS610" i="1"/>
  <c r="AU610" i="1" s="1"/>
  <c r="AF610" i="1"/>
  <c r="N614" i="1"/>
  <c r="AS614" i="1"/>
  <c r="AU614" i="1" s="1"/>
  <c r="AF614" i="1"/>
  <c r="N618" i="1"/>
  <c r="AS618" i="1"/>
  <c r="AU618" i="1" s="1"/>
  <c r="AF618" i="1"/>
  <c r="N622" i="1"/>
  <c r="AS622" i="1"/>
  <c r="AU622" i="1" s="1"/>
  <c r="AF622" i="1"/>
  <c r="N626" i="1"/>
  <c r="AS626" i="1"/>
  <c r="AU626" i="1" s="1"/>
  <c r="AF626" i="1"/>
  <c r="N630" i="1"/>
  <c r="AS630" i="1"/>
  <c r="AU630" i="1" s="1"/>
  <c r="AF630" i="1"/>
  <c r="N634" i="1"/>
  <c r="AS634" i="1"/>
  <c r="AU634" i="1" s="1"/>
  <c r="AF634" i="1"/>
  <c r="N638" i="1"/>
  <c r="AS638" i="1"/>
  <c r="AU638" i="1" s="1"/>
  <c r="AF638" i="1"/>
  <c r="N642" i="1"/>
  <c r="AS642" i="1"/>
  <c r="AU642" i="1" s="1"/>
  <c r="AF642" i="1"/>
  <c r="N646" i="1"/>
  <c r="AS646" i="1"/>
  <c r="AU646" i="1" s="1"/>
  <c r="AF646" i="1"/>
  <c r="N650" i="1"/>
  <c r="AS650" i="1"/>
  <c r="AU650" i="1" s="1"/>
  <c r="AF650" i="1"/>
  <c r="N654" i="1"/>
  <c r="AS654" i="1"/>
  <c r="AU654" i="1" s="1"/>
  <c r="AF654" i="1"/>
  <c r="N658" i="1"/>
  <c r="AS658" i="1"/>
  <c r="AU658" i="1" s="1"/>
  <c r="AF658" i="1"/>
  <c r="N662" i="1"/>
  <c r="AS662" i="1"/>
  <c r="AU662" i="1" s="1"/>
  <c r="AF662" i="1"/>
  <c r="N666" i="1"/>
  <c r="AS666" i="1"/>
  <c r="AU666" i="1" s="1"/>
  <c r="AF666" i="1"/>
  <c r="N670" i="1"/>
  <c r="AS670" i="1"/>
  <c r="AU670" i="1" s="1"/>
  <c r="AF670" i="1"/>
  <c r="N674" i="1"/>
  <c r="AS674" i="1"/>
  <c r="AU674" i="1" s="1"/>
  <c r="AF674" i="1"/>
  <c r="N678" i="1"/>
  <c r="AS678" i="1"/>
  <c r="AU678" i="1" s="1"/>
  <c r="AF678" i="1"/>
  <c r="N682" i="1"/>
  <c r="AS682" i="1"/>
  <c r="AU682" i="1" s="1"/>
  <c r="AF682" i="1"/>
  <c r="N686" i="1"/>
  <c r="AS686" i="1"/>
  <c r="AU686" i="1" s="1"/>
  <c r="AF686" i="1"/>
  <c r="N690" i="1"/>
  <c r="AS690" i="1"/>
  <c r="AU690" i="1" s="1"/>
  <c r="AF690" i="1"/>
  <c r="N694" i="1"/>
  <c r="AS694" i="1"/>
  <c r="AU694" i="1" s="1"/>
  <c r="AF694" i="1"/>
  <c r="N698" i="1"/>
  <c r="AS698" i="1"/>
  <c r="AU698" i="1" s="1"/>
  <c r="AF698" i="1"/>
  <c r="N702" i="1"/>
  <c r="AS702" i="1"/>
  <c r="AU702" i="1" s="1"/>
  <c r="AF702" i="1"/>
  <c r="N706" i="1"/>
  <c r="AS706" i="1"/>
  <c r="AU706" i="1" s="1"/>
  <c r="AF706" i="1"/>
  <c r="N711" i="1"/>
  <c r="AS711" i="1"/>
  <c r="AU711" i="1" s="1"/>
  <c r="AF711" i="1"/>
  <c r="N715" i="1"/>
  <c r="AS715" i="1"/>
  <c r="AU715" i="1" s="1"/>
  <c r="AF715" i="1"/>
  <c r="N719" i="1"/>
  <c r="AS719" i="1"/>
  <c r="AU719" i="1" s="1"/>
  <c r="AF719" i="1"/>
  <c r="N723" i="1"/>
  <c r="AS723" i="1"/>
  <c r="AU723" i="1" s="1"/>
  <c r="AF723" i="1"/>
  <c r="N727" i="1"/>
  <c r="AS727" i="1"/>
  <c r="AU727" i="1" s="1"/>
  <c r="AF727" i="1"/>
  <c r="N731" i="1"/>
  <c r="AS731" i="1"/>
  <c r="AU731" i="1" s="1"/>
  <c r="AF731" i="1"/>
  <c r="N735" i="1"/>
  <c r="AS735" i="1"/>
  <c r="AU735" i="1" s="1"/>
  <c r="AF735" i="1"/>
  <c r="N739" i="1"/>
  <c r="AS739" i="1"/>
  <c r="AU739" i="1" s="1"/>
  <c r="AF739" i="1"/>
  <c r="N743" i="1"/>
  <c r="AS743" i="1"/>
  <c r="AU743" i="1" s="1"/>
  <c r="AF743" i="1"/>
  <c r="N747" i="1"/>
  <c r="AS747" i="1"/>
  <c r="AU747" i="1" s="1"/>
  <c r="AF747" i="1"/>
  <c r="N751" i="1"/>
  <c r="AS751" i="1"/>
  <c r="AU751" i="1" s="1"/>
  <c r="AF751" i="1"/>
  <c r="N755" i="1"/>
  <c r="AS755" i="1"/>
  <c r="AU755" i="1" s="1"/>
  <c r="AF755" i="1"/>
  <c r="N759" i="1"/>
  <c r="AS759" i="1"/>
  <c r="AU759" i="1" s="1"/>
  <c r="AF759" i="1"/>
  <c r="N763" i="1"/>
  <c r="AS763" i="1"/>
  <c r="AU763" i="1" s="1"/>
  <c r="AF763" i="1"/>
  <c r="N767" i="1"/>
  <c r="AS767" i="1"/>
  <c r="AU767" i="1" s="1"/>
  <c r="AF767" i="1"/>
  <c r="N771" i="1"/>
  <c r="AS771" i="1"/>
  <c r="AU771" i="1" s="1"/>
  <c r="AF771" i="1"/>
  <c r="N775" i="1"/>
  <c r="AS775" i="1"/>
  <c r="AU775" i="1" s="1"/>
  <c r="AF775" i="1"/>
  <c r="N779" i="1"/>
  <c r="AS779" i="1"/>
  <c r="AU779" i="1" s="1"/>
  <c r="AF779" i="1"/>
  <c r="N783" i="1"/>
  <c r="AS783" i="1"/>
  <c r="AU783" i="1" s="1"/>
  <c r="AF783" i="1"/>
  <c r="N787" i="1"/>
  <c r="AS787" i="1"/>
  <c r="AU787" i="1" s="1"/>
  <c r="AF787" i="1"/>
  <c r="N791" i="1"/>
  <c r="AS791" i="1"/>
  <c r="AU791" i="1" s="1"/>
  <c r="AF791" i="1"/>
  <c r="N795" i="1"/>
  <c r="AS795" i="1"/>
  <c r="AU795" i="1" s="1"/>
  <c r="AF795" i="1"/>
  <c r="N799" i="1"/>
  <c r="AS799" i="1"/>
  <c r="AU799" i="1" s="1"/>
  <c r="AF799" i="1"/>
  <c r="N803" i="1"/>
  <c r="AS803" i="1"/>
  <c r="AU803" i="1" s="1"/>
  <c r="AF803" i="1"/>
  <c r="N807" i="1"/>
  <c r="AS807" i="1"/>
  <c r="AU807" i="1" s="1"/>
  <c r="AF807" i="1"/>
  <c r="N811" i="1"/>
  <c r="AS811" i="1"/>
  <c r="AU811" i="1" s="1"/>
  <c r="AF811" i="1"/>
  <c r="N815" i="1"/>
  <c r="AS815" i="1"/>
  <c r="AU815" i="1" s="1"/>
  <c r="AF815" i="1"/>
  <c r="N819" i="1"/>
  <c r="AS819" i="1"/>
  <c r="AU819" i="1" s="1"/>
  <c r="AF819" i="1"/>
  <c r="N823" i="1"/>
  <c r="AS823" i="1"/>
  <c r="AU823" i="1" s="1"/>
  <c r="AF823" i="1"/>
  <c r="N827" i="1"/>
  <c r="AS827" i="1"/>
  <c r="AU827" i="1" s="1"/>
  <c r="AF827" i="1"/>
  <c r="N831" i="1"/>
  <c r="AS831" i="1"/>
  <c r="AU831" i="1" s="1"/>
  <c r="AF831" i="1"/>
  <c r="N835" i="1"/>
  <c r="AS835" i="1"/>
  <c r="AU835" i="1" s="1"/>
  <c r="AF835" i="1"/>
  <c r="N839" i="1"/>
  <c r="AS839" i="1"/>
  <c r="AU839" i="1" s="1"/>
  <c r="AF839" i="1"/>
  <c r="N843" i="1"/>
  <c r="AS843" i="1"/>
  <c r="AU843" i="1" s="1"/>
  <c r="AF843" i="1"/>
  <c r="N847" i="1"/>
  <c r="AS847" i="1"/>
  <c r="AU847" i="1" s="1"/>
  <c r="AF847" i="1"/>
  <c r="N851" i="1"/>
  <c r="AS851" i="1"/>
  <c r="AU851" i="1" s="1"/>
  <c r="AF851" i="1"/>
  <c r="N855" i="1"/>
  <c r="AS855" i="1"/>
  <c r="AU855" i="1" s="1"/>
  <c r="AF855" i="1"/>
  <c r="N859" i="1"/>
  <c r="AS859" i="1"/>
  <c r="AU859" i="1" s="1"/>
  <c r="AF859" i="1"/>
  <c r="N863" i="1"/>
  <c r="AS863" i="1"/>
  <c r="AU863" i="1" s="1"/>
  <c r="AF863" i="1"/>
  <c r="N867" i="1"/>
  <c r="AS867" i="1"/>
  <c r="AU867" i="1" s="1"/>
  <c r="AF867" i="1"/>
  <c r="N871" i="1"/>
  <c r="AS871" i="1"/>
  <c r="AU871" i="1" s="1"/>
  <c r="AF871" i="1"/>
  <c r="N875" i="1"/>
  <c r="AS875" i="1"/>
  <c r="AU875" i="1" s="1"/>
  <c r="AF875" i="1"/>
  <c r="N879" i="1"/>
  <c r="AS879" i="1"/>
  <c r="AU879" i="1" s="1"/>
  <c r="AF879" i="1"/>
  <c r="N883" i="1"/>
  <c r="AS883" i="1"/>
  <c r="AU883" i="1" s="1"/>
  <c r="AF883" i="1"/>
  <c r="N887" i="1"/>
  <c r="AS887" i="1"/>
  <c r="AU887" i="1" s="1"/>
  <c r="AF887" i="1"/>
  <c r="N891" i="1"/>
  <c r="AS891" i="1"/>
  <c r="AU891" i="1" s="1"/>
  <c r="AF891" i="1"/>
  <c r="N895" i="1"/>
  <c r="AS895" i="1"/>
  <c r="AU895" i="1" s="1"/>
  <c r="AF895" i="1"/>
  <c r="N899" i="1"/>
  <c r="AS899" i="1"/>
  <c r="AU899" i="1" s="1"/>
  <c r="AF899" i="1"/>
  <c r="N903" i="1"/>
  <c r="AS903" i="1"/>
  <c r="AU903" i="1" s="1"/>
  <c r="AF903" i="1"/>
  <c r="N907" i="1"/>
  <c r="AS907" i="1"/>
  <c r="AU907" i="1" s="1"/>
  <c r="AF907" i="1"/>
  <c r="N911" i="1"/>
  <c r="AS911" i="1"/>
  <c r="AU911" i="1" s="1"/>
  <c r="AF911" i="1"/>
  <c r="N915" i="1"/>
  <c r="AS915" i="1"/>
  <c r="AU915" i="1" s="1"/>
  <c r="AF915" i="1"/>
  <c r="N919" i="1"/>
  <c r="AS919" i="1"/>
  <c r="AU919" i="1" s="1"/>
  <c r="AF919" i="1"/>
  <c r="N923" i="1"/>
  <c r="AS923" i="1"/>
  <c r="AU923" i="1" s="1"/>
  <c r="AF923" i="1"/>
  <c r="N927" i="1"/>
  <c r="AS927" i="1"/>
  <c r="AU927" i="1" s="1"/>
  <c r="AF927" i="1"/>
  <c r="N931" i="1"/>
  <c r="AS931" i="1"/>
  <c r="AU931" i="1" s="1"/>
  <c r="AF931" i="1"/>
  <c r="N935" i="1"/>
  <c r="AS935" i="1"/>
  <c r="AU935" i="1" s="1"/>
  <c r="AF935" i="1"/>
  <c r="N939" i="1"/>
  <c r="AS939" i="1"/>
  <c r="AU939" i="1" s="1"/>
  <c r="AF939" i="1"/>
  <c r="N943" i="1"/>
  <c r="AS943" i="1"/>
  <c r="AU943" i="1" s="1"/>
  <c r="AF943" i="1"/>
  <c r="N947" i="1"/>
  <c r="AS947" i="1"/>
  <c r="AU947" i="1" s="1"/>
  <c r="AF947" i="1"/>
  <c r="N951" i="1"/>
  <c r="AS951" i="1"/>
  <c r="AU951" i="1" s="1"/>
  <c r="AF951" i="1"/>
  <c r="N955" i="1"/>
  <c r="AS955" i="1"/>
  <c r="AU955" i="1" s="1"/>
  <c r="AF955" i="1"/>
  <c r="N959" i="1"/>
  <c r="AS959" i="1"/>
  <c r="AU959" i="1" s="1"/>
  <c r="AF959" i="1"/>
  <c r="N963" i="1"/>
  <c r="AS963" i="1"/>
  <c r="AU963" i="1" s="1"/>
  <c r="AF963" i="1"/>
  <c r="N967" i="1"/>
  <c r="AS967" i="1"/>
  <c r="AU967" i="1" s="1"/>
  <c r="AF967" i="1"/>
  <c r="N971" i="1"/>
  <c r="AS971" i="1"/>
  <c r="AU971" i="1" s="1"/>
  <c r="AF971" i="1"/>
  <c r="N975" i="1"/>
  <c r="AS975" i="1"/>
  <c r="AU975" i="1" s="1"/>
  <c r="AF975" i="1"/>
  <c r="L22" i="1"/>
  <c r="AB21" i="1"/>
  <c r="M22" i="1"/>
  <c r="S22" i="1" s="1"/>
  <c r="AS176" i="1"/>
  <c r="AF176" i="1"/>
  <c r="N188" i="1"/>
  <c r="AS188" i="1"/>
  <c r="AU188" i="1" s="1"/>
  <c r="AF188" i="1"/>
  <c r="N204" i="1"/>
  <c r="AS204" i="1"/>
  <c r="AU204" i="1" s="1"/>
  <c r="AF204" i="1"/>
  <c r="N220" i="1"/>
  <c r="AS220" i="1"/>
  <c r="AU220" i="1" s="1"/>
  <c r="AF220" i="1"/>
  <c r="N236" i="1"/>
  <c r="AS236" i="1"/>
  <c r="AU236" i="1" s="1"/>
  <c r="AF236" i="1"/>
  <c r="N252" i="1"/>
  <c r="AS252" i="1"/>
  <c r="AU252" i="1" s="1"/>
  <c r="AF252" i="1"/>
  <c r="N264" i="1"/>
  <c r="AS264" i="1"/>
  <c r="AU264" i="1" s="1"/>
  <c r="AF264" i="1"/>
  <c r="N276" i="1"/>
  <c r="AS276" i="1"/>
  <c r="AU276" i="1" s="1"/>
  <c r="AF276" i="1"/>
  <c r="N292" i="1"/>
  <c r="AS292" i="1"/>
  <c r="AU292" i="1" s="1"/>
  <c r="AF292" i="1"/>
  <c r="N308" i="1"/>
  <c r="AS308" i="1"/>
  <c r="AU308" i="1" s="1"/>
  <c r="AF308" i="1"/>
  <c r="N324" i="1"/>
  <c r="AS324" i="1"/>
  <c r="AU324" i="1" s="1"/>
  <c r="AF324" i="1"/>
  <c r="N336" i="1"/>
  <c r="AS336" i="1"/>
  <c r="AU336" i="1" s="1"/>
  <c r="AF336" i="1"/>
  <c r="N348" i="1"/>
  <c r="AS348" i="1"/>
  <c r="AU348" i="1" s="1"/>
  <c r="AF348" i="1"/>
  <c r="N364" i="1"/>
  <c r="AS364" i="1"/>
  <c r="AU364" i="1" s="1"/>
  <c r="AF364" i="1"/>
  <c r="N380" i="1"/>
  <c r="AS380" i="1"/>
  <c r="AU380" i="1" s="1"/>
  <c r="AF380" i="1"/>
  <c r="N388" i="1"/>
  <c r="AS388" i="1"/>
  <c r="AU388" i="1" s="1"/>
  <c r="AF388" i="1"/>
  <c r="N404" i="1"/>
  <c r="AS404" i="1"/>
  <c r="AU404" i="1" s="1"/>
  <c r="AF404" i="1"/>
  <c r="N420" i="1"/>
  <c r="AS420" i="1"/>
  <c r="AU420" i="1" s="1"/>
  <c r="AF420" i="1"/>
  <c r="N428" i="1"/>
  <c r="AS428" i="1"/>
  <c r="AU428" i="1" s="1"/>
  <c r="AF428" i="1"/>
  <c r="N444" i="1"/>
  <c r="AS444" i="1"/>
  <c r="AU444" i="1" s="1"/>
  <c r="AF444" i="1"/>
  <c r="N460" i="1"/>
  <c r="AS460" i="1"/>
  <c r="AU460" i="1" s="1"/>
  <c r="AF460" i="1"/>
  <c r="N468" i="1"/>
  <c r="AS468" i="1"/>
  <c r="AU468" i="1" s="1"/>
  <c r="AF468" i="1"/>
  <c r="N488" i="1"/>
  <c r="AS488" i="1"/>
  <c r="AU488" i="1" s="1"/>
  <c r="AF488" i="1"/>
  <c r="N504" i="1"/>
  <c r="AS504" i="1"/>
  <c r="AU504" i="1" s="1"/>
  <c r="AF504" i="1"/>
  <c r="N524" i="1"/>
  <c r="AS524" i="1"/>
  <c r="AU524" i="1" s="1"/>
  <c r="AF524" i="1"/>
  <c r="N540" i="1"/>
  <c r="AS540" i="1"/>
  <c r="AU540" i="1" s="1"/>
  <c r="AF540" i="1"/>
  <c r="N552" i="1"/>
  <c r="AS552" i="1"/>
  <c r="AU552" i="1" s="1"/>
  <c r="AF552" i="1"/>
  <c r="N560" i="1"/>
  <c r="AS560" i="1"/>
  <c r="AU560" i="1" s="1"/>
  <c r="AF560" i="1"/>
  <c r="N576" i="1"/>
  <c r="AS576" i="1"/>
  <c r="AU576" i="1" s="1"/>
  <c r="AF576" i="1"/>
  <c r="N592" i="1"/>
  <c r="AS592" i="1"/>
  <c r="AU592" i="1" s="1"/>
  <c r="AF592" i="1"/>
  <c r="N640" i="1"/>
  <c r="AS640" i="1"/>
  <c r="AU640" i="1" s="1"/>
  <c r="AF640" i="1"/>
  <c r="N709" i="1"/>
  <c r="AS709" i="1"/>
  <c r="AU709" i="1" s="1"/>
  <c r="AF709" i="1"/>
  <c r="N179" i="1"/>
  <c r="AS179" i="1"/>
  <c r="AU179" i="1" s="1"/>
  <c r="AF179" i="1"/>
  <c r="N183" i="1"/>
  <c r="AS183" i="1"/>
  <c r="AU183" i="1" s="1"/>
  <c r="AF183" i="1"/>
  <c r="N187" i="1"/>
  <c r="AS187" i="1"/>
  <c r="AU187" i="1" s="1"/>
  <c r="AF187" i="1"/>
  <c r="N191" i="1"/>
  <c r="AS191" i="1"/>
  <c r="AU191" i="1" s="1"/>
  <c r="AF191" i="1"/>
  <c r="N195" i="1"/>
  <c r="AS195" i="1"/>
  <c r="AU195" i="1" s="1"/>
  <c r="AF195" i="1"/>
  <c r="N199" i="1"/>
  <c r="AS199" i="1"/>
  <c r="AU199" i="1" s="1"/>
  <c r="AF199" i="1"/>
  <c r="N203" i="1"/>
  <c r="AS203" i="1"/>
  <c r="AU203" i="1" s="1"/>
  <c r="AF203" i="1"/>
  <c r="N207" i="1"/>
  <c r="AS207" i="1"/>
  <c r="AU207" i="1" s="1"/>
  <c r="AF207" i="1"/>
  <c r="N211" i="1"/>
  <c r="AS211" i="1"/>
  <c r="AU211" i="1" s="1"/>
  <c r="AF211" i="1"/>
  <c r="N215" i="1"/>
  <c r="AS215" i="1"/>
  <c r="AU215" i="1" s="1"/>
  <c r="AF215" i="1"/>
  <c r="N219" i="1"/>
  <c r="AS219" i="1"/>
  <c r="AU219" i="1" s="1"/>
  <c r="AF219" i="1"/>
  <c r="N223" i="1"/>
  <c r="AS223" i="1"/>
  <c r="AU223" i="1" s="1"/>
  <c r="AF223" i="1"/>
  <c r="N227" i="1"/>
  <c r="AS227" i="1"/>
  <c r="AU227" i="1" s="1"/>
  <c r="AF227" i="1"/>
  <c r="N231" i="1"/>
  <c r="AS231" i="1"/>
  <c r="AU231" i="1" s="1"/>
  <c r="AF231" i="1"/>
  <c r="N235" i="1"/>
  <c r="AS235" i="1"/>
  <c r="AU235" i="1" s="1"/>
  <c r="AF235" i="1"/>
  <c r="N239" i="1"/>
  <c r="AS239" i="1"/>
  <c r="AU239" i="1" s="1"/>
  <c r="AF239" i="1"/>
  <c r="N243" i="1"/>
  <c r="AS243" i="1"/>
  <c r="AU243" i="1" s="1"/>
  <c r="AF243" i="1"/>
  <c r="N247" i="1"/>
  <c r="AS247" i="1"/>
  <c r="AU247" i="1" s="1"/>
  <c r="AF247" i="1"/>
  <c r="N251" i="1"/>
  <c r="AS251" i="1"/>
  <c r="AU251" i="1" s="1"/>
  <c r="AF251" i="1"/>
  <c r="N255" i="1"/>
  <c r="AS255" i="1"/>
  <c r="AU255" i="1" s="1"/>
  <c r="AF255" i="1"/>
  <c r="N259" i="1"/>
  <c r="AS259" i="1"/>
  <c r="AU259" i="1" s="1"/>
  <c r="AF259" i="1"/>
  <c r="N263" i="1"/>
  <c r="AS263" i="1"/>
  <c r="AU263" i="1" s="1"/>
  <c r="AF263" i="1"/>
  <c r="N267" i="1"/>
  <c r="AS267" i="1"/>
  <c r="AU267" i="1" s="1"/>
  <c r="AF267" i="1"/>
  <c r="N271" i="1"/>
  <c r="AS271" i="1"/>
  <c r="AU271" i="1" s="1"/>
  <c r="AF271" i="1"/>
  <c r="N275" i="1"/>
  <c r="AS275" i="1"/>
  <c r="AU275" i="1" s="1"/>
  <c r="AF275" i="1"/>
  <c r="N279" i="1"/>
  <c r="AS279" i="1"/>
  <c r="AU279" i="1" s="1"/>
  <c r="AF279" i="1"/>
  <c r="N283" i="1"/>
  <c r="AS283" i="1"/>
  <c r="AU283" i="1" s="1"/>
  <c r="AF283" i="1"/>
  <c r="N287" i="1"/>
  <c r="AS287" i="1"/>
  <c r="AU287" i="1" s="1"/>
  <c r="AF287" i="1"/>
  <c r="N291" i="1"/>
  <c r="AS291" i="1"/>
  <c r="AU291" i="1" s="1"/>
  <c r="AF291" i="1"/>
  <c r="N295" i="1"/>
  <c r="AS295" i="1"/>
  <c r="AU295" i="1" s="1"/>
  <c r="AF295" i="1"/>
  <c r="N299" i="1"/>
  <c r="AS299" i="1"/>
  <c r="AU299" i="1" s="1"/>
  <c r="AF299" i="1"/>
  <c r="N303" i="1"/>
  <c r="AS303" i="1"/>
  <c r="AU303" i="1" s="1"/>
  <c r="AF303" i="1"/>
  <c r="N307" i="1"/>
  <c r="AS307" i="1"/>
  <c r="AU307" i="1" s="1"/>
  <c r="AF307" i="1"/>
  <c r="N311" i="1"/>
  <c r="AS311" i="1"/>
  <c r="AU311" i="1" s="1"/>
  <c r="AF311" i="1"/>
  <c r="N315" i="1"/>
  <c r="AS315" i="1"/>
  <c r="AU315" i="1" s="1"/>
  <c r="AF315" i="1"/>
  <c r="N319" i="1"/>
  <c r="AS319" i="1"/>
  <c r="AU319" i="1" s="1"/>
  <c r="AF319" i="1"/>
  <c r="N323" i="1"/>
  <c r="AS323" i="1"/>
  <c r="AU323" i="1" s="1"/>
  <c r="AF323" i="1"/>
  <c r="N327" i="1"/>
  <c r="AS327" i="1"/>
  <c r="AU327" i="1" s="1"/>
  <c r="AF327" i="1"/>
  <c r="N331" i="1"/>
  <c r="AS331" i="1"/>
  <c r="AU331" i="1" s="1"/>
  <c r="AF331" i="1"/>
  <c r="N335" i="1"/>
  <c r="AS335" i="1"/>
  <c r="AU335" i="1" s="1"/>
  <c r="AF335" i="1"/>
  <c r="N339" i="1"/>
  <c r="AS339" i="1"/>
  <c r="AU339" i="1" s="1"/>
  <c r="AF339" i="1"/>
  <c r="N343" i="1"/>
  <c r="AS343" i="1"/>
  <c r="AU343" i="1" s="1"/>
  <c r="AF343" i="1"/>
  <c r="N347" i="1"/>
  <c r="AS347" i="1"/>
  <c r="AU347" i="1" s="1"/>
  <c r="AF347" i="1"/>
  <c r="N351" i="1"/>
  <c r="AS351" i="1"/>
  <c r="AU351" i="1" s="1"/>
  <c r="AF351" i="1"/>
  <c r="N355" i="1"/>
  <c r="AS355" i="1"/>
  <c r="AU355" i="1" s="1"/>
  <c r="AF355" i="1"/>
  <c r="N359" i="1"/>
  <c r="AS359" i="1"/>
  <c r="AU359" i="1" s="1"/>
  <c r="AF359" i="1"/>
  <c r="N363" i="1"/>
  <c r="AS363" i="1"/>
  <c r="AU363" i="1" s="1"/>
  <c r="AF363" i="1"/>
  <c r="N367" i="1"/>
  <c r="AS367" i="1"/>
  <c r="AU367" i="1" s="1"/>
  <c r="AF367" i="1"/>
  <c r="N371" i="1"/>
  <c r="AS371" i="1"/>
  <c r="AU371" i="1" s="1"/>
  <c r="AF371" i="1"/>
  <c r="N375" i="1"/>
  <c r="AS375" i="1"/>
  <c r="AU375" i="1" s="1"/>
  <c r="AF375" i="1"/>
  <c r="N379" i="1"/>
  <c r="AS379" i="1"/>
  <c r="AU379" i="1" s="1"/>
  <c r="AF379" i="1"/>
  <c r="N383" i="1"/>
  <c r="AS383" i="1"/>
  <c r="AU383" i="1" s="1"/>
  <c r="AF383" i="1"/>
  <c r="N387" i="1"/>
  <c r="AS387" i="1"/>
  <c r="AU387" i="1" s="1"/>
  <c r="AF387" i="1"/>
  <c r="N391" i="1"/>
  <c r="AS391" i="1"/>
  <c r="AU391" i="1" s="1"/>
  <c r="AF391" i="1"/>
  <c r="N395" i="1"/>
  <c r="AS395" i="1"/>
  <c r="AU395" i="1" s="1"/>
  <c r="AF395" i="1"/>
  <c r="N399" i="1"/>
  <c r="AS399" i="1"/>
  <c r="AU399" i="1" s="1"/>
  <c r="AF399" i="1"/>
  <c r="N403" i="1"/>
  <c r="AS403" i="1"/>
  <c r="AU403" i="1" s="1"/>
  <c r="AF403" i="1"/>
  <c r="N407" i="1"/>
  <c r="AS407" i="1"/>
  <c r="AU407" i="1" s="1"/>
  <c r="AF407" i="1"/>
  <c r="N411" i="1"/>
  <c r="AS411" i="1"/>
  <c r="AU411" i="1" s="1"/>
  <c r="AF411" i="1"/>
  <c r="N415" i="1"/>
  <c r="AS415" i="1"/>
  <c r="AU415" i="1" s="1"/>
  <c r="AF415" i="1"/>
  <c r="N419" i="1"/>
  <c r="AS419" i="1"/>
  <c r="AU419" i="1" s="1"/>
  <c r="AF419" i="1"/>
  <c r="N423" i="1"/>
  <c r="AS423" i="1"/>
  <c r="AU423" i="1" s="1"/>
  <c r="AF423" i="1"/>
  <c r="N427" i="1"/>
  <c r="AS427" i="1"/>
  <c r="AU427" i="1" s="1"/>
  <c r="AF427" i="1"/>
  <c r="N431" i="1"/>
  <c r="AS431" i="1"/>
  <c r="AU431" i="1" s="1"/>
  <c r="AF431" i="1"/>
  <c r="N435" i="1"/>
  <c r="AS435" i="1"/>
  <c r="AU435" i="1" s="1"/>
  <c r="AF435" i="1"/>
  <c r="N439" i="1"/>
  <c r="AS439" i="1"/>
  <c r="AU439" i="1" s="1"/>
  <c r="AF439" i="1"/>
  <c r="N443" i="1"/>
  <c r="AS443" i="1"/>
  <c r="AU443" i="1" s="1"/>
  <c r="AF443" i="1"/>
  <c r="N447" i="1"/>
  <c r="AS447" i="1"/>
  <c r="AU447" i="1" s="1"/>
  <c r="AF447" i="1"/>
  <c r="N451" i="1"/>
  <c r="AS451" i="1"/>
  <c r="AU451" i="1" s="1"/>
  <c r="AF451" i="1"/>
  <c r="N455" i="1"/>
  <c r="AS455" i="1"/>
  <c r="AU455" i="1" s="1"/>
  <c r="AF455" i="1"/>
  <c r="N459" i="1"/>
  <c r="AS459" i="1"/>
  <c r="AU459" i="1" s="1"/>
  <c r="AF459" i="1"/>
  <c r="N463" i="1"/>
  <c r="AS463" i="1"/>
  <c r="AU463" i="1" s="1"/>
  <c r="AF463" i="1"/>
  <c r="N467" i="1"/>
  <c r="AS467" i="1"/>
  <c r="AU467" i="1" s="1"/>
  <c r="AF467" i="1"/>
  <c r="N471" i="1"/>
  <c r="AS471" i="1"/>
  <c r="AU471" i="1" s="1"/>
  <c r="AF471" i="1"/>
  <c r="N475" i="1"/>
  <c r="AS475" i="1"/>
  <c r="AU475" i="1" s="1"/>
  <c r="AF475" i="1"/>
  <c r="N479" i="1"/>
  <c r="AS479" i="1"/>
  <c r="AU479" i="1" s="1"/>
  <c r="AF479" i="1"/>
  <c r="N483" i="1"/>
  <c r="AS483" i="1"/>
  <c r="AU483" i="1" s="1"/>
  <c r="AF483" i="1"/>
  <c r="N487" i="1"/>
  <c r="AS487" i="1"/>
  <c r="AU487" i="1" s="1"/>
  <c r="AF487" i="1"/>
  <c r="N491" i="1"/>
  <c r="AS491" i="1"/>
  <c r="AU491" i="1" s="1"/>
  <c r="AF491" i="1"/>
  <c r="N495" i="1"/>
  <c r="AS495" i="1"/>
  <c r="AU495" i="1" s="1"/>
  <c r="AF495" i="1"/>
  <c r="N499" i="1"/>
  <c r="AS499" i="1"/>
  <c r="AU499" i="1" s="1"/>
  <c r="AF499" i="1"/>
  <c r="N503" i="1"/>
  <c r="AS503" i="1"/>
  <c r="AU503" i="1" s="1"/>
  <c r="AF503" i="1"/>
  <c r="N507" i="1"/>
  <c r="AS507" i="1"/>
  <c r="AU507" i="1" s="1"/>
  <c r="AF507" i="1"/>
  <c r="N511" i="1"/>
  <c r="AS511" i="1"/>
  <c r="AU511" i="1" s="1"/>
  <c r="AF511" i="1"/>
  <c r="N515" i="1"/>
  <c r="AS515" i="1"/>
  <c r="AU515" i="1" s="1"/>
  <c r="AF515" i="1"/>
  <c r="N519" i="1"/>
  <c r="AS519" i="1"/>
  <c r="AU519" i="1" s="1"/>
  <c r="AF519" i="1"/>
  <c r="N523" i="1"/>
  <c r="AS523" i="1"/>
  <c r="AU523" i="1" s="1"/>
  <c r="AF523" i="1"/>
  <c r="N527" i="1"/>
  <c r="AS527" i="1"/>
  <c r="AU527" i="1" s="1"/>
  <c r="AF527" i="1"/>
  <c r="N531" i="1"/>
  <c r="AS531" i="1"/>
  <c r="AU531" i="1" s="1"/>
  <c r="AF531" i="1"/>
  <c r="N535" i="1"/>
  <c r="AS535" i="1"/>
  <c r="AU535" i="1" s="1"/>
  <c r="AF535" i="1"/>
  <c r="N539" i="1"/>
  <c r="AS539" i="1"/>
  <c r="AU539" i="1" s="1"/>
  <c r="AF539" i="1"/>
  <c r="N543" i="1"/>
  <c r="AS543" i="1"/>
  <c r="AU543" i="1" s="1"/>
  <c r="AF543" i="1"/>
  <c r="N547" i="1"/>
  <c r="AS547" i="1"/>
  <c r="AU547" i="1" s="1"/>
  <c r="AF547" i="1"/>
  <c r="N551" i="1"/>
  <c r="AS551" i="1"/>
  <c r="AU551" i="1" s="1"/>
  <c r="AF551" i="1"/>
  <c r="N555" i="1"/>
  <c r="AS555" i="1"/>
  <c r="AU555" i="1" s="1"/>
  <c r="AF555" i="1"/>
  <c r="N559" i="1"/>
  <c r="AS559" i="1"/>
  <c r="AU559" i="1" s="1"/>
  <c r="AF559" i="1"/>
  <c r="N563" i="1"/>
  <c r="AS563" i="1"/>
  <c r="AU563" i="1" s="1"/>
  <c r="AF563" i="1"/>
  <c r="N567" i="1"/>
  <c r="AS567" i="1"/>
  <c r="AU567" i="1" s="1"/>
  <c r="AF567" i="1"/>
  <c r="N571" i="1"/>
  <c r="AS571" i="1"/>
  <c r="AU571" i="1" s="1"/>
  <c r="AF571" i="1"/>
  <c r="N575" i="1"/>
  <c r="AS575" i="1"/>
  <c r="AU575" i="1" s="1"/>
  <c r="AF575" i="1"/>
  <c r="N579" i="1"/>
  <c r="AS579" i="1"/>
  <c r="AU579" i="1" s="1"/>
  <c r="AF579" i="1"/>
  <c r="N583" i="1"/>
  <c r="AS583" i="1"/>
  <c r="AU583" i="1" s="1"/>
  <c r="AF583" i="1"/>
  <c r="N587" i="1"/>
  <c r="AS587" i="1"/>
  <c r="AU587" i="1" s="1"/>
  <c r="AF587" i="1"/>
  <c r="N591" i="1"/>
  <c r="AS591" i="1"/>
  <c r="AU591" i="1" s="1"/>
  <c r="AF591" i="1"/>
  <c r="N595" i="1"/>
  <c r="AS595" i="1"/>
  <c r="AU595" i="1" s="1"/>
  <c r="AF595" i="1"/>
  <c r="N599" i="1"/>
  <c r="AS599" i="1"/>
  <c r="AU599" i="1" s="1"/>
  <c r="AF599" i="1"/>
  <c r="N603" i="1"/>
  <c r="AS603" i="1"/>
  <c r="AU603" i="1" s="1"/>
  <c r="AF603" i="1"/>
  <c r="N607" i="1"/>
  <c r="AS607" i="1"/>
  <c r="AU607" i="1" s="1"/>
  <c r="AF607" i="1"/>
  <c r="N611" i="1"/>
  <c r="AS611" i="1"/>
  <c r="AU611" i="1" s="1"/>
  <c r="AF611" i="1"/>
  <c r="N615" i="1"/>
  <c r="AS615" i="1"/>
  <c r="AU615" i="1" s="1"/>
  <c r="AF615" i="1"/>
  <c r="N619" i="1"/>
  <c r="AS619" i="1"/>
  <c r="AU619" i="1" s="1"/>
  <c r="AF619" i="1"/>
  <c r="N623" i="1"/>
  <c r="AS623" i="1"/>
  <c r="AU623" i="1" s="1"/>
  <c r="AF623" i="1"/>
  <c r="N627" i="1"/>
  <c r="AS627" i="1"/>
  <c r="AU627" i="1" s="1"/>
  <c r="AF627" i="1"/>
  <c r="N631" i="1"/>
  <c r="AS631" i="1"/>
  <c r="AU631" i="1" s="1"/>
  <c r="AF631" i="1"/>
  <c r="N635" i="1"/>
  <c r="AS635" i="1"/>
  <c r="AU635" i="1" s="1"/>
  <c r="AF635" i="1"/>
  <c r="N639" i="1"/>
  <c r="AS639" i="1"/>
  <c r="AU639" i="1" s="1"/>
  <c r="AF639" i="1"/>
  <c r="N643" i="1"/>
  <c r="AS643" i="1"/>
  <c r="AU643" i="1" s="1"/>
  <c r="AF643" i="1"/>
  <c r="N647" i="1"/>
  <c r="AS647" i="1"/>
  <c r="AU647" i="1" s="1"/>
  <c r="AF647" i="1"/>
  <c r="N651" i="1"/>
  <c r="AS651" i="1"/>
  <c r="AU651" i="1" s="1"/>
  <c r="AF651" i="1"/>
  <c r="N655" i="1"/>
  <c r="AS655" i="1"/>
  <c r="AU655" i="1" s="1"/>
  <c r="AF655" i="1"/>
  <c r="N659" i="1"/>
  <c r="AS659" i="1"/>
  <c r="AU659" i="1" s="1"/>
  <c r="AF659" i="1"/>
  <c r="N663" i="1"/>
  <c r="AS663" i="1"/>
  <c r="AU663" i="1" s="1"/>
  <c r="AF663" i="1"/>
  <c r="N667" i="1"/>
  <c r="AS667" i="1"/>
  <c r="AU667" i="1" s="1"/>
  <c r="AF667" i="1"/>
  <c r="N671" i="1"/>
  <c r="AS671" i="1"/>
  <c r="AU671" i="1" s="1"/>
  <c r="AF671" i="1"/>
  <c r="N675" i="1"/>
  <c r="AS675" i="1"/>
  <c r="AU675" i="1" s="1"/>
  <c r="AF675" i="1"/>
  <c r="N679" i="1"/>
  <c r="AS679" i="1"/>
  <c r="AU679" i="1" s="1"/>
  <c r="AF679" i="1"/>
  <c r="N683" i="1"/>
  <c r="AS683" i="1"/>
  <c r="AU683" i="1" s="1"/>
  <c r="AF683" i="1"/>
  <c r="N687" i="1"/>
  <c r="AS687" i="1"/>
  <c r="AU687" i="1" s="1"/>
  <c r="AF687" i="1"/>
  <c r="N691" i="1"/>
  <c r="AS691" i="1"/>
  <c r="AU691" i="1" s="1"/>
  <c r="AF691" i="1"/>
  <c r="N695" i="1"/>
  <c r="AS695" i="1"/>
  <c r="AU695" i="1" s="1"/>
  <c r="AF695" i="1"/>
  <c r="N699" i="1"/>
  <c r="AS699" i="1"/>
  <c r="AU699" i="1" s="1"/>
  <c r="AF699" i="1"/>
  <c r="N703" i="1"/>
  <c r="AS703" i="1"/>
  <c r="AU703" i="1" s="1"/>
  <c r="AF703" i="1"/>
  <c r="N707" i="1"/>
  <c r="AS707" i="1"/>
  <c r="AU707" i="1" s="1"/>
  <c r="AF707" i="1"/>
  <c r="N712" i="1"/>
  <c r="AS712" i="1"/>
  <c r="AU712" i="1" s="1"/>
  <c r="AF712" i="1"/>
  <c r="N716" i="1"/>
  <c r="AS716" i="1"/>
  <c r="AU716" i="1" s="1"/>
  <c r="AF716" i="1"/>
  <c r="N720" i="1"/>
  <c r="AS720" i="1"/>
  <c r="AU720" i="1" s="1"/>
  <c r="AF720" i="1"/>
  <c r="N724" i="1"/>
  <c r="AS724" i="1"/>
  <c r="AU724" i="1" s="1"/>
  <c r="AF724" i="1"/>
  <c r="N728" i="1"/>
  <c r="AS728" i="1"/>
  <c r="AU728" i="1" s="1"/>
  <c r="AF728" i="1"/>
  <c r="N732" i="1"/>
  <c r="AS732" i="1"/>
  <c r="AU732" i="1" s="1"/>
  <c r="AF732" i="1"/>
  <c r="N736" i="1"/>
  <c r="AS736" i="1"/>
  <c r="AU736" i="1" s="1"/>
  <c r="AF736" i="1"/>
  <c r="N740" i="1"/>
  <c r="AS740" i="1"/>
  <c r="AU740" i="1" s="1"/>
  <c r="AF740" i="1"/>
  <c r="N744" i="1"/>
  <c r="AS744" i="1"/>
  <c r="AU744" i="1" s="1"/>
  <c r="AF744" i="1"/>
  <c r="N748" i="1"/>
  <c r="AS748" i="1"/>
  <c r="AU748" i="1" s="1"/>
  <c r="AF748" i="1"/>
  <c r="N752" i="1"/>
  <c r="AS752" i="1"/>
  <c r="AU752" i="1" s="1"/>
  <c r="AF752" i="1"/>
  <c r="N756" i="1"/>
  <c r="AS756" i="1"/>
  <c r="AU756" i="1" s="1"/>
  <c r="AF756" i="1"/>
  <c r="N760" i="1"/>
  <c r="AS760" i="1"/>
  <c r="AU760" i="1" s="1"/>
  <c r="AF760" i="1"/>
  <c r="N764" i="1"/>
  <c r="AS764" i="1"/>
  <c r="AU764" i="1" s="1"/>
  <c r="AF764" i="1"/>
  <c r="N768" i="1"/>
  <c r="AS768" i="1"/>
  <c r="AU768" i="1" s="1"/>
  <c r="AF768" i="1"/>
  <c r="N772" i="1"/>
  <c r="AS772" i="1"/>
  <c r="AU772" i="1" s="1"/>
  <c r="AF772" i="1"/>
  <c r="N776" i="1"/>
  <c r="AS776" i="1"/>
  <c r="AU776" i="1" s="1"/>
  <c r="AF776" i="1"/>
  <c r="N780" i="1"/>
  <c r="AS780" i="1"/>
  <c r="AU780" i="1" s="1"/>
  <c r="AF780" i="1"/>
  <c r="N784" i="1"/>
  <c r="AS784" i="1"/>
  <c r="AU784" i="1" s="1"/>
  <c r="AF784" i="1"/>
  <c r="N788" i="1"/>
  <c r="AS788" i="1"/>
  <c r="AU788" i="1" s="1"/>
  <c r="AF788" i="1"/>
  <c r="N792" i="1"/>
  <c r="AS792" i="1"/>
  <c r="AU792" i="1" s="1"/>
  <c r="AF792" i="1"/>
  <c r="N796" i="1"/>
  <c r="AS796" i="1"/>
  <c r="AU796" i="1" s="1"/>
  <c r="AF796" i="1"/>
  <c r="N800" i="1"/>
  <c r="AS800" i="1"/>
  <c r="AU800" i="1" s="1"/>
  <c r="AF800" i="1"/>
  <c r="N804" i="1"/>
  <c r="AS804" i="1"/>
  <c r="AU804" i="1" s="1"/>
  <c r="AF804" i="1"/>
  <c r="N808" i="1"/>
  <c r="AS808" i="1"/>
  <c r="AU808" i="1" s="1"/>
  <c r="AF808" i="1"/>
  <c r="N812" i="1"/>
  <c r="AS812" i="1"/>
  <c r="AU812" i="1" s="1"/>
  <c r="AF812" i="1"/>
  <c r="N816" i="1"/>
  <c r="AS816" i="1"/>
  <c r="AU816" i="1" s="1"/>
  <c r="AF816" i="1"/>
  <c r="N820" i="1"/>
  <c r="AS820" i="1"/>
  <c r="AU820" i="1" s="1"/>
  <c r="AF820" i="1"/>
  <c r="N824" i="1"/>
  <c r="AS824" i="1"/>
  <c r="AU824" i="1" s="1"/>
  <c r="AF824" i="1"/>
  <c r="N828" i="1"/>
  <c r="AS828" i="1"/>
  <c r="AU828" i="1" s="1"/>
  <c r="AF828" i="1"/>
  <c r="N832" i="1"/>
  <c r="AS832" i="1"/>
  <c r="AU832" i="1" s="1"/>
  <c r="AF832" i="1"/>
  <c r="N836" i="1"/>
  <c r="AS836" i="1"/>
  <c r="AU836" i="1" s="1"/>
  <c r="AF836" i="1"/>
  <c r="N840" i="1"/>
  <c r="AS840" i="1"/>
  <c r="AU840" i="1" s="1"/>
  <c r="AF840" i="1"/>
  <c r="N844" i="1"/>
  <c r="AS844" i="1"/>
  <c r="AU844" i="1" s="1"/>
  <c r="AF844" i="1"/>
  <c r="N848" i="1"/>
  <c r="AS848" i="1"/>
  <c r="AU848" i="1" s="1"/>
  <c r="AF848" i="1"/>
  <c r="N852" i="1"/>
  <c r="AS852" i="1"/>
  <c r="AU852" i="1" s="1"/>
  <c r="AF852" i="1"/>
  <c r="N856" i="1"/>
  <c r="AS856" i="1"/>
  <c r="AU856" i="1" s="1"/>
  <c r="AF856" i="1"/>
  <c r="N860" i="1"/>
  <c r="AS860" i="1"/>
  <c r="AU860" i="1" s="1"/>
  <c r="AF860" i="1"/>
  <c r="N864" i="1"/>
  <c r="AS864" i="1"/>
  <c r="AU864" i="1" s="1"/>
  <c r="AF864" i="1"/>
  <c r="N868" i="1"/>
  <c r="AS868" i="1"/>
  <c r="AU868" i="1" s="1"/>
  <c r="AF868" i="1"/>
  <c r="N872" i="1"/>
  <c r="AS872" i="1"/>
  <c r="AU872" i="1" s="1"/>
  <c r="AF872" i="1"/>
  <c r="N876" i="1"/>
  <c r="AS876" i="1"/>
  <c r="AU876" i="1" s="1"/>
  <c r="AF876" i="1"/>
  <c r="N880" i="1"/>
  <c r="AS880" i="1"/>
  <c r="AU880" i="1" s="1"/>
  <c r="AF880" i="1"/>
  <c r="N884" i="1"/>
  <c r="AS884" i="1"/>
  <c r="AU884" i="1" s="1"/>
  <c r="AF884" i="1"/>
  <c r="N888" i="1"/>
  <c r="AS888" i="1"/>
  <c r="AU888" i="1" s="1"/>
  <c r="AF888" i="1"/>
  <c r="N892" i="1"/>
  <c r="AS892" i="1"/>
  <c r="AU892" i="1" s="1"/>
  <c r="AF892" i="1"/>
  <c r="N896" i="1"/>
  <c r="AS896" i="1"/>
  <c r="AU896" i="1" s="1"/>
  <c r="AF896" i="1"/>
  <c r="N900" i="1"/>
  <c r="AS900" i="1"/>
  <c r="AU900" i="1" s="1"/>
  <c r="AF900" i="1"/>
  <c r="N904" i="1"/>
  <c r="AS904" i="1"/>
  <c r="AU904" i="1" s="1"/>
  <c r="AF904" i="1"/>
  <c r="N908" i="1"/>
  <c r="AS908" i="1"/>
  <c r="AU908" i="1" s="1"/>
  <c r="AF908" i="1"/>
  <c r="N912" i="1"/>
  <c r="AS912" i="1"/>
  <c r="AU912" i="1" s="1"/>
  <c r="AF912" i="1"/>
  <c r="N916" i="1"/>
  <c r="AS916" i="1"/>
  <c r="AU916" i="1" s="1"/>
  <c r="AF916" i="1"/>
  <c r="N920" i="1"/>
  <c r="AS920" i="1"/>
  <c r="AU920" i="1" s="1"/>
  <c r="AF920" i="1"/>
  <c r="N924" i="1"/>
  <c r="AS924" i="1"/>
  <c r="AU924" i="1" s="1"/>
  <c r="AF924" i="1"/>
  <c r="N928" i="1"/>
  <c r="AS928" i="1"/>
  <c r="AU928" i="1" s="1"/>
  <c r="AF928" i="1"/>
  <c r="N932" i="1"/>
  <c r="AS932" i="1"/>
  <c r="AU932" i="1" s="1"/>
  <c r="AF932" i="1"/>
  <c r="N936" i="1"/>
  <c r="AS936" i="1"/>
  <c r="AU936" i="1" s="1"/>
  <c r="AF936" i="1"/>
  <c r="N940" i="1"/>
  <c r="AS940" i="1"/>
  <c r="AU940" i="1" s="1"/>
  <c r="AF940" i="1"/>
  <c r="N944" i="1"/>
  <c r="AS944" i="1"/>
  <c r="AU944" i="1" s="1"/>
  <c r="AF944" i="1"/>
  <c r="N948" i="1"/>
  <c r="AS948" i="1"/>
  <c r="AU948" i="1" s="1"/>
  <c r="AF948" i="1"/>
  <c r="N952" i="1"/>
  <c r="AS952" i="1"/>
  <c r="AU952" i="1" s="1"/>
  <c r="AF952" i="1"/>
  <c r="N956" i="1"/>
  <c r="AS956" i="1"/>
  <c r="AU956" i="1" s="1"/>
  <c r="AF956" i="1"/>
  <c r="N960" i="1"/>
  <c r="AS960" i="1"/>
  <c r="AU960" i="1" s="1"/>
  <c r="AF960" i="1"/>
  <c r="N964" i="1"/>
  <c r="AS964" i="1"/>
  <c r="AU964" i="1" s="1"/>
  <c r="AF964" i="1"/>
  <c r="N968" i="1"/>
  <c r="AS968" i="1"/>
  <c r="AU968" i="1" s="1"/>
  <c r="AF968" i="1"/>
  <c r="N972" i="1"/>
  <c r="AS972" i="1"/>
  <c r="AU972" i="1" s="1"/>
  <c r="AF972" i="1"/>
  <c r="AG19" i="1"/>
  <c r="AL18" i="1"/>
  <c r="BI18" i="1" s="1"/>
  <c r="BS18" i="1" s="1"/>
  <c r="BD17" i="1"/>
  <c r="AN20" i="1"/>
  <c r="BK20" i="1" s="1"/>
  <c r="BU20" i="1" s="1"/>
  <c r="BF19" i="1"/>
  <c r="Y20" i="1"/>
  <c r="Z19" i="1"/>
  <c r="AD19" i="1" s="1"/>
  <c r="AC19" i="1"/>
  <c r="N175" i="1"/>
  <c r="N176" i="1"/>
  <c r="N177" i="1"/>
  <c r="BN20" i="1" l="1"/>
  <c r="BP22" i="1"/>
  <c r="BQ21" i="1"/>
  <c r="BV20" i="1"/>
  <c r="BO20" i="1"/>
  <c r="BT19" i="1"/>
  <c r="AP21" i="1"/>
  <c r="BL21" i="1" s="1"/>
  <c r="AN21" i="1"/>
  <c r="BK21" i="1" s="1"/>
  <c r="BU21" i="1" s="1"/>
  <c r="BF20" i="1"/>
  <c r="AG20" i="1"/>
  <c r="AS977" i="1"/>
  <c r="AO176" i="1"/>
  <c r="AO177" i="1" s="1"/>
  <c r="AO178" i="1" s="1"/>
  <c r="AO179" i="1" s="1"/>
  <c r="AO180" i="1" s="1"/>
  <c r="AO181" i="1" s="1"/>
  <c r="AO182" i="1" s="1"/>
  <c r="AO183" i="1" s="1"/>
  <c r="AO184" i="1" s="1"/>
  <c r="AO185" i="1" s="1"/>
  <c r="AO186" i="1" s="1"/>
  <c r="AO187" i="1" s="1"/>
  <c r="AO188" i="1" s="1"/>
  <c r="AO189" i="1" s="1"/>
  <c r="AO190" i="1" s="1"/>
  <c r="AO191" i="1" s="1"/>
  <c r="AO192" i="1" s="1"/>
  <c r="AO193" i="1" s="1"/>
  <c r="AO194" i="1" s="1"/>
  <c r="AO195" i="1" s="1"/>
  <c r="AO196" i="1" s="1"/>
  <c r="AO197" i="1" s="1"/>
  <c r="AO198" i="1" s="1"/>
  <c r="AO199" i="1" s="1"/>
  <c r="AO200" i="1" s="1"/>
  <c r="AO201" i="1" s="1"/>
  <c r="AO202" i="1" s="1"/>
  <c r="AO203" i="1" s="1"/>
  <c r="AO204" i="1" s="1"/>
  <c r="AO205" i="1" s="1"/>
  <c r="AO206" i="1" s="1"/>
  <c r="AO207" i="1" s="1"/>
  <c r="AO208" i="1" s="1"/>
  <c r="AO209" i="1" s="1"/>
  <c r="AO210" i="1" s="1"/>
  <c r="AO211" i="1" s="1"/>
  <c r="AO212" i="1" s="1"/>
  <c r="AO213" i="1" s="1"/>
  <c r="AO214" i="1" s="1"/>
  <c r="AO215" i="1" s="1"/>
  <c r="AO216" i="1" s="1"/>
  <c r="AO217" i="1" s="1"/>
  <c r="AO218" i="1" s="1"/>
  <c r="AO219" i="1" s="1"/>
  <c r="AO220" i="1" s="1"/>
  <c r="AO221" i="1" s="1"/>
  <c r="AO222" i="1" s="1"/>
  <c r="AO223" i="1" s="1"/>
  <c r="AO224" i="1" s="1"/>
  <c r="AO225" i="1" s="1"/>
  <c r="AO226" i="1" s="1"/>
  <c r="AO227" i="1" s="1"/>
  <c r="AO228" i="1" s="1"/>
  <c r="AO229" i="1" s="1"/>
  <c r="AO230" i="1" s="1"/>
  <c r="AO231" i="1" s="1"/>
  <c r="AO232" i="1" s="1"/>
  <c r="AO233" i="1" s="1"/>
  <c r="AO234" i="1" s="1"/>
  <c r="AO235" i="1" s="1"/>
  <c r="AO236" i="1" s="1"/>
  <c r="AO237" i="1" s="1"/>
  <c r="AO238" i="1" s="1"/>
  <c r="AO239" i="1" s="1"/>
  <c r="AO240" i="1" s="1"/>
  <c r="AO241" i="1" s="1"/>
  <c r="AO242" i="1" s="1"/>
  <c r="AO243" i="1" s="1"/>
  <c r="AO244" i="1" s="1"/>
  <c r="AO245" i="1" s="1"/>
  <c r="AO246" i="1" s="1"/>
  <c r="AO247" i="1" s="1"/>
  <c r="AO248" i="1" s="1"/>
  <c r="AO249" i="1" s="1"/>
  <c r="AO250" i="1" s="1"/>
  <c r="AO251" i="1" s="1"/>
  <c r="AO252" i="1" s="1"/>
  <c r="AO253" i="1" s="1"/>
  <c r="AO254" i="1" s="1"/>
  <c r="AO255" i="1" s="1"/>
  <c r="AO256" i="1" s="1"/>
  <c r="AO257" i="1" s="1"/>
  <c r="AO258" i="1" s="1"/>
  <c r="AO259" i="1" s="1"/>
  <c r="AO260" i="1" s="1"/>
  <c r="AO261" i="1" s="1"/>
  <c r="AO262" i="1" s="1"/>
  <c r="AO263" i="1" s="1"/>
  <c r="AO264" i="1" s="1"/>
  <c r="AO265" i="1" s="1"/>
  <c r="AO266" i="1" s="1"/>
  <c r="AO267" i="1" s="1"/>
  <c r="AO268" i="1" s="1"/>
  <c r="AO269" i="1" s="1"/>
  <c r="AO270" i="1" s="1"/>
  <c r="AO271" i="1" s="1"/>
  <c r="AO272" i="1" s="1"/>
  <c r="AO273" i="1" s="1"/>
  <c r="AO274" i="1" s="1"/>
  <c r="AO275" i="1" s="1"/>
  <c r="AO276" i="1" s="1"/>
  <c r="AO277" i="1" s="1"/>
  <c r="AO278" i="1" s="1"/>
  <c r="AO279" i="1" s="1"/>
  <c r="AO280" i="1" s="1"/>
  <c r="AO281" i="1" s="1"/>
  <c r="AO282" i="1" s="1"/>
  <c r="AO283" i="1" s="1"/>
  <c r="AO284" i="1" s="1"/>
  <c r="AO285" i="1" s="1"/>
  <c r="AO286" i="1" s="1"/>
  <c r="AO287" i="1" s="1"/>
  <c r="AO288" i="1" s="1"/>
  <c r="AO289" i="1" s="1"/>
  <c r="AO290" i="1" s="1"/>
  <c r="AO291" i="1" s="1"/>
  <c r="AO292" i="1" s="1"/>
  <c r="AO293" i="1" s="1"/>
  <c r="AO294" i="1" s="1"/>
  <c r="AO295" i="1" s="1"/>
  <c r="AO296" i="1" s="1"/>
  <c r="AO297" i="1" s="1"/>
  <c r="AO298" i="1" s="1"/>
  <c r="AO299" i="1" s="1"/>
  <c r="AO300" i="1" s="1"/>
  <c r="AO301" i="1" s="1"/>
  <c r="AO302" i="1" s="1"/>
  <c r="AO303" i="1" s="1"/>
  <c r="AO304" i="1" s="1"/>
  <c r="AO305" i="1" s="1"/>
  <c r="AO306" i="1" s="1"/>
  <c r="AO307" i="1" s="1"/>
  <c r="AO308" i="1" s="1"/>
  <c r="AO309" i="1" s="1"/>
  <c r="AO310" i="1" s="1"/>
  <c r="AO311" i="1" s="1"/>
  <c r="AO312" i="1" s="1"/>
  <c r="AO313" i="1" s="1"/>
  <c r="AO314" i="1" s="1"/>
  <c r="AO315" i="1" s="1"/>
  <c r="AO316" i="1" s="1"/>
  <c r="AO317" i="1" s="1"/>
  <c r="AO318" i="1" s="1"/>
  <c r="AO319" i="1" s="1"/>
  <c r="AO320" i="1" s="1"/>
  <c r="AO321" i="1" s="1"/>
  <c r="AO322" i="1" s="1"/>
  <c r="AO323" i="1" s="1"/>
  <c r="AO324" i="1" s="1"/>
  <c r="AO325" i="1" s="1"/>
  <c r="AO326" i="1" s="1"/>
  <c r="AO327" i="1" s="1"/>
  <c r="AO328" i="1" s="1"/>
  <c r="AO329" i="1" s="1"/>
  <c r="AO330" i="1" s="1"/>
  <c r="AO331" i="1" s="1"/>
  <c r="AO332" i="1" s="1"/>
  <c r="AO333" i="1" s="1"/>
  <c r="AO334" i="1" s="1"/>
  <c r="AO335" i="1" s="1"/>
  <c r="AO336" i="1" s="1"/>
  <c r="AO337" i="1" s="1"/>
  <c r="AO338" i="1" s="1"/>
  <c r="AO339" i="1" s="1"/>
  <c r="AO340" i="1" s="1"/>
  <c r="AO341" i="1" s="1"/>
  <c r="AO342" i="1" s="1"/>
  <c r="AO343" i="1" s="1"/>
  <c r="AO344" i="1" s="1"/>
  <c r="AO345" i="1" s="1"/>
  <c r="AO346" i="1" s="1"/>
  <c r="AO347" i="1" s="1"/>
  <c r="AO348" i="1" s="1"/>
  <c r="AO349" i="1" s="1"/>
  <c r="AO350" i="1" s="1"/>
  <c r="AO351" i="1" s="1"/>
  <c r="AO352" i="1" s="1"/>
  <c r="AO353" i="1" s="1"/>
  <c r="AO354" i="1" s="1"/>
  <c r="AO355" i="1" s="1"/>
  <c r="AO356" i="1" s="1"/>
  <c r="AO357" i="1" s="1"/>
  <c r="AO358" i="1" s="1"/>
  <c r="AO359" i="1" s="1"/>
  <c r="AO360" i="1" s="1"/>
  <c r="AO361" i="1" s="1"/>
  <c r="AO362" i="1" s="1"/>
  <c r="AO363" i="1" s="1"/>
  <c r="AO364" i="1" s="1"/>
  <c r="AO365" i="1" s="1"/>
  <c r="AO366" i="1" s="1"/>
  <c r="AO367" i="1" s="1"/>
  <c r="AO368" i="1" s="1"/>
  <c r="AO369" i="1" s="1"/>
  <c r="AO370" i="1" s="1"/>
  <c r="AO371" i="1" s="1"/>
  <c r="AO372" i="1" s="1"/>
  <c r="AO373" i="1" s="1"/>
  <c r="AO374" i="1" s="1"/>
  <c r="AO375" i="1" s="1"/>
  <c r="AO376" i="1" s="1"/>
  <c r="AO377" i="1" s="1"/>
  <c r="AO378" i="1" s="1"/>
  <c r="AO379" i="1" s="1"/>
  <c r="AO380" i="1" s="1"/>
  <c r="AO381" i="1" s="1"/>
  <c r="AO382" i="1" s="1"/>
  <c r="AO383" i="1" s="1"/>
  <c r="AO384" i="1" s="1"/>
  <c r="AO385" i="1" s="1"/>
  <c r="AO386" i="1" s="1"/>
  <c r="AO387" i="1" s="1"/>
  <c r="AO388" i="1" s="1"/>
  <c r="AO389" i="1" s="1"/>
  <c r="AO390" i="1" s="1"/>
  <c r="AO391" i="1" s="1"/>
  <c r="AO392" i="1" s="1"/>
  <c r="AO393" i="1" s="1"/>
  <c r="AO394" i="1" s="1"/>
  <c r="AO395" i="1" s="1"/>
  <c r="AO396" i="1" s="1"/>
  <c r="AO397" i="1" s="1"/>
  <c r="AO398" i="1" s="1"/>
  <c r="AO399" i="1" s="1"/>
  <c r="AO400" i="1" s="1"/>
  <c r="AO401" i="1" s="1"/>
  <c r="AO402" i="1" s="1"/>
  <c r="AO403" i="1" s="1"/>
  <c r="AO404" i="1" s="1"/>
  <c r="AO405" i="1" s="1"/>
  <c r="AO406" i="1" s="1"/>
  <c r="AO407" i="1" s="1"/>
  <c r="AO408" i="1" s="1"/>
  <c r="AO409" i="1" s="1"/>
  <c r="AO410" i="1" s="1"/>
  <c r="AO411" i="1" s="1"/>
  <c r="AO412" i="1" s="1"/>
  <c r="AO413" i="1" s="1"/>
  <c r="AO414" i="1" s="1"/>
  <c r="AO415" i="1" s="1"/>
  <c r="AO416" i="1" s="1"/>
  <c r="AO417" i="1" s="1"/>
  <c r="AO418" i="1" s="1"/>
  <c r="AO419" i="1" s="1"/>
  <c r="AO420" i="1" s="1"/>
  <c r="AO421" i="1" s="1"/>
  <c r="AO422" i="1" s="1"/>
  <c r="AO423" i="1" s="1"/>
  <c r="AO424" i="1" s="1"/>
  <c r="AO425" i="1" s="1"/>
  <c r="AO426" i="1" s="1"/>
  <c r="AO427" i="1" s="1"/>
  <c r="AO428" i="1" s="1"/>
  <c r="AO429" i="1" s="1"/>
  <c r="AO430" i="1" s="1"/>
  <c r="AO431" i="1" s="1"/>
  <c r="AO432" i="1" s="1"/>
  <c r="AO433" i="1" s="1"/>
  <c r="AO434" i="1" s="1"/>
  <c r="AO435" i="1" s="1"/>
  <c r="AO436" i="1" s="1"/>
  <c r="AO437" i="1" s="1"/>
  <c r="AO438" i="1" s="1"/>
  <c r="AO439" i="1" s="1"/>
  <c r="AO440" i="1" s="1"/>
  <c r="AO441" i="1" s="1"/>
  <c r="AO442" i="1" s="1"/>
  <c r="AO443" i="1" s="1"/>
  <c r="AO444" i="1" s="1"/>
  <c r="AO445" i="1" s="1"/>
  <c r="AO446" i="1" s="1"/>
  <c r="AO447" i="1" s="1"/>
  <c r="AO448" i="1" s="1"/>
  <c r="AO449" i="1" s="1"/>
  <c r="AO450" i="1" s="1"/>
  <c r="AO451" i="1" s="1"/>
  <c r="AO452" i="1" s="1"/>
  <c r="AO453" i="1" s="1"/>
  <c r="AO454" i="1" s="1"/>
  <c r="AO455" i="1" s="1"/>
  <c r="AO456" i="1" s="1"/>
  <c r="AO457" i="1" s="1"/>
  <c r="AO458" i="1" s="1"/>
  <c r="AO459" i="1" s="1"/>
  <c r="AO460" i="1" s="1"/>
  <c r="AO461" i="1" s="1"/>
  <c r="AO462" i="1" s="1"/>
  <c r="AO463" i="1" s="1"/>
  <c r="AO464" i="1" s="1"/>
  <c r="AO465" i="1" s="1"/>
  <c r="AO466" i="1" s="1"/>
  <c r="AO467" i="1" s="1"/>
  <c r="AO468" i="1" s="1"/>
  <c r="AO469" i="1" s="1"/>
  <c r="AO470" i="1" s="1"/>
  <c r="AO471" i="1" s="1"/>
  <c r="AO472" i="1" s="1"/>
  <c r="AO473" i="1" s="1"/>
  <c r="AO474" i="1" s="1"/>
  <c r="AO475" i="1" s="1"/>
  <c r="AO476" i="1" s="1"/>
  <c r="AO477" i="1" s="1"/>
  <c r="AO478" i="1" s="1"/>
  <c r="AO479" i="1" s="1"/>
  <c r="AO480" i="1" s="1"/>
  <c r="AO481" i="1" s="1"/>
  <c r="AO482" i="1" s="1"/>
  <c r="AO483" i="1" s="1"/>
  <c r="AO484" i="1" s="1"/>
  <c r="AO485" i="1" s="1"/>
  <c r="AO486" i="1" s="1"/>
  <c r="AO487" i="1" s="1"/>
  <c r="AO488" i="1" s="1"/>
  <c r="AO489" i="1" s="1"/>
  <c r="AO490" i="1" s="1"/>
  <c r="AO491" i="1" s="1"/>
  <c r="AO492" i="1" s="1"/>
  <c r="AO493" i="1" s="1"/>
  <c r="AO494" i="1" s="1"/>
  <c r="AO495" i="1" s="1"/>
  <c r="AO496" i="1" s="1"/>
  <c r="AO497" i="1" s="1"/>
  <c r="AO498" i="1" s="1"/>
  <c r="AO499" i="1" s="1"/>
  <c r="AO500" i="1" s="1"/>
  <c r="AO501" i="1" s="1"/>
  <c r="AO502" i="1" s="1"/>
  <c r="AO503" i="1" s="1"/>
  <c r="AO504" i="1" s="1"/>
  <c r="AO505" i="1" s="1"/>
  <c r="AO506" i="1" s="1"/>
  <c r="AO507" i="1" s="1"/>
  <c r="AO508" i="1" s="1"/>
  <c r="AO509" i="1" s="1"/>
  <c r="AO510" i="1" s="1"/>
  <c r="AO511" i="1" s="1"/>
  <c r="AO512" i="1" s="1"/>
  <c r="AO513" i="1" s="1"/>
  <c r="AO514" i="1" s="1"/>
  <c r="AO515" i="1" s="1"/>
  <c r="AO516" i="1" s="1"/>
  <c r="AO517" i="1" s="1"/>
  <c r="AO518" i="1" s="1"/>
  <c r="AO519" i="1" s="1"/>
  <c r="AO520" i="1" s="1"/>
  <c r="AO521" i="1" s="1"/>
  <c r="AO522" i="1" s="1"/>
  <c r="AO523" i="1" s="1"/>
  <c r="AO524" i="1" s="1"/>
  <c r="AO525" i="1" s="1"/>
  <c r="AO526" i="1" s="1"/>
  <c r="AO527" i="1" s="1"/>
  <c r="AO528" i="1" s="1"/>
  <c r="AO529" i="1" s="1"/>
  <c r="AO530" i="1" s="1"/>
  <c r="AO531" i="1" s="1"/>
  <c r="AO532" i="1" s="1"/>
  <c r="AO533" i="1" s="1"/>
  <c r="AO534" i="1" s="1"/>
  <c r="AO535" i="1" s="1"/>
  <c r="AO536" i="1" s="1"/>
  <c r="AO537" i="1" s="1"/>
  <c r="AO538" i="1" s="1"/>
  <c r="AO539" i="1" s="1"/>
  <c r="AO540" i="1" s="1"/>
  <c r="AO541" i="1" s="1"/>
  <c r="AO542" i="1" s="1"/>
  <c r="AO543" i="1" s="1"/>
  <c r="AO544" i="1" s="1"/>
  <c r="AO545" i="1" s="1"/>
  <c r="AO546" i="1" s="1"/>
  <c r="AO547" i="1" s="1"/>
  <c r="AO548" i="1" s="1"/>
  <c r="AO549" i="1" s="1"/>
  <c r="AO550" i="1" s="1"/>
  <c r="AO551" i="1" s="1"/>
  <c r="AO552" i="1" s="1"/>
  <c r="AO553" i="1" s="1"/>
  <c r="AO554" i="1" s="1"/>
  <c r="AO555" i="1" s="1"/>
  <c r="AO556" i="1" s="1"/>
  <c r="AO557" i="1" s="1"/>
  <c r="AO558" i="1" s="1"/>
  <c r="AO559" i="1" s="1"/>
  <c r="AO560" i="1" s="1"/>
  <c r="AO561" i="1" s="1"/>
  <c r="AO562" i="1" s="1"/>
  <c r="AO563" i="1" s="1"/>
  <c r="AO564" i="1" s="1"/>
  <c r="AO565" i="1" s="1"/>
  <c r="AO566" i="1" s="1"/>
  <c r="AO567" i="1" s="1"/>
  <c r="AO568" i="1" s="1"/>
  <c r="AO569" i="1" s="1"/>
  <c r="AO570" i="1" s="1"/>
  <c r="AO571" i="1" s="1"/>
  <c r="AO572" i="1" s="1"/>
  <c r="AO573" i="1" s="1"/>
  <c r="AO574" i="1" s="1"/>
  <c r="AO575" i="1" s="1"/>
  <c r="AO576" i="1" s="1"/>
  <c r="AO577" i="1" s="1"/>
  <c r="AO578" i="1" s="1"/>
  <c r="AO579" i="1" s="1"/>
  <c r="AO580" i="1" s="1"/>
  <c r="AO581" i="1" s="1"/>
  <c r="AO582" i="1" s="1"/>
  <c r="AO583" i="1" s="1"/>
  <c r="AO584" i="1" s="1"/>
  <c r="AO585" i="1" s="1"/>
  <c r="AO586" i="1" s="1"/>
  <c r="AO587" i="1" s="1"/>
  <c r="AO588" i="1" s="1"/>
  <c r="AO589" i="1" s="1"/>
  <c r="AO590" i="1" s="1"/>
  <c r="AO591" i="1" s="1"/>
  <c r="AO592" i="1" s="1"/>
  <c r="AO593" i="1" s="1"/>
  <c r="AO594" i="1" s="1"/>
  <c r="AO595" i="1" s="1"/>
  <c r="AO596" i="1" s="1"/>
  <c r="AO597" i="1" s="1"/>
  <c r="AO598" i="1" s="1"/>
  <c r="AO599" i="1" s="1"/>
  <c r="AO600" i="1" s="1"/>
  <c r="AO601" i="1" s="1"/>
  <c r="AO602" i="1" s="1"/>
  <c r="AO603" i="1" s="1"/>
  <c r="AO604" i="1" s="1"/>
  <c r="AO605" i="1" s="1"/>
  <c r="AO606" i="1" s="1"/>
  <c r="AO607" i="1" s="1"/>
  <c r="AO608" i="1" s="1"/>
  <c r="AO609" i="1" s="1"/>
  <c r="AO610" i="1" s="1"/>
  <c r="AO611" i="1" s="1"/>
  <c r="AO612" i="1" s="1"/>
  <c r="AO613" i="1" s="1"/>
  <c r="AO614" i="1" s="1"/>
  <c r="AO615" i="1" s="1"/>
  <c r="AO616" i="1" s="1"/>
  <c r="AO617" i="1" s="1"/>
  <c r="AO618" i="1" s="1"/>
  <c r="AO619" i="1" s="1"/>
  <c r="AO620" i="1" s="1"/>
  <c r="AO621" i="1" s="1"/>
  <c r="AO622" i="1" s="1"/>
  <c r="AO623" i="1" s="1"/>
  <c r="AO624" i="1" s="1"/>
  <c r="AO625" i="1" s="1"/>
  <c r="AO626" i="1" s="1"/>
  <c r="AO627" i="1" s="1"/>
  <c r="AO628" i="1" s="1"/>
  <c r="AO629" i="1" s="1"/>
  <c r="AO630" i="1" s="1"/>
  <c r="AO631" i="1" s="1"/>
  <c r="AO632" i="1" s="1"/>
  <c r="AO633" i="1" s="1"/>
  <c r="AO634" i="1" s="1"/>
  <c r="AO635" i="1" s="1"/>
  <c r="AO636" i="1" s="1"/>
  <c r="AO637" i="1" s="1"/>
  <c r="AO638" i="1" s="1"/>
  <c r="AO639" i="1" s="1"/>
  <c r="AO640" i="1" s="1"/>
  <c r="AO641" i="1" s="1"/>
  <c r="AO642" i="1" s="1"/>
  <c r="AO643" i="1" s="1"/>
  <c r="AO644" i="1" s="1"/>
  <c r="AO645" i="1" s="1"/>
  <c r="AO646" i="1" s="1"/>
  <c r="AO647" i="1" s="1"/>
  <c r="AO648" i="1" s="1"/>
  <c r="AO649" i="1" s="1"/>
  <c r="AO650" i="1" s="1"/>
  <c r="AO651" i="1" s="1"/>
  <c r="AO652" i="1" s="1"/>
  <c r="AO653" i="1" s="1"/>
  <c r="AO654" i="1" s="1"/>
  <c r="AO655" i="1" s="1"/>
  <c r="AO656" i="1" s="1"/>
  <c r="AO657" i="1" s="1"/>
  <c r="AO658" i="1" s="1"/>
  <c r="AO659" i="1" s="1"/>
  <c r="AO660" i="1" s="1"/>
  <c r="AO661" i="1" s="1"/>
  <c r="AO662" i="1" s="1"/>
  <c r="AO663" i="1" s="1"/>
  <c r="AO664" i="1" s="1"/>
  <c r="AO665" i="1" s="1"/>
  <c r="AO666" i="1" s="1"/>
  <c r="AO667" i="1" s="1"/>
  <c r="AO668" i="1" s="1"/>
  <c r="AO669" i="1" s="1"/>
  <c r="AO670" i="1" s="1"/>
  <c r="AO671" i="1" s="1"/>
  <c r="AO672" i="1" s="1"/>
  <c r="AO673" i="1" s="1"/>
  <c r="AO674" i="1" s="1"/>
  <c r="AO675" i="1" s="1"/>
  <c r="AO676" i="1" s="1"/>
  <c r="AO677" i="1" s="1"/>
  <c r="AO678" i="1" s="1"/>
  <c r="AO679" i="1" s="1"/>
  <c r="AO680" i="1" s="1"/>
  <c r="AO681" i="1" s="1"/>
  <c r="AO682" i="1" s="1"/>
  <c r="AO683" i="1" s="1"/>
  <c r="AO684" i="1" s="1"/>
  <c r="AO685" i="1" s="1"/>
  <c r="AO686" i="1" s="1"/>
  <c r="AO687" i="1" s="1"/>
  <c r="AO688" i="1" s="1"/>
  <c r="AO689" i="1" s="1"/>
  <c r="AO690" i="1" s="1"/>
  <c r="AO691" i="1" s="1"/>
  <c r="AO692" i="1" s="1"/>
  <c r="AO693" i="1" s="1"/>
  <c r="AO694" i="1" s="1"/>
  <c r="AO695" i="1" s="1"/>
  <c r="AO696" i="1" s="1"/>
  <c r="AO697" i="1" s="1"/>
  <c r="AO698" i="1" s="1"/>
  <c r="AO699" i="1" s="1"/>
  <c r="AO700" i="1" s="1"/>
  <c r="AO701" i="1" s="1"/>
  <c r="AO702" i="1" s="1"/>
  <c r="AO703" i="1" s="1"/>
  <c r="AO704" i="1" s="1"/>
  <c r="AO705" i="1" s="1"/>
  <c r="AO706" i="1" s="1"/>
  <c r="AO707" i="1" s="1"/>
  <c r="AO708" i="1" s="1"/>
  <c r="AO709" i="1" s="1"/>
  <c r="AO710" i="1" s="1"/>
  <c r="AO711" i="1" s="1"/>
  <c r="AO712" i="1" s="1"/>
  <c r="AO713" i="1" s="1"/>
  <c r="AO714" i="1" s="1"/>
  <c r="AO715" i="1" s="1"/>
  <c r="AO716" i="1" s="1"/>
  <c r="AO717" i="1" s="1"/>
  <c r="AO718" i="1" s="1"/>
  <c r="AO719" i="1" s="1"/>
  <c r="AO720" i="1" s="1"/>
  <c r="AO721" i="1" s="1"/>
  <c r="AO722" i="1" s="1"/>
  <c r="AO723" i="1" s="1"/>
  <c r="AO724" i="1" s="1"/>
  <c r="AO725" i="1" s="1"/>
  <c r="AO726" i="1" s="1"/>
  <c r="AO727" i="1" s="1"/>
  <c r="AO728" i="1" s="1"/>
  <c r="AO729" i="1" s="1"/>
  <c r="AO730" i="1" s="1"/>
  <c r="AO731" i="1" s="1"/>
  <c r="AO732" i="1" s="1"/>
  <c r="AO733" i="1" s="1"/>
  <c r="AO734" i="1" s="1"/>
  <c r="AO735" i="1" s="1"/>
  <c r="AO736" i="1" s="1"/>
  <c r="AO737" i="1" s="1"/>
  <c r="AO738" i="1" s="1"/>
  <c r="AO739" i="1" s="1"/>
  <c r="AO740" i="1" s="1"/>
  <c r="AO741" i="1" s="1"/>
  <c r="AO742" i="1" s="1"/>
  <c r="AO743" i="1" s="1"/>
  <c r="AO744" i="1" s="1"/>
  <c r="AO745" i="1" s="1"/>
  <c r="AO746" i="1" s="1"/>
  <c r="AO747" i="1" s="1"/>
  <c r="AO748" i="1" s="1"/>
  <c r="AO749" i="1" s="1"/>
  <c r="AO750" i="1" s="1"/>
  <c r="AO751" i="1" s="1"/>
  <c r="AO752" i="1" s="1"/>
  <c r="AO753" i="1" s="1"/>
  <c r="AO754" i="1" s="1"/>
  <c r="AO755" i="1" s="1"/>
  <c r="AO756" i="1" s="1"/>
  <c r="AO757" i="1" s="1"/>
  <c r="AO758" i="1" s="1"/>
  <c r="AO759" i="1" s="1"/>
  <c r="AO760" i="1" s="1"/>
  <c r="AO761" i="1" s="1"/>
  <c r="AO762" i="1" s="1"/>
  <c r="AO763" i="1" s="1"/>
  <c r="AO764" i="1" s="1"/>
  <c r="AO765" i="1" s="1"/>
  <c r="AO766" i="1" s="1"/>
  <c r="AO767" i="1" s="1"/>
  <c r="AO768" i="1" s="1"/>
  <c r="AO769" i="1" s="1"/>
  <c r="AO770" i="1" s="1"/>
  <c r="AO771" i="1" s="1"/>
  <c r="AO772" i="1" s="1"/>
  <c r="AO773" i="1" s="1"/>
  <c r="AO774" i="1" s="1"/>
  <c r="AO775" i="1" s="1"/>
  <c r="AO776" i="1" s="1"/>
  <c r="AO777" i="1" s="1"/>
  <c r="AO778" i="1" s="1"/>
  <c r="AO779" i="1" s="1"/>
  <c r="AO780" i="1" s="1"/>
  <c r="AO781" i="1" s="1"/>
  <c r="AO782" i="1" s="1"/>
  <c r="AO783" i="1" s="1"/>
  <c r="AO784" i="1" s="1"/>
  <c r="AO785" i="1" s="1"/>
  <c r="AO786" i="1" s="1"/>
  <c r="AO787" i="1" s="1"/>
  <c r="AO788" i="1" s="1"/>
  <c r="AO789" i="1" s="1"/>
  <c r="AO790" i="1" s="1"/>
  <c r="AO791" i="1" s="1"/>
  <c r="AO792" i="1" s="1"/>
  <c r="AO793" i="1" s="1"/>
  <c r="AO794" i="1" s="1"/>
  <c r="AO795" i="1" s="1"/>
  <c r="AO796" i="1" s="1"/>
  <c r="AO797" i="1" s="1"/>
  <c r="AO798" i="1" s="1"/>
  <c r="AO799" i="1" s="1"/>
  <c r="AO800" i="1" s="1"/>
  <c r="AO801" i="1" s="1"/>
  <c r="AO802" i="1" s="1"/>
  <c r="AO803" i="1" s="1"/>
  <c r="AO804" i="1" s="1"/>
  <c r="AO805" i="1" s="1"/>
  <c r="AO806" i="1" s="1"/>
  <c r="AO807" i="1" s="1"/>
  <c r="AO808" i="1" s="1"/>
  <c r="AO809" i="1" s="1"/>
  <c r="AO810" i="1" s="1"/>
  <c r="AO811" i="1" s="1"/>
  <c r="AO812" i="1" s="1"/>
  <c r="AO813" i="1" s="1"/>
  <c r="AO814" i="1" s="1"/>
  <c r="AO815" i="1" s="1"/>
  <c r="AO816" i="1" s="1"/>
  <c r="AO817" i="1" s="1"/>
  <c r="AO818" i="1" s="1"/>
  <c r="AO819" i="1" s="1"/>
  <c r="AO820" i="1" s="1"/>
  <c r="AO821" i="1" s="1"/>
  <c r="AO822" i="1" s="1"/>
  <c r="AO823" i="1" s="1"/>
  <c r="AO824" i="1" s="1"/>
  <c r="AO825" i="1" s="1"/>
  <c r="AO826" i="1" s="1"/>
  <c r="AO827" i="1" s="1"/>
  <c r="AO828" i="1" s="1"/>
  <c r="AO829" i="1" s="1"/>
  <c r="AO830" i="1" s="1"/>
  <c r="AO831" i="1" s="1"/>
  <c r="AO832" i="1" s="1"/>
  <c r="AO833" i="1" s="1"/>
  <c r="AO834" i="1" s="1"/>
  <c r="AO835" i="1" s="1"/>
  <c r="AO836" i="1" s="1"/>
  <c r="AO837" i="1" s="1"/>
  <c r="AO838" i="1" s="1"/>
  <c r="AO839" i="1" s="1"/>
  <c r="AO840" i="1" s="1"/>
  <c r="AO841" i="1" s="1"/>
  <c r="AO842" i="1" s="1"/>
  <c r="AO843" i="1" s="1"/>
  <c r="AO844" i="1" s="1"/>
  <c r="AO845" i="1" s="1"/>
  <c r="AO846" i="1" s="1"/>
  <c r="AO847" i="1" s="1"/>
  <c r="AO848" i="1" s="1"/>
  <c r="AO849" i="1" s="1"/>
  <c r="AO850" i="1" s="1"/>
  <c r="AO851" i="1" s="1"/>
  <c r="AO852" i="1" s="1"/>
  <c r="AO853" i="1" s="1"/>
  <c r="AO854" i="1" s="1"/>
  <c r="AO855" i="1" s="1"/>
  <c r="AO856" i="1" s="1"/>
  <c r="AO857" i="1" s="1"/>
  <c r="AO858" i="1" s="1"/>
  <c r="AO859" i="1" s="1"/>
  <c r="AO860" i="1" s="1"/>
  <c r="AO861" i="1" s="1"/>
  <c r="AO862" i="1" s="1"/>
  <c r="AO863" i="1" s="1"/>
  <c r="AO864" i="1" s="1"/>
  <c r="AO865" i="1" s="1"/>
  <c r="AO866" i="1" s="1"/>
  <c r="AO867" i="1" s="1"/>
  <c r="AO868" i="1" s="1"/>
  <c r="AO869" i="1" s="1"/>
  <c r="AO870" i="1" s="1"/>
  <c r="AO871" i="1" s="1"/>
  <c r="AO872" i="1" s="1"/>
  <c r="AO873" i="1" s="1"/>
  <c r="AO874" i="1" s="1"/>
  <c r="AO875" i="1" s="1"/>
  <c r="AO876" i="1" s="1"/>
  <c r="AO877" i="1" s="1"/>
  <c r="AO878" i="1" s="1"/>
  <c r="AO879" i="1" s="1"/>
  <c r="AO880" i="1" s="1"/>
  <c r="AO881" i="1" s="1"/>
  <c r="AO882" i="1" s="1"/>
  <c r="AO883" i="1" s="1"/>
  <c r="AO884" i="1" s="1"/>
  <c r="AO885" i="1" s="1"/>
  <c r="AO886" i="1" s="1"/>
  <c r="AO887" i="1" s="1"/>
  <c r="AO888" i="1" s="1"/>
  <c r="AO889" i="1" s="1"/>
  <c r="AO890" i="1" s="1"/>
  <c r="AO891" i="1" s="1"/>
  <c r="AO892" i="1" s="1"/>
  <c r="AO893" i="1" s="1"/>
  <c r="AO894" i="1" s="1"/>
  <c r="AO895" i="1" s="1"/>
  <c r="AO896" i="1" s="1"/>
  <c r="AO897" i="1" s="1"/>
  <c r="AO898" i="1" s="1"/>
  <c r="AO899" i="1" s="1"/>
  <c r="AO900" i="1" s="1"/>
  <c r="AO901" i="1" s="1"/>
  <c r="AO902" i="1" s="1"/>
  <c r="AO903" i="1" s="1"/>
  <c r="AO904" i="1" s="1"/>
  <c r="AO905" i="1" s="1"/>
  <c r="AO906" i="1" s="1"/>
  <c r="AO907" i="1" s="1"/>
  <c r="AO908" i="1" s="1"/>
  <c r="AO909" i="1" s="1"/>
  <c r="AO910" i="1" s="1"/>
  <c r="AO911" i="1" s="1"/>
  <c r="AO912" i="1" s="1"/>
  <c r="AO913" i="1" s="1"/>
  <c r="AO914" i="1" s="1"/>
  <c r="AO915" i="1" s="1"/>
  <c r="AO916" i="1" s="1"/>
  <c r="AO917" i="1" s="1"/>
  <c r="AO918" i="1" s="1"/>
  <c r="AO919" i="1" s="1"/>
  <c r="AO920" i="1" s="1"/>
  <c r="AO921" i="1" s="1"/>
  <c r="AO922" i="1" s="1"/>
  <c r="AO923" i="1" s="1"/>
  <c r="AO924" i="1" s="1"/>
  <c r="AO925" i="1" s="1"/>
  <c r="AO926" i="1" s="1"/>
  <c r="AO927" i="1" s="1"/>
  <c r="AO928" i="1" s="1"/>
  <c r="AO929" i="1" s="1"/>
  <c r="AO930" i="1" s="1"/>
  <c r="AO931" i="1" s="1"/>
  <c r="AO932" i="1" s="1"/>
  <c r="AO933" i="1" s="1"/>
  <c r="AO934" i="1" s="1"/>
  <c r="AO935" i="1" s="1"/>
  <c r="AO936" i="1" s="1"/>
  <c r="AO937" i="1" s="1"/>
  <c r="AO938" i="1" s="1"/>
  <c r="AO939" i="1" s="1"/>
  <c r="AO940" i="1" s="1"/>
  <c r="AO941" i="1" s="1"/>
  <c r="AO942" i="1" s="1"/>
  <c r="AO943" i="1" s="1"/>
  <c r="AO944" i="1" s="1"/>
  <c r="AO945" i="1" s="1"/>
  <c r="AO946" i="1" s="1"/>
  <c r="AO947" i="1" s="1"/>
  <c r="AO948" i="1" s="1"/>
  <c r="AO949" i="1" s="1"/>
  <c r="AO950" i="1" s="1"/>
  <c r="AO951" i="1" s="1"/>
  <c r="AO952" i="1" s="1"/>
  <c r="AO953" i="1" s="1"/>
  <c r="AO954" i="1" s="1"/>
  <c r="AO955" i="1" s="1"/>
  <c r="AO956" i="1" s="1"/>
  <c r="AO957" i="1" s="1"/>
  <c r="AO958" i="1" s="1"/>
  <c r="AO959" i="1" s="1"/>
  <c r="AO960" i="1" s="1"/>
  <c r="AO961" i="1" s="1"/>
  <c r="AO962" i="1" s="1"/>
  <c r="AO963" i="1" s="1"/>
  <c r="AO964" i="1" s="1"/>
  <c r="AO965" i="1" s="1"/>
  <c r="AO966" i="1" s="1"/>
  <c r="AO967" i="1" s="1"/>
  <c r="AO968" i="1" s="1"/>
  <c r="AO969" i="1" s="1"/>
  <c r="AO970" i="1" s="1"/>
  <c r="AO971" i="1" s="1"/>
  <c r="AO972" i="1" s="1"/>
  <c r="AO973" i="1" s="1"/>
  <c r="AO974" i="1" s="1"/>
  <c r="AO975" i="1" s="1"/>
  <c r="AU176" i="1"/>
  <c r="AM20" i="1"/>
  <c r="BJ20" i="1" s="1"/>
  <c r="BE19" i="1"/>
  <c r="Y21" i="1"/>
  <c r="Z20" i="1"/>
  <c r="AD20" i="1" s="1"/>
  <c r="AC20" i="1"/>
  <c r="AL19" i="1"/>
  <c r="BI19" i="1" s="1"/>
  <c r="BS19" i="1" s="1"/>
  <c r="BD18" i="1"/>
  <c r="AF977" i="1"/>
  <c r="L23" i="1"/>
  <c r="AB22" i="1"/>
  <c r="M23" i="1"/>
  <c r="S23" i="1" s="1"/>
  <c r="P22" i="1"/>
  <c r="R21" i="1"/>
  <c r="Q22" i="1"/>
  <c r="BQ22" i="1" l="1"/>
  <c r="BV21" i="1"/>
  <c r="BN21" i="1"/>
  <c r="BO21" i="1"/>
  <c r="BT20" i="1"/>
  <c r="BP23" i="1"/>
  <c r="AP22" i="1"/>
  <c r="BL22" i="1" s="1"/>
  <c r="Q23" i="1"/>
  <c r="AU977" i="1"/>
  <c r="AV176" i="1"/>
  <c r="AV177" i="1" s="1"/>
  <c r="AV178" i="1" s="1"/>
  <c r="AV179" i="1" s="1"/>
  <c r="AV180" i="1" s="1"/>
  <c r="AV181" i="1" s="1"/>
  <c r="AV182" i="1" s="1"/>
  <c r="AV183" i="1" s="1"/>
  <c r="AV184" i="1" s="1"/>
  <c r="AV185" i="1" s="1"/>
  <c r="AV186" i="1" s="1"/>
  <c r="AV187" i="1" s="1"/>
  <c r="AV188" i="1" s="1"/>
  <c r="AV189" i="1" s="1"/>
  <c r="AV190" i="1" s="1"/>
  <c r="AV191" i="1" s="1"/>
  <c r="AV192" i="1" s="1"/>
  <c r="AV193" i="1" s="1"/>
  <c r="AV194" i="1" s="1"/>
  <c r="AV195" i="1" s="1"/>
  <c r="AV196" i="1" s="1"/>
  <c r="AV197" i="1" s="1"/>
  <c r="AV198" i="1" s="1"/>
  <c r="AV199" i="1" s="1"/>
  <c r="AV200" i="1" s="1"/>
  <c r="AV201" i="1" s="1"/>
  <c r="AV202" i="1" s="1"/>
  <c r="AV203" i="1" s="1"/>
  <c r="AV204" i="1" s="1"/>
  <c r="AV205" i="1" s="1"/>
  <c r="AV206" i="1" s="1"/>
  <c r="AV207" i="1" s="1"/>
  <c r="AV208" i="1" s="1"/>
  <c r="AV209" i="1" s="1"/>
  <c r="AV210" i="1" s="1"/>
  <c r="AV211" i="1" s="1"/>
  <c r="AV212" i="1" s="1"/>
  <c r="AV213" i="1" s="1"/>
  <c r="AV214" i="1" s="1"/>
  <c r="AV215" i="1" s="1"/>
  <c r="AV216" i="1" s="1"/>
  <c r="AV217" i="1" s="1"/>
  <c r="AV218" i="1" s="1"/>
  <c r="AV219" i="1" s="1"/>
  <c r="AV220" i="1" s="1"/>
  <c r="AV221" i="1" s="1"/>
  <c r="AV222" i="1" s="1"/>
  <c r="AV223" i="1" s="1"/>
  <c r="AV224" i="1" s="1"/>
  <c r="AV225" i="1" s="1"/>
  <c r="AV226" i="1" s="1"/>
  <c r="AV227" i="1" s="1"/>
  <c r="AV228" i="1" s="1"/>
  <c r="AV229" i="1" s="1"/>
  <c r="AV230" i="1" s="1"/>
  <c r="AV231" i="1" s="1"/>
  <c r="AV232" i="1" s="1"/>
  <c r="AV233" i="1" s="1"/>
  <c r="AV234" i="1" s="1"/>
  <c r="AV235" i="1" s="1"/>
  <c r="AV236" i="1" s="1"/>
  <c r="AV237" i="1" s="1"/>
  <c r="AV238" i="1" s="1"/>
  <c r="AV239" i="1" s="1"/>
  <c r="AV240" i="1" s="1"/>
  <c r="AV241" i="1" s="1"/>
  <c r="AV242" i="1" s="1"/>
  <c r="AV243" i="1" s="1"/>
  <c r="AV244" i="1" s="1"/>
  <c r="AV245" i="1" s="1"/>
  <c r="AV246" i="1" s="1"/>
  <c r="AV247" i="1" s="1"/>
  <c r="AV248" i="1" s="1"/>
  <c r="AV249" i="1" s="1"/>
  <c r="AV250" i="1" s="1"/>
  <c r="AV251" i="1" s="1"/>
  <c r="AV252" i="1" s="1"/>
  <c r="AV253" i="1" s="1"/>
  <c r="AV254" i="1" s="1"/>
  <c r="AV255" i="1" s="1"/>
  <c r="AV256" i="1" s="1"/>
  <c r="AV257" i="1" s="1"/>
  <c r="AV258" i="1" s="1"/>
  <c r="AV259" i="1" s="1"/>
  <c r="AV260" i="1" s="1"/>
  <c r="AV261" i="1" s="1"/>
  <c r="AV262" i="1" s="1"/>
  <c r="AV263" i="1" s="1"/>
  <c r="AV264" i="1" s="1"/>
  <c r="AV265" i="1" s="1"/>
  <c r="AV266" i="1" s="1"/>
  <c r="AV267" i="1" s="1"/>
  <c r="AV268" i="1" s="1"/>
  <c r="AV269" i="1" s="1"/>
  <c r="AV270" i="1" s="1"/>
  <c r="AV271" i="1" s="1"/>
  <c r="AV272" i="1" s="1"/>
  <c r="AV273" i="1" s="1"/>
  <c r="AV274" i="1" s="1"/>
  <c r="AV275" i="1" s="1"/>
  <c r="AV276" i="1" s="1"/>
  <c r="AV277" i="1" s="1"/>
  <c r="AV278" i="1" s="1"/>
  <c r="AV279" i="1" s="1"/>
  <c r="AV280" i="1" s="1"/>
  <c r="AV281" i="1" s="1"/>
  <c r="AV282" i="1" s="1"/>
  <c r="AV283" i="1" s="1"/>
  <c r="AV284" i="1" s="1"/>
  <c r="AV285" i="1" s="1"/>
  <c r="AV286" i="1" s="1"/>
  <c r="AV287" i="1" s="1"/>
  <c r="AV288" i="1" s="1"/>
  <c r="AV289" i="1" s="1"/>
  <c r="AV290" i="1" s="1"/>
  <c r="AV291" i="1" s="1"/>
  <c r="AV292" i="1" s="1"/>
  <c r="AV293" i="1" s="1"/>
  <c r="AV294" i="1" s="1"/>
  <c r="AV295" i="1" s="1"/>
  <c r="AV296" i="1" s="1"/>
  <c r="AV297" i="1" s="1"/>
  <c r="AV298" i="1" s="1"/>
  <c r="AV299" i="1" s="1"/>
  <c r="AV300" i="1" s="1"/>
  <c r="AV301" i="1" s="1"/>
  <c r="AV302" i="1" s="1"/>
  <c r="AV303" i="1" s="1"/>
  <c r="AV304" i="1" s="1"/>
  <c r="AV305" i="1" s="1"/>
  <c r="AV306" i="1" s="1"/>
  <c r="AV307" i="1" s="1"/>
  <c r="AV308" i="1" s="1"/>
  <c r="AV309" i="1" s="1"/>
  <c r="AV310" i="1" s="1"/>
  <c r="AV311" i="1" s="1"/>
  <c r="AV312" i="1" s="1"/>
  <c r="AV313" i="1" s="1"/>
  <c r="AV314" i="1" s="1"/>
  <c r="AV315" i="1" s="1"/>
  <c r="AV316" i="1" s="1"/>
  <c r="AV317" i="1" s="1"/>
  <c r="AV318" i="1" s="1"/>
  <c r="AV319" i="1" s="1"/>
  <c r="AV320" i="1" s="1"/>
  <c r="AV321" i="1" s="1"/>
  <c r="AV322" i="1" s="1"/>
  <c r="AV323" i="1" s="1"/>
  <c r="AV324" i="1" s="1"/>
  <c r="AV325" i="1" s="1"/>
  <c r="AV326" i="1" s="1"/>
  <c r="AV327" i="1" s="1"/>
  <c r="AV328" i="1" s="1"/>
  <c r="AV329" i="1" s="1"/>
  <c r="AV330" i="1" s="1"/>
  <c r="AV331" i="1" s="1"/>
  <c r="AV332" i="1" s="1"/>
  <c r="AV333" i="1" s="1"/>
  <c r="AV334" i="1" s="1"/>
  <c r="AV335" i="1" s="1"/>
  <c r="AV336" i="1" s="1"/>
  <c r="AV337" i="1" s="1"/>
  <c r="AV338" i="1" s="1"/>
  <c r="AV339" i="1" s="1"/>
  <c r="AV340" i="1" s="1"/>
  <c r="AV341" i="1" s="1"/>
  <c r="AV342" i="1" s="1"/>
  <c r="AV343" i="1" s="1"/>
  <c r="AV344" i="1" s="1"/>
  <c r="AV345" i="1" s="1"/>
  <c r="AV346" i="1" s="1"/>
  <c r="AV347" i="1" s="1"/>
  <c r="AV348" i="1" s="1"/>
  <c r="AV349" i="1" s="1"/>
  <c r="AV350" i="1" s="1"/>
  <c r="AV351" i="1" s="1"/>
  <c r="AV352" i="1" s="1"/>
  <c r="AV353" i="1" s="1"/>
  <c r="AV354" i="1" s="1"/>
  <c r="AV355" i="1" s="1"/>
  <c r="AV356" i="1" s="1"/>
  <c r="AV357" i="1" s="1"/>
  <c r="AV358" i="1" s="1"/>
  <c r="AV359" i="1" s="1"/>
  <c r="AV360" i="1" s="1"/>
  <c r="AV361" i="1" s="1"/>
  <c r="AV362" i="1" s="1"/>
  <c r="AV363" i="1" s="1"/>
  <c r="AV364" i="1" s="1"/>
  <c r="AV365" i="1" s="1"/>
  <c r="AV366" i="1" s="1"/>
  <c r="AV367" i="1" s="1"/>
  <c r="AV368" i="1" s="1"/>
  <c r="AV369" i="1" s="1"/>
  <c r="AV370" i="1" s="1"/>
  <c r="AV371" i="1" s="1"/>
  <c r="AV372" i="1" s="1"/>
  <c r="AV373" i="1" s="1"/>
  <c r="AV374" i="1" s="1"/>
  <c r="AV375" i="1" s="1"/>
  <c r="AV376" i="1" s="1"/>
  <c r="AV377" i="1" s="1"/>
  <c r="AV378" i="1" s="1"/>
  <c r="AV379" i="1" s="1"/>
  <c r="AV380" i="1" s="1"/>
  <c r="AV381" i="1" s="1"/>
  <c r="AV382" i="1" s="1"/>
  <c r="AV383" i="1" s="1"/>
  <c r="AV384" i="1" s="1"/>
  <c r="AV385" i="1" s="1"/>
  <c r="AV386" i="1" s="1"/>
  <c r="AV387" i="1" s="1"/>
  <c r="AV388" i="1" s="1"/>
  <c r="AV389" i="1" s="1"/>
  <c r="AV390" i="1" s="1"/>
  <c r="AV391" i="1" s="1"/>
  <c r="AV392" i="1" s="1"/>
  <c r="AV393" i="1" s="1"/>
  <c r="AV394" i="1" s="1"/>
  <c r="AV395" i="1" s="1"/>
  <c r="AV396" i="1" s="1"/>
  <c r="AV397" i="1" s="1"/>
  <c r="AV398" i="1" s="1"/>
  <c r="AV399" i="1" s="1"/>
  <c r="AV400" i="1" s="1"/>
  <c r="AV401" i="1" s="1"/>
  <c r="AV402" i="1" s="1"/>
  <c r="AV403" i="1" s="1"/>
  <c r="AV404" i="1" s="1"/>
  <c r="AV405" i="1" s="1"/>
  <c r="AV406" i="1" s="1"/>
  <c r="AV407" i="1" s="1"/>
  <c r="AV408" i="1" s="1"/>
  <c r="AV409" i="1" s="1"/>
  <c r="AV410" i="1" s="1"/>
  <c r="AV411" i="1" s="1"/>
  <c r="AV412" i="1" s="1"/>
  <c r="AV413" i="1" s="1"/>
  <c r="AV414" i="1" s="1"/>
  <c r="AV415" i="1" s="1"/>
  <c r="AV416" i="1" s="1"/>
  <c r="AV417" i="1" s="1"/>
  <c r="AV418" i="1" s="1"/>
  <c r="AV419" i="1" s="1"/>
  <c r="AV420" i="1" s="1"/>
  <c r="AV421" i="1" s="1"/>
  <c r="AV422" i="1" s="1"/>
  <c r="AV423" i="1" s="1"/>
  <c r="AV424" i="1" s="1"/>
  <c r="AV425" i="1" s="1"/>
  <c r="AV426" i="1" s="1"/>
  <c r="AV427" i="1" s="1"/>
  <c r="AV428" i="1" s="1"/>
  <c r="AV429" i="1" s="1"/>
  <c r="AV430" i="1" s="1"/>
  <c r="AV431" i="1" s="1"/>
  <c r="AV432" i="1" s="1"/>
  <c r="AV433" i="1" s="1"/>
  <c r="AV434" i="1" s="1"/>
  <c r="AV435" i="1" s="1"/>
  <c r="AV436" i="1" s="1"/>
  <c r="AV437" i="1" s="1"/>
  <c r="AV438" i="1" s="1"/>
  <c r="AV439" i="1" s="1"/>
  <c r="AV440" i="1" s="1"/>
  <c r="AV441" i="1" s="1"/>
  <c r="AV442" i="1" s="1"/>
  <c r="AV443" i="1" s="1"/>
  <c r="AV444" i="1" s="1"/>
  <c r="AV445" i="1" s="1"/>
  <c r="AV446" i="1" s="1"/>
  <c r="AV447" i="1" s="1"/>
  <c r="AV448" i="1" s="1"/>
  <c r="AV449" i="1" s="1"/>
  <c r="AV450" i="1" s="1"/>
  <c r="AV451" i="1" s="1"/>
  <c r="AV452" i="1" s="1"/>
  <c r="AV453" i="1" s="1"/>
  <c r="AV454" i="1" s="1"/>
  <c r="AV455" i="1" s="1"/>
  <c r="AV456" i="1" s="1"/>
  <c r="AV457" i="1" s="1"/>
  <c r="AV458" i="1" s="1"/>
  <c r="AV459" i="1" s="1"/>
  <c r="AV460" i="1" s="1"/>
  <c r="AV461" i="1" s="1"/>
  <c r="AV462" i="1" s="1"/>
  <c r="AV463" i="1" s="1"/>
  <c r="AV464" i="1" s="1"/>
  <c r="AV465" i="1" s="1"/>
  <c r="AV466" i="1" s="1"/>
  <c r="AV467" i="1" s="1"/>
  <c r="AV468" i="1" s="1"/>
  <c r="AV469" i="1" s="1"/>
  <c r="AV470" i="1" s="1"/>
  <c r="AV471" i="1" s="1"/>
  <c r="AV472" i="1" s="1"/>
  <c r="AV473" i="1" s="1"/>
  <c r="AV474" i="1" s="1"/>
  <c r="AV475" i="1" s="1"/>
  <c r="AV476" i="1" s="1"/>
  <c r="AV477" i="1" s="1"/>
  <c r="AV478" i="1" s="1"/>
  <c r="AV479" i="1" s="1"/>
  <c r="AV480" i="1" s="1"/>
  <c r="AV481" i="1" s="1"/>
  <c r="AV482" i="1" s="1"/>
  <c r="AV483" i="1" s="1"/>
  <c r="AV484" i="1" s="1"/>
  <c r="AV485" i="1" s="1"/>
  <c r="AV486" i="1" s="1"/>
  <c r="AV487" i="1" s="1"/>
  <c r="AV488" i="1" s="1"/>
  <c r="AV489" i="1" s="1"/>
  <c r="AV490" i="1" s="1"/>
  <c r="AV491" i="1" s="1"/>
  <c r="AV492" i="1" s="1"/>
  <c r="AV493" i="1" s="1"/>
  <c r="AV494" i="1" s="1"/>
  <c r="AV495" i="1" s="1"/>
  <c r="AV496" i="1" s="1"/>
  <c r="AV497" i="1" s="1"/>
  <c r="AV498" i="1" s="1"/>
  <c r="AV499" i="1" s="1"/>
  <c r="AV500" i="1" s="1"/>
  <c r="AV501" i="1" s="1"/>
  <c r="AV502" i="1" s="1"/>
  <c r="AV503" i="1" s="1"/>
  <c r="AV504" i="1" s="1"/>
  <c r="AV505" i="1" s="1"/>
  <c r="AV506" i="1" s="1"/>
  <c r="AV507" i="1" s="1"/>
  <c r="AV508" i="1" s="1"/>
  <c r="AV509" i="1" s="1"/>
  <c r="AV510" i="1" s="1"/>
  <c r="AV511" i="1" s="1"/>
  <c r="AV512" i="1" s="1"/>
  <c r="AV513" i="1" s="1"/>
  <c r="AV514" i="1" s="1"/>
  <c r="AV515" i="1" s="1"/>
  <c r="AV516" i="1" s="1"/>
  <c r="AV517" i="1" s="1"/>
  <c r="AV518" i="1" s="1"/>
  <c r="AV519" i="1" s="1"/>
  <c r="AV520" i="1" s="1"/>
  <c r="AV521" i="1" s="1"/>
  <c r="AV522" i="1" s="1"/>
  <c r="AV523" i="1" s="1"/>
  <c r="AV524" i="1" s="1"/>
  <c r="AV525" i="1" s="1"/>
  <c r="AV526" i="1" s="1"/>
  <c r="AV527" i="1" s="1"/>
  <c r="AV528" i="1" s="1"/>
  <c r="AV529" i="1" s="1"/>
  <c r="AV530" i="1" s="1"/>
  <c r="AV531" i="1" s="1"/>
  <c r="AV532" i="1" s="1"/>
  <c r="AV533" i="1" s="1"/>
  <c r="AV534" i="1" s="1"/>
  <c r="AV535" i="1" s="1"/>
  <c r="AV536" i="1" s="1"/>
  <c r="AV537" i="1" s="1"/>
  <c r="AV538" i="1" s="1"/>
  <c r="AV539" i="1" s="1"/>
  <c r="AV540" i="1" s="1"/>
  <c r="AV541" i="1" s="1"/>
  <c r="AV542" i="1" s="1"/>
  <c r="AV543" i="1" s="1"/>
  <c r="AV544" i="1" s="1"/>
  <c r="AV545" i="1" s="1"/>
  <c r="AV546" i="1" s="1"/>
  <c r="AV547" i="1" s="1"/>
  <c r="AV548" i="1" s="1"/>
  <c r="AV549" i="1" s="1"/>
  <c r="AV550" i="1" s="1"/>
  <c r="AV551" i="1" s="1"/>
  <c r="AV552" i="1" s="1"/>
  <c r="AV553" i="1" s="1"/>
  <c r="AV554" i="1" s="1"/>
  <c r="AV555" i="1" s="1"/>
  <c r="AV556" i="1" s="1"/>
  <c r="AV557" i="1" s="1"/>
  <c r="AV558" i="1" s="1"/>
  <c r="AV559" i="1" s="1"/>
  <c r="AV560" i="1" s="1"/>
  <c r="AV561" i="1" s="1"/>
  <c r="AV562" i="1" s="1"/>
  <c r="AV563" i="1" s="1"/>
  <c r="AV564" i="1" s="1"/>
  <c r="AV565" i="1" s="1"/>
  <c r="AV566" i="1" s="1"/>
  <c r="AV567" i="1" s="1"/>
  <c r="AV568" i="1" s="1"/>
  <c r="AV569" i="1" s="1"/>
  <c r="AV570" i="1" s="1"/>
  <c r="AV571" i="1" s="1"/>
  <c r="AV572" i="1" s="1"/>
  <c r="AV573" i="1" s="1"/>
  <c r="AV574" i="1" s="1"/>
  <c r="AV575" i="1" s="1"/>
  <c r="AV576" i="1" s="1"/>
  <c r="AV577" i="1" s="1"/>
  <c r="AV578" i="1" s="1"/>
  <c r="AV579" i="1" s="1"/>
  <c r="AV580" i="1" s="1"/>
  <c r="AV581" i="1" s="1"/>
  <c r="AV582" i="1" s="1"/>
  <c r="AV583" i="1" s="1"/>
  <c r="AV584" i="1" s="1"/>
  <c r="AV585" i="1" s="1"/>
  <c r="AV586" i="1" s="1"/>
  <c r="AV587" i="1" s="1"/>
  <c r="AV588" i="1" s="1"/>
  <c r="AV589" i="1" s="1"/>
  <c r="AV590" i="1" s="1"/>
  <c r="AV591" i="1" s="1"/>
  <c r="AV592" i="1" s="1"/>
  <c r="AV593" i="1" s="1"/>
  <c r="AV594" i="1" s="1"/>
  <c r="AV595" i="1" s="1"/>
  <c r="AV596" i="1" s="1"/>
  <c r="AV597" i="1" s="1"/>
  <c r="AV598" i="1" s="1"/>
  <c r="AV599" i="1" s="1"/>
  <c r="AV600" i="1" s="1"/>
  <c r="AV601" i="1" s="1"/>
  <c r="AV602" i="1" s="1"/>
  <c r="AV603" i="1" s="1"/>
  <c r="AV604" i="1" s="1"/>
  <c r="AV605" i="1" s="1"/>
  <c r="AV606" i="1" s="1"/>
  <c r="AV607" i="1" s="1"/>
  <c r="AV608" i="1" s="1"/>
  <c r="AV609" i="1" s="1"/>
  <c r="AV610" i="1" s="1"/>
  <c r="AV611" i="1" s="1"/>
  <c r="AV612" i="1" s="1"/>
  <c r="AV613" i="1" s="1"/>
  <c r="AV614" i="1" s="1"/>
  <c r="AV615" i="1" s="1"/>
  <c r="AV616" i="1" s="1"/>
  <c r="AV617" i="1" s="1"/>
  <c r="AV618" i="1" s="1"/>
  <c r="AV619" i="1" s="1"/>
  <c r="AV620" i="1" s="1"/>
  <c r="AV621" i="1" s="1"/>
  <c r="AV622" i="1" s="1"/>
  <c r="AV623" i="1" s="1"/>
  <c r="AV624" i="1" s="1"/>
  <c r="AV625" i="1" s="1"/>
  <c r="AV626" i="1" s="1"/>
  <c r="AV627" i="1" s="1"/>
  <c r="AV628" i="1" s="1"/>
  <c r="AV629" i="1" s="1"/>
  <c r="AV630" i="1" s="1"/>
  <c r="AV631" i="1" s="1"/>
  <c r="AV632" i="1" s="1"/>
  <c r="AV633" i="1" s="1"/>
  <c r="AV634" i="1" s="1"/>
  <c r="AV635" i="1" s="1"/>
  <c r="AV636" i="1" s="1"/>
  <c r="AV637" i="1" s="1"/>
  <c r="AV638" i="1" s="1"/>
  <c r="AV639" i="1" s="1"/>
  <c r="AV640" i="1" s="1"/>
  <c r="AV641" i="1" s="1"/>
  <c r="AV642" i="1" s="1"/>
  <c r="AV643" i="1" s="1"/>
  <c r="AV644" i="1" s="1"/>
  <c r="AV645" i="1" s="1"/>
  <c r="AV646" i="1" s="1"/>
  <c r="AV647" i="1" s="1"/>
  <c r="AV648" i="1" s="1"/>
  <c r="AV649" i="1" s="1"/>
  <c r="AV650" i="1" s="1"/>
  <c r="AV651" i="1" s="1"/>
  <c r="AV652" i="1" s="1"/>
  <c r="AV653" i="1" s="1"/>
  <c r="AV654" i="1" s="1"/>
  <c r="AV655" i="1" s="1"/>
  <c r="AV656" i="1" s="1"/>
  <c r="AV657" i="1" s="1"/>
  <c r="AV658" i="1" s="1"/>
  <c r="AV659" i="1" s="1"/>
  <c r="AV660" i="1" s="1"/>
  <c r="AV661" i="1" s="1"/>
  <c r="AV662" i="1" s="1"/>
  <c r="AV663" i="1" s="1"/>
  <c r="AV664" i="1" s="1"/>
  <c r="AV665" i="1" s="1"/>
  <c r="AV666" i="1" s="1"/>
  <c r="AV667" i="1" s="1"/>
  <c r="AV668" i="1" s="1"/>
  <c r="AV669" i="1" s="1"/>
  <c r="AV670" i="1" s="1"/>
  <c r="AV671" i="1" s="1"/>
  <c r="AV672" i="1" s="1"/>
  <c r="AV673" i="1" s="1"/>
  <c r="AV674" i="1" s="1"/>
  <c r="AV675" i="1" s="1"/>
  <c r="AV676" i="1" s="1"/>
  <c r="AV677" i="1" s="1"/>
  <c r="AV678" i="1" s="1"/>
  <c r="AV679" i="1" s="1"/>
  <c r="AV680" i="1" s="1"/>
  <c r="AV681" i="1" s="1"/>
  <c r="AV682" i="1" s="1"/>
  <c r="AV683" i="1" s="1"/>
  <c r="AV684" i="1" s="1"/>
  <c r="AV685" i="1" s="1"/>
  <c r="AV686" i="1" s="1"/>
  <c r="AV687" i="1" s="1"/>
  <c r="AV688" i="1" s="1"/>
  <c r="AV689" i="1" s="1"/>
  <c r="AV690" i="1" s="1"/>
  <c r="AV691" i="1" s="1"/>
  <c r="AV692" i="1" s="1"/>
  <c r="AV693" i="1" s="1"/>
  <c r="AV694" i="1" s="1"/>
  <c r="AV695" i="1" s="1"/>
  <c r="AV696" i="1" s="1"/>
  <c r="AV697" i="1" s="1"/>
  <c r="AV698" i="1" s="1"/>
  <c r="AV699" i="1" s="1"/>
  <c r="AV700" i="1" s="1"/>
  <c r="AV701" i="1" s="1"/>
  <c r="AV702" i="1" s="1"/>
  <c r="AV703" i="1" s="1"/>
  <c r="AV704" i="1" s="1"/>
  <c r="AV705" i="1" s="1"/>
  <c r="AV706" i="1" s="1"/>
  <c r="AV707" i="1" s="1"/>
  <c r="AV708" i="1" s="1"/>
  <c r="AV709" i="1" s="1"/>
  <c r="AV710" i="1" s="1"/>
  <c r="AV711" i="1" s="1"/>
  <c r="AV712" i="1" s="1"/>
  <c r="AV713" i="1" s="1"/>
  <c r="AV714" i="1" s="1"/>
  <c r="AV715" i="1" s="1"/>
  <c r="AV716" i="1" s="1"/>
  <c r="AV717" i="1" s="1"/>
  <c r="AV718" i="1" s="1"/>
  <c r="AV719" i="1" s="1"/>
  <c r="AV720" i="1" s="1"/>
  <c r="AV721" i="1" s="1"/>
  <c r="AV722" i="1" s="1"/>
  <c r="AV723" i="1" s="1"/>
  <c r="AV724" i="1" s="1"/>
  <c r="AV725" i="1" s="1"/>
  <c r="AV726" i="1" s="1"/>
  <c r="AV727" i="1" s="1"/>
  <c r="AV728" i="1" s="1"/>
  <c r="AV729" i="1" s="1"/>
  <c r="AV730" i="1" s="1"/>
  <c r="AV731" i="1" s="1"/>
  <c r="AV732" i="1" s="1"/>
  <c r="AV733" i="1" s="1"/>
  <c r="AV734" i="1" s="1"/>
  <c r="AV735" i="1" s="1"/>
  <c r="AV736" i="1" s="1"/>
  <c r="AV737" i="1" s="1"/>
  <c r="AV738" i="1" s="1"/>
  <c r="AV739" i="1" s="1"/>
  <c r="AV740" i="1" s="1"/>
  <c r="AV741" i="1" s="1"/>
  <c r="AV742" i="1" s="1"/>
  <c r="AV743" i="1" s="1"/>
  <c r="AV744" i="1" s="1"/>
  <c r="AV745" i="1" s="1"/>
  <c r="AV746" i="1" s="1"/>
  <c r="AV747" i="1" s="1"/>
  <c r="AV748" i="1" s="1"/>
  <c r="AV749" i="1" s="1"/>
  <c r="AV750" i="1" s="1"/>
  <c r="AV751" i="1" s="1"/>
  <c r="AV752" i="1" s="1"/>
  <c r="AV753" i="1" s="1"/>
  <c r="AV754" i="1" s="1"/>
  <c r="AV755" i="1" s="1"/>
  <c r="AV756" i="1" s="1"/>
  <c r="AV757" i="1" s="1"/>
  <c r="AV758" i="1" s="1"/>
  <c r="AV759" i="1" s="1"/>
  <c r="AV760" i="1" s="1"/>
  <c r="AV761" i="1" s="1"/>
  <c r="AV762" i="1" s="1"/>
  <c r="AV763" i="1" s="1"/>
  <c r="AV764" i="1" s="1"/>
  <c r="AV765" i="1" s="1"/>
  <c r="AV766" i="1" s="1"/>
  <c r="AV767" i="1" s="1"/>
  <c r="AV768" i="1" s="1"/>
  <c r="AV769" i="1" s="1"/>
  <c r="AV770" i="1" s="1"/>
  <c r="AV771" i="1" s="1"/>
  <c r="AV772" i="1" s="1"/>
  <c r="AV773" i="1" s="1"/>
  <c r="AV774" i="1" s="1"/>
  <c r="AV775" i="1" s="1"/>
  <c r="AV776" i="1" s="1"/>
  <c r="AV777" i="1" s="1"/>
  <c r="AV778" i="1" s="1"/>
  <c r="AV779" i="1" s="1"/>
  <c r="AV780" i="1" s="1"/>
  <c r="AV781" i="1" s="1"/>
  <c r="AV782" i="1" s="1"/>
  <c r="AV783" i="1" s="1"/>
  <c r="AV784" i="1" s="1"/>
  <c r="AV785" i="1" s="1"/>
  <c r="AV786" i="1" s="1"/>
  <c r="AV787" i="1" s="1"/>
  <c r="AV788" i="1" s="1"/>
  <c r="AV789" i="1" s="1"/>
  <c r="AV790" i="1" s="1"/>
  <c r="AV791" i="1" s="1"/>
  <c r="AV792" i="1" s="1"/>
  <c r="AV793" i="1" s="1"/>
  <c r="AV794" i="1" s="1"/>
  <c r="AV795" i="1" s="1"/>
  <c r="AV796" i="1" s="1"/>
  <c r="AV797" i="1" s="1"/>
  <c r="AV798" i="1" s="1"/>
  <c r="AV799" i="1" s="1"/>
  <c r="AV800" i="1" s="1"/>
  <c r="AV801" i="1" s="1"/>
  <c r="AV802" i="1" s="1"/>
  <c r="AV803" i="1" s="1"/>
  <c r="AV804" i="1" s="1"/>
  <c r="AV805" i="1" s="1"/>
  <c r="AV806" i="1" s="1"/>
  <c r="AV807" i="1" s="1"/>
  <c r="AV808" i="1" s="1"/>
  <c r="AV809" i="1" s="1"/>
  <c r="AV810" i="1" s="1"/>
  <c r="AV811" i="1" s="1"/>
  <c r="AV812" i="1" s="1"/>
  <c r="AV813" i="1" s="1"/>
  <c r="AV814" i="1" s="1"/>
  <c r="AV815" i="1" s="1"/>
  <c r="AV816" i="1" s="1"/>
  <c r="AV817" i="1" s="1"/>
  <c r="AV818" i="1" s="1"/>
  <c r="AV819" i="1" s="1"/>
  <c r="AV820" i="1" s="1"/>
  <c r="AV821" i="1" s="1"/>
  <c r="AV822" i="1" s="1"/>
  <c r="AV823" i="1" s="1"/>
  <c r="AV824" i="1" s="1"/>
  <c r="AV825" i="1" s="1"/>
  <c r="AV826" i="1" s="1"/>
  <c r="AV827" i="1" s="1"/>
  <c r="AV828" i="1" s="1"/>
  <c r="AV829" i="1" s="1"/>
  <c r="AV830" i="1" s="1"/>
  <c r="AV831" i="1" s="1"/>
  <c r="AV832" i="1" s="1"/>
  <c r="AV833" i="1" s="1"/>
  <c r="AV834" i="1" s="1"/>
  <c r="AV835" i="1" s="1"/>
  <c r="AV836" i="1" s="1"/>
  <c r="AV837" i="1" s="1"/>
  <c r="AV838" i="1" s="1"/>
  <c r="AV839" i="1" s="1"/>
  <c r="AV840" i="1" s="1"/>
  <c r="AV841" i="1" s="1"/>
  <c r="AV842" i="1" s="1"/>
  <c r="AV843" i="1" s="1"/>
  <c r="AV844" i="1" s="1"/>
  <c r="AV845" i="1" s="1"/>
  <c r="AV846" i="1" s="1"/>
  <c r="AV847" i="1" s="1"/>
  <c r="AV848" i="1" s="1"/>
  <c r="AV849" i="1" s="1"/>
  <c r="AV850" i="1" s="1"/>
  <c r="AV851" i="1" s="1"/>
  <c r="AV852" i="1" s="1"/>
  <c r="AV853" i="1" s="1"/>
  <c r="AV854" i="1" s="1"/>
  <c r="AV855" i="1" s="1"/>
  <c r="AV856" i="1" s="1"/>
  <c r="AV857" i="1" s="1"/>
  <c r="AV858" i="1" s="1"/>
  <c r="AV859" i="1" s="1"/>
  <c r="AV860" i="1" s="1"/>
  <c r="AV861" i="1" s="1"/>
  <c r="AV862" i="1" s="1"/>
  <c r="AV863" i="1" s="1"/>
  <c r="AV864" i="1" s="1"/>
  <c r="AV865" i="1" s="1"/>
  <c r="AV866" i="1" s="1"/>
  <c r="AV867" i="1" s="1"/>
  <c r="AV868" i="1" s="1"/>
  <c r="AV869" i="1" s="1"/>
  <c r="AV870" i="1" s="1"/>
  <c r="AV871" i="1" s="1"/>
  <c r="AV872" i="1" s="1"/>
  <c r="AV873" i="1" s="1"/>
  <c r="AV874" i="1" s="1"/>
  <c r="AV875" i="1" s="1"/>
  <c r="AV876" i="1" s="1"/>
  <c r="AV877" i="1" s="1"/>
  <c r="AV878" i="1" s="1"/>
  <c r="AV879" i="1" s="1"/>
  <c r="AV880" i="1" s="1"/>
  <c r="AV881" i="1" s="1"/>
  <c r="AV882" i="1" s="1"/>
  <c r="AV883" i="1" s="1"/>
  <c r="AV884" i="1" s="1"/>
  <c r="AV885" i="1" s="1"/>
  <c r="AV886" i="1" s="1"/>
  <c r="AV887" i="1" s="1"/>
  <c r="AV888" i="1" s="1"/>
  <c r="AV889" i="1" s="1"/>
  <c r="AV890" i="1" s="1"/>
  <c r="AV891" i="1" s="1"/>
  <c r="AV892" i="1" s="1"/>
  <c r="AV893" i="1" s="1"/>
  <c r="AV894" i="1" s="1"/>
  <c r="AV895" i="1" s="1"/>
  <c r="AV896" i="1" s="1"/>
  <c r="AV897" i="1" s="1"/>
  <c r="AV898" i="1" s="1"/>
  <c r="AV899" i="1" s="1"/>
  <c r="AV900" i="1" s="1"/>
  <c r="AV901" i="1" s="1"/>
  <c r="AV902" i="1" s="1"/>
  <c r="AV903" i="1" s="1"/>
  <c r="AV904" i="1" s="1"/>
  <c r="AV905" i="1" s="1"/>
  <c r="AV906" i="1" s="1"/>
  <c r="AV907" i="1" s="1"/>
  <c r="AV908" i="1" s="1"/>
  <c r="AV909" i="1" s="1"/>
  <c r="AV910" i="1" s="1"/>
  <c r="AV911" i="1" s="1"/>
  <c r="AV912" i="1" s="1"/>
  <c r="AV913" i="1" s="1"/>
  <c r="AV914" i="1" s="1"/>
  <c r="AV915" i="1" s="1"/>
  <c r="AV916" i="1" s="1"/>
  <c r="AV917" i="1" s="1"/>
  <c r="AV918" i="1" s="1"/>
  <c r="AV919" i="1" s="1"/>
  <c r="AV920" i="1" s="1"/>
  <c r="AV921" i="1" s="1"/>
  <c r="AV922" i="1" s="1"/>
  <c r="AV923" i="1" s="1"/>
  <c r="AV924" i="1" s="1"/>
  <c r="AV925" i="1" s="1"/>
  <c r="AV926" i="1" s="1"/>
  <c r="AV927" i="1" s="1"/>
  <c r="AV928" i="1" s="1"/>
  <c r="AV929" i="1" s="1"/>
  <c r="AV930" i="1" s="1"/>
  <c r="AV931" i="1" s="1"/>
  <c r="AV932" i="1" s="1"/>
  <c r="AV933" i="1" s="1"/>
  <c r="AV934" i="1" s="1"/>
  <c r="AV935" i="1" s="1"/>
  <c r="AV936" i="1" s="1"/>
  <c r="AV937" i="1" s="1"/>
  <c r="AV938" i="1" s="1"/>
  <c r="AV939" i="1" s="1"/>
  <c r="AV940" i="1" s="1"/>
  <c r="AV941" i="1" s="1"/>
  <c r="AV942" i="1" s="1"/>
  <c r="AV943" i="1" s="1"/>
  <c r="AV944" i="1" s="1"/>
  <c r="AV945" i="1" s="1"/>
  <c r="AV946" i="1" s="1"/>
  <c r="AV947" i="1" s="1"/>
  <c r="AV948" i="1" s="1"/>
  <c r="AV949" i="1" s="1"/>
  <c r="AV950" i="1" s="1"/>
  <c r="AV951" i="1" s="1"/>
  <c r="AV952" i="1" s="1"/>
  <c r="AV953" i="1" s="1"/>
  <c r="AV954" i="1" s="1"/>
  <c r="AV955" i="1" s="1"/>
  <c r="AV956" i="1" s="1"/>
  <c r="AV957" i="1" s="1"/>
  <c r="AV958" i="1" s="1"/>
  <c r="AV959" i="1" s="1"/>
  <c r="AV960" i="1" s="1"/>
  <c r="AV961" i="1" s="1"/>
  <c r="AV962" i="1" s="1"/>
  <c r="AV963" i="1" s="1"/>
  <c r="AV964" i="1" s="1"/>
  <c r="AV965" i="1" s="1"/>
  <c r="AV966" i="1" s="1"/>
  <c r="AV967" i="1" s="1"/>
  <c r="AV968" i="1" s="1"/>
  <c r="AV969" i="1" s="1"/>
  <c r="AV970" i="1" s="1"/>
  <c r="AV971" i="1" s="1"/>
  <c r="AV972" i="1" s="1"/>
  <c r="AV973" i="1" s="1"/>
  <c r="AV974" i="1" s="1"/>
  <c r="AV975" i="1" s="1"/>
  <c r="AV977" i="1" s="1"/>
  <c r="AG21" i="1"/>
  <c r="AN22" i="1"/>
  <c r="BK22" i="1" s="1"/>
  <c r="BU22" i="1" s="1"/>
  <c r="BF21" i="1"/>
  <c r="P23" i="1"/>
  <c r="R22" i="1"/>
  <c r="Y22" i="1"/>
  <c r="Z21" i="1"/>
  <c r="AD21" i="1" s="1"/>
  <c r="AC21" i="1"/>
  <c r="AL20" i="1"/>
  <c r="BI20" i="1" s="1"/>
  <c r="BS20" i="1" s="1"/>
  <c r="BD19" i="1"/>
  <c r="L24" i="1"/>
  <c r="AB23" i="1"/>
  <c r="M24" i="1"/>
  <c r="S24" i="1" s="1"/>
  <c r="AM21" i="1"/>
  <c r="BJ21" i="1" s="1"/>
  <c r="BE20" i="1"/>
  <c r="BO22" i="1" l="1"/>
  <c r="BT21" i="1"/>
  <c r="BN22" i="1"/>
  <c r="BQ23" i="1"/>
  <c r="BV22" i="1"/>
  <c r="BP24" i="1"/>
  <c r="AP23" i="1"/>
  <c r="BL23" i="1" s="1"/>
  <c r="L25" i="1"/>
  <c r="AB24" i="1"/>
  <c r="M25" i="1"/>
  <c r="S25" i="1" s="1"/>
  <c r="P24" i="1"/>
  <c r="R23" i="1"/>
  <c r="AG22" i="1"/>
  <c r="AM22" i="1"/>
  <c r="BJ22" i="1" s="1"/>
  <c r="BE21" i="1"/>
  <c r="AL21" i="1"/>
  <c r="BI21" i="1" s="1"/>
  <c r="BS21" i="1" s="1"/>
  <c r="BD20" i="1"/>
  <c r="Y23" i="1"/>
  <c r="AC22" i="1"/>
  <c r="Z22" i="1"/>
  <c r="AD22" i="1" s="1"/>
  <c r="AN23" i="1"/>
  <c r="BK23" i="1" s="1"/>
  <c r="BU23" i="1" s="1"/>
  <c r="BF22" i="1"/>
  <c r="Q24" i="1"/>
  <c r="Q25" i="1" s="1"/>
  <c r="BN23" i="1" l="1"/>
  <c r="BQ24" i="1"/>
  <c r="BV23" i="1"/>
  <c r="BO23" i="1"/>
  <c r="BT22" i="1"/>
  <c r="BP25" i="1"/>
  <c r="AP24" i="1"/>
  <c r="BL24" i="1" s="1"/>
  <c r="AL22" i="1"/>
  <c r="BI22" i="1" s="1"/>
  <c r="BS22" i="1" s="1"/>
  <c r="BD21" i="1"/>
  <c r="AG23" i="1"/>
  <c r="L26" i="1"/>
  <c r="AB25" i="1"/>
  <c r="M26" i="1"/>
  <c r="S26" i="1" s="1"/>
  <c r="AN24" i="1"/>
  <c r="BK24" i="1" s="1"/>
  <c r="BU24" i="1" s="1"/>
  <c r="BF23" i="1"/>
  <c r="Y24" i="1"/>
  <c r="AC23" i="1"/>
  <c r="Z23" i="1"/>
  <c r="AD23" i="1" s="1"/>
  <c r="AM23" i="1"/>
  <c r="BJ23" i="1" s="1"/>
  <c r="BE22" i="1"/>
  <c r="P25" i="1"/>
  <c r="R24" i="1"/>
  <c r="BP26" i="1" l="1"/>
  <c r="BN24" i="1"/>
  <c r="BQ25" i="1"/>
  <c r="BV24" i="1"/>
  <c r="BO24" i="1"/>
  <c r="BT23" i="1"/>
  <c r="AP25" i="1"/>
  <c r="BL25" i="1" s="1"/>
  <c r="AG24" i="1"/>
  <c r="AM24" i="1"/>
  <c r="BJ24" i="1" s="1"/>
  <c r="BE23" i="1"/>
  <c r="L27" i="1"/>
  <c r="AB26" i="1"/>
  <c r="M27" i="1"/>
  <c r="S27" i="1" s="1"/>
  <c r="AN25" i="1"/>
  <c r="BK25" i="1" s="1"/>
  <c r="BU25" i="1" s="1"/>
  <c r="BF24" i="1"/>
  <c r="Q26" i="1"/>
  <c r="AL23" i="1"/>
  <c r="BI23" i="1" s="1"/>
  <c r="BS23" i="1" s="1"/>
  <c r="BD22" i="1"/>
  <c r="Y25" i="1"/>
  <c r="Z24" i="1"/>
  <c r="AD24" i="1" s="1"/>
  <c r="AC24" i="1"/>
  <c r="P26" i="1"/>
  <c r="R25" i="1"/>
  <c r="BO25" i="1" l="1"/>
  <c r="BT24" i="1"/>
  <c r="BP27" i="1"/>
  <c r="BN25" i="1"/>
  <c r="BQ26" i="1"/>
  <c r="BV25" i="1"/>
  <c r="AP26" i="1"/>
  <c r="BL26" i="1" s="1"/>
  <c r="Q27" i="1"/>
  <c r="AL24" i="1"/>
  <c r="BI24" i="1" s="1"/>
  <c r="BS24" i="1" s="1"/>
  <c r="BD23" i="1"/>
  <c r="AM25" i="1"/>
  <c r="BJ25" i="1" s="1"/>
  <c r="BE24" i="1"/>
  <c r="Y26" i="1"/>
  <c r="Z25" i="1"/>
  <c r="AD25" i="1" s="1"/>
  <c r="AC25" i="1"/>
  <c r="L28" i="1"/>
  <c r="Q28" i="1" s="1"/>
  <c r="AB27" i="1"/>
  <c r="M28" i="1"/>
  <c r="S28" i="1" s="1"/>
  <c r="AG25" i="1"/>
  <c r="P27" i="1"/>
  <c r="R26" i="1"/>
  <c r="AN26" i="1"/>
  <c r="BK26" i="1" s="1"/>
  <c r="BU26" i="1" s="1"/>
  <c r="BF25" i="1"/>
  <c r="BQ27" i="1" l="1"/>
  <c r="BV26" i="1"/>
  <c r="BO26" i="1"/>
  <c r="BT25" i="1"/>
  <c r="BP28" i="1"/>
  <c r="BN26" i="1"/>
  <c r="AP27" i="1"/>
  <c r="BL27" i="1" s="1"/>
  <c r="AM26" i="1"/>
  <c r="BJ26" i="1" s="1"/>
  <c r="BE25" i="1"/>
  <c r="P28" i="1"/>
  <c r="R27" i="1"/>
  <c r="AG26" i="1"/>
  <c r="Y27" i="1"/>
  <c r="AC26" i="1"/>
  <c r="Z26" i="1"/>
  <c r="AD26" i="1" s="1"/>
  <c r="AL25" i="1"/>
  <c r="BI25" i="1" s="1"/>
  <c r="BS25" i="1" s="1"/>
  <c r="BD24" i="1"/>
  <c r="AN27" i="1"/>
  <c r="BK27" i="1" s="1"/>
  <c r="BU27" i="1" s="1"/>
  <c r="BF26" i="1"/>
  <c r="L29" i="1"/>
  <c r="AB28" i="1"/>
  <c r="M29" i="1"/>
  <c r="S29" i="1" s="1"/>
  <c r="BO27" i="1" l="1"/>
  <c r="BT26" i="1"/>
  <c r="BP29" i="1"/>
  <c r="BQ28" i="1"/>
  <c r="BV27" i="1"/>
  <c r="BN27" i="1"/>
  <c r="AP28" i="1"/>
  <c r="BL28" i="1" s="1"/>
  <c r="P29" i="1"/>
  <c r="R28" i="1"/>
  <c r="AL26" i="1"/>
  <c r="BI26" i="1" s="1"/>
  <c r="BS26" i="1" s="1"/>
  <c r="BD25" i="1"/>
  <c r="L30" i="1"/>
  <c r="AB29" i="1"/>
  <c r="M30" i="1"/>
  <c r="S30" i="1" s="1"/>
  <c r="AN28" i="1"/>
  <c r="BK28" i="1" s="1"/>
  <c r="BU28" i="1" s="1"/>
  <c r="BF27" i="1"/>
  <c r="AG27" i="1"/>
  <c r="AM27" i="1"/>
  <c r="BJ27" i="1" s="1"/>
  <c r="BE26" i="1"/>
  <c r="Q29" i="1"/>
  <c r="Y28" i="1"/>
  <c r="AC27" i="1"/>
  <c r="Z27" i="1"/>
  <c r="AD27" i="1" s="1"/>
  <c r="BP30" i="1" l="1"/>
  <c r="BQ29" i="1"/>
  <c r="BV28" i="1"/>
  <c r="BO28" i="1"/>
  <c r="BT27" i="1"/>
  <c r="BN28" i="1"/>
  <c r="AP29" i="1"/>
  <c r="BL29" i="1" s="1"/>
  <c r="Q30" i="1"/>
  <c r="AG28" i="1"/>
  <c r="Y29" i="1"/>
  <c r="Z28" i="1"/>
  <c r="AD28" i="1" s="1"/>
  <c r="AC28" i="1"/>
  <c r="AL27" i="1"/>
  <c r="BI27" i="1" s="1"/>
  <c r="BS27" i="1" s="1"/>
  <c r="BD26" i="1"/>
  <c r="P30" i="1"/>
  <c r="R29" i="1"/>
  <c r="L31" i="1"/>
  <c r="AB30" i="1"/>
  <c r="M31" i="1"/>
  <c r="S31" i="1" s="1"/>
  <c r="AM28" i="1"/>
  <c r="BJ28" i="1" s="1"/>
  <c r="BE27" i="1"/>
  <c r="AN29" i="1"/>
  <c r="BK29" i="1" s="1"/>
  <c r="BU29" i="1" s="1"/>
  <c r="BF28" i="1"/>
  <c r="BN29" i="1" l="1"/>
  <c r="BQ30" i="1"/>
  <c r="BV29" i="1"/>
  <c r="BO29" i="1"/>
  <c r="BT28" i="1"/>
  <c r="BP31" i="1"/>
  <c r="AP30" i="1"/>
  <c r="BL30" i="1" s="1"/>
  <c r="Y30" i="1"/>
  <c r="Z29" i="1"/>
  <c r="AD29" i="1" s="1"/>
  <c r="AC29" i="1"/>
  <c r="L32" i="1"/>
  <c r="AB31" i="1"/>
  <c r="M32" i="1"/>
  <c r="S32" i="1" s="1"/>
  <c r="Q31" i="1"/>
  <c r="AL28" i="1"/>
  <c r="BI28" i="1" s="1"/>
  <c r="BS28" i="1" s="1"/>
  <c r="BD27" i="1"/>
  <c r="AM29" i="1"/>
  <c r="BJ29" i="1" s="1"/>
  <c r="BE28" i="1"/>
  <c r="AG29" i="1"/>
  <c r="AN30" i="1"/>
  <c r="BK30" i="1" s="1"/>
  <c r="BU30" i="1" s="1"/>
  <c r="BF29" i="1"/>
  <c r="P31" i="1"/>
  <c r="R30" i="1"/>
  <c r="BP32" i="1" l="1"/>
  <c r="BN30" i="1"/>
  <c r="BQ31" i="1"/>
  <c r="BV30" i="1"/>
  <c r="BO30" i="1"/>
  <c r="BT29" i="1"/>
  <c r="AP31" i="1"/>
  <c r="BL31" i="1" s="1"/>
  <c r="Q32" i="1"/>
  <c r="AN31" i="1"/>
  <c r="BK31" i="1" s="1"/>
  <c r="BU31" i="1" s="1"/>
  <c r="BF30" i="1"/>
  <c r="AM30" i="1"/>
  <c r="BJ30" i="1" s="1"/>
  <c r="BE29" i="1"/>
  <c r="Y31" i="1"/>
  <c r="AC30" i="1"/>
  <c r="Z30" i="1"/>
  <c r="AD30" i="1" s="1"/>
  <c r="P32" i="1"/>
  <c r="R31" i="1"/>
  <c r="AG30" i="1"/>
  <c r="AL29" i="1"/>
  <c r="BI29" i="1" s="1"/>
  <c r="BS29" i="1" s="1"/>
  <c r="BD28" i="1"/>
  <c r="L33" i="1"/>
  <c r="AB32" i="1"/>
  <c r="M33" i="1"/>
  <c r="S33" i="1" s="1"/>
  <c r="BN31" i="1" l="1"/>
  <c r="BQ32" i="1"/>
  <c r="BV31" i="1"/>
  <c r="BP33" i="1"/>
  <c r="BO31" i="1"/>
  <c r="BT30" i="1"/>
  <c r="AP32" i="1"/>
  <c r="BL32" i="1" s="1"/>
  <c r="L34" i="1"/>
  <c r="AB33" i="1"/>
  <c r="M34" i="1"/>
  <c r="S34" i="1" s="1"/>
  <c r="AM31" i="1"/>
  <c r="BJ31" i="1" s="1"/>
  <c r="BE30" i="1"/>
  <c r="P33" i="1"/>
  <c r="R32" i="1"/>
  <c r="Y32" i="1"/>
  <c r="Z31" i="1"/>
  <c r="AD31" i="1" s="1"/>
  <c r="AC31" i="1"/>
  <c r="AN32" i="1"/>
  <c r="BK32" i="1" s="1"/>
  <c r="BU32" i="1" s="1"/>
  <c r="BF31" i="1"/>
  <c r="AG31" i="1"/>
  <c r="AL30" i="1"/>
  <c r="BI30" i="1" s="1"/>
  <c r="BS30" i="1" s="1"/>
  <c r="BD29" i="1"/>
  <c r="Q33" i="1"/>
  <c r="Q34" i="1" s="1"/>
  <c r="BO32" i="1" l="1"/>
  <c r="BT31" i="1"/>
  <c r="BP34" i="1"/>
  <c r="BN32" i="1"/>
  <c r="BQ33" i="1"/>
  <c r="BV32" i="1"/>
  <c r="AP33" i="1"/>
  <c r="BL33" i="1" s="1"/>
  <c r="AL31" i="1"/>
  <c r="BI31" i="1" s="1"/>
  <c r="BS31" i="1" s="1"/>
  <c r="BD30" i="1"/>
  <c r="AN33" i="1"/>
  <c r="BK33" i="1" s="1"/>
  <c r="BU33" i="1" s="1"/>
  <c r="BF32" i="1"/>
  <c r="P34" i="1"/>
  <c r="R33" i="1"/>
  <c r="AG32" i="1"/>
  <c r="L35" i="1"/>
  <c r="Q35" i="1" s="1"/>
  <c r="AB34" i="1"/>
  <c r="M35" i="1"/>
  <c r="S35" i="1" s="1"/>
  <c r="Y33" i="1"/>
  <c r="Z32" i="1"/>
  <c r="AD32" i="1" s="1"/>
  <c r="AC32" i="1"/>
  <c r="AM32" i="1"/>
  <c r="BJ32" i="1" s="1"/>
  <c r="BE31" i="1"/>
  <c r="BP35" i="1" l="1"/>
  <c r="BO33" i="1"/>
  <c r="BT32" i="1"/>
  <c r="BQ34" i="1"/>
  <c r="BV33" i="1"/>
  <c r="BN33" i="1"/>
  <c r="AP34" i="1"/>
  <c r="BL34" i="1" s="1"/>
  <c r="AN34" i="1"/>
  <c r="BK34" i="1" s="1"/>
  <c r="BU34" i="1" s="1"/>
  <c r="BF33" i="1"/>
  <c r="L36" i="1"/>
  <c r="AB35" i="1"/>
  <c r="M36" i="1"/>
  <c r="S36" i="1" s="1"/>
  <c r="P35" i="1"/>
  <c r="R34" i="1"/>
  <c r="AL32" i="1"/>
  <c r="BI32" i="1" s="1"/>
  <c r="BS32" i="1" s="1"/>
  <c r="BD31" i="1"/>
  <c r="Y34" i="1"/>
  <c r="AC33" i="1"/>
  <c r="Z33" i="1"/>
  <c r="AD33" i="1" s="1"/>
  <c r="AM33" i="1"/>
  <c r="BJ33" i="1" s="1"/>
  <c r="BE32" i="1"/>
  <c r="AG33" i="1"/>
  <c r="BN34" i="1" l="1"/>
  <c r="BQ35" i="1"/>
  <c r="BV34" i="1"/>
  <c r="BP36" i="1"/>
  <c r="BO34" i="1"/>
  <c r="BT33" i="1"/>
  <c r="AP35" i="1"/>
  <c r="BL35" i="1" s="1"/>
  <c r="L37" i="1"/>
  <c r="AB36" i="1"/>
  <c r="M37" i="1"/>
  <c r="S37" i="1" s="1"/>
  <c r="Y35" i="1"/>
  <c r="AC34" i="1"/>
  <c r="Z34" i="1"/>
  <c r="AD34" i="1" s="1"/>
  <c r="AM34" i="1"/>
  <c r="BJ34" i="1" s="1"/>
  <c r="BE33" i="1"/>
  <c r="P36" i="1"/>
  <c r="R35" i="1"/>
  <c r="AN35" i="1"/>
  <c r="BK35" i="1" s="1"/>
  <c r="BU35" i="1" s="1"/>
  <c r="BF34" i="1"/>
  <c r="Q36" i="1"/>
  <c r="Q37" i="1" s="1"/>
  <c r="AG34" i="1"/>
  <c r="AL33" i="1"/>
  <c r="BI33" i="1" s="1"/>
  <c r="BS33" i="1" s="1"/>
  <c r="BD32" i="1"/>
  <c r="BQ36" i="1" l="1"/>
  <c r="BV35" i="1"/>
  <c r="BP37" i="1"/>
  <c r="BN35" i="1"/>
  <c r="BO35" i="1"/>
  <c r="BT34" i="1"/>
  <c r="AP36" i="1"/>
  <c r="BL36" i="1" s="1"/>
  <c r="AM35" i="1"/>
  <c r="BJ35" i="1" s="1"/>
  <c r="BE34" i="1"/>
  <c r="AG35" i="1"/>
  <c r="P37" i="1"/>
  <c r="R36" i="1"/>
  <c r="L38" i="1"/>
  <c r="Q38" i="1" s="1"/>
  <c r="AB37" i="1"/>
  <c r="M38" i="1"/>
  <c r="S38" i="1" s="1"/>
  <c r="AN36" i="1"/>
  <c r="BK36" i="1" s="1"/>
  <c r="BU36" i="1" s="1"/>
  <c r="BF35" i="1"/>
  <c r="AL34" i="1"/>
  <c r="BI34" i="1" s="1"/>
  <c r="BS34" i="1" s="1"/>
  <c r="BD33" i="1"/>
  <c r="Y36" i="1"/>
  <c r="Z35" i="1"/>
  <c r="AD35" i="1" s="1"/>
  <c r="AC35" i="1"/>
  <c r="BO36" i="1" l="1"/>
  <c r="BT35" i="1"/>
  <c r="BN36" i="1"/>
  <c r="BQ37" i="1"/>
  <c r="BV36" i="1"/>
  <c r="BP38" i="1"/>
  <c r="AP37" i="1"/>
  <c r="BL37" i="1" s="1"/>
  <c r="AN37" i="1"/>
  <c r="BK37" i="1" s="1"/>
  <c r="BU37" i="1" s="1"/>
  <c r="BF36" i="1"/>
  <c r="Y37" i="1"/>
  <c r="Z36" i="1"/>
  <c r="AD36" i="1" s="1"/>
  <c r="AC36" i="1"/>
  <c r="AG36" i="1"/>
  <c r="P38" i="1"/>
  <c r="R37" i="1"/>
  <c r="AL35" i="1"/>
  <c r="BI35" i="1" s="1"/>
  <c r="BS35" i="1" s="1"/>
  <c r="BD34" i="1"/>
  <c r="AM36" i="1"/>
  <c r="BJ36" i="1" s="1"/>
  <c r="BE35" i="1"/>
  <c r="L39" i="1"/>
  <c r="AB38" i="1"/>
  <c r="M39" i="1"/>
  <c r="S39" i="1" s="1"/>
  <c r="BP39" i="1" l="1"/>
  <c r="BQ38" i="1"/>
  <c r="BV37" i="1"/>
  <c r="BO37" i="1"/>
  <c r="BT36" i="1"/>
  <c r="BN37" i="1"/>
  <c r="AP38" i="1"/>
  <c r="BL38" i="1" s="1"/>
  <c r="AL36" i="1"/>
  <c r="BI36" i="1" s="1"/>
  <c r="BS36" i="1" s="1"/>
  <c r="BD35" i="1"/>
  <c r="AG37" i="1"/>
  <c r="Y38" i="1"/>
  <c r="Z37" i="1"/>
  <c r="AD37" i="1" s="1"/>
  <c r="AC37" i="1"/>
  <c r="AM37" i="1"/>
  <c r="BJ37" i="1" s="1"/>
  <c r="BE36" i="1"/>
  <c r="AN38" i="1"/>
  <c r="BK38" i="1" s="1"/>
  <c r="BU38" i="1" s="1"/>
  <c r="BF37" i="1"/>
  <c r="L40" i="1"/>
  <c r="AB39" i="1"/>
  <c r="M40" i="1"/>
  <c r="S40" i="1" s="1"/>
  <c r="Q39" i="1"/>
  <c r="P39" i="1"/>
  <c r="R38" i="1"/>
  <c r="BN38" i="1" l="1"/>
  <c r="BO38" i="1"/>
  <c r="BT37" i="1"/>
  <c r="BP40" i="1"/>
  <c r="BQ39" i="1"/>
  <c r="BV38" i="1"/>
  <c r="AP39" i="1"/>
  <c r="BL39" i="1" s="1"/>
  <c r="Q40" i="1"/>
  <c r="AG38" i="1"/>
  <c r="AN39" i="1"/>
  <c r="BK39" i="1" s="1"/>
  <c r="BU39" i="1" s="1"/>
  <c r="BF38" i="1"/>
  <c r="AL37" i="1"/>
  <c r="BI37" i="1" s="1"/>
  <c r="BS37" i="1" s="1"/>
  <c r="BD36" i="1"/>
  <c r="Y39" i="1"/>
  <c r="AC38" i="1"/>
  <c r="Z38" i="1"/>
  <c r="AD38" i="1" s="1"/>
  <c r="P40" i="1"/>
  <c r="R39" i="1"/>
  <c r="L41" i="1"/>
  <c r="AB40" i="1"/>
  <c r="M41" i="1"/>
  <c r="S41" i="1" s="1"/>
  <c r="AM38" i="1"/>
  <c r="BJ38" i="1" s="1"/>
  <c r="BE37" i="1"/>
  <c r="BQ40" i="1" l="1"/>
  <c r="BV39" i="1"/>
  <c r="BO39" i="1"/>
  <c r="BT38" i="1"/>
  <c r="BP41" i="1"/>
  <c r="BN39" i="1"/>
  <c r="Q41" i="1"/>
  <c r="AP40" i="1"/>
  <c r="BL40" i="1" s="1"/>
  <c r="P41" i="1"/>
  <c r="R40" i="1"/>
  <c r="AL38" i="1"/>
  <c r="BI38" i="1" s="1"/>
  <c r="BS38" i="1" s="1"/>
  <c r="BD37" i="1"/>
  <c r="AG39" i="1"/>
  <c r="L42" i="1"/>
  <c r="AB41" i="1"/>
  <c r="M42" i="1"/>
  <c r="S42" i="1" s="1"/>
  <c r="AM39" i="1"/>
  <c r="BJ39" i="1" s="1"/>
  <c r="BE38" i="1"/>
  <c r="Y40" i="1"/>
  <c r="AC39" i="1"/>
  <c r="Z39" i="1"/>
  <c r="AD39" i="1" s="1"/>
  <c r="AN40" i="1"/>
  <c r="BK40" i="1" s="1"/>
  <c r="BU40" i="1" s="1"/>
  <c r="BF39" i="1"/>
  <c r="BO40" i="1" l="1"/>
  <c r="BT39" i="1"/>
  <c r="BN40" i="1"/>
  <c r="BP42" i="1"/>
  <c r="BQ41" i="1"/>
  <c r="BV40" i="1"/>
  <c r="Q42" i="1"/>
  <c r="AP41" i="1"/>
  <c r="BL41" i="1" s="1"/>
  <c r="AL39" i="1"/>
  <c r="BI39" i="1" s="1"/>
  <c r="BS39" i="1" s="1"/>
  <c r="BD38" i="1"/>
  <c r="AG40" i="1"/>
  <c r="Y41" i="1"/>
  <c r="Z40" i="1"/>
  <c r="AD40" i="1" s="1"/>
  <c r="AC40" i="1"/>
  <c r="P42" i="1"/>
  <c r="R41" i="1"/>
  <c r="AM40" i="1"/>
  <c r="BJ40" i="1" s="1"/>
  <c r="BE39" i="1"/>
  <c r="AN41" i="1"/>
  <c r="BK41" i="1" s="1"/>
  <c r="BU41" i="1" s="1"/>
  <c r="BF40" i="1"/>
  <c r="L43" i="1"/>
  <c r="AB42" i="1"/>
  <c r="M43" i="1"/>
  <c r="S43" i="1" s="1"/>
  <c r="BN41" i="1" l="1"/>
  <c r="BP43" i="1"/>
  <c r="BO41" i="1"/>
  <c r="BT40" i="1"/>
  <c r="BQ42" i="1"/>
  <c r="BV41" i="1"/>
  <c r="AP42" i="1"/>
  <c r="BL42" i="1" s="1"/>
  <c r="L44" i="1"/>
  <c r="AB43" i="1"/>
  <c r="M44" i="1"/>
  <c r="S44" i="1" s="1"/>
  <c r="AG41" i="1"/>
  <c r="AM41" i="1"/>
  <c r="BJ41" i="1" s="1"/>
  <c r="BE40" i="1"/>
  <c r="Y42" i="1"/>
  <c r="Z41" i="1"/>
  <c r="AD41" i="1" s="1"/>
  <c r="AC41" i="1"/>
  <c r="AL40" i="1"/>
  <c r="BI40" i="1" s="1"/>
  <c r="BS40" i="1" s="1"/>
  <c r="BD39" i="1"/>
  <c r="AN42" i="1"/>
  <c r="BK42" i="1" s="1"/>
  <c r="BU42" i="1" s="1"/>
  <c r="BF41" i="1"/>
  <c r="Q43" i="1"/>
  <c r="P43" i="1"/>
  <c r="R42" i="1"/>
  <c r="BP44" i="1" l="1"/>
  <c r="BQ43" i="1"/>
  <c r="BV42" i="1"/>
  <c r="BO42" i="1"/>
  <c r="BT41" i="1"/>
  <c r="BN42" i="1"/>
  <c r="AP43" i="1"/>
  <c r="BL43" i="1" s="1"/>
  <c r="Q44" i="1"/>
  <c r="AL41" i="1"/>
  <c r="BI41" i="1" s="1"/>
  <c r="BS41" i="1" s="1"/>
  <c r="BD40" i="1"/>
  <c r="AM42" i="1"/>
  <c r="BJ42" i="1" s="1"/>
  <c r="BE41" i="1"/>
  <c r="L45" i="1"/>
  <c r="AB44" i="1"/>
  <c r="M45" i="1"/>
  <c r="S45" i="1" s="1"/>
  <c r="AN43" i="1"/>
  <c r="BK43" i="1" s="1"/>
  <c r="BU43" i="1" s="1"/>
  <c r="BF42" i="1"/>
  <c r="P44" i="1"/>
  <c r="R43" i="1"/>
  <c r="Y43" i="1"/>
  <c r="AC42" i="1"/>
  <c r="Z42" i="1"/>
  <c r="AD42" i="1" s="1"/>
  <c r="AG42" i="1"/>
  <c r="BQ44" i="1" l="1"/>
  <c r="BV43" i="1"/>
  <c r="BO43" i="1"/>
  <c r="BT42" i="1"/>
  <c r="BP45" i="1"/>
  <c r="BN43" i="1"/>
  <c r="AP44" i="1"/>
  <c r="BL44" i="1" s="1"/>
  <c r="P45" i="1"/>
  <c r="R44" i="1"/>
  <c r="L46" i="1"/>
  <c r="AB45" i="1"/>
  <c r="M46" i="1"/>
  <c r="S46" i="1" s="1"/>
  <c r="AM43" i="1"/>
  <c r="BJ43" i="1" s="1"/>
  <c r="BE42" i="1"/>
  <c r="Y44" i="1"/>
  <c r="AC43" i="1"/>
  <c r="Z43" i="1"/>
  <c r="AD43" i="1" s="1"/>
  <c r="AL42" i="1"/>
  <c r="BI42" i="1" s="1"/>
  <c r="BS42" i="1" s="1"/>
  <c r="BD41" i="1"/>
  <c r="AN44" i="1"/>
  <c r="BK44" i="1" s="1"/>
  <c r="BU44" i="1" s="1"/>
  <c r="BF43" i="1"/>
  <c r="Q45" i="1"/>
  <c r="Q46" i="1" s="1"/>
  <c r="AG43" i="1"/>
  <c r="BN44" i="1" l="1"/>
  <c r="BO44" i="1"/>
  <c r="BT43" i="1"/>
  <c r="BP46" i="1"/>
  <c r="BQ45" i="1"/>
  <c r="BV44" i="1"/>
  <c r="AP45" i="1"/>
  <c r="BL45" i="1" s="1"/>
  <c r="L47" i="1"/>
  <c r="AB46" i="1"/>
  <c r="M47" i="1"/>
  <c r="S47" i="1" s="1"/>
  <c r="AM44" i="1"/>
  <c r="BJ44" i="1" s="1"/>
  <c r="BE43" i="1"/>
  <c r="P46" i="1"/>
  <c r="R45" i="1"/>
  <c r="AL43" i="1"/>
  <c r="BI43" i="1" s="1"/>
  <c r="BS43" i="1" s="1"/>
  <c r="BD42" i="1"/>
  <c r="AN45" i="1"/>
  <c r="BK45" i="1" s="1"/>
  <c r="BU45" i="1" s="1"/>
  <c r="BF44" i="1"/>
  <c r="AG44" i="1"/>
  <c r="Y45" i="1"/>
  <c r="Z44" i="1"/>
  <c r="AD44" i="1" s="1"/>
  <c r="AC44" i="1"/>
  <c r="BQ46" i="1" l="1"/>
  <c r="BV45" i="1"/>
  <c r="BP47" i="1"/>
  <c r="BN45" i="1"/>
  <c r="BO45" i="1"/>
  <c r="BT44" i="1"/>
  <c r="AP46" i="1"/>
  <c r="BL46" i="1" s="1"/>
  <c r="Y46" i="1"/>
  <c r="Z45" i="1"/>
  <c r="AD45" i="1" s="1"/>
  <c r="AC45" i="1"/>
  <c r="P47" i="1"/>
  <c r="R46" i="1"/>
  <c r="AL44" i="1"/>
  <c r="BI44" i="1" s="1"/>
  <c r="BS44" i="1" s="1"/>
  <c r="BD43" i="1"/>
  <c r="AM45" i="1"/>
  <c r="BJ45" i="1" s="1"/>
  <c r="BE44" i="1"/>
  <c r="L48" i="1"/>
  <c r="AB47" i="1"/>
  <c r="M48" i="1"/>
  <c r="S48" i="1" s="1"/>
  <c r="AN46" i="1"/>
  <c r="BK46" i="1" s="1"/>
  <c r="BU46" i="1" s="1"/>
  <c r="BF45" i="1"/>
  <c r="AG45" i="1"/>
  <c r="Q47" i="1"/>
  <c r="BO46" i="1" l="1"/>
  <c r="BT45" i="1"/>
  <c r="BP48" i="1"/>
  <c r="BN46" i="1"/>
  <c r="BQ47" i="1"/>
  <c r="BV46" i="1"/>
  <c r="AP47" i="1"/>
  <c r="BL47" i="1" s="1"/>
  <c r="AG46" i="1"/>
  <c r="AL45" i="1"/>
  <c r="BI45" i="1" s="1"/>
  <c r="BS45" i="1" s="1"/>
  <c r="BD44" i="1"/>
  <c r="Q48" i="1"/>
  <c r="L49" i="1"/>
  <c r="AB48" i="1"/>
  <c r="M49" i="1"/>
  <c r="S49" i="1" s="1"/>
  <c r="AN47" i="1"/>
  <c r="BK47" i="1" s="1"/>
  <c r="BU47" i="1" s="1"/>
  <c r="BF46" i="1"/>
  <c r="Y47" i="1"/>
  <c r="AC46" i="1"/>
  <c r="Z46" i="1"/>
  <c r="AD46" i="1" s="1"/>
  <c r="AM46" i="1"/>
  <c r="BJ46" i="1" s="1"/>
  <c r="BE45" i="1"/>
  <c r="P48" i="1"/>
  <c r="R47" i="1"/>
  <c r="BQ48" i="1" l="1"/>
  <c r="BV47" i="1"/>
  <c r="BN47" i="1"/>
  <c r="BO47" i="1"/>
  <c r="BT46" i="1"/>
  <c r="BP49" i="1"/>
  <c r="AP48" i="1"/>
  <c r="BL48" i="1" s="1"/>
  <c r="AL46" i="1"/>
  <c r="BI46" i="1" s="1"/>
  <c r="BS46" i="1" s="1"/>
  <c r="BD45" i="1"/>
  <c r="AM47" i="1"/>
  <c r="BJ47" i="1" s="1"/>
  <c r="BE46" i="1"/>
  <c r="L50" i="1"/>
  <c r="AB49" i="1"/>
  <c r="M50" i="1"/>
  <c r="S50" i="1" s="1"/>
  <c r="Y48" i="1"/>
  <c r="Z47" i="1"/>
  <c r="AD47" i="1" s="1"/>
  <c r="AC47" i="1"/>
  <c r="AN48" i="1"/>
  <c r="BK48" i="1" s="1"/>
  <c r="BU48" i="1" s="1"/>
  <c r="BF47" i="1"/>
  <c r="AG47" i="1"/>
  <c r="Q49" i="1"/>
  <c r="P49" i="1"/>
  <c r="R48" i="1"/>
  <c r="BN48" i="1" l="1"/>
  <c r="BO48" i="1"/>
  <c r="BT47" i="1"/>
  <c r="BQ49" i="1"/>
  <c r="BV48" i="1"/>
  <c r="BP50" i="1"/>
  <c r="AP49" i="1"/>
  <c r="BL49" i="1" s="1"/>
  <c r="Q50" i="1"/>
  <c r="AM48" i="1"/>
  <c r="BJ48" i="1" s="1"/>
  <c r="BE47" i="1"/>
  <c r="AN49" i="1"/>
  <c r="BK49" i="1" s="1"/>
  <c r="BU49" i="1" s="1"/>
  <c r="BF48" i="1"/>
  <c r="AG48" i="1"/>
  <c r="L51" i="1"/>
  <c r="AB50" i="1"/>
  <c r="M51" i="1"/>
  <c r="S51" i="1" s="1"/>
  <c r="AL47" i="1"/>
  <c r="BI47" i="1" s="1"/>
  <c r="BS47" i="1" s="1"/>
  <c r="BD46" i="1"/>
  <c r="P50" i="1"/>
  <c r="R49" i="1"/>
  <c r="Y49" i="1"/>
  <c r="Z48" i="1"/>
  <c r="AD48" i="1" s="1"/>
  <c r="AC48" i="1"/>
  <c r="Q51" i="1" l="1"/>
  <c r="BO49" i="1"/>
  <c r="BT48" i="1"/>
  <c r="BP51" i="1"/>
  <c r="BQ50" i="1"/>
  <c r="BV49" i="1"/>
  <c r="BN49" i="1"/>
  <c r="AP50" i="1"/>
  <c r="BL50" i="1" s="1"/>
  <c r="AG49" i="1"/>
  <c r="Y50" i="1"/>
  <c r="AC49" i="1"/>
  <c r="Z49" i="1"/>
  <c r="AD49" i="1" s="1"/>
  <c r="P51" i="1"/>
  <c r="R50" i="1"/>
  <c r="AM49" i="1"/>
  <c r="BJ49" i="1" s="1"/>
  <c r="BE48" i="1"/>
  <c r="AL48" i="1"/>
  <c r="BI48" i="1" s="1"/>
  <c r="BS48" i="1" s="1"/>
  <c r="BD47" i="1"/>
  <c r="L52" i="1"/>
  <c r="AB51" i="1"/>
  <c r="M52" i="1"/>
  <c r="S52" i="1" s="1"/>
  <c r="AN50" i="1"/>
  <c r="BK50" i="1" s="1"/>
  <c r="BU50" i="1" s="1"/>
  <c r="BF49" i="1"/>
  <c r="BN50" i="1" l="1"/>
  <c r="BP52" i="1"/>
  <c r="BQ51" i="1"/>
  <c r="BV50" i="1"/>
  <c r="BO50" i="1"/>
  <c r="BT49" i="1"/>
  <c r="AP51" i="1"/>
  <c r="BL51" i="1" s="1"/>
  <c r="P52" i="1"/>
  <c r="R51" i="1"/>
  <c r="AG50" i="1"/>
  <c r="L53" i="1"/>
  <c r="AB52" i="1"/>
  <c r="M53" i="1"/>
  <c r="S53" i="1" s="1"/>
  <c r="AM50" i="1"/>
  <c r="BJ50" i="1" s="1"/>
  <c r="BE49" i="1"/>
  <c r="Q52" i="1"/>
  <c r="AL49" i="1"/>
  <c r="BI49" i="1" s="1"/>
  <c r="BS49" i="1" s="1"/>
  <c r="BD48" i="1"/>
  <c r="AN51" i="1"/>
  <c r="BK51" i="1" s="1"/>
  <c r="BU51" i="1" s="1"/>
  <c r="BF50" i="1"/>
  <c r="Y51" i="1"/>
  <c r="AC50" i="1"/>
  <c r="Z50" i="1"/>
  <c r="AD50" i="1" s="1"/>
  <c r="BP53" i="1" l="1"/>
  <c r="BN51" i="1"/>
  <c r="BO51" i="1"/>
  <c r="BT50" i="1"/>
  <c r="BQ52" i="1"/>
  <c r="BV51" i="1"/>
  <c r="AP52" i="1"/>
  <c r="BL52" i="1" s="1"/>
  <c r="Q53" i="1"/>
  <c r="AG51" i="1"/>
  <c r="AL50" i="1"/>
  <c r="BI50" i="1" s="1"/>
  <c r="BS50" i="1" s="1"/>
  <c r="BD49" i="1"/>
  <c r="AN52" i="1"/>
  <c r="BK52" i="1" s="1"/>
  <c r="BU52" i="1" s="1"/>
  <c r="BF51" i="1"/>
  <c r="L54" i="1"/>
  <c r="AB53" i="1"/>
  <c r="M54" i="1"/>
  <c r="S54" i="1" s="1"/>
  <c r="P53" i="1"/>
  <c r="R52" i="1"/>
  <c r="Y52" i="1"/>
  <c r="Z51" i="1"/>
  <c r="AD51" i="1" s="1"/>
  <c r="AC51" i="1"/>
  <c r="AM51" i="1"/>
  <c r="BJ51" i="1" s="1"/>
  <c r="BE50" i="1"/>
  <c r="BN52" i="1" l="1"/>
  <c r="BP54" i="1"/>
  <c r="BQ53" i="1"/>
  <c r="BV52" i="1"/>
  <c r="BO52" i="1"/>
  <c r="BT51" i="1"/>
  <c r="AP53" i="1"/>
  <c r="BL53" i="1" s="1"/>
  <c r="Q54" i="1"/>
  <c r="AL51" i="1"/>
  <c r="BI51" i="1" s="1"/>
  <c r="BS51" i="1" s="1"/>
  <c r="BD50" i="1"/>
  <c r="AN53" i="1"/>
  <c r="BK53" i="1" s="1"/>
  <c r="BU53" i="1" s="1"/>
  <c r="BF52" i="1"/>
  <c r="AG52" i="1"/>
  <c r="P54" i="1"/>
  <c r="R53" i="1"/>
  <c r="Y53" i="1"/>
  <c r="Z52" i="1"/>
  <c r="AD52" i="1" s="1"/>
  <c r="AC52" i="1"/>
  <c r="AM52" i="1"/>
  <c r="BJ52" i="1" s="1"/>
  <c r="BE51" i="1"/>
  <c r="L55" i="1"/>
  <c r="AB54" i="1"/>
  <c r="M55" i="1"/>
  <c r="S55" i="1" s="1"/>
  <c r="BO53" i="1" l="1"/>
  <c r="BT52" i="1"/>
  <c r="BQ54" i="1"/>
  <c r="BV53" i="1"/>
  <c r="BN53" i="1"/>
  <c r="BP55" i="1"/>
  <c r="AP54" i="1"/>
  <c r="BL54" i="1" s="1"/>
  <c r="AN54" i="1"/>
  <c r="BK54" i="1" s="1"/>
  <c r="BU54" i="1" s="1"/>
  <c r="BF53" i="1"/>
  <c r="L56" i="1"/>
  <c r="AB55" i="1"/>
  <c r="M56" i="1"/>
  <c r="S56" i="1" s="1"/>
  <c r="Y54" i="1"/>
  <c r="Z53" i="1"/>
  <c r="AD53" i="1" s="1"/>
  <c r="AC53" i="1"/>
  <c r="AG53" i="1"/>
  <c r="AM53" i="1"/>
  <c r="BJ53" i="1" s="1"/>
  <c r="BE52" i="1"/>
  <c r="Q55" i="1"/>
  <c r="AL52" i="1"/>
  <c r="BI52" i="1" s="1"/>
  <c r="BS52" i="1" s="1"/>
  <c r="BD51" i="1"/>
  <c r="P55" i="1"/>
  <c r="R54" i="1"/>
  <c r="BP56" i="1" l="1"/>
  <c r="BO54" i="1"/>
  <c r="BT53" i="1"/>
  <c r="BQ55" i="1"/>
  <c r="BV54" i="1"/>
  <c r="BN54" i="1"/>
  <c r="AP55" i="1"/>
  <c r="BL55" i="1" s="1"/>
  <c r="L57" i="1"/>
  <c r="AB56" i="1"/>
  <c r="M57" i="1"/>
  <c r="S57" i="1" s="1"/>
  <c r="AM54" i="1"/>
  <c r="BJ54" i="1" s="1"/>
  <c r="BE53" i="1"/>
  <c r="AL53" i="1"/>
  <c r="BI53" i="1" s="1"/>
  <c r="BS53" i="1" s="1"/>
  <c r="BD52" i="1"/>
  <c r="Y55" i="1"/>
  <c r="AC54" i="1"/>
  <c r="Z54" i="1"/>
  <c r="AD54" i="1" s="1"/>
  <c r="Q56" i="1"/>
  <c r="AN55" i="1"/>
  <c r="BK55" i="1" s="1"/>
  <c r="BU55" i="1" s="1"/>
  <c r="BF54" i="1"/>
  <c r="AG54" i="1"/>
  <c r="P56" i="1"/>
  <c r="R55" i="1"/>
  <c r="BN55" i="1" l="1"/>
  <c r="BQ56" i="1"/>
  <c r="BV55" i="1"/>
  <c r="BP57" i="1"/>
  <c r="BO55" i="1"/>
  <c r="BT54" i="1"/>
  <c r="AP56" i="1"/>
  <c r="BL56" i="1" s="1"/>
  <c r="Q57" i="1"/>
  <c r="AL54" i="1"/>
  <c r="BI54" i="1" s="1"/>
  <c r="BS54" i="1" s="1"/>
  <c r="BD53" i="1"/>
  <c r="L58" i="1"/>
  <c r="AB57" i="1"/>
  <c r="M58" i="1"/>
  <c r="S58" i="1" s="1"/>
  <c r="AG55" i="1"/>
  <c r="P57" i="1"/>
  <c r="R56" i="1"/>
  <c r="AN56" i="1"/>
  <c r="BK56" i="1" s="1"/>
  <c r="BU56" i="1" s="1"/>
  <c r="BF55" i="1"/>
  <c r="Y56" i="1"/>
  <c r="AC55" i="1"/>
  <c r="Z55" i="1"/>
  <c r="AD55" i="1" s="1"/>
  <c r="AM55" i="1"/>
  <c r="BJ55" i="1" s="1"/>
  <c r="BE54" i="1"/>
  <c r="BO56" i="1" l="1"/>
  <c r="BT55" i="1"/>
  <c r="BQ57" i="1"/>
  <c r="BV56" i="1"/>
  <c r="BP58" i="1"/>
  <c r="BN56" i="1"/>
  <c r="AP57" i="1"/>
  <c r="BL57" i="1" s="1"/>
  <c r="Q58" i="1"/>
  <c r="AG56" i="1"/>
  <c r="P58" i="1"/>
  <c r="R57" i="1"/>
  <c r="AN57" i="1"/>
  <c r="BK57" i="1" s="1"/>
  <c r="BU57" i="1" s="1"/>
  <c r="BF56" i="1"/>
  <c r="Y57" i="1"/>
  <c r="Z56" i="1"/>
  <c r="AD56" i="1" s="1"/>
  <c r="AC56" i="1"/>
  <c r="AL55" i="1"/>
  <c r="BI55" i="1" s="1"/>
  <c r="BS55" i="1" s="1"/>
  <c r="BD54" i="1"/>
  <c r="AM56" i="1"/>
  <c r="BJ56" i="1" s="1"/>
  <c r="BE55" i="1"/>
  <c r="L59" i="1"/>
  <c r="AB58" i="1"/>
  <c r="M59" i="1"/>
  <c r="S59" i="1" s="1"/>
  <c r="BQ58" i="1" l="1"/>
  <c r="BV57" i="1"/>
  <c r="BP59" i="1"/>
  <c r="BO57" i="1"/>
  <c r="BT56" i="1"/>
  <c r="BN57" i="1"/>
  <c r="AP58" i="1"/>
  <c r="BL58" i="1" s="1"/>
  <c r="AN58" i="1"/>
  <c r="BK58" i="1" s="1"/>
  <c r="BU58" i="1" s="1"/>
  <c r="BF57" i="1"/>
  <c r="AG57" i="1"/>
  <c r="L60" i="1"/>
  <c r="AB59" i="1"/>
  <c r="M60" i="1"/>
  <c r="S60" i="1" s="1"/>
  <c r="AL56" i="1"/>
  <c r="BI56" i="1" s="1"/>
  <c r="BS56" i="1" s="1"/>
  <c r="BD55" i="1"/>
  <c r="AM57" i="1"/>
  <c r="BJ57" i="1" s="1"/>
  <c r="BE56" i="1"/>
  <c r="Q59" i="1"/>
  <c r="Y58" i="1"/>
  <c r="Z57" i="1"/>
  <c r="AD57" i="1" s="1"/>
  <c r="AC57" i="1"/>
  <c r="P59" i="1"/>
  <c r="R58" i="1"/>
  <c r="BN58" i="1" l="1"/>
  <c r="BP60" i="1"/>
  <c r="BO58" i="1"/>
  <c r="BT57" i="1"/>
  <c r="BQ59" i="1"/>
  <c r="BV58" i="1"/>
  <c r="AP59" i="1"/>
  <c r="BL59" i="1" s="1"/>
  <c r="AG58" i="1"/>
  <c r="AM58" i="1"/>
  <c r="BJ58" i="1" s="1"/>
  <c r="BE57" i="1"/>
  <c r="Y59" i="1"/>
  <c r="AC58" i="1"/>
  <c r="Z58" i="1"/>
  <c r="AD58" i="1" s="1"/>
  <c r="L61" i="1"/>
  <c r="AB60" i="1"/>
  <c r="M61" i="1"/>
  <c r="S61" i="1" s="1"/>
  <c r="AN59" i="1"/>
  <c r="BK59" i="1" s="1"/>
  <c r="BU59" i="1" s="1"/>
  <c r="BF58" i="1"/>
  <c r="P60" i="1"/>
  <c r="R59" i="1"/>
  <c r="Q60" i="1"/>
  <c r="AL57" i="1"/>
  <c r="BI57" i="1" s="1"/>
  <c r="BS57" i="1" s="1"/>
  <c r="BD56" i="1"/>
  <c r="BQ60" i="1" l="1"/>
  <c r="BV59" i="1"/>
  <c r="BP61" i="1"/>
  <c r="BO59" i="1"/>
  <c r="BT58" i="1"/>
  <c r="BN59" i="1"/>
  <c r="AP60" i="1"/>
  <c r="BL60" i="1" s="1"/>
  <c r="Q61" i="1"/>
  <c r="AN60" i="1"/>
  <c r="BK60" i="1" s="1"/>
  <c r="BU60" i="1" s="1"/>
  <c r="BF59" i="1"/>
  <c r="AM59" i="1"/>
  <c r="BJ59" i="1" s="1"/>
  <c r="BE58" i="1"/>
  <c r="Y60" i="1"/>
  <c r="AC59" i="1"/>
  <c r="Z59" i="1"/>
  <c r="AD59" i="1" s="1"/>
  <c r="P61" i="1"/>
  <c r="R60" i="1"/>
  <c r="AG59" i="1"/>
  <c r="AL58" i="1"/>
  <c r="BI58" i="1" s="1"/>
  <c r="BS58" i="1" s="1"/>
  <c r="BD57" i="1"/>
  <c r="L62" i="1"/>
  <c r="AB61" i="1"/>
  <c r="M62" i="1"/>
  <c r="S62" i="1" s="1"/>
  <c r="BP62" i="1" l="1"/>
  <c r="BQ61" i="1"/>
  <c r="BV60" i="1"/>
  <c r="BN60" i="1"/>
  <c r="BO60" i="1"/>
  <c r="BT59" i="1"/>
  <c r="AP61" i="1"/>
  <c r="BL61" i="1" s="1"/>
  <c r="L63" i="1"/>
  <c r="AB62" i="1"/>
  <c r="M63" i="1"/>
  <c r="S63" i="1" s="1"/>
  <c r="AM60" i="1"/>
  <c r="BJ60" i="1" s="1"/>
  <c r="BE59" i="1"/>
  <c r="Y61" i="1"/>
  <c r="Z60" i="1"/>
  <c r="AD60" i="1" s="1"/>
  <c r="AC60" i="1"/>
  <c r="Q62" i="1"/>
  <c r="Q63" i="1" s="1"/>
  <c r="AN61" i="1"/>
  <c r="BK61" i="1" s="1"/>
  <c r="BU61" i="1" s="1"/>
  <c r="BF60" i="1"/>
  <c r="AG60" i="1"/>
  <c r="AL59" i="1"/>
  <c r="BI59" i="1" s="1"/>
  <c r="BS59" i="1" s="1"/>
  <c r="BD58" i="1"/>
  <c r="P62" i="1"/>
  <c r="R61" i="1"/>
  <c r="BO61" i="1" l="1"/>
  <c r="BT60" i="1"/>
  <c r="BQ62" i="1"/>
  <c r="BV61" i="1"/>
  <c r="BN61" i="1"/>
  <c r="BP63" i="1"/>
  <c r="AP62" i="1"/>
  <c r="BL62" i="1" s="1"/>
  <c r="AL60" i="1"/>
  <c r="BI60" i="1" s="1"/>
  <c r="BS60" i="1" s="1"/>
  <c r="BD59" i="1"/>
  <c r="AN62" i="1"/>
  <c r="BK62" i="1" s="1"/>
  <c r="BU62" i="1" s="1"/>
  <c r="BF61" i="1"/>
  <c r="Y62" i="1"/>
  <c r="Z61" i="1"/>
  <c r="AD61" i="1" s="1"/>
  <c r="AC61" i="1"/>
  <c r="L64" i="1"/>
  <c r="AB63" i="1"/>
  <c r="M64" i="1"/>
  <c r="S64" i="1" s="1"/>
  <c r="P63" i="1"/>
  <c r="R62" i="1"/>
  <c r="AG61" i="1"/>
  <c r="AM61" i="1"/>
  <c r="BJ61" i="1" s="1"/>
  <c r="BE60" i="1"/>
  <c r="BP64" i="1" l="1"/>
  <c r="BQ63" i="1"/>
  <c r="BV62" i="1"/>
  <c r="BN62" i="1"/>
  <c r="BO62" i="1"/>
  <c r="BT61" i="1"/>
  <c r="AP63" i="1"/>
  <c r="BL63" i="1" s="1"/>
  <c r="AN63" i="1"/>
  <c r="BK63" i="1" s="1"/>
  <c r="BU63" i="1" s="1"/>
  <c r="BF62" i="1"/>
  <c r="AG62" i="1"/>
  <c r="L65" i="1"/>
  <c r="AB64" i="1"/>
  <c r="M65" i="1"/>
  <c r="S65" i="1" s="1"/>
  <c r="AL61" i="1"/>
  <c r="BI61" i="1" s="1"/>
  <c r="BS61" i="1" s="1"/>
  <c r="BD60" i="1"/>
  <c r="Y63" i="1"/>
  <c r="AC62" i="1"/>
  <c r="Z62" i="1"/>
  <c r="AD62" i="1" s="1"/>
  <c r="AM62" i="1"/>
  <c r="BJ62" i="1" s="1"/>
  <c r="BE61" i="1"/>
  <c r="P64" i="1"/>
  <c r="R63" i="1"/>
  <c r="Q64" i="1"/>
  <c r="Q65" i="1" s="1"/>
  <c r="BQ64" i="1" l="1"/>
  <c r="BV63" i="1"/>
  <c r="BO63" i="1"/>
  <c r="BT62" i="1"/>
  <c r="BN63" i="1"/>
  <c r="BP65" i="1"/>
  <c r="AP64" i="1"/>
  <c r="BL64" i="1" s="1"/>
  <c r="AG63" i="1"/>
  <c r="P65" i="1"/>
  <c r="R64" i="1"/>
  <c r="Y64" i="1"/>
  <c r="Z63" i="1"/>
  <c r="AD63" i="1" s="1"/>
  <c r="AC63" i="1"/>
  <c r="AM63" i="1"/>
  <c r="BJ63" i="1" s="1"/>
  <c r="BE62" i="1"/>
  <c r="AN64" i="1"/>
  <c r="BK64" i="1" s="1"/>
  <c r="BU64" i="1" s="1"/>
  <c r="BF63" i="1"/>
  <c r="L66" i="1"/>
  <c r="AB65" i="1"/>
  <c r="M66" i="1"/>
  <c r="S66" i="1" s="1"/>
  <c r="AL62" i="1"/>
  <c r="BI62" i="1" s="1"/>
  <c r="BS62" i="1" s="1"/>
  <c r="BD61" i="1"/>
  <c r="BP66" i="1" l="1"/>
  <c r="BN64" i="1"/>
  <c r="BO64" i="1"/>
  <c r="BT63" i="1"/>
  <c r="BQ65" i="1"/>
  <c r="BV64" i="1"/>
  <c r="AP65" i="1"/>
  <c r="BL65" i="1" s="1"/>
  <c r="P66" i="1"/>
  <c r="R65" i="1"/>
  <c r="L67" i="1"/>
  <c r="AB66" i="1"/>
  <c r="M67" i="1"/>
  <c r="S67" i="1" s="1"/>
  <c r="AG64" i="1"/>
  <c r="AN65" i="1"/>
  <c r="BK65" i="1" s="1"/>
  <c r="BU65" i="1" s="1"/>
  <c r="BF64" i="1"/>
  <c r="Y65" i="1"/>
  <c r="Z64" i="1"/>
  <c r="AD64" i="1" s="1"/>
  <c r="AC64" i="1"/>
  <c r="AL63" i="1"/>
  <c r="BI63" i="1" s="1"/>
  <c r="BS63" i="1" s="1"/>
  <c r="BD62" i="1"/>
  <c r="Q66" i="1"/>
  <c r="Q67" i="1" s="1"/>
  <c r="AM64" i="1"/>
  <c r="BJ64" i="1" s="1"/>
  <c r="BE63" i="1"/>
  <c r="BO65" i="1" l="1"/>
  <c r="BT64" i="1"/>
  <c r="BP67" i="1"/>
  <c r="BQ66" i="1"/>
  <c r="BV65" i="1"/>
  <c r="BN65" i="1"/>
  <c r="AP66" i="1"/>
  <c r="BL66" i="1" s="1"/>
  <c r="L68" i="1"/>
  <c r="AB67" i="1"/>
  <c r="M68" i="1"/>
  <c r="S68" i="1" s="1"/>
  <c r="AG65" i="1"/>
  <c r="Y66" i="1"/>
  <c r="AC65" i="1"/>
  <c r="Z65" i="1"/>
  <c r="AD65" i="1" s="1"/>
  <c r="P67" i="1"/>
  <c r="R66" i="1"/>
  <c r="AL64" i="1"/>
  <c r="BI64" i="1" s="1"/>
  <c r="BS64" i="1" s="1"/>
  <c r="BD63" i="1"/>
  <c r="AM65" i="1"/>
  <c r="BJ65" i="1" s="1"/>
  <c r="BE64" i="1"/>
  <c r="AN66" i="1"/>
  <c r="BK66" i="1" s="1"/>
  <c r="BU66" i="1" s="1"/>
  <c r="BF65" i="1"/>
  <c r="BP68" i="1" l="1"/>
  <c r="BN66" i="1"/>
  <c r="BQ67" i="1"/>
  <c r="BV66" i="1"/>
  <c r="BO66" i="1"/>
  <c r="BT65" i="1"/>
  <c r="AP67" i="1"/>
  <c r="BL67" i="1" s="1"/>
  <c r="Y67" i="1"/>
  <c r="AC66" i="1"/>
  <c r="Z66" i="1"/>
  <c r="AD66" i="1" s="1"/>
  <c r="P68" i="1"/>
  <c r="R67" i="1"/>
  <c r="L69" i="1"/>
  <c r="AB68" i="1"/>
  <c r="M69" i="1"/>
  <c r="S69" i="1" s="1"/>
  <c r="AG66" i="1"/>
  <c r="Q68" i="1"/>
  <c r="Q69" i="1" s="1"/>
  <c r="AM66" i="1"/>
  <c r="BJ66" i="1" s="1"/>
  <c r="BE65" i="1"/>
  <c r="AN67" i="1"/>
  <c r="BK67" i="1" s="1"/>
  <c r="BU67" i="1" s="1"/>
  <c r="BF66" i="1"/>
  <c r="AL65" i="1"/>
  <c r="BI65" i="1" s="1"/>
  <c r="BS65" i="1" s="1"/>
  <c r="BD64" i="1"/>
  <c r="BO67" i="1" l="1"/>
  <c r="BT66" i="1"/>
  <c r="BQ68" i="1"/>
  <c r="BV67" i="1"/>
  <c r="BP69" i="1"/>
  <c r="BN67" i="1"/>
  <c r="AP68" i="1"/>
  <c r="BL68" i="1" s="1"/>
  <c r="AN68" i="1"/>
  <c r="BK68" i="1" s="1"/>
  <c r="BU68" i="1" s="1"/>
  <c r="BF67" i="1"/>
  <c r="L70" i="1"/>
  <c r="Q70" i="1" s="1"/>
  <c r="AB69" i="1"/>
  <c r="M70" i="1"/>
  <c r="S70" i="1" s="1"/>
  <c r="AG67" i="1"/>
  <c r="Y68" i="1"/>
  <c r="Z67" i="1"/>
  <c r="AD67" i="1" s="1"/>
  <c r="AC67" i="1"/>
  <c r="AL66" i="1"/>
  <c r="BI66" i="1" s="1"/>
  <c r="BS66" i="1" s="1"/>
  <c r="BD65" i="1"/>
  <c r="AM67" i="1"/>
  <c r="BJ67" i="1" s="1"/>
  <c r="BE66" i="1"/>
  <c r="P69" i="1"/>
  <c r="R68" i="1"/>
  <c r="BN68" i="1" l="1"/>
  <c r="BP70" i="1"/>
  <c r="BO68" i="1"/>
  <c r="BT67" i="1"/>
  <c r="BQ69" i="1"/>
  <c r="BV68" i="1"/>
  <c r="AP69" i="1"/>
  <c r="BL69" i="1" s="1"/>
  <c r="AG68" i="1"/>
  <c r="AM68" i="1"/>
  <c r="BJ68" i="1" s="1"/>
  <c r="BE67" i="1"/>
  <c r="AN69" i="1"/>
  <c r="BK69" i="1" s="1"/>
  <c r="BU69" i="1" s="1"/>
  <c r="BF68" i="1"/>
  <c r="Y69" i="1"/>
  <c r="Z68" i="1"/>
  <c r="AD68" i="1" s="1"/>
  <c r="AC68" i="1"/>
  <c r="P70" i="1"/>
  <c r="R69" i="1"/>
  <c r="AL67" i="1"/>
  <c r="BI67" i="1" s="1"/>
  <c r="BS67" i="1" s="1"/>
  <c r="BD66" i="1"/>
  <c r="L71" i="1"/>
  <c r="Q71" i="1" s="1"/>
  <c r="AB70" i="1"/>
  <c r="M71" i="1"/>
  <c r="S71" i="1" s="1"/>
  <c r="BQ70" i="1" l="1"/>
  <c r="BV69" i="1"/>
  <c r="BO69" i="1"/>
  <c r="BT68" i="1"/>
  <c r="BN69" i="1"/>
  <c r="BP71" i="1"/>
  <c r="AP70" i="1"/>
  <c r="BL70" i="1" s="1"/>
  <c r="AM69" i="1"/>
  <c r="BJ69" i="1" s="1"/>
  <c r="BE68" i="1"/>
  <c r="L72" i="1"/>
  <c r="AB71" i="1"/>
  <c r="M72" i="1"/>
  <c r="S72" i="1" s="1"/>
  <c r="P71" i="1"/>
  <c r="R70" i="1"/>
  <c r="AL68" i="1"/>
  <c r="BI68" i="1" s="1"/>
  <c r="BS68" i="1" s="1"/>
  <c r="BD67" i="1"/>
  <c r="AG69" i="1"/>
  <c r="AN70" i="1"/>
  <c r="BK70" i="1" s="1"/>
  <c r="BU70" i="1" s="1"/>
  <c r="BF69" i="1"/>
  <c r="Y70" i="1"/>
  <c r="Z69" i="1"/>
  <c r="AD69" i="1" s="1"/>
  <c r="AC69" i="1"/>
  <c r="BP72" i="1" l="1"/>
  <c r="BN70" i="1"/>
  <c r="BQ71" i="1"/>
  <c r="BV70" i="1"/>
  <c r="BO70" i="1"/>
  <c r="BT69" i="1"/>
  <c r="AP71" i="1"/>
  <c r="BL71" i="1" s="1"/>
  <c r="Y71" i="1"/>
  <c r="AC70" i="1"/>
  <c r="Z70" i="1"/>
  <c r="AD70" i="1" s="1"/>
  <c r="L73" i="1"/>
  <c r="AB72" i="1"/>
  <c r="M73" i="1"/>
  <c r="S73" i="1" s="1"/>
  <c r="AG70" i="1"/>
  <c r="P72" i="1"/>
  <c r="R71" i="1"/>
  <c r="AN71" i="1"/>
  <c r="BK71" i="1" s="1"/>
  <c r="BU71" i="1" s="1"/>
  <c r="BF70" i="1"/>
  <c r="AM70" i="1"/>
  <c r="BJ70" i="1" s="1"/>
  <c r="BE69" i="1"/>
  <c r="Q72" i="1"/>
  <c r="AL69" i="1"/>
  <c r="BI69" i="1" s="1"/>
  <c r="BS69" i="1" s="1"/>
  <c r="BD68" i="1"/>
  <c r="BO71" i="1" l="1"/>
  <c r="BT70" i="1"/>
  <c r="BP73" i="1"/>
  <c r="BN71" i="1"/>
  <c r="BQ72" i="1"/>
  <c r="BV71" i="1"/>
  <c r="AP72" i="1"/>
  <c r="BL72" i="1" s="1"/>
  <c r="Q73" i="1"/>
  <c r="AN72" i="1"/>
  <c r="BK72" i="1" s="1"/>
  <c r="BU72" i="1" s="1"/>
  <c r="BF71" i="1"/>
  <c r="AG71" i="1"/>
  <c r="AM71" i="1"/>
  <c r="BJ71" i="1" s="1"/>
  <c r="BE70" i="1"/>
  <c r="Y72" i="1"/>
  <c r="AC71" i="1"/>
  <c r="Z71" i="1"/>
  <c r="AD71" i="1" s="1"/>
  <c r="P73" i="1"/>
  <c r="R72" i="1"/>
  <c r="AL70" i="1"/>
  <c r="BI70" i="1" s="1"/>
  <c r="BS70" i="1" s="1"/>
  <c r="BD69" i="1"/>
  <c r="L74" i="1"/>
  <c r="AB73" i="1"/>
  <c r="M74" i="1"/>
  <c r="S74" i="1" s="1"/>
  <c r="BQ73" i="1" l="1"/>
  <c r="BV72" i="1"/>
  <c r="BP74" i="1"/>
  <c r="BN72" i="1"/>
  <c r="BO72" i="1"/>
  <c r="BT71" i="1"/>
  <c r="AP73" i="1"/>
  <c r="BL73" i="1" s="1"/>
  <c r="L75" i="1"/>
  <c r="AB74" i="1"/>
  <c r="M75" i="1"/>
  <c r="S75" i="1" s="1"/>
  <c r="AG72" i="1"/>
  <c r="Q74" i="1"/>
  <c r="Y73" i="1"/>
  <c r="Z72" i="1"/>
  <c r="AD72" i="1" s="1"/>
  <c r="AC72" i="1"/>
  <c r="AM72" i="1"/>
  <c r="BJ72" i="1" s="1"/>
  <c r="BE71" i="1"/>
  <c r="AN73" i="1"/>
  <c r="BK73" i="1" s="1"/>
  <c r="BU73" i="1" s="1"/>
  <c r="BF72" i="1"/>
  <c r="P74" i="1"/>
  <c r="R73" i="1"/>
  <c r="AL71" i="1"/>
  <c r="BI71" i="1" s="1"/>
  <c r="BS71" i="1" s="1"/>
  <c r="BD70" i="1"/>
  <c r="BP75" i="1" l="1"/>
  <c r="BN73" i="1"/>
  <c r="BQ74" i="1"/>
  <c r="BV73" i="1"/>
  <c r="BO73" i="1"/>
  <c r="BT72" i="1"/>
  <c r="AP74" i="1"/>
  <c r="BL74" i="1" s="1"/>
  <c r="Q75" i="1"/>
  <c r="Y74" i="1"/>
  <c r="Z73" i="1"/>
  <c r="AD73" i="1" s="1"/>
  <c r="AC73" i="1"/>
  <c r="L76" i="1"/>
  <c r="AB75" i="1"/>
  <c r="M76" i="1"/>
  <c r="S76" i="1" s="1"/>
  <c r="P75" i="1"/>
  <c r="R74" i="1"/>
  <c r="AM73" i="1"/>
  <c r="BJ73" i="1" s="1"/>
  <c r="BE72" i="1"/>
  <c r="AL72" i="1"/>
  <c r="BI72" i="1" s="1"/>
  <c r="BS72" i="1" s="1"/>
  <c r="BD71" i="1"/>
  <c r="AN74" i="1"/>
  <c r="BK74" i="1" s="1"/>
  <c r="BU74" i="1" s="1"/>
  <c r="BF73" i="1"/>
  <c r="AG73" i="1"/>
  <c r="BO74" i="1" l="1"/>
  <c r="BT73" i="1"/>
  <c r="BQ75" i="1"/>
  <c r="BV74" i="1"/>
  <c r="BP76" i="1"/>
  <c r="BN74" i="1"/>
  <c r="AP75" i="1"/>
  <c r="BL75" i="1" s="1"/>
  <c r="AM74" i="1"/>
  <c r="BJ74" i="1" s="1"/>
  <c r="BE73" i="1"/>
  <c r="AN75" i="1"/>
  <c r="BK75" i="1" s="1"/>
  <c r="BU75" i="1" s="1"/>
  <c r="BF74" i="1"/>
  <c r="L77" i="1"/>
  <c r="AB76" i="1"/>
  <c r="M77" i="1"/>
  <c r="S77" i="1" s="1"/>
  <c r="Y75" i="1"/>
  <c r="AC74" i="1"/>
  <c r="Z74" i="1"/>
  <c r="AD74" i="1" s="1"/>
  <c r="AG74" i="1"/>
  <c r="AL73" i="1"/>
  <c r="BI73" i="1" s="1"/>
  <c r="BS73" i="1" s="1"/>
  <c r="BD72" i="1"/>
  <c r="P76" i="1"/>
  <c r="R75" i="1"/>
  <c r="Q76" i="1"/>
  <c r="Q77" i="1" s="1"/>
  <c r="BQ76" i="1" l="1"/>
  <c r="BV75" i="1"/>
  <c r="BP77" i="1"/>
  <c r="BO75" i="1"/>
  <c r="BT74" i="1"/>
  <c r="BN75" i="1"/>
  <c r="AP76" i="1"/>
  <c r="BL76" i="1" s="1"/>
  <c r="P77" i="1"/>
  <c r="R76" i="1"/>
  <c r="AG75" i="1"/>
  <c r="AN76" i="1"/>
  <c r="BK76" i="1" s="1"/>
  <c r="BU76" i="1" s="1"/>
  <c r="BF75" i="1"/>
  <c r="AM75" i="1"/>
  <c r="BJ75" i="1" s="1"/>
  <c r="BE74" i="1"/>
  <c r="AL74" i="1"/>
  <c r="BI74" i="1" s="1"/>
  <c r="BS74" i="1" s="1"/>
  <c r="BD73" i="1"/>
  <c r="L78" i="1"/>
  <c r="Q78" i="1" s="1"/>
  <c r="AB77" i="1"/>
  <c r="M78" i="1"/>
  <c r="S78" i="1" s="1"/>
  <c r="Y76" i="1"/>
  <c r="AC75" i="1"/>
  <c r="Z75" i="1"/>
  <c r="AD75" i="1" s="1"/>
  <c r="BO76" i="1" l="1"/>
  <c r="BT75" i="1"/>
  <c r="BQ77" i="1"/>
  <c r="BV76" i="1"/>
  <c r="BN76" i="1"/>
  <c r="BP78" i="1"/>
  <c r="AP77" i="1"/>
  <c r="BL77" i="1" s="1"/>
  <c r="AG76" i="1"/>
  <c r="AL75" i="1"/>
  <c r="BI75" i="1" s="1"/>
  <c r="BS75" i="1" s="1"/>
  <c r="BD74" i="1"/>
  <c r="AM76" i="1"/>
  <c r="BJ76" i="1" s="1"/>
  <c r="BE75" i="1"/>
  <c r="P78" i="1"/>
  <c r="R77" i="1"/>
  <c r="Y77" i="1"/>
  <c r="Z76" i="1"/>
  <c r="AD76" i="1" s="1"/>
  <c r="AC76" i="1"/>
  <c r="AN77" i="1"/>
  <c r="BK77" i="1" s="1"/>
  <c r="BU77" i="1" s="1"/>
  <c r="BF76" i="1"/>
  <c r="L79" i="1"/>
  <c r="AB78" i="1"/>
  <c r="M79" i="1"/>
  <c r="S79" i="1" s="1"/>
  <c r="BP79" i="1" l="1"/>
  <c r="BN77" i="1"/>
  <c r="BO77" i="1"/>
  <c r="BT76" i="1"/>
  <c r="BQ78" i="1"/>
  <c r="BV77" i="1"/>
  <c r="AP78" i="1"/>
  <c r="BL78" i="1" s="1"/>
  <c r="L80" i="1"/>
  <c r="AB79" i="1"/>
  <c r="M80" i="1"/>
  <c r="S80" i="1" s="1"/>
  <c r="AL76" i="1"/>
  <c r="BI76" i="1" s="1"/>
  <c r="BS76" i="1" s="1"/>
  <c r="BD75" i="1"/>
  <c r="Y78" i="1"/>
  <c r="Z77" i="1"/>
  <c r="AD77" i="1" s="1"/>
  <c r="AC77" i="1"/>
  <c r="AM77" i="1"/>
  <c r="BJ77" i="1" s="1"/>
  <c r="BE76" i="1"/>
  <c r="AG77" i="1"/>
  <c r="P79" i="1"/>
  <c r="R78" i="1"/>
  <c r="AN78" i="1"/>
  <c r="BK78" i="1" s="1"/>
  <c r="BU78" i="1" s="1"/>
  <c r="BF77" i="1"/>
  <c r="Q79" i="1"/>
  <c r="Q80" i="1" s="1"/>
  <c r="BQ79" i="1" l="1"/>
  <c r="BV78" i="1"/>
  <c r="BO78" i="1"/>
  <c r="BT77" i="1"/>
  <c r="BP80" i="1"/>
  <c r="BN78" i="1"/>
  <c r="AP79" i="1"/>
  <c r="BL79" i="1" s="1"/>
  <c r="AG78" i="1"/>
  <c r="Y79" i="1"/>
  <c r="AC78" i="1"/>
  <c r="Z78" i="1"/>
  <c r="AD78" i="1" s="1"/>
  <c r="AN79" i="1"/>
  <c r="BK79" i="1" s="1"/>
  <c r="BU79" i="1" s="1"/>
  <c r="BF78" i="1"/>
  <c r="P80" i="1"/>
  <c r="R79" i="1"/>
  <c r="AM78" i="1"/>
  <c r="BJ78" i="1" s="1"/>
  <c r="BE77" i="1"/>
  <c r="L81" i="1"/>
  <c r="AB80" i="1"/>
  <c r="M81" i="1"/>
  <c r="S81" i="1" s="1"/>
  <c r="AL77" i="1"/>
  <c r="BI77" i="1" s="1"/>
  <c r="BS77" i="1" s="1"/>
  <c r="BD76" i="1"/>
  <c r="BO79" i="1" l="1"/>
  <c r="BT78" i="1"/>
  <c r="BP81" i="1"/>
  <c r="BQ80" i="1"/>
  <c r="BV79" i="1"/>
  <c r="BN79" i="1"/>
  <c r="AP80" i="1"/>
  <c r="BL80" i="1" s="1"/>
  <c r="Y80" i="1"/>
  <c r="Z79" i="1"/>
  <c r="AD79" i="1" s="1"/>
  <c r="AC79" i="1"/>
  <c r="AM79" i="1"/>
  <c r="BJ79" i="1" s="1"/>
  <c r="BE78" i="1"/>
  <c r="AN80" i="1"/>
  <c r="BK80" i="1" s="1"/>
  <c r="BU80" i="1" s="1"/>
  <c r="BF79" i="1"/>
  <c r="L82" i="1"/>
  <c r="AB81" i="1"/>
  <c r="M82" i="1"/>
  <c r="S82" i="1" s="1"/>
  <c r="AG79" i="1"/>
  <c r="P81" i="1"/>
  <c r="R80" i="1"/>
  <c r="AL78" i="1"/>
  <c r="BI78" i="1" s="1"/>
  <c r="BS78" i="1" s="1"/>
  <c r="BD77" i="1"/>
  <c r="Q81" i="1"/>
  <c r="BP82" i="1" l="1"/>
  <c r="BQ81" i="1"/>
  <c r="BV80" i="1"/>
  <c r="BO80" i="1"/>
  <c r="BT79" i="1"/>
  <c r="BN80" i="1"/>
  <c r="AP81" i="1"/>
  <c r="BL81" i="1" s="1"/>
  <c r="Q82" i="1"/>
  <c r="AL79" i="1"/>
  <c r="BI79" i="1" s="1"/>
  <c r="BS79" i="1" s="1"/>
  <c r="BD78" i="1"/>
  <c r="AN81" i="1"/>
  <c r="BK81" i="1" s="1"/>
  <c r="BU81" i="1" s="1"/>
  <c r="BF80" i="1"/>
  <c r="AG80" i="1"/>
  <c r="P82" i="1"/>
  <c r="R81" i="1"/>
  <c r="Y81" i="1"/>
  <c r="Z80" i="1"/>
  <c r="AD80" i="1" s="1"/>
  <c r="AC80" i="1"/>
  <c r="L83" i="1"/>
  <c r="AB82" i="1"/>
  <c r="M83" i="1"/>
  <c r="S83" i="1" s="1"/>
  <c r="AM80" i="1"/>
  <c r="BJ80" i="1" s="1"/>
  <c r="BE79" i="1"/>
  <c r="BN81" i="1" l="1"/>
  <c r="BQ82" i="1"/>
  <c r="BV81" i="1"/>
  <c r="BO81" i="1"/>
  <c r="BT80" i="1"/>
  <c r="BP83" i="1"/>
  <c r="AP82" i="1"/>
  <c r="BL82" i="1" s="1"/>
  <c r="P83" i="1"/>
  <c r="R82" i="1"/>
  <c r="AN82" i="1"/>
  <c r="BK82" i="1" s="1"/>
  <c r="BU82" i="1" s="1"/>
  <c r="BF81" i="1"/>
  <c r="Y82" i="1"/>
  <c r="AC81" i="1"/>
  <c r="Z81" i="1"/>
  <c r="AD81" i="1" s="1"/>
  <c r="AL80" i="1"/>
  <c r="BI80" i="1" s="1"/>
  <c r="BS80" i="1" s="1"/>
  <c r="BD79" i="1"/>
  <c r="L84" i="1"/>
  <c r="AB83" i="1"/>
  <c r="M84" i="1"/>
  <c r="S84" i="1" s="1"/>
  <c r="AG81" i="1"/>
  <c r="AM81" i="1"/>
  <c r="BJ81" i="1" s="1"/>
  <c r="BE80" i="1"/>
  <c r="Q83" i="1"/>
  <c r="BP84" i="1" l="1"/>
  <c r="BQ83" i="1"/>
  <c r="BV82" i="1"/>
  <c r="BO82" i="1"/>
  <c r="BT81" i="1"/>
  <c r="BN82" i="1"/>
  <c r="AP83" i="1"/>
  <c r="BL83" i="1" s="1"/>
  <c r="Q84" i="1"/>
  <c r="AN83" i="1"/>
  <c r="BK83" i="1" s="1"/>
  <c r="BU83" i="1" s="1"/>
  <c r="BF82" i="1"/>
  <c r="L85" i="1"/>
  <c r="AB84" i="1"/>
  <c r="M85" i="1"/>
  <c r="S85" i="1" s="1"/>
  <c r="AM82" i="1"/>
  <c r="BJ82" i="1" s="1"/>
  <c r="BE81" i="1"/>
  <c r="P84" i="1"/>
  <c r="R83" i="1"/>
  <c r="AG82" i="1"/>
  <c r="Y83" i="1"/>
  <c r="AC82" i="1"/>
  <c r="Z82" i="1"/>
  <c r="AD82" i="1" s="1"/>
  <c r="AL81" i="1"/>
  <c r="BI81" i="1" s="1"/>
  <c r="BS81" i="1" s="1"/>
  <c r="BD80" i="1"/>
  <c r="BQ84" i="1" l="1"/>
  <c r="BV83" i="1"/>
  <c r="BN83" i="1"/>
  <c r="BO83" i="1"/>
  <c r="BT82" i="1"/>
  <c r="BP85" i="1"/>
  <c r="AP84" i="1"/>
  <c r="BL84" i="1" s="1"/>
  <c r="L86" i="1"/>
  <c r="AB85" i="1"/>
  <c r="M86" i="1"/>
  <c r="S86" i="1" s="1"/>
  <c r="AG83" i="1"/>
  <c r="AM83" i="1"/>
  <c r="BJ83" i="1" s="1"/>
  <c r="BE82" i="1"/>
  <c r="Y84" i="1"/>
  <c r="Z83" i="1"/>
  <c r="AD83" i="1" s="1"/>
  <c r="AC83" i="1"/>
  <c r="P85" i="1"/>
  <c r="R84" i="1"/>
  <c r="AN84" i="1"/>
  <c r="BK84" i="1" s="1"/>
  <c r="BU84" i="1" s="1"/>
  <c r="BF83" i="1"/>
  <c r="AL82" i="1"/>
  <c r="BI82" i="1" s="1"/>
  <c r="BS82" i="1" s="1"/>
  <c r="BD81" i="1"/>
  <c r="Q85" i="1"/>
  <c r="Q86" i="1" s="1"/>
  <c r="BN84" i="1" l="1"/>
  <c r="BP86" i="1"/>
  <c r="BO84" i="1"/>
  <c r="BT83" i="1"/>
  <c r="BQ85" i="1"/>
  <c r="BV84" i="1"/>
  <c r="AP85" i="1"/>
  <c r="BL85" i="1" s="1"/>
  <c r="P86" i="1"/>
  <c r="R85" i="1"/>
  <c r="AL83" i="1"/>
  <c r="BI83" i="1" s="1"/>
  <c r="BS83" i="1" s="1"/>
  <c r="BD82" i="1"/>
  <c r="AM84" i="1"/>
  <c r="BJ84" i="1" s="1"/>
  <c r="BE83" i="1"/>
  <c r="L87" i="1"/>
  <c r="Q87" i="1" s="1"/>
  <c r="AB86" i="1"/>
  <c r="M87" i="1"/>
  <c r="S87" i="1" s="1"/>
  <c r="AN85" i="1"/>
  <c r="BK85" i="1" s="1"/>
  <c r="BU85" i="1" s="1"/>
  <c r="BF84" i="1"/>
  <c r="Y85" i="1"/>
  <c r="Z84" i="1"/>
  <c r="AD84" i="1" s="1"/>
  <c r="AC84" i="1"/>
  <c r="AG84" i="1"/>
  <c r="BP87" i="1" l="1"/>
  <c r="BO85" i="1"/>
  <c r="BT84" i="1"/>
  <c r="BN85" i="1"/>
  <c r="BQ86" i="1"/>
  <c r="BV85" i="1"/>
  <c r="AP86" i="1"/>
  <c r="BL86" i="1" s="1"/>
  <c r="AL84" i="1"/>
  <c r="BI84" i="1" s="1"/>
  <c r="BS84" i="1" s="1"/>
  <c r="BD83" i="1"/>
  <c r="AN86" i="1"/>
  <c r="BK86" i="1" s="1"/>
  <c r="BU86" i="1" s="1"/>
  <c r="BF85" i="1"/>
  <c r="P87" i="1"/>
  <c r="R86" i="1"/>
  <c r="Y86" i="1"/>
  <c r="Z85" i="1"/>
  <c r="AD85" i="1" s="1"/>
  <c r="AC85" i="1"/>
  <c r="AM85" i="1"/>
  <c r="BJ85" i="1" s="1"/>
  <c r="BE84" i="1"/>
  <c r="AG85" i="1"/>
  <c r="L88" i="1"/>
  <c r="AB87" i="1"/>
  <c r="M88" i="1"/>
  <c r="S88" i="1" s="1"/>
  <c r="BQ87" i="1" l="1"/>
  <c r="BV86" i="1"/>
  <c r="BN86" i="1"/>
  <c r="BP88" i="1"/>
  <c r="BO86" i="1"/>
  <c r="BT85" i="1"/>
  <c r="AP87" i="1"/>
  <c r="BL87" i="1" s="1"/>
  <c r="AN87" i="1"/>
  <c r="BK87" i="1" s="1"/>
  <c r="BU87" i="1" s="1"/>
  <c r="BF86" i="1"/>
  <c r="L89" i="1"/>
  <c r="AB88" i="1"/>
  <c r="M89" i="1"/>
  <c r="S89" i="1" s="1"/>
  <c r="AM86" i="1"/>
  <c r="BJ86" i="1" s="1"/>
  <c r="BE85" i="1"/>
  <c r="AG86" i="1"/>
  <c r="AL85" i="1"/>
  <c r="BI85" i="1" s="1"/>
  <c r="BS85" i="1" s="1"/>
  <c r="BD84" i="1"/>
  <c r="Q88" i="1"/>
  <c r="P88" i="1"/>
  <c r="R87" i="1"/>
  <c r="Y87" i="1"/>
  <c r="AC86" i="1"/>
  <c r="Z86" i="1"/>
  <c r="AD86" i="1" s="1"/>
  <c r="BO87" i="1" l="1"/>
  <c r="BT86" i="1"/>
  <c r="BP89" i="1"/>
  <c r="BQ88" i="1"/>
  <c r="BV87" i="1"/>
  <c r="BN87" i="1"/>
  <c r="AP88" i="1"/>
  <c r="BL88" i="1" s="1"/>
  <c r="Q89" i="1"/>
  <c r="L90" i="1"/>
  <c r="AB89" i="1"/>
  <c r="M90" i="1"/>
  <c r="S90" i="1" s="1"/>
  <c r="AL86" i="1"/>
  <c r="BI86" i="1" s="1"/>
  <c r="BS86" i="1" s="1"/>
  <c r="BD85" i="1"/>
  <c r="AM87" i="1"/>
  <c r="BJ87" i="1" s="1"/>
  <c r="BE86" i="1"/>
  <c r="Y88" i="1"/>
  <c r="AC87" i="1"/>
  <c r="Z87" i="1"/>
  <c r="AD87" i="1" s="1"/>
  <c r="P89" i="1"/>
  <c r="R88" i="1"/>
  <c r="AN88" i="1"/>
  <c r="BK88" i="1" s="1"/>
  <c r="BU88" i="1" s="1"/>
  <c r="BF87" i="1"/>
  <c r="AG87" i="1"/>
  <c r="BN88" i="1" l="1"/>
  <c r="BQ89" i="1"/>
  <c r="BV88" i="1"/>
  <c r="BO88" i="1"/>
  <c r="BT87" i="1"/>
  <c r="BP90" i="1"/>
  <c r="Q90" i="1"/>
  <c r="AP89" i="1"/>
  <c r="BL89" i="1" s="1"/>
  <c r="AG88" i="1"/>
  <c r="AM88" i="1"/>
  <c r="BJ88" i="1" s="1"/>
  <c r="BE87" i="1"/>
  <c r="Y89" i="1"/>
  <c r="Z88" i="1"/>
  <c r="AD88" i="1" s="1"/>
  <c r="AC88" i="1"/>
  <c r="AL87" i="1"/>
  <c r="BI87" i="1" s="1"/>
  <c r="BS87" i="1" s="1"/>
  <c r="BD86" i="1"/>
  <c r="P90" i="1"/>
  <c r="R89" i="1"/>
  <c r="AN89" i="1"/>
  <c r="BK89" i="1" s="1"/>
  <c r="BU89" i="1" s="1"/>
  <c r="BF88" i="1"/>
  <c r="L91" i="1"/>
  <c r="AB90" i="1"/>
  <c r="M91" i="1"/>
  <c r="S91" i="1" s="1"/>
  <c r="BQ90" i="1" l="1"/>
  <c r="BV89" i="1"/>
  <c r="BO89" i="1"/>
  <c r="BT88" i="1"/>
  <c r="BN89" i="1"/>
  <c r="BP91" i="1"/>
  <c r="AP90" i="1"/>
  <c r="BL90" i="1" s="1"/>
  <c r="L92" i="1"/>
  <c r="AB91" i="1"/>
  <c r="M92" i="1"/>
  <c r="S92" i="1" s="1"/>
  <c r="AN90" i="1"/>
  <c r="BK90" i="1" s="1"/>
  <c r="BU90" i="1" s="1"/>
  <c r="BF89" i="1"/>
  <c r="AG89" i="1"/>
  <c r="P91" i="1"/>
  <c r="R90" i="1"/>
  <c r="Q91" i="1"/>
  <c r="Y90" i="1"/>
  <c r="Z89" i="1"/>
  <c r="AD89" i="1" s="1"/>
  <c r="AC89" i="1"/>
  <c r="AL88" i="1"/>
  <c r="BI88" i="1" s="1"/>
  <c r="BS88" i="1" s="1"/>
  <c r="BD87" i="1"/>
  <c r="AM89" i="1"/>
  <c r="BJ89" i="1" s="1"/>
  <c r="BE88" i="1"/>
  <c r="BP92" i="1" l="1"/>
  <c r="BN90" i="1"/>
  <c r="BQ91" i="1"/>
  <c r="BV90" i="1"/>
  <c r="BO90" i="1"/>
  <c r="BT89" i="1"/>
  <c r="AP91" i="1"/>
  <c r="BL91" i="1" s="1"/>
  <c r="Q92" i="1"/>
  <c r="AL89" i="1"/>
  <c r="BI89" i="1" s="1"/>
  <c r="BS89" i="1" s="1"/>
  <c r="BD88" i="1"/>
  <c r="AG90" i="1"/>
  <c r="L93" i="1"/>
  <c r="AB92" i="1"/>
  <c r="M93" i="1"/>
  <c r="S93" i="1" s="1"/>
  <c r="Y91" i="1"/>
  <c r="AC90" i="1"/>
  <c r="Z90" i="1"/>
  <c r="AD90" i="1" s="1"/>
  <c r="AM90" i="1"/>
  <c r="BJ90" i="1" s="1"/>
  <c r="BE89" i="1"/>
  <c r="P92" i="1"/>
  <c r="R91" i="1"/>
  <c r="AN91" i="1"/>
  <c r="BK91" i="1" s="1"/>
  <c r="BU91" i="1" s="1"/>
  <c r="BF90" i="1"/>
  <c r="BO91" i="1" l="1"/>
  <c r="BT90" i="1"/>
  <c r="Q93" i="1"/>
  <c r="BQ92" i="1"/>
  <c r="BV91" i="1"/>
  <c r="BP93" i="1"/>
  <c r="BN91" i="1"/>
  <c r="AP92" i="1"/>
  <c r="BL92" i="1" s="1"/>
  <c r="AG91" i="1"/>
  <c r="P93" i="1"/>
  <c r="R92" i="1"/>
  <c r="L94" i="1"/>
  <c r="AB93" i="1"/>
  <c r="M94" i="1"/>
  <c r="S94" i="1" s="1"/>
  <c r="AL90" i="1"/>
  <c r="BI90" i="1" s="1"/>
  <c r="BS90" i="1" s="1"/>
  <c r="BD89" i="1"/>
  <c r="AN92" i="1"/>
  <c r="BK92" i="1" s="1"/>
  <c r="BU92" i="1" s="1"/>
  <c r="BF91" i="1"/>
  <c r="AM91" i="1"/>
  <c r="BJ91" i="1" s="1"/>
  <c r="BE90" i="1"/>
  <c r="Y92" i="1"/>
  <c r="AC91" i="1"/>
  <c r="Z91" i="1"/>
  <c r="AD91" i="1" s="1"/>
  <c r="BP94" i="1" l="1"/>
  <c r="Q94" i="1"/>
  <c r="BO92" i="1"/>
  <c r="BT91" i="1"/>
  <c r="BN92" i="1"/>
  <c r="BQ93" i="1"/>
  <c r="BV92" i="1"/>
  <c r="AP93" i="1"/>
  <c r="BL93" i="1" s="1"/>
  <c r="Y93" i="1"/>
  <c r="Z92" i="1"/>
  <c r="AD92" i="1" s="1"/>
  <c r="AC92" i="1"/>
  <c r="P94" i="1"/>
  <c r="R93" i="1"/>
  <c r="AN93" i="1"/>
  <c r="BK93" i="1" s="1"/>
  <c r="BU93" i="1" s="1"/>
  <c r="BF92" i="1"/>
  <c r="AM92" i="1"/>
  <c r="BJ92" i="1" s="1"/>
  <c r="BE91" i="1"/>
  <c r="L95" i="1"/>
  <c r="AB94" i="1"/>
  <c r="M95" i="1"/>
  <c r="S95" i="1" s="1"/>
  <c r="AG92" i="1"/>
  <c r="AL91" i="1"/>
  <c r="BI91" i="1" s="1"/>
  <c r="BS91" i="1" s="1"/>
  <c r="BD90" i="1"/>
  <c r="BN93" i="1" l="1"/>
  <c r="BP95" i="1"/>
  <c r="Q95" i="1"/>
  <c r="BQ94" i="1"/>
  <c r="BV93" i="1"/>
  <c r="BO93" i="1"/>
  <c r="BT92" i="1"/>
  <c r="AP94" i="1"/>
  <c r="BL94" i="1" s="1"/>
  <c r="AN94" i="1"/>
  <c r="BK94" i="1" s="1"/>
  <c r="BU94" i="1" s="1"/>
  <c r="BF93" i="1"/>
  <c r="AM93" i="1"/>
  <c r="BJ93" i="1" s="1"/>
  <c r="BE92" i="1"/>
  <c r="Y94" i="1"/>
  <c r="Z93" i="1"/>
  <c r="AD93" i="1" s="1"/>
  <c r="AC93" i="1"/>
  <c r="L96" i="1"/>
  <c r="Q96" i="1" s="1"/>
  <c r="AB95" i="1"/>
  <c r="M96" i="1"/>
  <c r="S96" i="1" s="1"/>
  <c r="AG93" i="1"/>
  <c r="AL92" i="1"/>
  <c r="BI92" i="1" s="1"/>
  <c r="BS92" i="1" s="1"/>
  <c r="BD91" i="1"/>
  <c r="P95" i="1"/>
  <c r="R94" i="1"/>
  <c r="BQ95" i="1" l="1"/>
  <c r="BV94" i="1"/>
  <c r="BP96" i="1"/>
  <c r="BN94" i="1"/>
  <c r="BO94" i="1"/>
  <c r="BT93" i="1"/>
  <c r="AP95" i="1"/>
  <c r="BL95" i="1" s="1"/>
  <c r="Y95" i="1"/>
  <c r="AC94" i="1"/>
  <c r="Z94" i="1"/>
  <c r="AD94" i="1" s="1"/>
  <c r="AN95" i="1"/>
  <c r="BK95" i="1" s="1"/>
  <c r="BU95" i="1" s="1"/>
  <c r="BF94" i="1"/>
  <c r="AL93" i="1"/>
  <c r="BI93" i="1" s="1"/>
  <c r="BS93" i="1" s="1"/>
  <c r="BD92" i="1"/>
  <c r="L97" i="1"/>
  <c r="AB96" i="1"/>
  <c r="M97" i="1"/>
  <c r="S97" i="1" s="1"/>
  <c r="P96" i="1"/>
  <c r="R95" i="1"/>
  <c r="AG94" i="1"/>
  <c r="AM94" i="1"/>
  <c r="BJ94" i="1" s="1"/>
  <c r="BE93" i="1"/>
  <c r="BP97" i="1" l="1"/>
  <c r="BN95" i="1"/>
  <c r="BQ96" i="1"/>
  <c r="BV95" i="1"/>
  <c r="BO95" i="1"/>
  <c r="BT94" i="1"/>
  <c r="AP96" i="1"/>
  <c r="BL96" i="1" s="1"/>
  <c r="AG95" i="1"/>
  <c r="Y96" i="1"/>
  <c r="Z95" i="1"/>
  <c r="AD95" i="1" s="1"/>
  <c r="AC95" i="1"/>
  <c r="L98" i="1"/>
  <c r="AB97" i="1"/>
  <c r="M98" i="1"/>
  <c r="S98" i="1" s="1"/>
  <c r="AN96" i="1"/>
  <c r="BK96" i="1" s="1"/>
  <c r="BU96" i="1" s="1"/>
  <c r="BF95" i="1"/>
  <c r="AL94" i="1"/>
  <c r="BI94" i="1" s="1"/>
  <c r="BS94" i="1" s="1"/>
  <c r="BD93" i="1"/>
  <c r="AM95" i="1"/>
  <c r="BJ95" i="1" s="1"/>
  <c r="BE94" i="1"/>
  <c r="P97" i="1"/>
  <c r="R96" i="1"/>
  <c r="Q97" i="1"/>
  <c r="BO96" i="1" l="1"/>
  <c r="BT95" i="1"/>
  <c r="BN96" i="1"/>
  <c r="BQ97" i="1"/>
  <c r="BV96" i="1"/>
  <c r="BP98" i="1"/>
  <c r="AP97" i="1"/>
  <c r="BL97" i="1" s="1"/>
  <c r="Q98" i="1"/>
  <c r="Y97" i="1"/>
  <c r="Z96" i="1"/>
  <c r="AD96" i="1" s="1"/>
  <c r="AC96" i="1"/>
  <c r="P98" i="1"/>
  <c r="R97" i="1"/>
  <c r="L99" i="1"/>
  <c r="AB98" i="1"/>
  <c r="M99" i="1"/>
  <c r="S99" i="1" s="1"/>
  <c r="AL95" i="1"/>
  <c r="BI95" i="1" s="1"/>
  <c r="BS95" i="1" s="1"/>
  <c r="BD94" i="1"/>
  <c r="AM96" i="1"/>
  <c r="BJ96" i="1" s="1"/>
  <c r="BE95" i="1"/>
  <c r="AN97" i="1"/>
  <c r="BK97" i="1" s="1"/>
  <c r="BU97" i="1" s="1"/>
  <c r="BF96" i="1"/>
  <c r="AG96" i="1"/>
  <c r="BN97" i="1" l="1"/>
  <c r="BP99" i="1"/>
  <c r="Q99" i="1"/>
  <c r="BQ98" i="1"/>
  <c r="BV97" i="1"/>
  <c r="BO97" i="1"/>
  <c r="BT96" i="1"/>
  <c r="AP98" i="1"/>
  <c r="BL98" i="1" s="1"/>
  <c r="AL96" i="1"/>
  <c r="BI96" i="1" s="1"/>
  <c r="BS96" i="1" s="1"/>
  <c r="BD95" i="1"/>
  <c r="Y98" i="1"/>
  <c r="AC97" i="1"/>
  <c r="Z97" i="1"/>
  <c r="AD97" i="1" s="1"/>
  <c r="AN98" i="1"/>
  <c r="BK98" i="1" s="1"/>
  <c r="BU98" i="1" s="1"/>
  <c r="BF97" i="1"/>
  <c r="L100" i="1"/>
  <c r="AB99" i="1"/>
  <c r="M100" i="1"/>
  <c r="S100" i="1" s="1"/>
  <c r="AG97" i="1"/>
  <c r="AM97" i="1"/>
  <c r="BJ97" i="1" s="1"/>
  <c r="BE96" i="1"/>
  <c r="P99" i="1"/>
  <c r="R98" i="1"/>
  <c r="BQ99" i="1" l="1"/>
  <c r="BV98" i="1"/>
  <c r="BP100" i="1"/>
  <c r="BN98" i="1"/>
  <c r="BO98" i="1"/>
  <c r="BT97" i="1"/>
  <c r="AP99" i="1"/>
  <c r="BL99" i="1" s="1"/>
  <c r="AN99" i="1"/>
  <c r="BK99" i="1" s="1"/>
  <c r="BU99" i="1" s="1"/>
  <c r="BF98" i="1"/>
  <c r="AM98" i="1"/>
  <c r="BJ98" i="1" s="1"/>
  <c r="BE97" i="1"/>
  <c r="AL97" i="1"/>
  <c r="BI97" i="1" s="1"/>
  <c r="BS97" i="1" s="1"/>
  <c r="BD96" i="1"/>
  <c r="L101" i="1"/>
  <c r="AB100" i="1"/>
  <c r="M101" i="1"/>
  <c r="S101" i="1" s="1"/>
  <c r="Q100" i="1"/>
  <c r="P100" i="1"/>
  <c r="R99" i="1"/>
  <c r="AG98" i="1"/>
  <c r="Y99" i="1"/>
  <c r="AC98" i="1"/>
  <c r="Z98" i="1"/>
  <c r="AD98" i="1" s="1"/>
  <c r="BP101" i="1" l="1"/>
  <c r="BN99" i="1"/>
  <c r="BQ100" i="1"/>
  <c r="BV99" i="1"/>
  <c r="BO99" i="1"/>
  <c r="BT98" i="1"/>
  <c r="AP100" i="1"/>
  <c r="BL100" i="1" s="1"/>
  <c r="AM99" i="1"/>
  <c r="BJ99" i="1" s="1"/>
  <c r="BE98" i="1"/>
  <c r="Y100" i="1"/>
  <c r="Z99" i="1"/>
  <c r="AD99" i="1" s="1"/>
  <c r="AC99" i="1"/>
  <c r="Q101" i="1"/>
  <c r="P101" i="1"/>
  <c r="R100" i="1"/>
  <c r="AG99" i="1"/>
  <c r="AL98" i="1"/>
  <c r="BI98" i="1" s="1"/>
  <c r="BS98" i="1" s="1"/>
  <c r="BD97" i="1"/>
  <c r="AN100" i="1"/>
  <c r="BK100" i="1" s="1"/>
  <c r="BU100" i="1" s="1"/>
  <c r="BF99" i="1"/>
  <c r="L102" i="1"/>
  <c r="AB101" i="1"/>
  <c r="M102" i="1"/>
  <c r="S102" i="1" s="1"/>
  <c r="BO100" i="1" l="1"/>
  <c r="BT99" i="1"/>
  <c r="BQ101" i="1"/>
  <c r="BV100" i="1"/>
  <c r="BP102" i="1"/>
  <c r="BN100" i="1"/>
  <c r="AP101" i="1"/>
  <c r="BL101" i="1" s="1"/>
  <c r="P102" i="1"/>
  <c r="R101" i="1"/>
  <c r="Y101" i="1"/>
  <c r="Z100" i="1"/>
  <c r="AD100" i="1" s="1"/>
  <c r="AC100" i="1"/>
  <c r="AL99" i="1"/>
  <c r="BI99" i="1" s="1"/>
  <c r="BS99" i="1" s="1"/>
  <c r="BD98" i="1"/>
  <c r="Q102" i="1"/>
  <c r="AN101" i="1"/>
  <c r="BK101" i="1" s="1"/>
  <c r="BU101" i="1" s="1"/>
  <c r="BF100" i="1"/>
  <c r="AG100" i="1"/>
  <c r="AM100" i="1"/>
  <c r="BJ100" i="1" s="1"/>
  <c r="BE99" i="1"/>
  <c r="L103" i="1"/>
  <c r="AB102" i="1"/>
  <c r="M103" i="1"/>
  <c r="S103" i="1" s="1"/>
  <c r="BQ102" i="1" l="1"/>
  <c r="BV101" i="1"/>
  <c r="BP103" i="1"/>
  <c r="BO101" i="1"/>
  <c r="BT100" i="1"/>
  <c r="BN101" i="1"/>
  <c r="AP102" i="1"/>
  <c r="BL102" i="1" s="1"/>
  <c r="Y102" i="1"/>
  <c r="Z101" i="1"/>
  <c r="AD101" i="1" s="1"/>
  <c r="AC101" i="1"/>
  <c r="AL100" i="1"/>
  <c r="BI100" i="1" s="1"/>
  <c r="BS100" i="1" s="1"/>
  <c r="BD99" i="1"/>
  <c r="L104" i="1"/>
  <c r="AB103" i="1"/>
  <c r="M104" i="1"/>
  <c r="S104" i="1" s="1"/>
  <c r="AM101" i="1"/>
  <c r="BJ101" i="1" s="1"/>
  <c r="BE100" i="1"/>
  <c r="P103" i="1"/>
  <c r="R102" i="1"/>
  <c r="AG101" i="1"/>
  <c r="AN102" i="1"/>
  <c r="BK102" i="1" s="1"/>
  <c r="BU102" i="1" s="1"/>
  <c r="BF101" i="1"/>
  <c r="Q103" i="1"/>
  <c r="BO102" i="1" l="1"/>
  <c r="BT101" i="1"/>
  <c r="BQ103" i="1"/>
  <c r="BV102" i="1"/>
  <c r="BN102" i="1"/>
  <c r="BP104" i="1"/>
  <c r="AP103" i="1"/>
  <c r="BL103" i="1" s="1"/>
  <c r="P104" i="1"/>
  <c r="R103" i="1"/>
  <c r="L105" i="1"/>
  <c r="AB104" i="1"/>
  <c r="M105" i="1"/>
  <c r="S105" i="1" s="1"/>
  <c r="Q104" i="1"/>
  <c r="AG102" i="1"/>
  <c r="AM102" i="1"/>
  <c r="BJ102" i="1" s="1"/>
  <c r="BE101" i="1"/>
  <c r="Y103" i="1"/>
  <c r="AC102" i="1"/>
  <c r="Z102" i="1"/>
  <c r="AD102" i="1" s="1"/>
  <c r="AN103" i="1"/>
  <c r="BK103" i="1" s="1"/>
  <c r="BU103" i="1" s="1"/>
  <c r="BF102" i="1"/>
  <c r="AL101" i="1"/>
  <c r="BI101" i="1" s="1"/>
  <c r="BS101" i="1" s="1"/>
  <c r="BD100" i="1"/>
  <c r="BQ104" i="1" l="1"/>
  <c r="BV103" i="1"/>
  <c r="BN103" i="1"/>
  <c r="BO103" i="1"/>
  <c r="BT102" i="1"/>
  <c r="BP105" i="1"/>
  <c r="AP104" i="1"/>
  <c r="BL104" i="1" s="1"/>
  <c r="Y104" i="1"/>
  <c r="AC103" i="1"/>
  <c r="Z103" i="1"/>
  <c r="AD103" i="1" s="1"/>
  <c r="AG103" i="1"/>
  <c r="L106" i="1"/>
  <c r="AB105" i="1"/>
  <c r="M106" i="1"/>
  <c r="S106" i="1" s="1"/>
  <c r="AN104" i="1"/>
  <c r="BK104" i="1" s="1"/>
  <c r="BU104" i="1" s="1"/>
  <c r="BF103" i="1"/>
  <c r="Q105" i="1"/>
  <c r="AM103" i="1"/>
  <c r="BJ103" i="1" s="1"/>
  <c r="BE102" i="1"/>
  <c r="P105" i="1"/>
  <c r="R104" i="1"/>
  <c r="AL102" i="1"/>
  <c r="BI102" i="1" s="1"/>
  <c r="BS102" i="1" s="1"/>
  <c r="BD101" i="1"/>
  <c r="BP106" i="1" l="1"/>
  <c r="BO104" i="1"/>
  <c r="BT103" i="1"/>
  <c r="BQ105" i="1"/>
  <c r="BV104" i="1"/>
  <c r="BN104" i="1"/>
  <c r="Q106" i="1"/>
  <c r="AP105" i="1"/>
  <c r="BL105" i="1" s="1"/>
  <c r="P106" i="1"/>
  <c r="R105" i="1"/>
  <c r="L107" i="1"/>
  <c r="AB106" i="1"/>
  <c r="M107" i="1"/>
  <c r="S107" i="1" s="1"/>
  <c r="AN105" i="1"/>
  <c r="BK105" i="1" s="1"/>
  <c r="BU105" i="1" s="1"/>
  <c r="BF104" i="1"/>
  <c r="Y105" i="1"/>
  <c r="Z104" i="1"/>
  <c r="AD104" i="1" s="1"/>
  <c r="AC104" i="1"/>
  <c r="AL103" i="1"/>
  <c r="BI103" i="1" s="1"/>
  <c r="BS103" i="1" s="1"/>
  <c r="BD102" i="1"/>
  <c r="AM104" i="1"/>
  <c r="BJ104" i="1" s="1"/>
  <c r="BE103" i="1"/>
  <c r="AG104" i="1"/>
  <c r="BN105" i="1" l="1"/>
  <c r="BQ106" i="1"/>
  <c r="BV105" i="1"/>
  <c r="BP107" i="1"/>
  <c r="BO105" i="1"/>
  <c r="BT104" i="1"/>
  <c r="Q107" i="1"/>
  <c r="AP106" i="1"/>
  <c r="BL106" i="1" s="1"/>
  <c r="AM105" i="1"/>
  <c r="BJ105" i="1" s="1"/>
  <c r="BE104" i="1"/>
  <c r="AN106" i="1"/>
  <c r="BK106" i="1" s="1"/>
  <c r="BU106" i="1" s="1"/>
  <c r="BF105" i="1"/>
  <c r="L108" i="1"/>
  <c r="AB107" i="1"/>
  <c r="M108" i="1"/>
  <c r="S108" i="1" s="1"/>
  <c r="P107" i="1"/>
  <c r="R106" i="1"/>
  <c r="AG105" i="1"/>
  <c r="AL104" i="1"/>
  <c r="BI104" i="1" s="1"/>
  <c r="BS104" i="1" s="1"/>
  <c r="BD103" i="1"/>
  <c r="Y106" i="1"/>
  <c r="Z105" i="1"/>
  <c r="AD105" i="1" s="1"/>
  <c r="AC105" i="1"/>
  <c r="BQ107" i="1" l="1"/>
  <c r="BV106" i="1"/>
  <c r="BP108" i="1"/>
  <c r="BN106" i="1"/>
  <c r="BO106" i="1"/>
  <c r="BT105" i="1"/>
  <c r="AP107" i="1"/>
  <c r="BL107" i="1" s="1"/>
  <c r="AG106" i="1"/>
  <c r="L109" i="1"/>
  <c r="AB108" i="1"/>
  <c r="M109" i="1"/>
  <c r="S109" i="1" s="1"/>
  <c r="AM106" i="1"/>
  <c r="BJ106" i="1" s="1"/>
  <c r="BE105" i="1"/>
  <c r="Y107" i="1"/>
  <c r="AC106" i="1"/>
  <c r="Z106" i="1"/>
  <c r="AD106" i="1" s="1"/>
  <c r="AL105" i="1"/>
  <c r="BI105" i="1" s="1"/>
  <c r="BS105" i="1" s="1"/>
  <c r="BD104" i="1"/>
  <c r="P108" i="1"/>
  <c r="R107" i="1"/>
  <c r="AN107" i="1"/>
  <c r="BK107" i="1" s="1"/>
  <c r="BU107" i="1" s="1"/>
  <c r="BF106" i="1"/>
  <c r="Q108" i="1"/>
  <c r="BO107" i="1" l="1"/>
  <c r="BT106" i="1"/>
  <c r="BP109" i="1"/>
  <c r="BN107" i="1"/>
  <c r="BQ108" i="1"/>
  <c r="BV107" i="1"/>
  <c r="AP108" i="1"/>
  <c r="BL108" i="1" s="1"/>
  <c r="AL106" i="1"/>
  <c r="BI106" i="1" s="1"/>
  <c r="BS106" i="1" s="1"/>
  <c r="BD105" i="1"/>
  <c r="L110" i="1"/>
  <c r="AB109" i="1"/>
  <c r="M110" i="1"/>
  <c r="S110" i="1" s="1"/>
  <c r="AM107" i="1"/>
  <c r="BJ107" i="1" s="1"/>
  <c r="BE106" i="1"/>
  <c r="Q109" i="1"/>
  <c r="P109" i="1"/>
  <c r="R108" i="1"/>
  <c r="AG107" i="1"/>
  <c r="AN108" i="1"/>
  <c r="BK108" i="1" s="1"/>
  <c r="BU108" i="1" s="1"/>
  <c r="BF107" i="1"/>
  <c r="Y108" i="1"/>
  <c r="AC107" i="1"/>
  <c r="Z107" i="1"/>
  <c r="AD107" i="1" s="1"/>
  <c r="BP110" i="1" l="1"/>
  <c r="BN108" i="1"/>
  <c r="BO108" i="1"/>
  <c r="BT107" i="1"/>
  <c r="BQ109" i="1"/>
  <c r="BV108" i="1"/>
  <c r="AP109" i="1"/>
  <c r="BL109" i="1" s="1"/>
  <c r="AG108" i="1"/>
  <c r="L111" i="1"/>
  <c r="AB110" i="1"/>
  <c r="M111" i="1"/>
  <c r="S111" i="1" s="1"/>
  <c r="AM108" i="1"/>
  <c r="BJ108" i="1" s="1"/>
  <c r="BE107" i="1"/>
  <c r="AN109" i="1"/>
  <c r="BK109" i="1" s="1"/>
  <c r="BU109" i="1" s="1"/>
  <c r="BF108" i="1"/>
  <c r="P110" i="1"/>
  <c r="R109" i="1"/>
  <c r="AL107" i="1"/>
  <c r="BI107" i="1" s="1"/>
  <c r="BS107" i="1" s="1"/>
  <c r="BD106" i="1"/>
  <c r="Y109" i="1"/>
  <c r="Z108" i="1"/>
  <c r="AD108" i="1" s="1"/>
  <c r="AC108" i="1"/>
  <c r="Q110" i="1"/>
  <c r="BQ110" i="1" l="1"/>
  <c r="BV109" i="1"/>
  <c r="BN109" i="1"/>
  <c r="BO109" i="1"/>
  <c r="BT108" i="1"/>
  <c r="BP111" i="1"/>
  <c r="AP110" i="1"/>
  <c r="BL110" i="1" s="1"/>
  <c r="L112" i="1"/>
  <c r="AB111" i="1"/>
  <c r="M112" i="1"/>
  <c r="S112" i="1" s="1"/>
  <c r="Y110" i="1"/>
  <c r="Z109" i="1"/>
  <c r="AD109" i="1" s="1"/>
  <c r="AC109" i="1"/>
  <c r="P111" i="1"/>
  <c r="R110" i="1"/>
  <c r="AM109" i="1"/>
  <c r="BJ109" i="1" s="1"/>
  <c r="BE108" i="1"/>
  <c r="Q111" i="1"/>
  <c r="AG109" i="1"/>
  <c r="AL108" i="1"/>
  <c r="BI108" i="1" s="1"/>
  <c r="BS108" i="1" s="1"/>
  <c r="BD107" i="1"/>
  <c r="AN110" i="1"/>
  <c r="BK110" i="1" s="1"/>
  <c r="BU110" i="1" s="1"/>
  <c r="BF109" i="1"/>
  <c r="BN110" i="1" l="1"/>
  <c r="BO110" i="1"/>
  <c r="BT109" i="1"/>
  <c r="BQ111" i="1"/>
  <c r="BV110" i="1"/>
  <c r="BP112" i="1"/>
  <c r="AP111" i="1"/>
  <c r="BL111" i="1" s="1"/>
  <c r="Q112" i="1"/>
  <c r="P112" i="1"/>
  <c r="R111" i="1"/>
  <c r="AM110" i="1"/>
  <c r="BJ110" i="1" s="1"/>
  <c r="BE109" i="1"/>
  <c r="L113" i="1"/>
  <c r="AB112" i="1"/>
  <c r="M113" i="1"/>
  <c r="S113" i="1" s="1"/>
  <c r="AL109" i="1"/>
  <c r="BI109" i="1" s="1"/>
  <c r="BS109" i="1" s="1"/>
  <c r="BD108" i="1"/>
  <c r="AN111" i="1"/>
  <c r="BK111" i="1" s="1"/>
  <c r="BU111" i="1" s="1"/>
  <c r="BF110" i="1"/>
  <c r="AG110" i="1"/>
  <c r="Y111" i="1"/>
  <c r="AC110" i="1"/>
  <c r="Z110" i="1"/>
  <c r="AD110" i="1" s="1"/>
  <c r="BP113" i="1" l="1"/>
  <c r="BQ112" i="1"/>
  <c r="BV111" i="1"/>
  <c r="BN111" i="1"/>
  <c r="BO111" i="1"/>
  <c r="BT110" i="1"/>
  <c r="AP112" i="1"/>
  <c r="BL112" i="1" s="1"/>
  <c r="Q113" i="1"/>
  <c r="Y112" i="1"/>
  <c r="Z111" i="1"/>
  <c r="AD111" i="1" s="1"/>
  <c r="AC111" i="1"/>
  <c r="L114" i="1"/>
  <c r="Q114" i="1" s="1"/>
  <c r="AB113" i="1"/>
  <c r="M114" i="1"/>
  <c r="S114" i="1" s="1"/>
  <c r="AN112" i="1"/>
  <c r="BK112" i="1" s="1"/>
  <c r="BU112" i="1" s="1"/>
  <c r="BF111" i="1"/>
  <c r="P113" i="1"/>
  <c r="R112" i="1"/>
  <c r="AG111" i="1"/>
  <c r="AL110" i="1"/>
  <c r="BI110" i="1" s="1"/>
  <c r="BS110" i="1" s="1"/>
  <c r="BD109" i="1"/>
  <c r="AM111" i="1"/>
  <c r="BJ111" i="1" s="1"/>
  <c r="BE110" i="1"/>
  <c r="BO112" i="1" l="1"/>
  <c r="BT111" i="1"/>
  <c r="BN112" i="1"/>
  <c r="BP114" i="1"/>
  <c r="BQ113" i="1"/>
  <c r="BV112" i="1"/>
  <c r="AP113" i="1"/>
  <c r="BL113" i="1" s="1"/>
  <c r="Y113" i="1"/>
  <c r="Z112" i="1"/>
  <c r="AD112" i="1" s="1"/>
  <c r="AC112" i="1"/>
  <c r="AL111" i="1"/>
  <c r="BI111" i="1" s="1"/>
  <c r="BS111" i="1" s="1"/>
  <c r="BD110" i="1"/>
  <c r="P114" i="1"/>
  <c r="R113" i="1"/>
  <c r="L115" i="1"/>
  <c r="AB114" i="1"/>
  <c r="M115" i="1"/>
  <c r="S115" i="1" s="1"/>
  <c r="AM112" i="1"/>
  <c r="BJ112" i="1" s="1"/>
  <c r="BE111" i="1"/>
  <c r="AG112" i="1"/>
  <c r="AN113" i="1"/>
  <c r="BK113" i="1" s="1"/>
  <c r="BU113" i="1" s="1"/>
  <c r="BF112" i="1"/>
  <c r="BN113" i="1" l="1"/>
  <c r="BP115" i="1"/>
  <c r="BO113" i="1"/>
  <c r="BT112" i="1"/>
  <c r="BQ114" i="1"/>
  <c r="BV113" i="1"/>
  <c r="AP114" i="1"/>
  <c r="BL114" i="1" s="1"/>
  <c r="AG113" i="1"/>
  <c r="Y114" i="1"/>
  <c r="AC113" i="1"/>
  <c r="Z113" i="1"/>
  <c r="AD113" i="1" s="1"/>
  <c r="P115" i="1"/>
  <c r="R114" i="1"/>
  <c r="L116" i="1"/>
  <c r="AB115" i="1"/>
  <c r="M116" i="1"/>
  <c r="S116" i="1" s="1"/>
  <c r="AL112" i="1"/>
  <c r="BI112" i="1" s="1"/>
  <c r="BS112" i="1" s="1"/>
  <c r="BD111" i="1"/>
  <c r="AN114" i="1"/>
  <c r="BK114" i="1" s="1"/>
  <c r="BU114" i="1" s="1"/>
  <c r="BF113" i="1"/>
  <c r="AM113" i="1"/>
  <c r="BJ113" i="1" s="1"/>
  <c r="BE112" i="1"/>
  <c r="Q115" i="1"/>
  <c r="BP116" i="1" l="1"/>
  <c r="BQ115" i="1"/>
  <c r="BV114" i="1"/>
  <c r="BO114" i="1"/>
  <c r="BT113" i="1"/>
  <c r="BN114" i="1"/>
  <c r="AP115" i="1"/>
  <c r="BL115" i="1" s="1"/>
  <c r="Q116" i="1"/>
  <c r="AL113" i="1"/>
  <c r="BI113" i="1" s="1"/>
  <c r="BS113" i="1" s="1"/>
  <c r="BD112" i="1"/>
  <c r="Y115" i="1"/>
  <c r="AC114" i="1"/>
  <c r="Z114" i="1"/>
  <c r="AD114" i="1" s="1"/>
  <c r="P116" i="1"/>
  <c r="R115" i="1"/>
  <c r="AM114" i="1"/>
  <c r="BJ114" i="1" s="1"/>
  <c r="BE113" i="1"/>
  <c r="AN115" i="1"/>
  <c r="BK115" i="1" s="1"/>
  <c r="BU115" i="1" s="1"/>
  <c r="BF114" i="1"/>
  <c r="AG114" i="1"/>
  <c r="L117" i="1"/>
  <c r="AB116" i="1"/>
  <c r="M117" i="1"/>
  <c r="S117" i="1" s="1"/>
  <c r="BQ116" i="1" l="1"/>
  <c r="BV115" i="1"/>
  <c r="BO115" i="1"/>
  <c r="BT114" i="1"/>
  <c r="BP117" i="1"/>
  <c r="BN115" i="1"/>
  <c r="AP116" i="1"/>
  <c r="BL116" i="1" s="1"/>
  <c r="Q117" i="1"/>
  <c r="AN116" i="1"/>
  <c r="BK116" i="1" s="1"/>
  <c r="BU116" i="1" s="1"/>
  <c r="BF115" i="1"/>
  <c r="Y116" i="1"/>
  <c r="Z115" i="1"/>
  <c r="AD115" i="1" s="1"/>
  <c r="AC115" i="1"/>
  <c r="AL114" i="1"/>
  <c r="BI114" i="1" s="1"/>
  <c r="BS114" i="1" s="1"/>
  <c r="BD113" i="1"/>
  <c r="L118" i="1"/>
  <c r="AB117" i="1"/>
  <c r="M118" i="1"/>
  <c r="S118" i="1" s="1"/>
  <c r="P117" i="1"/>
  <c r="R116" i="1"/>
  <c r="AG115" i="1"/>
  <c r="AM115" i="1"/>
  <c r="BJ115" i="1" s="1"/>
  <c r="BE114" i="1"/>
  <c r="BN116" i="1" l="1"/>
  <c r="BP118" i="1"/>
  <c r="BQ117" i="1"/>
  <c r="BV116" i="1"/>
  <c r="BO116" i="1"/>
  <c r="BT115" i="1"/>
  <c r="AP117" i="1"/>
  <c r="BL117" i="1" s="1"/>
  <c r="AG116" i="1"/>
  <c r="AN117" i="1"/>
  <c r="BK117" i="1" s="1"/>
  <c r="BU117" i="1" s="1"/>
  <c r="BF116" i="1"/>
  <c r="AL115" i="1"/>
  <c r="BI115" i="1" s="1"/>
  <c r="BS115" i="1" s="1"/>
  <c r="BD114" i="1"/>
  <c r="L119" i="1"/>
  <c r="AB118" i="1"/>
  <c r="M119" i="1"/>
  <c r="S119" i="1" s="1"/>
  <c r="Q118" i="1"/>
  <c r="AM116" i="1"/>
  <c r="BJ116" i="1" s="1"/>
  <c r="BE115" i="1"/>
  <c r="P118" i="1"/>
  <c r="R117" i="1"/>
  <c r="Y117" i="1"/>
  <c r="Z116" i="1"/>
  <c r="AD116" i="1" s="1"/>
  <c r="AC116" i="1"/>
  <c r="BP119" i="1" l="1"/>
  <c r="BQ118" i="1"/>
  <c r="BV117" i="1"/>
  <c r="BN117" i="1"/>
  <c r="BO117" i="1"/>
  <c r="BT116" i="1"/>
  <c r="AP118" i="1"/>
  <c r="BL118" i="1" s="1"/>
  <c r="AN118" i="1"/>
  <c r="BK118" i="1" s="1"/>
  <c r="BU118" i="1" s="1"/>
  <c r="BF117" i="1"/>
  <c r="Y118" i="1"/>
  <c r="Z117" i="1"/>
  <c r="AD117" i="1" s="1"/>
  <c r="AC117" i="1"/>
  <c r="L120" i="1"/>
  <c r="AB119" i="1"/>
  <c r="M120" i="1"/>
  <c r="S120" i="1" s="1"/>
  <c r="Q119" i="1"/>
  <c r="AM117" i="1"/>
  <c r="BJ117" i="1" s="1"/>
  <c r="BE116" i="1"/>
  <c r="P119" i="1"/>
  <c r="R118" i="1"/>
  <c r="AL116" i="1"/>
  <c r="BI116" i="1" s="1"/>
  <c r="BS116" i="1" s="1"/>
  <c r="BD115" i="1"/>
  <c r="AG117" i="1"/>
  <c r="BO118" i="1" l="1"/>
  <c r="BT117" i="1"/>
  <c r="BN118" i="1"/>
  <c r="BP120" i="1"/>
  <c r="BQ119" i="1"/>
  <c r="BV118" i="1"/>
  <c r="AP119" i="1"/>
  <c r="BL119" i="1" s="1"/>
  <c r="Q120" i="1"/>
  <c r="Y119" i="1"/>
  <c r="AC118" i="1"/>
  <c r="Z118" i="1"/>
  <c r="AD118" i="1" s="1"/>
  <c r="AL117" i="1"/>
  <c r="BI117" i="1" s="1"/>
  <c r="BS117" i="1" s="1"/>
  <c r="BD116" i="1"/>
  <c r="AM118" i="1"/>
  <c r="BJ118" i="1" s="1"/>
  <c r="BE117" i="1"/>
  <c r="L121" i="1"/>
  <c r="Q121" i="1" s="1"/>
  <c r="AB120" i="1"/>
  <c r="M121" i="1"/>
  <c r="S121" i="1" s="1"/>
  <c r="AN119" i="1"/>
  <c r="BK119" i="1" s="1"/>
  <c r="BU119" i="1" s="1"/>
  <c r="BF118" i="1"/>
  <c r="AG118" i="1"/>
  <c r="P120" i="1"/>
  <c r="R119" i="1"/>
  <c r="BN119" i="1" l="1"/>
  <c r="BO119" i="1"/>
  <c r="BT118" i="1"/>
  <c r="BQ120" i="1"/>
  <c r="BV119" i="1"/>
  <c r="BP121" i="1"/>
  <c r="AP120" i="1"/>
  <c r="BL120" i="1" s="1"/>
  <c r="AG119" i="1"/>
  <c r="AM119" i="1"/>
  <c r="BJ119" i="1" s="1"/>
  <c r="BE118" i="1"/>
  <c r="Y120" i="1"/>
  <c r="AC119" i="1"/>
  <c r="Z119" i="1"/>
  <c r="AD119" i="1" s="1"/>
  <c r="P121" i="1"/>
  <c r="R120" i="1"/>
  <c r="AN120" i="1"/>
  <c r="BK120" i="1" s="1"/>
  <c r="BU120" i="1" s="1"/>
  <c r="BF119" i="1"/>
  <c r="L122" i="1"/>
  <c r="AB121" i="1"/>
  <c r="M122" i="1"/>
  <c r="S122" i="1" s="1"/>
  <c r="AL118" i="1"/>
  <c r="BI118" i="1" s="1"/>
  <c r="BS118" i="1" s="1"/>
  <c r="BD117" i="1"/>
  <c r="BP122" i="1" l="1"/>
  <c r="BQ121" i="1"/>
  <c r="BV120" i="1"/>
  <c r="BN120" i="1"/>
  <c r="BO120" i="1"/>
  <c r="BT119" i="1"/>
  <c r="AP121" i="1"/>
  <c r="BL121" i="1" s="1"/>
  <c r="AN121" i="1"/>
  <c r="BK121" i="1" s="1"/>
  <c r="BU121" i="1" s="1"/>
  <c r="BF120" i="1"/>
  <c r="Y121" i="1"/>
  <c r="Z120" i="1"/>
  <c r="AD120" i="1" s="1"/>
  <c r="AC120" i="1"/>
  <c r="AG120" i="1"/>
  <c r="L123" i="1"/>
  <c r="AB122" i="1"/>
  <c r="M123" i="1"/>
  <c r="S123" i="1" s="1"/>
  <c r="P122" i="1"/>
  <c r="R121" i="1"/>
  <c r="Q122" i="1"/>
  <c r="AL119" i="1"/>
  <c r="BI119" i="1" s="1"/>
  <c r="BS119" i="1" s="1"/>
  <c r="BD118" i="1"/>
  <c r="AM120" i="1"/>
  <c r="BJ120" i="1" s="1"/>
  <c r="BE119" i="1"/>
  <c r="BQ122" i="1" l="1"/>
  <c r="BV121" i="1"/>
  <c r="BN121" i="1"/>
  <c r="BP123" i="1"/>
  <c r="BO121" i="1"/>
  <c r="BT120" i="1"/>
  <c r="AP122" i="1"/>
  <c r="BL122" i="1" s="1"/>
  <c r="Q123" i="1"/>
  <c r="P123" i="1"/>
  <c r="R122" i="1"/>
  <c r="Y122" i="1"/>
  <c r="Z121" i="1"/>
  <c r="AD121" i="1" s="1"/>
  <c r="AC121" i="1"/>
  <c r="AL120" i="1"/>
  <c r="BI120" i="1" s="1"/>
  <c r="BS120" i="1" s="1"/>
  <c r="BD119" i="1"/>
  <c r="AG121" i="1"/>
  <c r="AN122" i="1"/>
  <c r="BK122" i="1" s="1"/>
  <c r="BU122" i="1" s="1"/>
  <c r="BF121" i="1"/>
  <c r="AM121" i="1"/>
  <c r="BJ121" i="1" s="1"/>
  <c r="BE120" i="1"/>
  <c r="L124" i="1"/>
  <c r="AB123" i="1"/>
  <c r="M124" i="1"/>
  <c r="S124" i="1" s="1"/>
  <c r="BO122" i="1" l="1"/>
  <c r="BT121" i="1"/>
  <c r="BP124" i="1"/>
  <c r="BQ123" i="1"/>
  <c r="BV122" i="1"/>
  <c r="BN122" i="1"/>
  <c r="AP123" i="1"/>
  <c r="BL123" i="1" s="1"/>
  <c r="AN123" i="1"/>
  <c r="BK123" i="1" s="1"/>
  <c r="BU123" i="1" s="1"/>
  <c r="BF122" i="1"/>
  <c r="L125" i="1"/>
  <c r="AB124" i="1"/>
  <c r="M125" i="1"/>
  <c r="S125" i="1" s="1"/>
  <c r="Q124" i="1"/>
  <c r="AL121" i="1"/>
  <c r="BI121" i="1" s="1"/>
  <c r="BS121" i="1" s="1"/>
  <c r="BD120" i="1"/>
  <c r="P124" i="1"/>
  <c r="R123" i="1"/>
  <c r="Y123" i="1"/>
  <c r="AC122" i="1"/>
  <c r="Z122" i="1"/>
  <c r="AD122" i="1" s="1"/>
  <c r="AM122" i="1"/>
  <c r="BJ122" i="1" s="1"/>
  <c r="BE121" i="1"/>
  <c r="AG122" i="1"/>
  <c r="BN123" i="1" l="1"/>
  <c r="BQ124" i="1"/>
  <c r="BV123" i="1"/>
  <c r="BO123" i="1"/>
  <c r="BT122" i="1"/>
  <c r="BP125" i="1"/>
  <c r="AP124" i="1"/>
  <c r="BL124" i="1" s="1"/>
  <c r="Q125" i="1"/>
  <c r="AL122" i="1"/>
  <c r="BI122" i="1" s="1"/>
  <c r="BS122" i="1" s="1"/>
  <c r="BD121" i="1"/>
  <c r="P125" i="1"/>
  <c r="R124" i="1"/>
  <c r="AN124" i="1"/>
  <c r="BK124" i="1" s="1"/>
  <c r="BU124" i="1" s="1"/>
  <c r="BF123" i="1"/>
  <c r="Y124" i="1"/>
  <c r="AC123" i="1"/>
  <c r="Z123" i="1"/>
  <c r="AD123" i="1" s="1"/>
  <c r="L126" i="1"/>
  <c r="AB125" i="1"/>
  <c r="M126" i="1"/>
  <c r="S126" i="1" s="1"/>
  <c r="AM123" i="1"/>
  <c r="BJ123" i="1" s="1"/>
  <c r="BE122" i="1"/>
  <c r="AG123" i="1"/>
  <c r="BQ125" i="1" l="1"/>
  <c r="BV124" i="1"/>
  <c r="BO124" i="1"/>
  <c r="BT123" i="1"/>
  <c r="BN124" i="1"/>
  <c r="BP126" i="1"/>
  <c r="AP125" i="1"/>
  <c r="BL125" i="1" s="1"/>
  <c r="L127" i="1"/>
  <c r="AB126" i="1"/>
  <c r="M127" i="1"/>
  <c r="S127" i="1" s="1"/>
  <c r="AN125" i="1"/>
  <c r="BK125" i="1" s="1"/>
  <c r="BU125" i="1" s="1"/>
  <c r="BF124" i="1"/>
  <c r="Q126" i="1"/>
  <c r="AM124" i="1"/>
  <c r="BJ124" i="1" s="1"/>
  <c r="BE123" i="1"/>
  <c r="AL123" i="1"/>
  <c r="BI123" i="1" s="1"/>
  <c r="BS123" i="1" s="1"/>
  <c r="BD122" i="1"/>
  <c r="AG124" i="1"/>
  <c r="Y125" i="1"/>
  <c r="Z124" i="1"/>
  <c r="AD124" i="1" s="1"/>
  <c r="AC124" i="1"/>
  <c r="P126" i="1"/>
  <c r="R125" i="1"/>
  <c r="BO125" i="1" l="1"/>
  <c r="BT124" i="1"/>
  <c r="BP127" i="1"/>
  <c r="BN125" i="1"/>
  <c r="BQ126" i="1"/>
  <c r="BV125" i="1"/>
  <c r="AP126" i="1"/>
  <c r="BL126" i="1" s="1"/>
  <c r="Q127" i="1"/>
  <c r="AM125" i="1"/>
  <c r="BJ125" i="1" s="1"/>
  <c r="BE124" i="1"/>
  <c r="AG125" i="1"/>
  <c r="Y126" i="1"/>
  <c r="Z125" i="1"/>
  <c r="AD125" i="1" s="1"/>
  <c r="AC125" i="1"/>
  <c r="AL124" i="1"/>
  <c r="BI124" i="1" s="1"/>
  <c r="BS124" i="1" s="1"/>
  <c r="BD123" i="1"/>
  <c r="L128" i="1"/>
  <c r="AB127" i="1"/>
  <c r="M128" i="1"/>
  <c r="S128" i="1" s="1"/>
  <c r="P127" i="1"/>
  <c r="R126" i="1"/>
  <c r="AN126" i="1"/>
  <c r="BK126" i="1" s="1"/>
  <c r="BU126" i="1" s="1"/>
  <c r="BF125" i="1"/>
  <c r="BQ127" i="1" l="1"/>
  <c r="BV126" i="1"/>
  <c r="BN126" i="1"/>
  <c r="BO126" i="1"/>
  <c r="BT125" i="1"/>
  <c r="BP128" i="1"/>
  <c r="AP127" i="1"/>
  <c r="BL127" i="1" s="1"/>
  <c r="L129" i="1"/>
  <c r="AB128" i="1"/>
  <c r="M129" i="1"/>
  <c r="S129" i="1" s="1"/>
  <c r="AL125" i="1"/>
  <c r="BI125" i="1" s="1"/>
  <c r="BS125" i="1" s="1"/>
  <c r="BD124" i="1"/>
  <c r="AM126" i="1"/>
  <c r="BJ126" i="1" s="1"/>
  <c r="BE125" i="1"/>
  <c r="AG126" i="1"/>
  <c r="P128" i="1"/>
  <c r="R127" i="1"/>
  <c r="Y127" i="1"/>
  <c r="AC126" i="1"/>
  <c r="Z126" i="1"/>
  <c r="AD126" i="1" s="1"/>
  <c r="Q128" i="1"/>
  <c r="AN127" i="1"/>
  <c r="BK127" i="1" s="1"/>
  <c r="BU127" i="1" s="1"/>
  <c r="BF126" i="1"/>
  <c r="BN127" i="1" l="1"/>
  <c r="BP129" i="1"/>
  <c r="BO127" i="1"/>
  <c r="BT126" i="1"/>
  <c r="BQ128" i="1"/>
  <c r="BV127" i="1"/>
  <c r="AP128" i="1"/>
  <c r="BL128" i="1" s="1"/>
  <c r="Q129" i="1"/>
  <c r="P129" i="1"/>
  <c r="R128" i="1"/>
  <c r="L130" i="1"/>
  <c r="AB129" i="1"/>
  <c r="M130" i="1"/>
  <c r="S130" i="1" s="1"/>
  <c r="AM127" i="1"/>
  <c r="BJ127" i="1" s="1"/>
  <c r="BE126" i="1"/>
  <c r="AN128" i="1"/>
  <c r="BK128" i="1" s="1"/>
  <c r="BU128" i="1" s="1"/>
  <c r="BF127" i="1"/>
  <c r="Y128" i="1"/>
  <c r="Z127" i="1"/>
  <c r="AD127" i="1" s="1"/>
  <c r="AC127" i="1"/>
  <c r="AG127" i="1"/>
  <c r="AL126" i="1"/>
  <c r="BI126" i="1" s="1"/>
  <c r="BS126" i="1" s="1"/>
  <c r="BD125" i="1"/>
  <c r="BQ129" i="1" l="1"/>
  <c r="BV128" i="1"/>
  <c r="BP130" i="1"/>
  <c r="BO128" i="1"/>
  <c r="BT127" i="1"/>
  <c r="BN128" i="1"/>
  <c r="AP129" i="1"/>
  <c r="BL129" i="1" s="1"/>
  <c r="Q130" i="1"/>
  <c r="AM128" i="1"/>
  <c r="BJ128" i="1" s="1"/>
  <c r="BE127" i="1"/>
  <c r="Y129" i="1"/>
  <c r="Z128" i="1"/>
  <c r="AD128" i="1" s="1"/>
  <c r="AC128" i="1"/>
  <c r="AN129" i="1"/>
  <c r="BK129" i="1" s="1"/>
  <c r="BU129" i="1" s="1"/>
  <c r="BF128" i="1"/>
  <c r="P130" i="1"/>
  <c r="R129" i="1"/>
  <c r="AG128" i="1"/>
  <c r="AL127" i="1"/>
  <c r="BI127" i="1" s="1"/>
  <c r="BS127" i="1" s="1"/>
  <c r="BD126" i="1"/>
  <c r="L131" i="1"/>
  <c r="AB130" i="1"/>
  <c r="M131" i="1"/>
  <c r="S131" i="1" s="1"/>
  <c r="BP131" i="1" l="1"/>
  <c r="BO129" i="1"/>
  <c r="BT128" i="1"/>
  <c r="BQ130" i="1"/>
  <c r="BV129" i="1"/>
  <c r="BN129" i="1"/>
  <c r="AP130" i="1"/>
  <c r="BL130" i="1" s="1"/>
  <c r="L132" i="1"/>
  <c r="AB131" i="1"/>
  <c r="M132" i="1"/>
  <c r="S132" i="1" s="1"/>
  <c r="Y130" i="1"/>
  <c r="AC129" i="1"/>
  <c r="Z129" i="1"/>
  <c r="AD129" i="1" s="1"/>
  <c r="AN130" i="1"/>
  <c r="BK130" i="1" s="1"/>
  <c r="BU130" i="1" s="1"/>
  <c r="BF129" i="1"/>
  <c r="AL128" i="1"/>
  <c r="BI128" i="1" s="1"/>
  <c r="BS128" i="1" s="1"/>
  <c r="BD127" i="1"/>
  <c r="AM129" i="1"/>
  <c r="BJ129" i="1" s="1"/>
  <c r="BE128" i="1"/>
  <c r="AG129" i="1"/>
  <c r="Q131" i="1"/>
  <c r="P131" i="1"/>
  <c r="R130" i="1"/>
  <c r="BO130" i="1" l="1"/>
  <c r="BT129" i="1"/>
  <c r="BQ131" i="1"/>
  <c r="BV130" i="1"/>
  <c r="BP132" i="1"/>
  <c r="BN130" i="1"/>
  <c r="AP131" i="1"/>
  <c r="BL131" i="1" s="1"/>
  <c r="Q132" i="1"/>
  <c r="AN131" i="1"/>
  <c r="BK131" i="1" s="1"/>
  <c r="BU131" i="1" s="1"/>
  <c r="BF130" i="1"/>
  <c r="AM130" i="1"/>
  <c r="BJ130" i="1" s="1"/>
  <c r="BE129" i="1"/>
  <c r="AL129" i="1"/>
  <c r="BI129" i="1" s="1"/>
  <c r="BS129" i="1" s="1"/>
  <c r="BD128" i="1"/>
  <c r="L133" i="1"/>
  <c r="AB132" i="1"/>
  <c r="M133" i="1"/>
  <c r="S133" i="1" s="1"/>
  <c r="AG130" i="1"/>
  <c r="P132" i="1"/>
  <c r="R131" i="1"/>
  <c r="Y131" i="1"/>
  <c r="AC130" i="1"/>
  <c r="Z130" i="1"/>
  <c r="AD130" i="1" s="1"/>
  <c r="BN131" i="1" l="1"/>
  <c r="BQ132" i="1"/>
  <c r="BV131" i="1"/>
  <c r="BP133" i="1"/>
  <c r="BO131" i="1"/>
  <c r="BT130" i="1"/>
  <c r="AP132" i="1"/>
  <c r="BL132" i="1" s="1"/>
  <c r="Y132" i="1"/>
  <c r="Z131" i="1"/>
  <c r="AD131" i="1" s="1"/>
  <c r="AC131" i="1"/>
  <c r="L134" i="1"/>
  <c r="AB133" i="1"/>
  <c r="M134" i="1"/>
  <c r="S134" i="1" s="1"/>
  <c r="Q133" i="1"/>
  <c r="P133" i="1"/>
  <c r="R132" i="1"/>
  <c r="AL130" i="1"/>
  <c r="BI130" i="1" s="1"/>
  <c r="BS130" i="1" s="1"/>
  <c r="BD129" i="1"/>
  <c r="AN132" i="1"/>
  <c r="BK132" i="1" s="1"/>
  <c r="BU132" i="1" s="1"/>
  <c r="BF131" i="1"/>
  <c r="AG131" i="1"/>
  <c r="AM131" i="1"/>
  <c r="BJ131" i="1" s="1"/>
  <c r="BE130" i="1"/>
  <c r="BO132" i="1" l="1"/>
  <c r="BT131" i="1"/>
  <c r="BQ133" i="1"/>
  <c r="BV132" i="1"/>
  <c r="BP134" i="1"/>
  <c r="BN132" i="1"/>
  <c r="AP133" i="1"/>
  <c r="BL133" i="1" s="1"/>
  <c r="Q134" i="1"/>
  <c r="AG132" i="1"/>
  <c r="Y133" i="1"/>
  <c r="Z132" i="1"/>
  <c r="AD132" i="1" s="1"/>
  <c r="AC132" i="1"/>
  <c r="AL131" i="1"/>
  <c r="BI131" i="1" s="1"/>
  <c r="BS131" i="1" s="1"/>
  <c r="BD130" i="1"/>
  <c r="AM132" i="1"/>
  <c r="BJ132" i="1" s="1"/>
  <c r="BE131" i="1"/>
  <c r="AN133" i="1"/>
  <c r="BK133" i="1" s="1"/>
  <c r="BU133" i="1" s="1"/>
  <c r="BF132" i="1"/>
  <c r="P134" i="1"/>
  <c r="R133" i="1"/>
  <c r="L135" i="1"/>
  <c r="AB134" i="1"/>
  <c r="M135" i="1"/>
  <c r="S135" i="1" s="1"/>
  <c r="BQ134" i="1" l="1"/>
  <c r="BV133" i="1"/>
  <c r="BP135" i="1"/>
  <c r="BO133" i="1"/>
  <c r="BT132" i="1"/>
  <c r="BN133" i="1"/>
  <c r="AP134" i="1"/>
  <c r="BL134" i="1" s="1"/>
  <c r="L136" i="1"/>
  <c r="AB135" i="1"/>
  <c r="M136" i="1"/>
  <c r="S136" i="1" s="1"/>
  <c r="AL132" i="1"/>
  <c r="BI132" i="1" s="1"/>
  <c r="BS132" i="1" s="1"/>
  <c r="BD131" i="1"/>
  <c r="AM133" i="1"/>
  <c r="BJ133" i="1" s="1"/>
  <c r="BE132" i="1"/>
  <c r="Q135" i="1"/>
  <c r="AN134" i="1"/>
  <c r="BK134" i="1" s="1"/>
  <c r="BU134" i="1" s="1"/>
  <c r="BF133" i="1"/>
  <c r="AG133" i="1"/>
  <c r="P135" i="1"/>
  <c r="R134" i="1"/>
  <c r="Y134" i="1"/>
  <c r="Z133" i="1"/>
  <c r="AD133" i="1" s="1"/>
  <c r="AC133" i="1"/>
  <c r="BN134" i="1" l="1"/>
  <c r="BP136" i="1"/>
  <c r="BO134" i="1"/>
  <c r="BT133" i="1"/>
  <c r="BQ135" i="1"/>
  <c r="BV134" i="1"/>
  <c r="AP135" i="1"/>
  <c r="BL135" i="1" s="1"/>
  <c r="AG134" i="1"/>
  <c r="P136" i="1"/>
  <c r="R135" i="1"/>
  <c r="L137" i="1"/>
  <c r="AB136" i="1"/>
  <c r="M137" i="1"/>
  <c r="S137" i="1" s="1"/>
  <c r="Y135" i="1"/>
  <c r="AC134" i="1"/>
  <c r="Z134" i="1"/>
  <c r="AD134" i="1" s="1"/>
  <c r="AM134" i="1"/>
  <c r="BJ134" i="1" s="1"/>
  <c r="BE133" i="1"/>
  <c r="AN135" i="1"/>
  <c r="BK135" i="1" s="1"/>
  <c r="BU135" i="1" s="1"/>
  <c r="BF134" i="1"/>
  <c r="Q136" i="1"/>
  <c r="AL133" i="1"/>
  <c r="BI133" i="1" s="1"/>
  <c r="BS133" i="1" s="1"/>
  <c r="BD132" i="1"/>
  <c r="BQ136" i="1" l="1"/>
  <c r="BV135" i="1"/>
  <c r="BP137" i="1"/>
  <c r="BO135" i="1"/>
  <c r="BT134" i="1"/>
  <c r="BN135" i="1"/>
  <c r="AP136" i="1"/>
  <c r="BL136" i="1" s="1"/>
  <c r="Q137" i="1"/>
  <c r="AM135" i="1"/>
  <c r="BJ135" i="1" s="1"/>
  <c r="BE134" i="1"/>
  <c r="L138" i="1"/>
  <c r="AB137" i="1"/>
  <c r="M138" i="1"/>
  <c r="S138" i="1" s="1"/>
  <c r="AG135" i="1"/>
  <c r="P137" i="1"/>
  <c r="R136" i="1"/>
  <c r="AN136" i="1"/>
  <c r="BK136" i="1" s="1"/>
  <c r="BU136" i="1" s="1"/>
  <c r="BF135" i="1"/>
  <c r="AL134" i="1"/>
  <c r="BI134" i="1" s="1"/>
  <c r="BS134" i="1" s="1"/>
  <c r="BD133" i="1"/>
  <c r="Y136" i="1"/>
  <c r="AC135" i="1"/>
  <c r="Z135" i="1"/>
  <c r="AD135" i="1" s="1"/>
  <c r="BN136" i="1" l="1"/>
  <c r="BQ137" i="1"/>
  <c r="BV136" i="1"/>
  <c r="BP138" i="1"/>
  <c r="BO136" i="1"/>
  <c r="BT135" i="1"/>
  <c r="AP137" i="1"/>
  <c r="BL137" i="1" s="1"/>
  <c r="Q138" i="1"/>
  <c r="AN137" i="1"/>
  <c r="BK137" i="1" s="1"/>
  <c r="BU137" i="1" s="1"/>
  <c r="BF136" i="1"/>
  <c r="AG136" i="1"/>
  <c r="AM136" i="1"/>
  <c r="BJ136" i="1" s="1"/>
  <c r="BE135" i="1"/>
  <c r="AL135" i="1"/>
  <c r="BI135" i="1" s="1"/>
  <c r="BS135" i="1" s="1"/>
  <c r="BD134" i="1"/>
  <c r="P138" i="1"/>
  <c r="R137" i="1"/>
  <c r="Y137" i="1"/>
  <c r="Z136" i="1"/>
  <c r="AD136" i="1" s="1"/>
  <c r="AC136" i="1"/>
  <c r="L139" i="1"/>
  <c r="AB138" i="1"/>
  <c r="M139" i="1"/>
  <c r="S139" i="1" s="1"/>
  <c r="BQ138" i="1" l="1"/>
  <c r="BV137" i="1"/>
  <c r="BP139" i="1"/>
  <c r="BN137" i="1"/>
  <c r="BO137" i="1"/>
  <c r="BT136" i="1"/>
  <c r="AP138" i="1"/>
  <c r="BL138" i="1" s="1"/>
  <c r="P139" i="1"/>
  <c r="R138" i="1"/>
  <c r="AN138" i="1"/>
  <c r="BK138" i="1" s="1"/>
  <c r="BU138" i="1" s="1"/>
  <c r="BF137" i="1"/>
  <c r="L140" i="1"/>
  <c r="AB139" i="1"/>
  <c r="M140" i="1"/>
  <c r="S140" i="1" s="1"/>
  <c r="AM137" i="1"/>
  <c r="BJ137" i="1" s="1"/>
  <c r="BE136" i="1"/>
  <c r="Y138" i="1"/>
  <c r="Z137" i="1"/>
  <c r="AD137" i="1" s="1"/>
  <c r="AC137" i="1"/>
  <c r="AL136" i="1"/>
  <c r="BI136" i="1" s="1"/>
  <c r="BS136" i="1" s="1"/>
  <c r="BD135" i="1"/>
  <c r="AG137" i="1"/>
  <c r="Q139" i="1"/>
  <c r="Q140" i="1" s="1"/>
  <c r="BP140" i="1" l="1"/>
  <c r="BN138" i="1"/>
  <c r="BQ139" i="1"/>
  <c r="BV138" i="1"/>
  <c r="BO138" i="1"/>
  <c r="BT137" i="1"/>
  <c r="AP139" i="1"/>
  <c r="BL139" i="1" s="1"/>
  <c r="AG138" i="1"/>
  <c r="AN139" i="1"/>
  <c r="BK139" i="1" s="1"/>
  <c r="BU139" i="1" s="1"/>
  <c r="BF138" i="1"/>
  <c r="AL137" i="1"/>
  <c r="BI137" i="1" s="1"/>
  <c r="BS137" i="1" s="1"/>
  <c r="BD136" i="1"/>
  <c r="L141" i="1"/>
  <c r="Q141" i="1" s="1"/>
  <c r="AB140" i="1"/>
  <c r="M141" i="1"/>
  <c r="S141" i="1" s="1"/>
  <c r="P140" i="1"/>
  <c r="R139" i="1"/>
  <c r="Y139" i="1"/>
  <c r="AC138" i="1"/>
  <c r="Z138" i="1"/>
  <c r="AD138" i="1" s="1"/>
  <c r="AM138" i="1"/>
  <c r="BJ138" i="1" s="1"/>
  <c r="BE137" i="1"/>
  <c r="BO139" i="1" l="1"/>
  <c r="BT138" i="1"/>
  <c r="BQ140" i="1"/>
  <c r="BV139" i="1"/>
  <c r="BP141" i="1"/>
  <c r="BN139" i="1"/>
  <c r="AP140" i="1"/>
  <c r="BL140" i="1" s="1"/>
  <c r="AL138" i="1"/>
  <c r="BI138" i="1" s="1"/>
  <c r="BS138" i="1" s="1"/>
  <c r="BD137" i="1"/>
  <c r="P141" i="1"/>
  <c r="R140" i="1"/>
  <c r="Y140" i="1"/>
  <c r="AC139" i="1"/>
  <c r="Z139" i="1"/>
  <c r="AD139" i="1" s="1"/>
  <c r="AG139" i="1"/>
  <c r="AN140" i="1"/>
  <c r="BK140" i="1" s="1"/>
  <c r="BU140" i="1" s="1"/>
  <c r="BF139" i="1"/>
  <c r="AM139" i="1"/>
  <c r="BJ139" i="1" s="1"/>
  <c r="BE138" i="1"/>
  <c r="L142" i="1"/>
  <c r="AB141" i="1"/>
  <c r="M142" i="1"/>
  <c r="S142" i="1" s="1"/>
  <c r="BQ141" i="1" l="1"/>
  <c r="BV140" i="1"/>
  <c r="BP142" i="1"/>
  <c r="BO140" i="1"/>
  <c r="BT139" i="1"/>
  <c r="BN140" i="1"/>
  <c r="AP141" i="1"/>
  <c r="BL141" i="1" s="1"/>
  <c r="L143" i="1"/>
  <c r="AB142" i="1"/>
  <c r="M143" i="1"/>
  <c r="S143" i="1" s="1"/>
  <c r="Y141" i="1"/>
  <c r="Z140" i="1"/>
  <c r="AD140" i="1" s="1"/>
  <c r="AC140" i="1"/>
  <c r="AL139" i="1"/>
  <c r="BI139" i="1" s="1"/>
  <c r="BS139" i="1" s="1"/>
  <c r="BD138" i="1"/>
  <c r="AN141" i="1"/>
  <c r="BK141" i="1" s="1"/>
  <c r="BU141" i="1" s="1"/>
  <c r="BF140" i="1"/>
  <c r="AM140" i="1"/>
  <c r="BJ140" i="1" s="1"/>
  <c r="BE139" i="1"/>
  <c r="AG140" i="1"/>
  <c r="P142" i="1"/>
  <c r="R141" i="1"/>
  <c r="Q142" i="1"/>
  <c r="Q143" i="1" s="1"/>
  <c r="BP143" i="1" l="1"/>
  <c r="BO141" i="1"/>
  <c r="BT140" i="1"/>
  <c r="BQ142" i="1"/>
  <c r="BV141" i="1"/>
  <c r="BN141" i="1"/>
  <c r="AP142" i="1"/>
  <c r="BL142" i="1" s="1"/>
  <c r="P143" i="1"/>
  <c r="R142" i="1"/>
  <c r="AM141" i="1"/>
  <c r="BJ141" i="1" s="1"/>
  <c r="BE140" i="1"/>
  <c r="AN142" i="1"/>
  <c r="BK142" i="1" s="1"/>
  <c r="BU142" i="1" s="1"/>
  <c r="BF141" i="1"/>
  <c r="L144" i="1"/>
  <c r="Q144" i="1" s="1"/>
  <c r="AB143" i="1"/>
  <c r="M144" i="1"/>
  <c r="S144" i="1" s="1"/>
  <c r="AL140" i="1"/>
  <c r="BI140" i="1" s="1"/>
  <c r="BS140" i="1" s="1"/>
  <c r="BD139" i="1"/>
  <c r="AG141" i="1"/>
  <c r="Y142" i="1"/>
  <c r="Z141" i="1"/>
  <c r="AD141" i="1" s="1"/>
  <c r="AC141" i="1"/>
  <c r="BN142" i="1" l="1"/>
  <c r="BO142" i="1"/>
  <c r="BT141" i="1"/>
  <c r="BQ143" i="1"/>
  <c r="BV142" i="1"/>
  <c r="BP144" i="1"/>
  <c r="AP143" i="1"/>
  <c r="BL143" i="1" s="1"/>
  <c r="Y143" i="1"/>
  <c r="AC142" i="1"/>
  <c r="Z142" i="1"/>
  <c r="AD142" i="1" s="1"/>
  <c r="AL141" i="1"/>
  <c r="BI141" i="1" s="1"/>
  <c r="BS141" i="1" s="1"/>
  <c r="BD140" i="1"/>
  <c r="AM142" i="1"/>
  <c r="BJ142" i="1" s="1"/>
  <c r="BE141" i="1"/>
  <c r="AG142" i="1"/>
  <c r="P144" i="1"/>
  <c r="R143" i="1"/>
  <c r="AN143" i="1"/>
  <c r="BK143" i="1" s="1"/>
  <c r="BU143" i="1" s="1"/>
  <c r="BF142" i="1"/>
  <c r="L145" i="1"/>
  <c r="Q145" i="1" s="1"/>
  <c r="AB144" i="1"/>
  <c r="M145" i="1"/>
  <c r="S145" i="1" s="1"/>
  <c r="BP145" i="1" l="1"/>
  <c r="BO143" i="1"/>
  <c r="BT142" i="1"/>
  <c r="BQ144" i="1"/>
  <c r="BV143" i="1"/>
  <c r="BN143" i="1"/>
  <c r="AP144" i="1"/>
  <c r="BL144" i="1" s="1"/>
  <c r="P145" i="1"/>
  <c r="R144" i="1"/>
  <c r="Y144" i="1"/>
  <c r="Z143" i="1"/>
  <c r="AD143" i="1" s="1"/>
  <c r="AC143" i="1"/>
  <c r="L146" i="1"/>
  <c r="AB145" i="1"/>
  <c r="M146" i="1"/>
  <c r="S146" i="1" s="1"/>
  <c r="AM143" i="1"/>
  <c r="BJ143" i="1" s="1"/>
  <c r="BE142" i="1"/>
  <c r="AN144" i="1"/>
  <c r="BK144" i="1" s="1"/>
  <c r="BU144" i="1" s="1"/>
  <c r="BF143" i="1"/>
  <c r="AG143" i="1"/>
  <c r="AL142" i="1"/>
  <c r="BI142" i="1" s="1"/>
  <c r="BS142" i="1" s="1"/>
  <c r="BD141" i="1"/>
  <c r="BN144" i="1" l="1"/>
  <c r="BO144" i="1"/>
  <c r="BT143" i="1"/>
  <c r="BQ145" i="1"/>
  <c r="BV144" i="1"/>
  <c r="BP146" i="1"/>
  <c r="AP145" i="1"/>
  <c r="BL145" i="1" s="1"/>
  <c r="P146" i="1"/>
  <c r="R145" i="1"/>
  <c r="L147" i="1"/>
  <c r="AB146" i="1"/>
  <c r="M147" i="1"/>
  <c r="S147" i="1" s="1"/>
  <c r="AM144" i="1"/>
  <c r="BJ144" i="1" s="1"/>
  <c r="BE143" i="1"/>
  <c r="Q146" i="1"/>
  <c r="AG144" i="1"/>
  <c r="AL143" i="1"/>
  <c r="BI143" i="1" s="1"/>
  <c r="BS143" i="1" s="1"/>
  <c r="BD142" i="1"/>
  <c r="AN145" i="1"/>
  <c r="BK145" i="1" s="1"/>
  <c r="BU145" i="1" s="1"/>
  <c r="BF144" i="1"/>
  <c r="Y145" i="1"/>
  <c r="Z144" i="1"/>
  <c r="AD144" i="1" s="1"/>
  <c r="AC144" i="1"/>
  <c r="BO145" i="1" l="1"/>
  <c r="BT144" i="1"/>
  <c r="BQ146" i="1"/>
  <c r="BV145" i="1"/>
  <c r="BN145" i="1"/>
  <c r="BP147" i="1"/>
  <c r="AP146" i="1"/>
  <c r="BL146" i="1" s="1"/>
  <c r="L148" i="1"/>
  <c r="AB147" i="1"/>
  <c r="M148" i="1"/>
  <c r="S148" i="1" s="1"/>
  <c r="AM145" i="1"/>
  <c r="BJ145" i="1" s="1"/>
  <c r="BE144" i="1"/>
  <c r="AL144" i="1"/>
  <c r="BI144" i="1" s="1"/>
  <c r="BS144" i="1" s="1"/>
  <c r="BD143" i="1"/>
  <c r="P147" i="1"/>
  <c r="R146" i="1"/>
  <c r="Y146" i="1"/>
  <c r="AC145" i="1"/>
  <c r="Z145" i="1"/>
  <c r="AD145" i="1" s="1"/>
  <c r="AN146" i="1"/>
  <c r="BK146" i="1" s="1"/>
  <c r="BU146" i="1" s="1"/>
  <c r="BF145" i="1"/>
  <c r="AG145" i="1"/>
  <c r="Q147" i="1"/>
  <c r="Q148" i="1" s="1"/>
  <c r="BP148" i="1" l="1"/>
  <c r="BN146" i="1"/>
  <c r="BO146" i="1"/>
  <c r="BT145" i="1"/>
  <c r="BQ147" i="1"/>
  <c r="BV146" i="1"/>
  <c r="AP147" i="1"/>
  <c r="BL147" i="1" s="1"/>
  <c r="Y147" i="1"/>
  <c r="AC146" i="1"/>
  <c r="Z146" i="1"/>
  <c r="AD146" i="1" s="1"/>
  <c r="AL145" i="1"/>
  <c r="BI145" i="1" s="1"/>
  <c r="BS145" i="1" s="1"/>
  <c r="BD144" i="1"/>
  <c r="AN147" i="1"/>
  <c r="BK147" i="1" s="1"/>
  <c r="BU147" i="1" s="1"/>
  <c r="BF146" i="1"/>
  <c r="L149" i="1"/>
  <c r="Q149" i="1" s="1"/>
  <c r="AB148" i="1"/>
  <c r="M149" i="1"/>
  <c r="S149" i="1" s="1"/>
  <c r="AG146" i="1"/>
  <c r="P148" i="1"/>
  <c r="R147" i="1"/>
  <c r="AM146" i="1"/>
  <c r="BJ146" i="1" s="1"/>
  <c r="BE145" i="1"/>
  <c r="BN147" i="1" l="1"/>
  <c r="BO147" i="1"/>
  <c r="BT146" i="1"/>
  <c r="BP149" i="1"/>
  <c r="BQ148" i="1"/>
  <c r="BV147" i="1"/>
  <c r="AP148" i="1"/>
  <c r="BL148" i="1" s="1"/>
  <c r="AG147" i="1"/>
  <c r="P149" i="1"/>
  <c r="R148" i="1"/>
  <c r="AN148" i="1"/>
  <c r="BK148" i="1" s="1"/>
  <c r="BU148" i="1" s="1"/>
  <c r="BF147" i="1"/>
  <c r="Y148" i="1"/>
  <c r="Z147" i="1"/>
  <c r="AD147" i="1" s="1"/>
  <c r="AC147" i="1"/>
  <c r="AM147" i="1"/>
  <c r="BJ147" i="1" s="1"/>
  <c r="BE146" i="1"/>
  <c r="L150" i="1"/>
  <c r="Q150" i="1" s="1"/>
  <c r="AB149" i="1"/>
  <c r="M150" i="1"/>
  <c r="S150" i="1" s="1"/>
  <c r="AL146" i="1"/>
  <c r="BI146" i="1" s="1"/>
  <c r="BS146" i="1" s="1"/>
  <c r="BD145" i="1"/>
  <c r="BO148" i="1" l="1"/>
  <c r="BT147" i="1"/>
  <c r="BQ149" i="1"/>
  <c r="BV148" i="1"/>
  <c r="BP150" i="1"/>
  <c r="BN148" i="1"/>
  <c r="AP149" i="1"/>
  <c r="BL149" i="1" s="1"/>
  <c r="AM148" i="1"/>
  <c r="BJ148" i="1" s="1"/>
  <c r="BE147" i="1"/>
  <c r="L151" i="1"/>
  <c r="Q151" i="1" s="1"/>
  <c r="AB150" i="1"/>
  <c r="M151" i="1"/>
  <c r="S151" i="1" s="1"/>
  <c r="AN149" i="1"/>
  <c r="BK149" i="1" s="1"/>
  <c r="BU149" i="1" s="1"/>
  <c r="BF148" i="1"/>
  <c r="AG148" i="1"/>
  <c r="P150" i="1"/>
  <c r="R149" i="1"/>
  <c r="AL147" i="1"/>
  <c r="BI147" i="1" s="1"/>
  <c r="BS147" i="1" s="1"/>
  <c r="BD146" i="1"/>
  <c r="Y149" i="1"/>
  <c r="Z148" i="1"/>
  <c r="AD148" i="1" s="1"/>
  <c r="AC148" i="1"/>
  <c r="BN149" i="1" l="1"/>
  <c r="BP151" i="1"/>
  <c r="BO149" i="1"/>
  <c r="BT148" i="1"/>
  <c r="BQ150" i="1"/>
  <c r="BV149" i="1"/>
  <c r="AP150" i="1"/>
  <c r="BL150" i="1" s="1"/>
  <c r="Y150" i="1"/>
  <c r="Z149" i="1"/>
  <c r="AD149" i="1" s="1"/>
  <c r="AC149" i="1"/>
  <c r="AN150" i="1"/>
  <c r="BK150" i="1" s="1"/>
  <c r="BU150" i="1" s="1"/>
  <c r="BF149" i="1"/>
  <c r="P151" i="1"/>
  <c r="R150" i="1"/>
  <c r="AM149" i="1"/>
  <c r="BJ149" i="1" s="1"/>
  <c r="BE148" i="1"/>
  <c r="AL148" i="1"/>
  <c r="BI148" i="1" s="1"/>
  <c r="BS148" i="1" s="1"/>
  <c r="BD147" i="1"/>
  <c r="AG149" i="1"/>
  <c r="L152" i="1"/>
  <c r="AB151" i="1"/>
  <c r="M152" i="1"/>
  <c r="S152" i="1" s="1"/>
  <c r="BP152" i="1" l="1"/>
  <c r="BQ151" i="1"/>
  <c r="BV150" i="1"/>
  <c r="BO150" i="1"/>
  <c r="BT149" i="1"/>
  <c r="BN150" i="1"/>
  <c r="AP151" i="1"/>
  <c r="BL151" i="1" s="1"/>
  <c r="L153" i="1"/>
  <c r="AB152" i="1"/>
  <c r="M153" i="1"/>
  <c r="S153" i="1" s="1"/>
  <c r="P152" i="1"/>
  <c r="R151" i="1"/>
  <c r="AL149" i="1"/>
  <c r="BI149" i="1" s="1"/>
  <c r="BS149" i="1" s="1"/>
  <c r="BD148" i="1"/>
  <c r="AG150" i="1"/>
  <c r="AM150" i="1"/>
  <c r="BJ150" i="1" s="1"/>
  <c r="BE149" i="1"/>
  <c r="Y151" i="1"/>
  <c r="AC150" i="1"/>
  <c r="Z150" i="1"/>
  <c r="AD150" i="1" s="1"/>
  <c r="Q152" i="1"/>
  <c r="AN151" i="1"/>
  <c r="BK151" i="1" s="1"/>
  <c r="BU151" i="1" s="1"/>
  <c r="BF150" i="1"/>
  <c r="BN151" i="1" l="1"/>
  <c r="BO151" i="1"/>
  <c r="BT150" i="1"/>
  <c r="BP153" i="1"/>
  <c r="BQ152" i="1"/>
  <c r="BV151" i="1"/>
  <c r="AP152" i="1"/>
  <c r="BL152" i="1" s="1"/>
  <c r="Q153" i="1"/>
  <c r="AL150" i="1"/>
  <c r="BI150" i="1" s="1"/>
  <c r="BS150" i="1" s="1"/>
  <c r="BD149" i="1"/>
  <c r="L154" i="1"/>
  <c r="AB153" i="1"/>
  <c r="M154" i="1"/>
  <c r="S154" i="1" s="1"/>
  <c r="AM151" i="1"/>
  <c r="BJ151" i="1" s="1"/>
  <c r="BE150" i="1"/>
  <c r="AN152" i="1"/>
  <c r="BK152" i="1" s="1"/>
  <c r="BU152" i="1" s="1"/>
  <c r="BF151" i="1"/>
  <c r="Y152" i="1"/>
  <c r="AC151" i="1"/>
  <c r="Z151" i="1"/>
  <c r="AD151" i="1" s="1"/>
  <c r="AG151" i="1"/>
  <c r="P153" i="1"/>
  <c r="R152" i="1"/>
  <c r="BO152" i="1" l="1"/>
  <c r="BT151" i="1"/>
  <c r="BN152" i="1"/>
  <c r="BQ153" i="1"/>
  <c r="BV152" i="1"/>
  <c r="BP154" i="1"/>
  <c r="Q154" i="1"/>
  <c r="AP153" i="1"/>
  <c r="BL153" i="1" s="1"/>
  <c r="AG152" i="1"/>
  <c r="AM152" i="1"/>
  <c r="BJ152" i="1" s="1"/>
  <c r="BE151" i="1"/>
  <c r="AN153" i="1"/>
  <c r="BK153" i="1" s="1"/>
  <c r="BU153" i="1" s="1"/>
  <c r="BF152" i="1"/>
  <c r="AL151" i="1"/>
  <c r="BI151" i="1" s="1"/>
  <c r="BS151" i="1" s="1"/>
  <c r="BD150" i="1"/>
  <c r="Y153" i="1"/>
  <c r="Z152" i="1"/>
  <c r="AD152" i="1" s="1"/>
  <c r="AC152" i="1"/>
  <c r="P154" i="1"/>
  <c r="R153" i="1"/>
  <c r="L155" i="1"/>
  <c r="AB154" i="1"/>
  <c r="M155" i="1"/>
  <c r="S155" i="1" s="1"/>
  <c r="Q155" i="1" l="1"/>
  <c r="BP155" i="1"/>
  <c r="BQ154" i="1"/>
  <c r="BV153" i="1"/>
  <c r="BO153" i="1"/>
  <c r="BT152" i="1"/>
  <c r="BN153" i="1"/>
  <c r="AP154" i="1"/>
  <c r="BL154" i="1" s="1"/>
  <c r="Y154" i="1"/>
  <c r="Z153" i="1"/>
  <c r="AD153" i="1" s="1"/>
  <c r="AC153" i="1"/>
  <c r="AN154" i="1"/>
  <c r="BK154" i="1" s="1"/>
  <c r="BU154" i="1" s="1"/>
  <c r="BF153" i="1"/>
  <c r="P155" i="1"/>
  <c r="R154" i="1"/>
  <c r="L156" i="1"/>
  <c r="AB155" i="1"/>
  <c r="M156" i="1"/>
  <c r="S156" i="1" s="1"/>
  <c r="AG153" i="1"/>
  <c r="AL152" i="1"/>
  <c r="BI152" i="1" s="1"/>
  <c r="BS152" i="1" s="1"/>
  <c r="BD151" i="1"/>
  <c r="AM153" i="1"/>
  <c r="BJ153" i="1" s="1"/>
  <c r="BE152" i="1"/>
  <c r="BN154" i="1" l="1"/>
  <c r="BO154" i="1"/>
  <c r="BT153" i="1"/>
  <c r="BQ155" i="1"/>
  <c r="BV154" i="1"/>
  <c r="BP156" i="1"/>
  <c r="AP155" i="1"/>
  <c r="BL155" i="1" s="1"/>
  <c r="Y155" i="1"/>
  <c r="AC154" i="1"/>
  <c r="Z154" i="1"/>
  <c r="AD154" i="1" s="1"/>
  <c r="P156" i="1"/>
  <c r="R155" i="1"/>
  <c r="AL153" i="1"/>
  <c r="BI153" i="1" s="1"/>
  <c r="BS153" i="1" s="1"/>
  <c r="BD152" i="1"/>
  <c r="L157" i="1"/>
  <c r="AB156" i="1"/>
  <c r="M157" i="1"/>
  <c r="S157" i="1" s="1"/>
  <c r="AN155" i="1"/>
  <c r="BK155" i="1" s="1"/>
  <c r="BU155" i="1" s="1"/>
  <c r="BF154" i="1"/>
  <c r="Q156" i="1"/>
  <c r="AM154" i="1"/>
  <c r="BJ154" i="1" s="1"/>
  <c r="BE153" i="1"/>
  <c r="AG154" i="1"/>
  <c r="BO155" i="1" l="1"/>
  <c r="BT154" i="1"/>
  <c r="BQ156" i="1"/>
  <c r="BV155" i="1"/>
  <c r="BN155" i="1"/>
  <c r="BP157" i="1"/>
  <c r="AP156" i="1"/>
  <c r="BL156" i="1" s="1"/>
  <c r="Q157" i="1"/>
  <c r="AM155" i="1"/>
  <c r="BJ155" i="1" s="1"/>
  <c r="BE154" i="1"/>
  <c r="AL154" i="1"/>
  <c r="BI154" i="1" s="1"/>
  <c r="BS154" i="1" s="1"/>
  <c r="BD153" i="1"/>
  <c r="AN156" i="1"/>
  <c r="BK156" i="1" s="1"/>
  <c r="BU156" i="1" s="1"/>
  <c r="BF155" i="1"/>
  <c r="Y156" i="1"/>
  <c r="AC155" i="1"/>
  <c r="Z155" i="1"/>
  <c r="AD155" i="1" s="1"/>
  <c r="AG155" i="1"/>
  <c r="L158" i="1"/>
  <c r="AB157" i="1"/>
  <c r="M158" i="1"/>
  <c r="S158" i="1" s="1"/>
  <c r="P157" i="1"/>
  <c r="R156" i="1"/>
  <c r="BP158" i="1" l="1"/>
  <c r="BN156" i="1"/>
  <c r="BO156" i="1"/>
  <c r="BT155" i="1"/>
  <c r="BQ157" i="1"/>
  <c r="BV156" i="1"/>
  <c r="Q158" i="1"/>
  <c r="AP157" i="1"/>
  <c r="BL157" i="1" s="1"/>
  <c r="AG156" i="1"/>
  <c r="L159" i="1"/>
  <c r="AB158" i="1"/>
  <c r="M159" i="1"/>
  <c r="S159" i="1" s="1"/>
  <c r="AN157" i="1"/>
  <c r="BK157" i="1" s="1"/>
  <c r="BU157" i="1" s="1"/>
  <c r="BF156" i="1"/>
  <c r="AM156" i="1"/>
  <c r="BJ156" i="1" s="1"/>
  <c r="BE155" i="1"/>
  <c r="AL155" i="1"/>
  <c r="BI155" i="1" s="1"/>
  <c r="BS155" i="1" s="1"/>
  <c r="BD154" i="1"/>
  <c r="P158" i="1"/>
  <c r="R157" i="1"/>
  <c r="Y157" i="1"/>
  <c r="Z156" i="1"/>
  <c r="AD156" i="1" s="1"/>
  <c r="AC156" i="1"/>
  <c r="BN157" i="1" l="1"/>
  <c r="BO157" i="1"/>
  <c r="BT156" i="1"/>
  <c r="BP159" i="1"/>
  <c r="BQ158" i="1"/>
  <c r="BV157" i="1"/>
  <c r="Q159" i="1"/>
  <c r="AP158" i="1"/>
  <c r="BL158" i="1" s="1"/>
  <c r="AN158" i="1"/>
  <c r="BK158" i="1" s="1"/>
  <c r="BU158" i="1" s="1"/>
  <c r="BF157" i="1"/>
  <c r="P159" i="1"/>
  <c r="R158" i="1"/>
  <c r="AM157" i="1"/>
  <c r="BJ157" i="1" s="1"/>
  <c r="BE156" i="1"/>
  <c r="AG157" i="1"/>
  <c r="Y158" i="1"/>
  <c r="Z157" i="1"/>
  <c r="AD157" i="1" s="1"/>
  <c r="AC157" i="1"/>
  <c r="AL156" i="1"/>
  <c r="BI156" i="1" s="1"/>
  <c r="BS156" i="1" s="1"/>
  <c r="BD155" i="1"/>
  <c r="L160" i="1"/>
  <c r="Q160" i="1" s="1"/>
  <c r="AB159" i="1"/>
  <c r="M160" i="1"/>
  <c r="S160" i="1" s="1"/>
  <c r="BO158" i="1" l="1"/>
  <c r="BT157" i="1"/>
  <c r="BP160" i="1"/>
  <c r="BN158" i="1"/>
  <c r="BQ159" i="1"/>
  <c r="BV158" i="1"/>
  <c r="AP159" i="1"/>
  <c r="BL159" i="1" s="1"/>
  <c r="Y159" i="1"/>
  <c r="AC158" i="1"/>
  <c r="Z158" i="1"/>
  <c r="AD158" i="1" s="1"/>
  <c r="AM158" i="1"/>
  <c r="BJ158" i="1" s="1"/>
  <c r="BE157" i="1"/>
  <c r="AL157" i="1"/>
  <c r="BI157" i="1" s="1"/>
  <c r="BS157" i="1" s="1"/>
  <c r="BD156" i="1"/>
  <c r="L161" i="1"/>
  <c r="AB160" i="1"/>
  <c r="M161" i="1"/>
  <c r="S161" i="1" s="1"/>
  <c r="AN159" i="1"/>
  <c r="BK159" i="1" s="1"/>
  <c r="BU159" i="1" s="1"/>
  <c r="BF158" i="1"/>
  <c r="AG158" i="1"/>
  <c r="P160" i="1"/>
  <c r="R159" i="1"/>
  <c r="BP161" i="1" l="1"/>
  <c r="BN159" i="1"/>
  <c r="BO159" i="1"/>
  <c r="BT158" i="1"/>
  <c r="BQ160" i="1"/>
  <c r="BV159" i="1"/>
  <c r="AP160" i="1"/>
  <c r="BL160" i="1" s="1"/>
  <c r="Y160" i="1"/>
  <c r="Z159" i="1"/>
  <c r="AD159" i="1" s="1"/>
  <c r="AC159" i="1"/>
  <c r="L162" i="1"/>
  <c r="AB161" i="1"/>
  <c r="M162" i="1"/>
  <c r="S162" i="1" s="1"/>
  <c r="AM159" i="1"/>
  <c r="BJ159" i="1" s="1"/>
  <c r="BE158" i="1"/>
  <c r="Q161" i="1"/>
  <c r="AL158" i="1"/>
  <c r="BI158" i="1" s="1"/>
  <c r="BS158" i="1" s="1"/>
  <c r="BD157" i="1"/>
  <c r="AG159" i="1"/>
  <c r="P161" i="1"/>
  <c r="R160" i="1"/>
  <c r="AN160" i="1"/>
  <c r="BK160" i="1" s="1"/>
  <c r="BU160" i="1" s="1"/>
  <c r="BF159" i="1"/>
  <c r="BQ161" i="1" l="1"/>
  <c r="BV160" i="1"/>
  <c r="BO160" i="1"/>
  <c r="BT159" i="1"/>
  <c r="BP162" i="1"/>
  <c r="BN160" i="1"/>
  <c r="AP161" i="1"/>
  <c r="BL161" i="1" s="1"/>
  <c r="Q162" i="1"/>
  <c r="AM160" i="1"/>
  <c r="BJ160" i="1" s="1"/>
  <c r="BE159" i="1"/>
  <c r="AL159" i="1"/>
  <c r="BI159" i="1" s="1"/>
  <c r="BS159" i="1" s="1"/>
  <c r="BD158" i="1"/>
  <c r="Y161" i="1"/>
  <c r="Z160" i="1"/>
  <c r="AD160" i="1" s="1"/>
  <c r="AC160" i="1"/>
  <c r="P162" i="1"/>
  <c r="R161" i="1"/>
  <c r="AN161" i="1"/>
  <c r="BK161" i="1" s="1"/>
  <c r="BU161" i="1" s="1"/>
  <c r="BF160" i="1"/>
  <c r="AG160" i="1"/>
  <c r="L163" i="1"/>
  <c r="AB162" i="1"/>
  <c r="M163" i="1"/>
  <c r="S163" i="1" s="1"/>
  <c r="BN161" i="1" l="1"/>
  <c r="BO161" i="1"/>
  <c r="BT160" i="1"/>
  <c r="BP163" i="1"/>
  <c r="BQ162" i="1"/>
  <c r="BV161" i="1"/>
  <c r="AP162" i="1"/>
  <c r="BL162" i="1" s="1"/>
  <c r="Q163" i="1"/>
  <c r="AN162" i="1"/>
  <c r="BK162" i="1" s="1"/>
  <c r="BU162" i="1" s="1"/>
  <c r="BF161" i="1"/>
  <c r="P163" i="1"/>
  <c r="R162" i="1"/>
  <c r="AM161" i="1"/>
  <c r="BJ161" i="1" s="1"/>
  <c r="BE160" i="1"/>
  <c r="L164" i="1"/>
  <c r="AB163" i="1"/>
  <c r="M164" i="1"/>
  <c r="S164" i="1" s="1"/>
  <c r="AL160" i="1"/>
  <c r="BI160" i="1" s="1"/>
  <c r="BS160" i="1" s="1"/>
  <c r="BD159" i="1"/>
  <c r="Y162" i="1"/>
  <c r="AC161" i="1"/>
  <c r="Z161" i="1"/>
  <c r="AD161" i="1" s="1"/>
  <c r="AG161" i="1"/>
  <c r="BO162" i="1" l="1"/>
  <c r="BT161" i="1"/>
  <c r="BP164" i="1"/>
  <c r="BN162" i="1"/>
  <c r="BQ163" i="1"/>
  <c r="BV162" i="1"/>
  <c r="AP163" i="1"/>
  <c r="BL163" i="1" s="1"/>
  <c r="Q164" i="1"/>
  <c r="AN163" i="1"/>
  <c r="BK163" i="1" s="1"/>
  <c r="BU163" i="1" s="1"/>
  <c r="BF162" i="1"/>
  <c r="AL161" i="1"/>
  <c r="BI161" i="1" s="1"/>
  <c r="BS161" i="1" s="1"/>
  <c r="BD160" i="1"/>
  <c r="Y163" i="1"/>
  <c r="AC162" i="1"/>
  <c r="Z162" i="1"/>
  <c r="AD162" i="1" s="1"/>
  <c r="AM162" i="1"/>
  <c r="BJ162" i="1" s="1"/>
  <c r="BE161" i="1"/>
  <c r="AG162" i="1"/>
  <c r="L165" i="1"/>
  <c r="AB164" i="1"/>
  <c r="M165" i="1"/>
  <c r="S165" i="1" s="1"/>
  <c r="P164" i="1"/>
  <c r="R163" i="1"/>
  <c r="BQ164" i="1" l="1"/>
  <c r="BV163" i="1"/>
  <c r="BN163" i="1"/>
  <c r="BO163" i="1"/>
  <c r="BT162" i="1"/>
  <c r="BP165" i="1"/>
  <c r="AP164" i="1"/>
  <c r="BL164" i="1" s="1"/>
  <c r="Y164" i="1"/>
  <c r="Z163" i="1"/>
  <c r="AD163" i="1" s="1"/>
  <c r="AC163" i="1"/>
  <c r="AG163" i="1"/>
  <c r="L166" i="1"/>
  <c r="AB165" i="1"/>
  <c r="M166" i="1"/>
  <c r="S166" i="1" s="1"/>
  <c r="AM163" i="1"/>
  <c r="BJ163" i="1" s="1"/>
  <c r="BE162" i="1"/>
  <c r="AN164" i="1"/>
  <c r="BK164" i="1" s="1"/>
  <c r="BU164" i="1" s="1"/>
  <c r="BF163" i="1"/>
  <c r="P165" i="1"/>
  <c r="R164" i="1"/>
  <c r="AL162" i="1"/>
  <c r="BI162" i="1" s="1"/>
  <c r="BS162" i="1" s="1"/>
  <c r="BD161" i="1"/>
  <c r="Q165" i="1"/>
  <c r="BN164" i="1" l="1"/>
  <c r="BQ165" i="1"/>
  <c r="BV164" i="1"/>
  <c r="BP166" i="1"/>
  <c r="BO164" i="1"/>
  <c r="BT163" i="1"/>
  <c r="AP165" i="1"/>
  <c r="BL165" i="1" s="1"/>
  <c r="AL163" i="1"/>
  <c r="BI163" i="1" s="1"/>
  <c r="BS163" i="1" s="1"/>
  <c r="BD162" i="1"/>
  <c r="P166" i="1"/>
  <c r="R165" i="1"/>
  <c r="AM164" i="1"/>
  <c r="BJ164" i="1" s="1"/>
  <c r="BE163" i="1"/>
  <c r="Y165" i="1"/>
  <c r="Z164" i="1"/>
  <c r="AD164" i="1" s="1"/>
  <c r="AC164" i="1"/>
  <c r="AN165" i="1"/>
  <c r="BK165" i="1" s="1"/>
  <c r="BU165" i="1" s="1"/>
  <c r="BF164" i="1"/>
  <c r="L167" i="1"/>
  <c r="AB166" i="1"/>
  <c r="M167" i="1"/>
  <c r="S167" i="1" s="1"/>
  <c r="Q166" i="1"/>
  <c r="AG164" i="1"/>
  <c r="BN165" i="1" l="1"/>
  <c r="BO165" i="1"/>
  <c r="BT164" i="1"/>
  <c r="BQ166" i="1"/>
  <c r="BV165" i="1"/>
  <c r="BP167" i="1"/>
  <c r="AP166" i="1"/>
  <c r="BL166" i="1" s="1"/>
  <c r="Q167" i="1"/>
  <c r="P167" i="1"/>
  <c r="R166" i="1"/>
  <c r="AM165" i="1"/>
  <c r="BJ165" i="1" s="1"/>
  <c r="BE164" i="1"/>
  <c r="AL164" i="1"/>
  <c r="BI164" i="1" s="1"/>
  <c r="BS164" i="1" s="1"/>
  <c r="BD163" i="1"/>
  <c r="Y166" i="1"/>
  <c r="Z165" i="1"/>
  <c r="AD165" i="1" s="1"/>
  <c r="AC165" i="1"/>
  <c r="AN166" i="1"/>
  <c r="BK166" i="1" s="1"/>
  <c r="BU166" i="1" s="1"/>
  <c r="BF165" i="1"/>
  <c r="AG165" i="1"/>
  <c r="L168" i="1"/>
  <c r="AB167" i="1"/>
  <c r="M168" i="1"/>
  <c r="S168" i="1" s="1"/>
  <c r="BP168" i="1" l="1"/>
  <c r="BN166" i="1"/>
  <c r="BO166" i="1"/>
  <c r="BT165" i="1"/>
  <c r="BQ167" i="1"/>
  <c r="BV166" i="1"/>
  <c r="AP167" i="1"/>
  <c r="BL167" i="1" s="1"/>
  <c r="AN167" i="1"/>
  <c r="BK167" i="1" s="1"/>
  <c r="BU167" i="1" s="1"/>
  <c r="BF166" i="1"/>
  <c r="AM166" i="1"/>
  <c r="BJ166" i="1" s="1"/>
  <c r="BE165" i="1"/>
  <c r="AL165" i="1"/>
  <c r="BI165" i="1" s="1"/>
  <c r="BS165" i="1" s="1"/>
  <c r="BD164" i="1"/>
  <c r="P168" i="1"/>
  <c r="R167" i="1"/>
  <c r="L169" i="1"/>
  <c r="AB168" i="1"/>
  <c r="M169" i="1"/>
  <c r="S169" i="1" s="1"/>
  <c r="Q168" i="1"/>
  <c r="AG166" i="1"/>
  <c r="Y167" i="1"/>
  <c r="AC166" i="1"/>
  <c r="Z166" i="1"/>
  <c r="AD166" i="1" s="1"/>
  <c r="BQ168" i="1" l="1"/>
  <c r="BV167" i="1"/>
  <c r="BO167" i="1"/>
  <c r="BT166" i="1"/>
  <c r="BP169" i="1"/>
  <c r="BN167" i="1"/>
  <c r="AP168" i="1"/>
  <c r="BL168" i="1" s="1"/>
  <c r="P169" i="1"/>
  <c r="R168" i="1"/>
  <c r="AM167" i="1"/>
  <c r="BJ167" i="1" s="1"/>
  <c r="BE166" i="1"/>
  <c r="L170" i="1"/>
  <c r="AB169" i="1"/>
  <c r="M170" i="1"/>
  <c r="S170" i="1" s="1"/>
  <c r="AL166" i="1"/>
  <c r="BI166" i="1" s="1"/>
  <c r="BS166" i="1" s="1"/>
  <c r="BD165" i="1"/>
  <c r="AN168" i="1"/>
  <c r="BK168" i="1" s="1"/>
  <c r="BU168" i="1" s="1"/>
  <c r="BF167" i="1"/>
  <c r="Y168" i="1"/>
  <c r="AC167" i="1"/>
  <c r="Z167" i="1"/>
  <c r="AD167" i="1" s="1"/>
  <c r="AG167" i="1"/>
  <c r="Q169" i="1"/>
  <c r="Q170" i="1" s="1"/>
  <c r="BN168" i="1" l="1"/>
  <c r="BP170" i="1"/>
  <c r="BQ169" i="1"/>
  <c r="BV168" i="1"/>
  <c r="BO168" i="1"/>
  <c r="BT167" i="1"/>
  <c r="AP169" i="1"/>
  <c r="BL169" i="1" s="1"/>
  <c r="AN169" i="1"/>
  <c r="BK169" i="1" s="1"/>
  <c r="BU169" i="1" s="1"/>
  <c r="BF168" i="1"/>
  <c r="L171" i="1"/>
  <c r="AB170" i="1"/>
  <c r="M171" i="1"/>
  <c r="S171" i="1" s="1"/>
  <c r="P170" i="1"/>
  <c r="R169" i="1"/>
  <c r="AG168" i="1"/>
  <c r="AM168" i="1"/>
  <c r="BJ168" i="1" s="1"/>
  <c r="BE167" i="1"/>
  <c r="Y169" i="1"/>
  <c r="Z168" i="1"/>
  <c r="AD168" i="1" s="1"/>
  <c r="AC168" i="1"/>
  <c r="AL167" i="1"/>
  <c r="BI167" i="1" s="1"/>
  <c r="BS167" i="1" s="1"/>
  <c r="BD166" i="1"/>
  <c r="BO169" i="1" l="1"/>
  <c r="BT168" i="1"/>
  <c r="BP171" i="1"/>
  <c r="BQ170" i="1"/>
  <c r="BV169" i="1"/>
  <c r="BN169" i="1"/>
  <c r="AP170" i="1"/>
  <c r="BL170" i="1" s="1"/>
  <c r="L172" i="1"/>
  <c r="AB171" i="1"/>
  <c r="M172" i="1"/>
  <c r="S172" i="1" s="1"/>
  <c r="AN170" i="1"/>
  <c r="BK170" i="1" s="1"/>
  <c r="BU170" i="1" s="1"/>
  <c r="BF169" i="1"/>
  <c r="AM169" i="1"/>
  <c r="BJ169" i="1" s="1"/>
  <c r="BE168" i="1"/>
  <c r="P171" i="1"/>
  <c r="R170" i="1"/>
  <c r="Y170" i="1"/>
  <c r="Z169" i="1"/>
  <c r="AD169" i="1" s="1"/>
  <c r="AC169" i="1"/>
  <c r="AL168" i="1"/>
  <c r="BI168" i="1" s="1"/>
  <c r="BS168" i="1" s="1"/>
  <c r="BD167" i="1"/>
  <c r="Q171" i="1"/>
  <c r="AG169" i="1"/>
  <c r="BN170" i="1" l="1"/>
  <c r="BQ171" i="1"/>
  <c r="BV170" i="1"/>
  <c r="BO170" i="1"/>
  <c r="BT169" i="1"/>
  <c r="BP172" i="1"/>
  <c r="AP171" i="1"/>
  <c r="BL171" i="1" s="1"/>
  <c r="Q172" i="1"/>
  <c r="AM170" i="1"/>
  <c r="BJ170" i="1" s="1"/>
  <c r="BE169" i="1"/>
  <c r="Y171" i="1"/>
  <c r="AC170" i="1"/>
  <c r="Z170" i="1"/>
  <c r="AD170" i="1" s="1"/>
  <c r="AL169" i="1"/>
  <c r="BI169" i="1" s="1"/>
  <c r="BS169" i="1" s="1"/>
  <c r="BD168" i="1"/>
  <c r="L173" i="1"/>
  <c r="Q173" i="1" s="1"/>
  <c r="AB172" i="1"/>
  <c r="M173" i="1"/>
  <c r="S173" i="1" s="1"/>
  <c r="AG170" i="1"/>
  <c r="P172" i="1"/>
  <c r="R171" i="1"/>
  <c r="AN171" i="1"/>
  <c r="BK171" i="1" s="1"/>
  <c r="BU171" i="1" s="1"/>
  <c r="BF170" i="1"/>
  <c r="BP173" i="1" l="1"/>
  <c r="BO171" i="1"/>
  <c r="BT170" i="1"/>
  <c r="BN171" i="1"/>
  <c r="BQ172" i="1"/>
  <c r="BV171" i="1"/>
  <c r="AP172" i="1"/>
  <c r="BL172" i="1" s="1"/>
  <c r="BI170" i="1"/>
  <c r="BS170" i="1" s="1"/>
  <c r="P173" i="1"/>
  <c r="R172" i="1"/>
  <c r="AL170" i="1"/>
  <c r="BD169" i="1"/>
  <c r="AM171" i="1"/>
  <c r="BJ171" i="1" s="1"/>
  <c r="BE170" i="1"/>
  <c r="Y172" i="1"/>
  <c r="AC171" i="1"/>
  <c r="Z171" i="1"/>
  <c r="AD171" i="1" s="1"/>
  <c r="AN172" i="1"/>
  <c r="BK172" i="1" s="1"/>
  <c r="BU172" i="1" s="1"/>
  <c r="BF171" i="1"/>
  <c r="AG171" i="1"/>
  <c r="L174" i="1"/>
  <c r="AB173" i="1"/>
  <c r="M174" i="1"/>
  <c r="S174" i="1" s="1"/>
  <c r="BQ173" i="1" l="1"/>
  <c r="BV172" i="1"/>
  <c r="BN172" i="1"/>
  <c r="BP174" i="1"/>
  <c r="BO172" i="1"/>
  <c r="BT171" i="1"/>
  <c r="AP173" i="1"/>
  <c r="BL173" i="1" s="1"/>
  <c r="L175" i="1"/>
  <c r="AB174" i="1"/>
  <c r="M175" i="1"/>
  <c r="S175" i="1" s="1"/>
  <c r="AN173" i="1"/>
  <c r="BK173" i="1" s="1"/>
  <c r="BU173" i="1" s="1"/>
  <c r="BF172" i="1"/>
  <c r="AL171" i="1"/>
  <c r="BI171" i="1" s="1"/>
  <c r="BS171" i="1" s="1"/>
  <c r="BD170" i="1"/>
  <c r="AG172" i="1"/>
  <c r="AM172" i="1"/>
  <c r="BJ172" i="1" s="1"/>
  <c r="BE171" i="1"/>
  <c r="P174" i="1"/>
  <c r="R173" i="1"/>
  <c r="Q174" i="1"/>
  <c r="Y173" i="1"/>
  <c r="Z172" i="1"/>
  <c r="AD172" i="1" s="1"/>
  <c r="AC172" i="1"/>
  <c r="BN173" i="1" l="1"/>
  <c r="BQ174" i="1"/>
  <c r="BV173" i="1"/>
  <c r="BO173" i="1"/>
  <c r="BT172" i="1"/>
  <c r="BP175" i="1"/>
  <c r="AP174" i="1"/>
  <c r="BL174" i="1" s="1"/>
  <c r="Q175" i="1"/>
  <c r="AM173" i="1"/>
  <c r="BJ173" i="1" s="1"/>
  <c r="BE172" i="1"/>
  <c r="Y174" i="1"/>
  <c r="Z173" i="1"/>
  <c r="AD173" i="1" s="1"/>
  <c r="AC173" i="1"/>
  <c r="L176" i="1"/>
  <c r="AB175" i="1"/>
  <c r="M176" i="1"/>
  <c r="S176" i="1" s="1"/>
  <c r="AL172" i="1"/>
  <c r="BI172" i="1" s="1"/>
  <c r="BS172" i="1" s="1"/>
  <c r="BD171" i="1"/>
  <c r="P175" i="1"/>
  <c r="R174" i="1"/>
  <c r="AG173" i="1"/>
  <c r="AN174" i="1"/>
  <c r="BK174" i="1" s="1"/>
  <c r="BU174" i="1" s="1"/>
  <c r="BF173" i="1"/>
  <c r="BQ175" i="1" l="1"/>
  <c r="BV174" i="1"/>
  <c r="BO174" i="1"/>
  <c r="BT173" i="1"/>
  <c r="BN174" i="1"/>
  <c r="BP176" i="1"/>
  <c r="AP175" i="1"/>
  <c r="BL175" i="1" s="1"/>
  <c r="AN175" i="1"/>
  <c r="BK175" i="1" s="1"/>
  <c r="BU175" i="1" s="1"/>
  <c r="BF174" i="1"/>
  <c r="Y175" i="1"/>
  <c r="AC174" i="1"/>
  <c r="Z174" i="1"/>
  <c r="AD174" i="1" s="1"/>
  <c r="L177" i="1"/>
  <c r="AB176" i="1"/>
  <c r="Q176" i="1"/>
  <c r="M177" i="1"/>
  <c r="S177" i="1" s="1"/>
  <c r="AG174" i="1"/>
  <c r="AL173" i="1"/>
  <c r="BI173" i="1" s="1"/>
  <c r="BS173" i="1" s="1"/>
  <c r="BD172" i="1"/>
  <c r="AM174" i="1"/>
  <c r="BJ174" i="1" s="1"/>
  <c r="BE173" i="1"/>
  <c r="P176" i="1"/>
  <c r="R175" i="1"/>
  <c r="BP177" i="1" l="1"/>
  <c r="BN175" i="1"/>
  <c r="BV175" i="1"/>
  <c r="BQ176" i="1"/>
  <c r="BO175" i="1"/>
  <c r="BT174" i="1"/>
  <c r="AP176" i="1"/>
  <c r="BL176" i="1" s="1"/>
  <c r="AM175" i="1"/>
  <c r="BJ175" i="1" s="1"/>
  <c r="BE174" i="1"/>
  <c r="L178" i="1"/>
  <c r="AB177" i="1"/>
  <c r="M178" i="1"/>
  <c r="S178" i="1" s="1"/>
  <c r="Q177" i="1"/>
  <c r="AN176" i="1"/>
  <c r="BK176" i="1" s="1"/>
  <c r="BU176" i="1" s="1"/>
  <c r="BF175" i="1"/>
  <c r="Y176" i="1"/>
  <c r="Z175" i="1"/>
  <c r="AD175" i="1" s="1"/>
  <c r="AC175" i="1"/>
  <c r="AG175" i="1"/>
  <c r="P177" i="1"/>
  <c r="R176" i="1"/>
  <c r="AL174" i="1"/>
  <c r="BI174" i="1" s="1"/>
  <c r="BS174" i="1" s="1"/>
  <c r="BD173" i="1"/>
  <c r="BQ177" i="1" l="1"/>
  <c r="BV176" i="1"/>
  <c r="BN176" i="1"/>
  <c r="BP178" i="1"/>
  <c r="BO176" i="1"/>
  <c r="BT175" i="1"/>
  <c r="AP177" i="1"/>
  <c r="BL177" i="1" s="1"/>
  <c r="L179" i="1"/>
  <c r="AB178" i="1"/>
  <c r="Q178" i="1"/>
  <c r="M179" i="1"/>
  <c r="S179" i="1" s="1"/>
  <c r="Y177" i="1"/>
  <c r="Z176" i="1"/>
  <c r="AD176" i="1" s="1"/>
  <c r="AC176" i="1"/>
  <c r="AM176" i="1"/>
  <c r="BJ176" i="1" s="1"/>
  <c r="BE175" i="1"/>
  <c r="AN177" i="1"/>
  <c r="BK177" i="1" s="1"/>
  <c r="BU177" i="1" s="1"/>
  <c r="BF176" i="1"/>
  <c r="P178" i="1"/>
  <c r="R177" i="1"/>
  <c r="AL175" i="1"/>
  <c r="BI175" i="1" s="1"/>
  <c r="BS175" i="1" s="1"/>
  <c r="BD174" i="1"/>
  <c r="AG176" i="1"/>
  <c r="BP179" i="1" l="1"/>
  <c r="BQ178" i="1"/>
  <c r="BV177" i="1"/>
  <c r="BO177" i="1"/>
  <c r="BT176" i="1"/>
  <c r="BN177" i="1"/>
  <c r="AP178" i="1"/>
  <c r="BL178" i="1" s="1"/>
  <c r="AG177" i="1"/>
  <c r="AM177" i="1"/>
  <c r="BJ177" i="1" s="1"/>
  <c r="BE176" i="1"/>
  <c r="P179" i="1"/>
  <c r="R178" i="1"/>
  <c r="AL176" i="1"/>
  <c r="BI176" i="1" s="1"/>
  <c r="BS176" i="1" s="1"/>
  <c r="BD175" i="1"/>
  <c r="AN178" i="1"/>
  <c r="BK178" i="1" s="1"/>
  <c r="BU178" i="1" s="1"/>
  <c r="BF177" i="1"/>
  <c r="Y178" i="1"/>
  <c r="AC177" i="1"/>
  <c r="Z177" i="1"/>
  <c r="AD177" i="1" s="1"/>
  <c r="L180" i="1"/>
  <c r="AB179" i="1"/>
  <c r="Q179" i="1"/>
  <c r="M180" i="1"/>
  <c r="S180" i="1" s="1"/>
  <c r="BV178" i="1" l="1"/>
  <c r="BQ179" i="1"/>
  <c r="BP180" i="1"/>
  <c r="BN178" i="1"/>
  <c r="BO178" i="1"/>
  <c r="BT177" i="1"/>
  <c r="AP179" i="1"/>
  <c r="BL179" i="1" s="1"/>
  <c r="AM178" i="1"/>
  <c r="BJ178" i="1" s="1"/>
  <c r="BE177" i="1"/>
  <c r="AL177" i="1"/>
  <c r="BI177" i="1" s="1"/>
  <c r="BS177" i="1" s="1"/>
  <c r="BD176" i="1"/>
  <c r="L181" i="1"/>
  <c r="AB180" i="1"/>
  <c r="Q180" i="1"/>
  <c r="M181" i="1"/>
  <c r="S181" i="1" s="1"/>
  <c r="Y179" i="1"/>
  <c r="AC178" i="1"/>
  <c r="Z178" i="1"/>
  <c r="AD178" i="1" s="1"/>
  <c r="AN179" i="1"/>
  <c r="BK179" i="1" s="1"/>
  <c r="BU179" i="1" s="1"/>
  <c r="BF178" i="1"/>
  <c r="P180" i="1"/>
  <c r="R179" i="1"/>
  <c r="AG178" i="1"/>
  <c r="BO179" i="1" l="1"/>
  <c r="BT178" i="1"/>
  <c r="BQ180" i="1"/>
  <c r="BV179" i="1"/>
  <c r="BN179" i="1"/>
  <c r="BP181" i="1"/>
  <c r="AP180" i="1"/>
  <c r="BL180" i="1" s="1"/>
  <c r="AL178" i="1"/>
  <c r="BI178" i="1" s="1"/>
  <c r="BS178" i="1" s="1"/>
  <c r="BD177" i="1"/>
  <c r="AG179" i="1"/>
  <c r="AN180" i="1"/>
  <c r="BK180" i="1" s="1"/>
  <c r="BU180" i="1" s="1"/>
  <c r="BF179" i="1"/>
  <c r="P181" i="1"/>
  <c r="R180" i="1"/>
  <c r="Y180" i="1"/>
  <c r="Z179" i="1"/>
  <c r="AD179" i="1" s="1"/>
  <c r="AC179" i="1"/>
  <c r="L182" i="1"/>
  <c r="AB181" i="1"/>
  <c r="Q181" i="1"/>
  <c r="M182" i="1"/>
  <c r="S182" i="1" s="1"/>
  <c r="AM179" i="1"/>
  <c r="BJ179" i="1" s="1"/>
  <c r="BE178" i="1"/>
  <c r="BQ181" i="1" l="1"/>
  <c r="BV180" i="1"/>
  <c r="BP182" i="1"/>
  <c r="BN180" i="1"/>
  <c r="BO180" i="1"/>
  <c r="BT179" i="1"/>
  <c r="AP181" i="1"/>
  <c r="BL181" i="1" s="1"/>
  <c r="AM180" i="1"/>
  <c r="BJ180" i="1" s="1"/>
  <c r="BE179" i="1"/>
  <c r="P182" i="1"/>
  <c r="R181" i="1"/>
  <c r="AG180" i="1"/>
  <c r="L183" i="1"/>
  <c r="AB182" i="1"/>
  <c r="Q182" i="1"/>
  <c r="M183" i="1"/>
  <c r="S183" i="1" s="1"/>
  <c r="Y181" i="1"/>
  <c r="Z180" i="1"/>
  <c r="AD180" i="1" s="1"/>
  <c r="AC180" i="1"/>
  <c r="AN181" i="1"/>
  <c r="BK181" i="1" s="1"/>
  <c r="BU181" i="1" s="1"/>
  <c r="BF180" i="1"/>
  <c r="AL179" i="1"/>
  <c r="BI179" i="1" s="1"/>
  <c r="BS179" i="1" s="1"/>
  <c r="BD178" i="1"/>
  <c r="BO181" i="1" l="1"/>
  <c r="BT180" i="1"/>
  <c r="BN181" i="1"/>
  <c r="BP183" i="1"/>
  <c r="BQ182" i="1"/>
  <c r="BV181" i="1"/>
  <c r="AP182" i="1"/>
  <c r="BL182" i="1" s="1"/>
  <c r="AL180" i="1"/>
  <c r="BI180" i="1" s="1"/>
  <c r="BS180" i="1" s="1"/>
  <c r="BD179" i="1"/>
  <c r="Y182" i="1"/>
  <c r="Z181" i="1"/>
  <c r="AD181" i="1" s="1"/>
  <c r="AC181" i="1"/>
  <c r="P183" i="1"/>
  <c r="R182" i="1"/>
  <c r="L184" i="1"/>
  <c r="AB183" i="1"/>
  <c r="Q183" i="1"/>
  <c r="M184" i="1"/>
  <c r="S184" i="1" s="1"/>
  <c r="AN182" i="1"/>
  <c r="BK182" i="1" s="1"/>
  <c r="BU182" i="1" s="1"/>
  <c r="BF181" i="1"/>
  <c r="AG181" i="1"/>
  <c r="AM181" i="1"/>
  <c r="BJ181" i="1" s="1"/>
  <c r="BE180" i="1"/>
  <c r="BN182" i="1" l="1"/>
  <c r="BQ183" i="1"/>
  <c r="BV182" i="1"/>
  <c r="BP184" i="1"/>
  <c r="BO182" i="1"/>
  <c r="BT181" i="1"/>
  <c r="AP183" i="1"/>
  <c r="BL183" i="1" s="1"/>
  <c r="AN183" i="1"/>
  <c r="BK183" i="1" s="1"/>
  <c r="BU183" i="1" s="1"/>
  <c r="BF182" i="1"/>
  <c r="AM182" i="1"/>
  <c r="BJ182" i="1" s="1"/>
  <c r="BE181" i="1"/>
  <c r="L185" i="1"/>
  <c r="AB184" i="1"/>
  <c r="Q184" i="1"/>
  <c r="M185" i="1"/>
  <c r="S185" i="1" s="1"/>
  <c r="Y183" i="1"/>
  <c r="AC182" i="1"/>
  <c r="Z182" i="1"/>
  <c r="AD182" i="1" s="1"/>
  <c r="AG182" i="1"/>
  <c r="P184" i="1"/>
  <c r="R183" i="1"/>
  <c r="AL181" i="1"/>
  <c r="BI181" i="1" s="1"/>
  <c r="BS181" i="1" s="1"/>
  <c r="BD180" i="1"/>
  <c r="BO183" i="1" l="1"/>
  <c r="BT182" i="1"/>
  <c r="BP185" i="1"/>
  <c r="BN183" i="1"/>
  <c r="BQ184" i="1"/>
  <c r="BV183" i="1"/>
  <c r="AP184" i="1"/>
  <c r="BL184" i="1" s="1"/>
  <c r="AL182" i="1"/>
  <c r="BI182" i="1" s="1"/>
  <c r="BS182" i="1" s="1"/>
  <c r="BD181" i="1"/>
  <c r="AG183" i="1"/>
  <c r="P185" i="1"/>
  <c r="R184" i="1"/>
  <c r="AM183" i="1"/>
  <c r="BJ183" i="1" s="1"/>
  <c r="BE182" i="1"/>
  <c r="Y184" i="1"/>
  <c r="AC183" i="1"/>
  <c r="Z183" i="1"/>
  <c r="AD183" i="1" s="1"/>
  <c r="L186" i="1"/>
  <c r="AB185" i="1"/>
  <c r="Q185" i="1"/>
  <c r="M186" i="1"/>
  <c r="S186" i="1" s="1"/>
  <c r="AN184" i="1"/>
  <c r="BK184" i="1" s="1"/>
  <c r="BU184" i="1" s="1"/>
  <c r="BF183" i="1"/>
  <c r="BQ185" i="1" l="1"/>
  <c r="BV184" i="1"/>
  <c r="BN184" i="1"/>
  <c r="BO184" i="1"/>
  <c r="BT183" i="1"/>
  <c r="BP186" i="1"/>
  <c r="AP185" i="1"/>
  <c r="BL185" i="1" s="1"/>
  <c r="AN185" i="1"/>
  <c r="BK185" i="1" s="1"/>
  <c r="BU185" i="1" s="1"/>
  <c r="BF184" i="1"/>
  <c r="AG184" i="1"/>
  <c r="L187" i="1"/>
  <c r="AB186" i="1"/>
  <c r="Q186" i="1"/>
  <c r="M187" i="1"/>
  <c r="S187" i="1" s="1"/>
  <c r="AM184" i="1"/>
  <c r="BJ184" i="1" s="1"/>
  <c r="BE183" i="1"/>
  <c r="Y185" i="1"/>
  <c r="Z184" i="1"/>
  <c r="AD184" i="1" s="1"/>
  <c r="AC184" i="1"/>
  <c r="P186" i="1"/>
  <c r="R185" i="1"/>
  <c r="AL183" i="1"/>
  <c r="BI183" i="1" s="1"/>
  <c r="BS183" i="1" s="1"/>
  <c r="BD182" i="1"/>
  <c r="BN185" i="1" l="1"/>
  <c r="BO185" i="1"/>
  <c r="BT184" i="1"/>
  <c r="BQ186" i="1"/>
  <c r="BV185" i="1"/>
  <c r="BP187" i="1"/>
  <c r="AP186" i="1"/>
  <c r="BL186" i="1" s="1"/>
  <c r="AL184" i="1"/>
  <c r="BI184" i="1" s="1"/>
  <c r="BS184" i="1" s="1"/>
  <c r="BD183" i="1"/>
  <c r="Y186" i="1"/>
  <c r="Z185" i="1"/>
  <c r="AD185" i="1" s="1"/>
  <c r="AC185" i="1"/>
  <c r="AG185" i="1"/>
  <c r="P187" i="1"/>
  <c r="R186" i="1"/>
  <c r="AM185" i="1"/>
  <c r="BJ185" i="1" s="1"/>
  <c r="BE184" i="1"/>
  <c r="L188" i="1"/>
  <c r="AB187" i="1"/>
  <c r="Q187" i="1"/>
  <c r="M188" i="1"/>
  <c r="S188" i="1" s="1"/>
  <c r="AN186" i="1"/>
  <c r="BK186" i="1" s="1"/>
  <c r="BU186" i="1" s="1"/>
  <c r="BF185" i="1"/>
  <c r="BP188" i="1" l="1"/>
  <c r="BO186" i="1"/>
  <c r="BT185" i="1"/>
  <c r="BQ187" i="1"/>
  <c r="BV186" i="1"/>
  <c r="BN186" i="1"/>
  <c r="AP187" i="1"/>
  <c r="BL187" i="1" s="1"/>
  <c r="AN187" i="1"/>
  <c r="BK187" i="1" s="1"/>
  <c r="BU187" i="1" s="1"/>
  <c r="BF186" i="1"/>
  <c r="Y187" i="1"/>
  <c r="AC186" i="1"/>
  <c r="Z186" i="1"/>
  <c r="AD186" i="1" s="1"/>
  <c r="L189" i="1"/>
  <c r="AB188" i="1"/>
  <c r="Q188" i="1"/>
  <c r="M189" i="1"/>
  <c r="S189" i="1" s="1"/>
  <c r="AM186" i="1"/>
  <c r="BJ186" i="1" s="1"/>
  <c r="BE185" i="1"/>
  <c r="AG186" i="1"/>
  <c r="P188" i="1"/>
  <c r="R187" i="1"/>
  <c r="AL185" i="1"/>
  <c r="BI185" i="1" s="1"/>
  <c r="BS185" i="1" s="1"/>
  <c r="BD184" i="1"/>
  <c r="BO187" i="1" l="1"/>
  <c r="BT186" i="1"/>
  <c r="BQ188" i="1"/>
  <c r="BV187" i="1"/>
  <c r="BP189" i="1"/>
  <c r="BN187" i="1"/>
  <c r="AP188" i="1"/>
  <c r="BL188" i="1" s="1"/>
  <c r="AL186" i="1"/>
  <c r="BI186" i="1" s="1"/>
  <c r="BS186" i="1" s="1"/>
  <c r="BD185" i="1"/>
  <c r="AG187" i="1"/>
  <c r="Y188" i="1"/>
  <c r="AC187" i="1"/>
  <c r="Z187" i="1"/>
  <c r="AD187" i="1" s="1"/>
  <c r="P189" i="1"/>
  <c r="R188" i="1"/>
  <c r="AM187" i="1"/>
  <c r="BJ187" i="1" s="1"/>
  <c r="BE186" i="1"/>
  <c r="L190" i="1"/>
  <c r="AB189" i="1"/>
  <c r="Q189" i="1"/>
  <c r="M190" i="1"/>
  <c r="S190" i="1" s="1"/>
  <c r="AN188" i="1"/>
  <c r="BK188" i="1" s="1"/>
  <c r="BU188" i="1" s="1"/>
  <c r="BF187" i="1"/>
  <c r="BP190" i="1" l="1"/>
  <c r="BO188" i="1"/>
  <c r="BT187" i="1"/>
  <c r="BN188" i="1"/>
  <c r="BQ189" i="1"/>
  <c r="BV188" i="1"/>
  <c r="AP189" i="1"/>
  <c r="BL189" i="1" s="1"/>
  <c r="AN189" i="1"/>
  <c r="BK189" i="1" s="1"/>
  <c r="BU189" i="1" s="1"/>
  <c r="BF188" i="1"/>
  <c r="P190" i="1"/>
  <c r="R189" i="1"/>
  <c r="AG188" i="1"/>
  <c r="AM188" i="1"/>
  <c r="BJ188" i="1" s="1"/>
  <c r="BE187" i="1"/>
  <c r="L191" i="1"/>
  <c r="AB190" i="1"/>
  <c r="Q190" i="1"/>
  <c r="M191" i="1"/>
  <c r="S191" i="1" s="1"/>
  <c r="Y189" i="1"/>
  <c r="Z188" i="1"/>
  <c r="AD188" i="1" s="1"/>
  <c r="AC188" i="1"/>
  <c r="AL187" i="1"/>
  <c r="BI187" i="1" s="1"/>
  <c r="BS187" i="1" s="1"/>
  <c r="BD186" i="1"/>
  <c r="BQ190" i="1" l="1"/>
  <c r="BV189" i="1"/>
  <c r="BP191" i="1"/>
  <c r="BO189" i="1"/>
  <c r="BT188" i="1"/>
  <c r="BN189" i="1"/>
  <c r="AP190" i="1"/>
  <c r="BL190" i="1" s="1"/>
  <c r="AM189" i="1"/>
  <c r="BJ189" i="1" s="1"/>
  <c r="BE188" i="1"/>
  <c r="AL188" i="1"/>
  <c r="BI188" i="1" s="1"/>
  <c r="BS188" i="1" s="1"/>
  <c r="BD187" i="1"/>
  <c r="P191" i="1"/>
  <c r="R190" i="1"/>
  <c r="Y190" i="1"/>
  <c r="Z189" i="1"/>
  <c r="AD189" i="1" s="1"/>
  <c r="AC189" i="1"/>
  <c r="L192" i="1"/>
  <c r="AB191" i="1"/>
  <c r="Q191" i="1"/>
  <c r="M192" i="1"/>
  <c r="S192" i="1" s="1"/>
  <c r="AG189" i="1"/>
  <c r="AN190" i="1"/>
  <c r="BK190" i="1" s="1"/>
  <c r="BU190" i="1" s="1"/>
  <c r="BF189" i="1"/>
  <c r="BN190" i="1" l="1"/>
  <c r="BO190" i="1"/>
  <c r="BT189" i="1"/>
  <c r="BQ191" i="1"/>
  <c r="BV190" i="1"/>
  <c r="BP192" i="1"/>
  <c r="AP191" i="1"/>
  <c r="BL191" i="1" s="1"/>
  <c r="AN191" i="1"/>
  <c r="BK191" i="1" s="1"/>
  <c r="BU191" i="1" s="1"/>
  <c r="BF190" i="1"/>
  <c r="AL189" i="1"/>
  <c r="BI189" i="1" s="1"/>
  <c r="BS189" i="1" s="1"/>
  <c r="BD188" i="1"/>
  <c r="AG190" i="1"/>
  <c r="L193" i="1"/>
  <c r="AB192" i="1"/>
  <c r="Q192" i="1"/>
  <c r="M193" i="1"/>
  <c r="S193" i="1" s="1"/>
  <c r="Y191" i="1"/>
  <c r="AC190" i="1"/>
  <c r="Z190" i="1"/>
  <c r="AD190" i="1" s="1"/>
  <c r="P192" i="1"/>
  <c r="R191" i="1"/>
  <c r="AM190" i="1"/>
  <c r="BJ190" i="1" s="1"/>
  <c r="BE189" i="1"/>
  <c r="BP193" i="1" l="1"/>
  <c r="BN191" i="1"/>
  <c r="BO191" i="1"/>
  <c r="BT190" i="1"/>
  <c r="BQ192" i="1"/>
  <c r="BV191" i="1"/>
  <c r="AP192" i="1"/>
  <c r="BL192" i="1" s="1"/>
  <c r="AM191" i="1"/>
  <c r="BJ191" i="1" s="1"/>
  <c r="BE190" i="1"/>
  <c r="AL190" i="1"/>
  <c r="BI190" i="1" s="1"/>
  <c r="BS190" i="1" s="1"/>
  <c r="BD189" i="1"/>
  <c r="L194" i="1"/>
  <c r="AB193" i="1"/>
  <c r="Q193" i="1"/>
  <c r="M194" i="1"/>
  <c r="S194" i="1" s="1"/>
  <c r="P193" i="1"/>
  <c r="R192" i="1"/>
  <c r="Y192" i="1"/>
  <c r="Z191" i="1"/>
  <c r="AD191" i="1" s="1"/>
  <c r="AC191" i="1"/>
  <c r="AG191" i="1"/>
  <c r="AN192" i="1"/>
  <c r="BK192" i="1" s="1"/>
  <c r="BU192" i="1" s="1"/>
  <c r="BF191" i="1"/>
  <c r="BQ193" i="1" l="1"/>
  <c r="BV192" i="1"/>
  <c r="BO192" i="1"/>
  <c r="BT191" i="1"/>
  <c r="BP194" i="1"/>
  <c r="BN192" i="1"/>
  <c r="AP193" i="1"/>
  <c r="BL193" i="1" s="1"/>
  <c r="AN193" i="1"/>
  <c r="BK193" i="1" s="1"/>
  <c r="BU193" i="1" s="1"/>
  <c r="BF192" i="1"/>
  <c r="Y193" i="1"/>
  <c r="Z192" i="1"/>
  <c r="AD192" i="1" s="1"/>
  <c r="AC192" i="1"/>
  <c r="AL191" i="1"/>
  <c r="BI191" i="1" s="1"/>
  <c r="BS191" i="1" s="1"/>
  <c r="BD190" i="1"/>
  <c r="AG192" i="1"/>
  <c r="P194" i="1"/>
  <c r="R193" i="1"/>
  <c r="L195" i="1"/>
  <c r="AB194" i="1"/>
  <c r="Q194" i="1"/>
  <c r="M195" i="1"/>
  <c r="S195" i="1" s="1"/>
  <c r="AM192" i="1"/>
  <c r="BJ192" i="1" s="1"/>
  <c r="BE191" i="1"/>
  <c r="BN193" i="1" l="1"/>
  <c r="BP195" i="1"/>
  <c r="BQ194" i="1"/>
  <c r="BV193" i="1"/>
  <c r="BO193" i="1"/>
  <c r="BT192" i="1"/>
  <c r="AP194" i="1"/>
  <c r="BL194" i="1" s="1"/>
  <c r="AM193" i="1"/>
  <c r="BJ193" i="1" s="1"/>
  <c r="BE192" i="1"/>
  <c r="Y194" i="1"/>
  <c r="AC193" i="1"/>
  <c r="Z193" i="1"/>
  <c r="AD193" i="1" s="1"/>
  <c r="AL192" i="1"/>
  <c r="BI192" i="1" s="1"/>
  <c r="BS192" i="1" s="1"/>
  <c r="BD191" i="1"/>
  <c r="L196" i="1"/>
  <c r="AB195" i="1"/>
  <c r="Q195" i="1"/>
  <c r="M196" i="1"/>
  <c r="S196" i="1" s="1"/>
  <c r="AG193" i="1"/>
  <c r="P195" i="1"/>
  <c r="R194" i="1"/>
  <c r="AN194" i="1"/>
  <c r="BK194" i="1" s="1"/>
  <c r="BU194" i="1" s="1"/>
  <c r="BF193" i="1"/>
  <c r="BP196" i="1" l="1"/>
  <c r="BQ195" i="1"/>
  <c r="BV194" i="1"/>
  <c r="BN194" i="1"/>
  <c r="BO194" i="1"/>
  <c r="BT193" i="1"/>
  <c r="AP195" i="1"/>
  <c r="BL195" i="1" s="1"/>
  <c r="AN195" i="1"/>
  <c r="BK195" i="1" s="1"/>
  <c r="BU195" i="1" s="1"/>
  <c r="BF194" i="1"/>
  <c r="L197" i="1"/>
  <c r="AB196" i="1"/>
  <c r="Q196" i="1"/>
  <c r="M197" i="1"/>
  <c r="S197" i="1" s="1"/>
  <c r="P196" i="1"/>
  <c r="R195" i="1"/>
  <c r="AL193" i="1"/>
  <c r="BI193" i="1" s="1"/>
  <c r="BS193" i="1" s="1"/>
  <c r="BD192" i="1"/>
  <c r="AG194" i="1"/>
  <c r="Y195" i="1"/>
  <c r="AC194" i="1"/>
  <c r="Z194" i="1"/>
  <c r="AD194" i="1" s="1"/>
  <c r="AM194" i="1"/>
  <c r="BJ194" i="1" s="1"/>
  <c r="BE193" i="1"/>
  <c r="BQ196" i="1" l="1"/>
  <c r="BV195" i="1"/>
  <c r="BN195" i="1"/>
  <c r="BP197" i="1"/>
  <c r="BO195" i="1"/>
  <c r="BT194" i="1"/>
  <c r="AP196" i="1"/>
  <c r="BL196" i="1" s="1"/>
  <c r="P197" i="1"/>
  <c r="R196" i="1"/>
  <c r="L198" i="1"/>
  <c r="AB197" i="1"/>
  <c r="Q197" i="1"/>
  <c r="M198" i="1"/>
  <c r="S198" i="1" s="1"/>
  <c r="AM195" i="1"/>
  <c r="BJ195" i="1" s="1"/>
  <c r="BE194" i="1"/>
  <c r="AG195" i="1"/>
  <c r="Y196" i="1"/>
  <c r="Z195" i="1"/>
  <c r="AD195" i="1" s="1"/>
  <c r="AC195" i="1"/>
  <c r="AL194" i="1"/>
  <c r="BI194" i="1" s="1"/>
  <c r="BS194" i="1" s="1"/>
  <c r="BD193" i="1"/>
  <c r="AN196" i="1"/>
  <c r="BK196" i="1" s="1"/>
  <c r="BU196" i="1" s="1"/>
  <c r="BF195" i="1"/>
  <c r="BN196" i="1" l="1"/>
  <c r="BP198" i="1"/>
  <c r="BQ197" i="1"/>
  <c r="BV196" i="1"/>
  <c r="BO196" i="1"/>
  <c r="BT195" i="1"/>
  <c r="AP197" i="1"/>
  <c r="BL197" i="1" s="1"/>
  <c r="AN197" i="1"/>
  <c r="BK197" i="1" s="1"/>
  <c r="BU197" i="1" s="1"/>
  <c r="BF196" i="1"/>
  <c r="L199" i="1"/>
  <c r="AB198" i="1"/>
  <c r="Q198" i="1"/>
  <c r="M199" i="1"/>
  <c r="S199" i="1" s="1"/>
  <c r="AL195" i="1"/>
  <c r="BI195" i="1" s="1"/>
  <c r="BS195" i="1" s="1"/>
  <c r="BD194" i="1"/>
  <c r="Z196" i="1"/>
  <c r="AD196" i="1" s="1"/>
  <c r="AC196" i="1"/>
  <c r="Y197" i="1"/>
  <c r="AM196" i="1"/>
  <c r="BJ196" i="1" s="1"/>
  <c r="BE195" i="1"/>
  <c r="AG196" i="1"/>
  <c r="P198" i="1"/>
  <c r="R197" i="1"/>
  <c r="BO197" i="1" l="1"/>
  <c r="BT196" i="1"/>
  <c r="BQ198" i="1"/>
  <c r="BV197" i="1"/>
  <c r="BN197" i="1"/>
  <c r="BP199" i="1"/>
  <c r="AP198" i="1"/>
  <c r="BL198" i="1" s="1"/>
  <c r="AM197" i="1"/>
  <c r="BJ197" i="1" s="1"/>
  <c r="BE196" i="1"/>
  <c r="AL196" i="1"/>
  <c r="BI196" i="1" s="1"/>
  <c r="BS196" i="1" s="1"/>
  <c r="BD195" i="1"/>
  <c r="AG197" i="1"/>
  <c r="P199" i="1"/>
  <c r="R198" i="1"/>
  <c r="Z197" i="1"/>
  <c r="AD197" i="1" s="1"/>
  <c r="Y198" i="1"/>
  <c r="AC197" i="1"/>
  <c r="L200" i="1"/>
  <c r="AB199" i="1"/>
  <c r="Q199" i="1"/>
  <c r="M200" i="1"/>
  <c r="S200" i="1" s="1"/>
  <c r="AN198" i="1"/>
  <c r="BK198" i="1" s="1"/>
  <c r="BU198" i="1" s="1"/>
  <c r="BF197" i="1"/>
  <c r="BP200" i="1" l="1"/>
  <c r="BN198" i="1"/>
  <c r="BO198" i="1"/>
  <c r="BT197" i="1"/>
  <c r="BQ199" i="1"/>
  <c r="BV198" i="1"/>
  <c r="AP199" i="1"/>
  <c r="BL199" i="1" s="1"/>
  <c r="AN199" i="1"/>
  <c r="BK199" i="1" s="1"/>
  <c r="BU199" i="1" s="1"/>
  <c r="BF198" i="1"/>
  <c r="P200" i="1"/>
  <c r="R199" i="1"/>
  <c r="Z198" i="1"/>
  <c r="AD198" i="1" s="1"/>
  <c r="Y199" i="1"/>
  <c r="AC198" i="1"/>
  <c r="L201" i="1"/>
  <c r="AB200" i="1"/>
  <c r="Q200" i="1"/>
  <c r="M201" i="1"/>
  <c r="S201" i="1" s="1"/>
  <c r="AL197" i="1"/>
  <c r="BI197" i="1" s="1"/>
  <c r="BS197" i="1" s="1"/>
  <c r="BD196" i="1"/>
  <c r="AG198" i="1"/>
  <c r="AM198" i="1"/>
  <c r="BJ198" i="1" s="1"/>
  <c r="BE197" i="1"/>
  <c r="BQ200" i="1" l="1"/>
  <c r="BV199" i="1"/>
  <c r="BN199" i="1"/>
  <c r="BO199" i="1"/>
  <c r="BT198" i="1"/>
  <c r="BP201" i="1"/>
  <c r="AP200" i="1"/>
  <c r="BL200" i="1" s="1"/>
  <c r="AM199" i="1"/>
  <c r="BJ199" i="1" s="1"/>
  <c r="BE198" i="1"/>
  <c r="P201" i="1"/>
  <c r="R200" i="1"/>
  <c r="L202" i="1"/>
  <c r="AB201" i="1"/>
  <c r="Q201" i="1"/>
  <c r="M202" i="1"/>
  <c r="S202" i="1" s="1"/>
  <c r="AL198" i="1"/>
  <c r="BI198" i="1" s="1"/>
  <c r="BS198" i="1" s="1"/>
  <c r="BD197" i="1"/>
  <c r="AG199" i="1"/>
  <c r="Z199" i="1"/>
  <c r="AD199" i="1" s="1"/>
  <c r="Y200" i="1"/>
  <c r="AC199" i="1"/>
  <c r="AN200" i="1"/>
  <c r="BK200" i="1" s="1"/>
  <c r="BU200" i="1" s="1"/>
  <c r="BF199" i="1"/>
  <c r="BP202" i="1" l="1"/>
  <c r="BO200" i="1"/>
  <c r="BT199" i="1"/>
  <c r="BQ201" i="1"/>
  <c r="BV200" i="1"/>
  <c r="BN200" i="1"/>
  <c r="AP201" i="1"/>
  <c r="BL201" i="1" s="1"/>
  <c r="P202" i="1"/>
  <c r="R201" i="1"/>
  <c r="AN201" i="1"/>
  <c r="BK201" i="1" s="1"/>
  <c r="BU201" i="1" s="1"/>
  <c r="BF200" i="1"/>
  <c r="AG200" i="1"/>
  <c r="Z200" i="1"/>
  <c r="AD200" i="1" s="1"/>
  <c r="AC200" i="1"/>
  <c r="Y201" i="1"/>
  <c r="AL199" i="1"/>
  <c r="BI199" i="1" s="1"/>
  <c r="BS199" i="1" s="1"/>
  <c r="BD198" i="1"/>
  <c r="L203" i="1"/>
  <c r="AB202" i="1"/>
  <c r="Q202" i="1"/>
  <c r="M203" i="1"/>
  <c r="S203" i="1" s="1"/>
  <c r="AM200" i="1"/>
  <c r="BJ200" i="1" s="1"/>
  <c r="BE199" i="1"/>
  <c r="BN201" i="1" l="1"/>
  <c r="BO201" i="1"/>
  <c r="BT200" i="1"/>
  <c r="BQ202" i="1"/>
  <c r="BV201" i="1"/>
  <c r="BP203" i="1"/>
  <c r="AP202" i="1"/>
  <c r="BL202" i="1" s="1"/>
  <c r="L204" i="1"/>
  <c r="AB203" i="1"/>
  <c r="Q203" i="1"/>
  <c r="M204" i="1"/>
  <c r="S204" i="1" s="1"/>
  <c r="AN202" i="1"/>
  <c r="BK202" i="1" s="1"/>
  <c r="BU202" i="1" s="1"/>
  <c r="BF201" i="1"/>
  <c r="AL200" i="1"/>
  <c r="BI200" i="1" s="1"/>
  <c r="BS200" i="1" s="1"/>
  <c r="BD199" i="1"/>
  <c r="AM201" i="1"/>
  <c r="BJ201" i="1" s="1"/>
  <c r="BE200" i="1"/>
  <c r="Z201" i="1"/>
  <c r="AD201" i="1" s="1"/>
  <c r="Y202" i="1"/>
  <c r="AC201" i="1"/>
  <c r="AG201" i="1"/>
  <c r="P203" i="1"/>
  <c r="R202" i="1"/>
  <c r="BO202" i="1" l="1"/>
  <c r="BT201" i="1"/>
  <c r="BQ203" i="1"/>
  <c r="BV202" i="1"/>
  <c r="BN202" i="1"/>
  <c r="BP204" i="1"/>
  <c r="AP203" i="1"/>
  <c r="BL203" i="1" s="1"/>
  <c r="P204" i="1"/>
  <c r="R203" i="1"/>
  <c r="AL201" i="1"/>
  <c r="BI201" i="1" s="1"/>
  <c r="BS201" i="1" s="1"/>
  <c r="BD200" i="1"/>
  <c r="AG202" i="1"/>
  <c r="Z202" i="1"/>
  <c r="AD202" i="1" s="1"/>
  <c r="Y203" i="1"/>
  <c r="AC202" i="1"/>
  <c r="AM202" i="1"/>
  <c r="BJ202" i="1" s="1"/>
  <c r="BE201" i="1"/>
  <c r="AN203" i="1"/>
  <c r="BK203" i="1" s="1"/>
  <c r="BU203" i="1" s="1"/>
  <c r="BF202" i="1"/>
  <c r="L205" i="1"/>
  <c r="AB204" i="1"/>
  <c r="Q204" i="1"/>
  <c r="M205" i="1"/>
  <c r="S205" i="1" s="1"/>
  <c r="BQ204" i="1" l="1"/>
  <c r="BV203" i="1"/>
  <c r="BP205" i="1"/>
  <c r="BO203" i="1"/>
  <c r="BT202" i="1"/>
  <c r="BN203" i="1"/>
  <c r="AP204" i="1"/>
  <c r="BL204" i="1" s="1"/>
  <c r="Z203" i="1"/>
  <c r="AD203" i="1" s="1"/>
  <c r="Y204" i="1"/>
  <c r="AC203" i="1"/>
  <c r="AL202" i="1"/>
  <c r="BI202" i="1" s="1"/>
  <c r="BS202" i="1" s="1"/>
  <c r="BD201" i="1"/>
  <c r="L206" i="1"/>
  <c r="AB205" i="1"/>
  <c r="Q205" i="1"/>
  <c r="M206" i="1"/>
  <c r="S206" i="1" s="1"/>
  <c r="AM203" i="1"/>
  <c r="BJ203" i="1" s="1"/>
  <c r="BE202" i="1"/>
  <c r="AN204" i="1"/>
  <c r="BK204" i="1" s="1"/>
  <c r="BU204" i="1" s="1"/>
  <c r="BF203" i="1"/>
  <c r="AG203" i="1"/>
  <c r="P205" i="1"/>
  <c r="R204" i="1"/>
  <c r="BN204" i="1" l="1"/>
  <c r="BO204" i="1"/>
  <c r="BT203" i="1"/>
  <c r="BQ205" i="1"/>
  <c r="BV204" i="1"/>
  <c r="BP206" i="1"/>
  <c r="AP205" i="1"/>
  <c r="BL205" i="1" s="1"/>
  <c r="P206" i="1"/>
  <c r="R205" i="1"/>
  <c r="AN205" i="1"/>
  <c r="BK205" i="1" s="1"/>
  <c r="BU205" i="1" s="1"/>
  <c r="BF204" i="1"/>
  <c r="AL203" i="1"/>
  <c r="BI203" i="1" s="1"/>
  <c r="BS203" i="1" s="1"/>
  <c r="BD202" i="1"/>
  <c r="AG204" i="1"/>
  <c r="AM204" i="1"/>
  <c r="BJ204" i="1" s="1"/>
  <c r="BE203" i="1"/>
  <c r="L207" i="1"/>
  <c r="AB206" i="1"/>
  <c r="Q206" i="1"/>
  <c r="M207" i="1"/>
  <c r="S207" i="1" s="1"/>
  <c r="Z204" i="1"/>
  <c r="AD204" i="1" s="1"/>
  <c r="Y205" i="1"/>
  <c r="AC204" i="1"/>
  <c r="BO205" i="1" l="1"/>
  <c r="BT204" i="1"/>
  <c r="BQ206" i="1"/>
  <c r="BV205" i="1"/>
  <c r="BN205" i="1"/>
  <c r="BP207" i="1"/>
  <c r="AP206" i="1"/>
  <c r="BL206" i="1" s="1"/>
  <c r="AN206" i="1"/>
  <c r="BK206" i="1" s="1"/>
  <c r="BU206" i="1" s="1"/>
  <c r="BF205" i="1"/>
  <c r="AG205" i="1"/>
  <c r="Z205" i="1"/>
  <c r="AD205" i="1" s="1"/>
  <c r="AC205" i="1"/>
  <c r="Y206" i="1"/>
  <c r="L208" i="1"/>
  <c r="AB207" i="1"/>
  <c r="Q207" i="1"/>
  <c r="M208" i="1"/>
  <c r="S208" i="1" s="1"/>
  <c r="AM205" i="1"/>
  <c r="BJ205" i="1" s="1"/>
  <c r="BE204" i="1"/>
  <c r="AL204" i="1"/>
  <c r="BI204" i="1" s="1"/>
  <c r="BS204" i="1" s="1"/>
  <c r="BD203" i="1"/>
  <c r="P207" i="1"/>
  <c r="R206" i="1"/>
  <c r="BP208" i="1" l="1"/>
  <c r="BN206" i="1"/>
  <c r="BO206" i="1"/>
  <c r="BT205" i="1"/>
  <c r="BQ207" i="1"/>
  <c r="BV206" i="1"/>
  <c r="AP207" i="1"/>
  <c r="BL207" i="1" s="1"/>
  <c r="AM206" i="1"/>
  <c r="BJ206" i="1" s="1"/>
  <c r="BE205" i="1"/>
  <c r="L209" i="1"/>
  <c r="AB208" i="1"/>
  <c r="Q208" i="1"/>
  <c r="M209" i="1"/>
  <c r="S209" i="1" s="1"/>
  <c r="AG206" i="1"/>
  <c r="AL205" i="1"/>
  <c r="BI205" i="1" s="1"/>
  <c r="BS205" i="1" s="1"/>
  <c r="BD204" i="1"/>
  <c r="P208" i="1"/>
  <c r="R207" i="1"/>
  <c r="Z206" i="1"/>
  <c r="AD206" i="1" s="1"/>
  <c r="Y207" i="1"/>
  <c r="AC206" i="1"/>
  <c r="AN207" i="1"/>
  <c r="BK207" i="1" s="1"/>
  <c r="BU207" i="1" s="1"/>
  <c r="BF206" i="1"/>
  <c r="BN207" i="1" l="1"/>
  <c r="BO207" i="1"/>
  <c r="BT206" i="1"/>
  <c r="BP209" i="1"/>
  <c r="BQ208" i="1"/>
  <c r="BV207" i="1"/>
  <c r="AP208" i="1"/>
  <c r="BL208" i="1" s="1"/>
  <c r="P209" i="1"/>
  <c r="R208" i="1"/>
  <c r="L210" i="1"/>
  <c r="AB209" i="1"/>
  <c r="Q209" i="1"/>
  <c r="M210" i="1"/>
  <c r="S210" i="1" s="1"/>
  <c r="Z207" i="1"/>
  <c r="AD207" i="1" s="1"/>
  <c r="Y208" i="1"/>
  <c r="AC207" i="1"/>
  <c r="AN208" i="1"/>
  <c r="BK208" i="1" s="1"/>
  <c r="BU208" i="1" s="1"/>
  <c r="BF207" i="1"/>
  <c r="AG207" i="1"/>
  <c r="AL206" i="1"/>
  <c r="BI206" i="1" s="1"/>
  <c r="BS206" i="1" s="1"/>
  <c r="BD205" i="1"/>
  <c r="AM207" i="1"/>
  <c r="BJ207" i="1" s="1"/>
  <c r="BE206" i="1"/>
  <c r="BQ209" i="1" l="1"/>
  <c r="BV208" i="1"/>
  <c r="BN208" i="1"/>
  <c r="BO208" i="1"/>
  <c r="BT207" i="1"/>
  <c r="BP210" i="1"/>
  <c r="AP209" i="1"/>
  <c r="BL209" i="1" s="1"/>
  <c r="AM208" i="1"/>
  <c r="BJ208" i="1" s="1"/>
  <c r="BE207" i="1"/>
  <c r="AG208" i="1"/>
  <c r="L211" i="1"/>
  <c r="AB210" i="1"/>
  <c r="Q210" i="1"/>
  <c r="M211" i="1"/>
  <c r="S211" i="1" s="1"/>
  <c r="AL207" i="1"/>
  <c r="BI207" i="1" s="1"/>
  <c r="BS207" i="1" s="1"/>
  <c r="BD206" i="1"/>
  <c r="AN209" i="1"/>
  <c r="BK209" i="1" s="1"/>
  <c r="BU209" i="1" s="1"/>
  <c r="BF208" i="1"/>
  <c r="Z208" i="1"/>
  <c r="AD208" i="1" s="1"/>
  <c r="Y209" i="1"/>
  <c r="AC208" i="1"/>
  <c r="P210" i="1"/>
  <c r="R209" i="1"/>
  <c r="BP211" i="1" l="1"/>
  <c r="BN209" i="1"/>
  <c r="BO209" i="1"/>
  <c r="BT208" i="1"/>
  <c r="BQ210" i="1"/>
  <c r="BV209" i="1"/>
  <c r="AP210" i="1"/>
  <c r="BL210" i="1" s="1"/>
  <c r="P211" i="1"/>
  <c r="R210" i="1"/>
  <c r="AN210" i="1"/>
  <c r="BK210" i="1" s="1"/>
  <c r="BU210" i="1" s="1"/>
  <c r="BF209" i="1"/>
  <c r="AG209" i="1"/>
  <c r="Z209" i="1"/>
  <c r="AD209" i="1" s="1"/>
  <c r="Y210" i="1"/>
  <c r="AC209" i="1"/>
  <c r="AL208" i="1"/>
  <c r="BI208" i="1" s="1"/>
  <c r="BS208" i="1" s="1"/>
  <c r="BD207" i="1"/>
  <c r="L212" i="1"/>
  <c r="AB211" i="1"/>
  <c r="Q211" i="1"/>
  <c r="M212" i="1"/>
  <c r="S212" i="1" s="1"/>
  <c r="AM209" i="1"/>
  <c r="BJ209" i="1" s="1"/>
  <c r="BE208" i="1"/>
  <c r="BQ211" i="1" l="1"/>
  <c r="BV210" i="1"/>
  <c r="BO210" i="1"/>
  <c r="BT209" i="1"/>
  <c r="BP212" i="1"/>
  <c r="BN210" i="1"/>
  <c r="AP211" i="1"/>
  <c r="BL211" i="1" s="1"/>
  <c r="AM210" i="1"/>
  <c r="BJ210" i="1" s="1"/>
  <c r="BE209" i="1"/>
  <c r="Z210" i="1"/>
  <c r="AD210" i="1" s="1"/>
  <c r="Y211" i="1"/>
  <c r="AC210" i="1"/>
  <c r="AL209" i="1"/>
  <c r="BI209" i="1" s="1"/>
  <c r="BS209" i="1" s="1"/>
  <c r="BD208" i="1"/>
  <c r="L213" i="1"/>
  <c r="AB212" i="1"/>
  <c r="Q212" i="1"/>
  <c r="M213" i="1"/>
  <c r="S213" i="1" s="1"/>
  <c r="AN211" i="1"/>
  <c r="BK211" i="1" s="1"/>
  <c r="BU211" i="1" s="1"/>
  <c r="BF210" i="1"/>
  <c r="AG210" i="1"/>
  <c r="P212" i="1"/>
  <c r="R211" i="1"/>
  <c r="BN211" i="1" l="1"/>
  <c r="BO211" i="1"/>
  <c r="BT210" i="1"/>
  <c r="BP213" i="1"/>
  <c r="BQ212" i="1"/>
  <c r="BV211" i="1"/>
  <c r="AP212" i="1"/>
  <c r="BL212" i="1" s="1"/>
  <c r="P213" i="1"/>
  <c r="R212" i="1"/>
  <c r="Z211" i="1"/>
  <c r="AD211" i="1" s="1"/>
  <c r="AC211" i="1"/>
  <c r="Y212" i="1"/>
  <c r="AL210" i="1"/>
  <c r="BI210" i="1" s="1"/>
  <c r="BS210" i="1" s="1"/>
  <c r="BD209" i="1"/>
  <c r="AN212" i="1"/>
  <c r="BK212" i="1" s="1"/>
  <c r="BU212" i="1" s="1"/>
  <c r="BF211" i="1"/>
  <c r="L214" i="1"/>
  <c r="AB213" i="1"/>
  <c r="Q213" i="1"/>
  <c r="M214" i="1"/>
  <c r="S214" i="1" s="1"/>
  <c r="AG211" i="1"/>
  <c r="AM211" i="1"/>
  <c r="BJ211" i="1" s="1"/>
  <c r="BE210" i="1"/>
  <c r="BO212" i="1" l="1"/>
  <c r="BT211" i="1"/>
  <c r="BP214" i="1"/>
  <c r="BN212" i="1"/>
  <c r="BQ213" i="1"/>
  <c r="BV212" i="1"/>
  <c r="AP213" i="1"/>
  <c r="BL213" i="1" s="1"/>
  <c r="AM212" i="1"/>
  <c r="BJ212" i="1" s="1"/>
  <c r="BE211" i="1"/>
  <c r="AG212" i="1"/>
  <c r="L215" i="1"/>
  <c r="AB214" i="1"/>
  <c r="Q214" i="1"/>
  <c r="M215" i="1"/>
  <c r="S215" i="1" s="1"/>
  <c r="AL211" i="1"/>
  <c r="BI211" i="1" s="1"/>
  <c r="BS211" i="1" s="1"/>
  <c r="BD210" i="1"/>
  <c r="AN213" i="1"/>
  <c r="BK213" i="1" s="1"/>
  <c r="BU213" i="1" s="1"/>
  <c r="BF212" i="1"/>
  <c r="Z212" i="1"/>
  <c r="AD212" i="1" s="1"/>
  <c r="Y213" i="1"/>
  <c r="AC212" i="1"/>
  <c r="P214" i="1"/>
  <c r="R213" i="1"/>
  <c r="BP215" i="1" l="1"/>
  <c r="BN213" i="1"/>
  <c r="BO213" i="1"/>
  <c r="BT212" i="1"/>
  <c r="BQ214" i="1"/>
  <c r="BV213" i="1"/>
  <c r="AP214" i="1"/>
  <c r="BL214" i="1" s="1"/>
  <c r="P215" i="1"/>
  <c r="R214" i="1"/>
  <c r="Z213" i="1"/>
  <c r="AD213" i="1" s="1"/>
  <c r="Y214" i="1"/>
  <c r="AC213" i="1"/>
  <c r="AN214" i="1"/>
  <c r="BK214" i="1" s="1"/>
  <c r="BU214" i="1" s="1"/>
  <c r="BF213" i="1"/>
  <c r="AG213" i="1"/>
  <c r="AL212" i="1"/>
  <c r="BI212" i="1" s="1"/>
  <c r="BS212" i="1" s="1"/>
  <c r="BD211" i="1"/>
  <c r="L216" i="1"/>
  <c r="AB215" i="1"/>
  <c r="Q215" i="1"/>
  <c r="M216" i="1"/>
  <c r="S216" i="1" s="1"/>
  <c r="AM213" i="1"/>
  <c r="BJ213" i="1" s="1"/>
  <c r="BE212" i="1"/>
  <c r="BQ215" i="1" l="1"/>
  <c r="BV214" i="1"/>
  <c r="BP216" i="1"/>
  <c r="BN214" i="1"/>
  <c r="BO214" i="1"/>
  <c r="BT213" i="1"/>
  <c r="AP215" i="1"/>
  <c r="BL215" i="1" s="1"/>
  <c r="L217" i="1"/>
  <c r="AB216" i="1"/>
  <c r="Q216" i="1"/>
  <c r="M217" i="1"/>
  <c r="S217" i="1" s="1"/>
  <c r="AG214" i="1"/>
  <c r="AL213" i="1"/>
  <c r="BI213" i="1" s="1"/>
  <c r="BS213" i="1" s="1"/>
  <c r="BD212" i="1"/>
  <c r="AN215" i="1"/>
  <c r="BK215" i="1" s="1"/>
  <c r="BU215" i="1" s="1"/>
  <c r="BF214" i="1"/>
  <c r="AM214" i="1"/>
  <c r="BJ214" i="1" s="1"/>
  <c r="BE213" i="1"/>
  <c r="Z214" i="1"/>
  <c r="AD214" i="1" s="1"/>
  <c r="Y215" i="1"/>
  <c r="AC214" i="1"/>
  <c r="P216" i="1"/>
  <c r="R215" i="1"/>
  <c r="BP217" i="1" l="1"/>
  <c r="BN215" i="1"/>
  <c r="BQ216" i="1"/>
  <c r="BV215" i="1"/>
  <c r="BO215" i="1"/>
  <c r="BT214" i="1"/>
  <c r="AP216" i="1"/>
  <c r="BL216" i="1" s="1"/>
  <c r="AM215" i="1"/>
  <c r="BJ215" i="1" s="1"/>
  <c r="BE214" i="1"/>
  <c r="Z215" i="1"/>
  <c r="AD215" i="1" s="1"/>
  <c r="Y216" i="1"/>
  <c r="AC215" i="1"/>
  <c r="P217" i="1"/>
  <c r="R216" i="1"/>
  <c r="AL214" i="1"/>
  <c r="BI214" i="1" s="1"/>
  <c r="BS214" i="1" s="1"/>
  <c r="BD213" i="1"/>
  <c r="AN216" i="1"/>
  <c r="BK216" i="1" s="1"/>
  <c r="BU216" i="1" s="1"/>
  <c r="BF215" i="1"/>
  <c r="AG215" i="1"/>
  <c r="L218" i="1"/>
  <c r="AB217" i="1"/>
  <c r="Q217" i="1"/>
  <c r="M218" i="1"/>
  <c r="S218" i="1" s="1"/>
  <c r="BO216" i="1" l="1"/>
  <c r="BT215" i="1"/>
  <c r="BQ217" i="1"/>
  <c r="BV216" i="1"/>
  <c r="BP218" i="1"/>
  <c r="BN216" i="1"/>
  <c r="AP217" i="1"/>
  <c r="BL217" i="1" s="1"/>
  <c r="AG216" i="1"/>
  <c r="Z216" i="1"/>
  <c r="AD216" i="1" s="1"/>
  <c r="Y217" i="1"/>
  <c r="AC216" i="1"/>
  <c r="L219" i="1"/>
  <c r="AB218" i="1"/>
  <c r="Q218" i="1"/>
  <c r="M219" i="1"/>
  <c r="S219" i="1" s="1"/>
  <c r="AN217" i="1"/>
  <c r="BK217" i="1" s="1"/>
  <c r="BU217" i="1" s="1"/>
  <c r="BF216" i="1"/>
  <c r="P218" i="1"/>
  <c r="R217" i="1"/>
  <c r="AL215" i="1"/>
  <c r="BI215" i="1" s="1"/>
  <c r="BS215" i="1" s="1"/>
  <c r="BD214" i="1"/>
  <c r="AM216" i="1"/>
  <c r="BJ216" i="1" s="1"/>
  <c r="BE215" i="1"/>
  <c r="BQ218" i="1" l="1"/>
  <c r="BV217" i="1"/>
  <c r="BO217" i="1"/>
  <c r="BT216" i="1"/>
  <c r="BN217" i="1"/>
  <c r="BP219" i="1"/>
  <c r="AP218" i="1"/>
  <c r="BL218" i="1" s="1"/>
  <c r="Z217" i="1"/>
  <c r="AD217" i="1" s="1"/>
  <c r="Y218" i="1"/>
  <c r="AC217" i="1"/>
  <c r="AL216" i="1"/>
  <c r="BI216" i="1" s="1"/>
  <c r="BS216" i="1" s="1"/>
  <c r="BD215" i="1"/>
  <c r="AN218" i="1"/>
  <c r="BK218" i="1" s="1"/>
  <c r="BU218" i="1" s="1"/>
  <c r="BF217" i="1"/>
  <c r="L220" i="1"/>
  <c r="AB219" i="1"/>
  <c r="Q219" i="1"/>
  <c r="M220" i="1"/>
  <c r="S220" i="1" s="1"/>
  <c r="AM217" i="1"/>
  <c r="BJ217" i="1" s="1"/>
  <c r="BE216" i="1"/>
  <c r="P219" i="1"/>
  <c r="R218" i="1"/>
  <c r="AG217" i="1"/>
  <c r="BO218" i="1" l="1"/>
  <c r="BT217" i="1"/>
  <c r="BQ219" i="1"/>
  <c r="BV218" i="1"/>
  <c r="BP220" i="1"/>
  <c r="BN218" i="1"/>
  <c r="AP219" i="1"/>
  <c r="BL219" i="1" s="1"/>
  <c r="AG218" i="1"/>
  <c r="L221" i="1"/>
  <c r="AB220" i="1"/>
  <c r="Q220" i="1"/>
  <c r="M221" i="1"/>
  <c r="S221" i="1" s="1"/>
  <c r="P220" i="1"/>
  <c r="R219" i="1"/>
  <c r="AN219" i="1"/>
  <c r="BK219" i="1" s="1"/>
  <c r="BU219" i="1" s="1"/>
  <c r="BF218" i="1"/>
  <c r="Z218" i="1"/>
  <c r="AD218" i="1" s="1"/>
  <c r="Y219" i="1"/>
  <c r="AC218" i="1"/>
  <c r="AM218" i="1"/>
  <c r="BJ218" i="1" s="1"/>
  <c r="BE217" i="1"/>
  <c r="AL217" i="1"/>
  <c r="BI217" i="1" s="1"/>
  <c r="BS217" i="1" s="1"/>
  <c r="BD216" i="1"/>
  <c r="BN219" i="1" l="1"/>
  <c r="BP221" i="1"/>
  <c r="BO219" i="1"/>
  <c r="BT218" i="1"/>
  <c r="BQ220" i="1"/>
  <c r="BV219" i="1"/>
  <c r="AP220" i="1"/>
  <c r="BL220" i="1" s="1"/>
  <c r="Z219" i="1"/>
  <c r="AD219" i="1" s="1"/>
  <c r="Y220" i="1"/>
  <c r="AC219" i="1"/>
  <c r="P221" i="1"/>
  <c r="R220" i="1"/>
  <c r="L222" i="1"/>
  <c r="AB221" i="1"/>
  <c r="Q221" i="1"/>
  <c r="M222" i="1"/>
  <c r="S222" i="1" s="1"/>
  <c r="AM219" i="1"/>
  <c r="BJ219" i="1" s="1"/>
  <c r="BE218" i="1"/>
  <c r="AL218" i="1"/>
  <c r="BI218" i="1" s="1"/>
  <c r="BS218" i="1" s="1"/>
  <c r="BD217" i="1"/>
  <c r="AN220" i="1"/>
  <c r="BK220" i="1" s="1"/>
  <c r="BU220" i="1" s="1"/>
  <c r="BF219" i="1"/>
  <c r="AG219" i="1"/>
  <c r="BQ221" i="1" l="1"/>
  <c r="BV220" i="1"/>
  <c r="BO220" i="1"/>
  <c r="BT219" i="1"/>
  <c r="BN220" i="1"/>
  <c r="BP222" i="1"/>
  <c r="AP221" i="1"/>
  <c r="BL221" i="1" s="1"/>
  <c r="AL219" i="1"/>
  <c r="BI219" i="1" s="1"/>
  <c r="BS219" i="1" s="1"/>
  <c r="BD218" i="1"/>
  <c r="AN221" i="1"/>
  <c r="BK221" i="1" s="1"/>
  <c r="BU221" i="1" s="1"/>
  <c r="BF220" i="1"/>
  <c r="AM220" i="1"/>
  <c r="BJ220" i="1" s="1"/>
  <c r="BE219" i="1"/>
  <c r="L223" i="1"/>
  <c r="AB222" i="1"/>
  <c r="M223" i="1"/>
  <c r="S223" i="1" s="1"/>
  <c r="Q222" i="1"/>
  <c r="Z220" i="1"/>
  <c r="AD220" i="1" s="1"/>
  <c r="Y221" i="1"/>
  <c r="AC220" i="1"/>
  <c r="AG220" i="1"/>
  <c r="P222" i="1"/>
  <c r="R221" i="1"/>
  <c r="BP223" i="1" l="1"/>
  <c r="BN221" i="1"/>
  <c r="BQ222" i="1"/>
  <c r="BV221" i="1"/>
  <c r="BO221" i="1"/>
  <c r="BT220" i="1"/>
  <c r="AP222" i="1"/>
  <c r="BL222" i="1" s="1"/>
  <c r="P223" i="1"/>
  <c r="R222" i="1"/>
  <c r="L224" i="1"/>
  <c r="AB223" i="1"/>
  <c r="Q223" i="1"/>
  <c r="M224" i="1"/>
  <c r="S224" i="1" s="1"/>
  <c r="AG221" i="1"/>
  <c r="Z221" i="1"/>
  <c r="AD221" i="1" s="1"/>
  <c r="Y222" i="1"/>
  <c r="AC221" i="1"/>
  <c r="AN222" i="1"/>
  <c r="BK222" i="1" s="1"/>
  <c r="BU222" i="1" s="1"/>
  <c r="BF221" i="1"/>
  <c r="AM221" i="1"/>
  <c r="BJ221" i="1" s="1"/>
  <c r="BE220" i="1"/>
  <c r="AL220" i="1"/>
  <c r="BI220" i="1" s="1"/>
  <c r="BS220" i="1" s="1"/>
  <c r="BD219" i="1"/>
  <c r="BO222" i="1" l="1"/>
  <c r="BT221" i="1"/>
  <c r="BQ223" i="1"/>
  <c r="BV222" i="1"/>
  <c r="BP224" i="1"/>
  <c r="BN222" i="1"/>
  <c r="AP223" i="1"/>
  <c r="BL223" i="1" s="1"/>
  <c r="L225" i="1"/>
  <c r="AB224" i="1"/>
  <c r="Q224" i="1"/>
  <c r="M225" i="1"/>
  <c r="S225" i="1" s="1"/>
  <c r="AN223" i="1"/>
  <c r="BK223" i="1" s="1"/>
  <c r="BU223" i="1" s="1"/>
  <c r="BF222" i="1"/>
  <c r="AM222" i="1"/>
  <c r="BJ222" i="1" s="1"/>
  <c r="BE221" i="1"/>
  <c r="Z222" i="1"/>
  <c r="AD222" i="1" s="1"/>
  <c r="Y223" i="1"/>
  <c r="AC222" i="1"/>
  <c r="AL221" i="1"/>
  <c r="BI221" i="1" s="1"/>
  <c r="BS221" i="1" s="1"/>
  <c r="BD220" i="1"/>
  <c r="AG222" i="1"/>
  <c r="P224" i="1"/>
  <c r="R223" i="1"/>
  <c r="BN223" i="1" l="1"/>
  <c r="BP225" i="1"/>
  <c r="BO223" i="1"/>
  <c r="BT222" i="1"/>
  <c r="BQ224" i="1"/>
  <c r="BV223" i="1"/>
  <c r="AP224" i="1"/>
  <c r="BL224" i="1" s="1"/>
  <c r="AL222" i="1"/>
  <c r="BI222" i="1" s="1"/>
  <c r="BS222" i="1" s="1"/>
  <c r="BD221" i="1"/>
  <c r="AG223" i="1"/>
  <c r="Z223" i="1"/>
  <c r="AD223" i="1" s="1"/>
  <c r="Y224" i="1"/>
  <c r="AC223" i="1"/>
  <c r="P225" i="1"/>
  <c r="R224" i="1"/>
  <c r="AM223" i="1"/>
  <c r="BJ223" i="1" s="1"/>
  <c r="BE222" i="1"/>
  <c r="AN224" i="1"/>
  <c r="BK224" i="1" s="1"/>
  <c r="BU224" i="1" s="1"/>
  <c r="BF223" i="1"/>
  <c r="L226" i="1"/>
  <c r="AB225" i="1"/>
  <c r="Q225" i="1"/>
  <c r="M226" i="1"/>
  <c r="S226" i="1" s="1"/>
  <c r="BQ225" i="1" l="1"/>
  <c r="BV224" i="1"/>
  <c r="BO224" i="1"/>
  <c r="BT223" i="1"/>
  <c r="BN224" i="1"/>
  <c r="BP226" i="1"/>
  <c r="AP225" i="1"/>
  <c r="BL225" i="1" s="1"/>
  <c r="AN225" i="1"/>
  <c r="BK225" i="1" s="1"/>
  <c r="BU225" i="1" s="1"/>
  <c r="BF224" i="1"/>
  <c r="AG224" i="1"/>
  <c r="P226" i="1"/>
  <c r="R225" i="1"/>
  <c r="L227" i="1"/>
  <c r="AB226" i="1"/>
  <c r="Q226" i="1"/>
  <c r="M227" i="1"/>
  <c r="S227" i="1" s="1"/>
  <c r="AM224" i="1"/>
  <c r="BJ224" i="1" s="1"/>
  <c r="BE223" i="1"/>
  <c r="Z224" i="1"/>
  <c r="AD224" i="1" s="1"/>
  <c r="AC224" i="1"/>
  <c r="Y225" i="1"/>
  <c r="AL223" i="1"/>
  <c r="BI223" i="1" s="1"/>
  <c r="BS223" i="1" s="1"/>
  <c r="BD222" i="1"/>
  <c r="BP227" i="1" l="1"/>
  <c r="BN225" i="1"/>
  <c r="BQ226" i="1"/>
  <c r="BV225" i="1"/>
  <c r="BO225" i="1"/>
  <c r="BT224" i="1"/>
  <c r="AP226" i="1"/>
  <c r="BL226" i="1" s="1"/>
  <c r="Z225" i="1"/>
  <c r="AD225" i="1" s="1"/>
  <c r="AC225" i="1"/>
  <c r="Y226" i="1"/>
  <c r="AG225" i="1"/>
  <c r="AM225" i="1"/>
  <c r="BJ225" i="1" s="1"/>
  <c r="BE224" i="1"/>
  <c r="AL224" i="1"/>
  <c r="BI224" i="1" s="1"/>
  <c r="BS224" i="1" s="1"/>
  <c r="BD223" i="1"/>
  <c r="L228" i="1"/>
  <c r="AB227" i="1"/>
  <c r="Q227" i="1"/>
  <c r="M228" i="1"/>
  <c r="S228" i="1" s="1"/>
  <c r="P227" i="1"/>
  <c r="R226" i="1"/>
  <c r="AN226" i="1"/>
  <c r="BK226" i="1" s="1"/>
  <c r="BU226" i="1" s="1"/>
  <c r="BF225" i="1"/>
  <c r="BO226" i="1" l="1"/>
  <c r="BT225" i="1"/>
  <c r="BQ227" i="1"/>
  <c r="BV226" i="1"/>
  <c r="BP228" i="1"/>
  <c r="BN226" i="1"/>
  <c r="AP227" i="1"/>
  <c r="BL227" i="1" s="1"/>
  <c r="AL225" i="1"/>
  <c r="BI225" i="1" s="1"/>
  <c r="BS225" i="1" s="1"/>
  <c r="BD224" i="1"/>
  <c r="AG226" i="1"/>
  <c r="Z226" i="1"/>
  <c r="AD226" i="1" s="1"/>
  <c r="Y227" i="1"/>
  <c r="AC226" i="1"/>
  <c r="AN227" i="1"/>
  <c r="BK227" i="1" s="1"/>
  <c r="BU227" i="1" s="1"/>
  <c r="BF226" i="1"/>
  <c r="P228" i="1"/>
  <c r="R227" i="1"/>
  <c r="L229" i="1"/>
  <c r="AB228" i="1"/>
  <c r="M229" i="1"/>
  <c r="S229" i="1" s="1"/>
  <c r="Q228" i="1"/>
  <c r="AM226" i="1"/>
  <c r="BJ226" i="1" s="1"/>
  <c r="BE225" i="1"/>
  <c r="BQ228" i="1" l="1"/>
  <c r="BV227" i="1"/>
  <c r="BO227" i="1"/>
  <c r="BT226" i="1"/>
  <c r="BN227" i="1"/>
  <c r="BP229" i="1"/>
  <c r="AP228" i="1"/>
  <c r="BL228" i="1" s="1"/>
  <c r="L230" i="1"/>
  <c r="AB229" i="1"/>
  <c r="Q229" i="1"/>
  <c r="M230" i="1"/>
  <c r="S230" i="1" s="1"/>
  <c r="AN228" i="1"/>
  <c r="BK228" i="1" s="1"/>
  <c r="BU228" i="1" s="1"/>
  <c r="BF227" i="1"/>
  <c r="AM227" i="1"/>
  <c r="BJ227" i="1" s="1"/>
  <c r="BE226" i="1"/>
  <c r="AG227" i="1"/>
  <c r="P229" i="1"/>
  <c r="R228" i="1"/>
  <c r="Z227" i="1"/>
  <c r="AD227" i="1" s="1"/>
  <c r="AC227" i="1"/>
  <c r="Y228" i="1"/>
  <c r="AL226" i="1"/>
  <c r="BI226" i="1" s="1"/>
  <c r="BS226" i="1" s="1"/>
  <c r="BD225" i="1"/>
  <c r="BO228" i="1" l="1"/>
  <c r="BT227" i="1"/>
  <c r="BN228" i="1"/>
  <c r="BQ229" i="1"/>
  <c r="BV228" i="1"/>
  <c r="BP230" i="1"/>
  <c r="AP229" i="1"/>
  <c r="BL229" i="1" s="1"/>
  <c r="P230" i="1"/>
  <c r="R229" i="1"/>
  <c r="AM228" i="1"/>
  <c r="BJ228" i="1" s="1"/>
  <c r="BE227" i="1"/>
  <c r="AL227" i="1"/>
  <c r="BI227" i="1" s="1"/>
  <c r="BS227" i="1" s="1"/>
  <c r="BD226" i="1"/>
  <c r="Z228" i="1"/>
  <c r="AD228" i="1" s="1"/>
  <c r="AC228" i="1"/>
  <c r="Y229" i="1"/>
  <c r="AG228" i="1"/>
  <c r="AN229" i="1"/>
  <c r="BK229" i="1" s="1"/>
  <c r="BU229" i="1" s="1"/>
  <c r="BF228" i="1"/>
  <c r="L231" i="1"/>
  <c r="AB230" i="1"/>
  <c r="Q230" i="1"/>
  <c r="M231" i="1"/>
  <c r="S231" i="1" s="1"/>
  <c r="BP231" i="1" l="1"/>
  <c r="BQ230" i="1"/>
  <c r="BV229" i="1"/>
  <c r="BO229" i="1"/>
  <c r="BT228" i="1"/>
  <c r="BN229" i="1"/>
  <c r="AP230" i="1"/>
  <c r="BL230" i="1" s="1"/>
  <c r="AN230" i="1"/>
  <c r="BK230" i="1" s="1"/>
  <c r="BU230" i="1" s="1"/>
  <c r="BF229" i="1"/>
  <c r="AM229" i="1"/>
  <c r="BJ229" i="1" s="1"/>
  <c r="BE228" i="1"/>
  <c r="AG229" i="1"/>
  <c r="L232" i="1"/>
  <c r="AB231" i="1"/>
  <c r="Q231" i="1"/>
  <c r="M232" i="1"/>
  <c r="S232" i="1" s="1"/>
  <c r="Z229" i="1"/>
  <c r="AD229" i="1" s="1"/>
  <c r="AC229" i="1"/>
  <c r="Y230" i="1"/>
  <c r="AL228" i="1"/>
  <c r="BI228" i="1" s="1"/>
  <c r="BS228" i="1" s="1"/>
  <c r="BD227" i="1"/>
  <c r="P231" i="1"/>
  <c r="R230" i="1"/>
  <c r="BN230" i="1" l="1"/>
  <c r="BQ231" i="1"/>
  <c r="BV230" i="1"/>
  <c r="BO230" i="1"/>
  <c r="BT229" i="1"/>
  <c r="BP232" i="1"/>
  <c r="AP231" i="1"/>
  <c r="BL231" i="1" s="1"/>
  <c r="P232" i="1"/>
  <c r="R231" i="1"/>
  <c r="L233" i="1"/>
  <c r="AB232" i="1"/>
  <c r="Q232" i="1"/>
  <c r="M233" i="1"/>
  <c r="S233" i="1" s="1"/>
  <c r="AM230" i="1"/>
  <c r="BJ230" i="1" s="1"/>
  <c r="BE229" i="1"/>
  <c r="AL229" i="1"/>
  <c r="BI229" i="1" s="1"/>
  <c r="BS229" i="1" s="1"/>
  <c r="BD228" i="1"/>
  <c r="Z230" i="1"/>
  <c r="AD230" i="1" s="1"/>
  <c r="Y231" i="1"/>
  <c r="AC230" i="1"/>
  <c r="AG230" i="1"/>
  <c r="AN231" i="1"/>
  <c r="BK231" i="1" s="1"/>
  <c r="BU231" i="1" s="1"/>
  <c r="BF230" i="1"/>
  <c r="BQ232" i="1" l="1"/>
  <c r="BV231" i="1"/>
  <c r="BN231" i="1"/>
  <c r="BP233" i="1"/>
  <c r="BO231" i="1"/>
  <c r="BT230" i="1"/>
  <c r="AP232" i="1"/>
  <c r="BL232" i="1" s="1"/>
  <c r="Z231" i="1"/>
  <c r="AD231" i="1" s="1"/>
  <c r="Y232" i="1"/>
  <c r="AC231" i="1"/>
  <c r="AM231" i="1"/>
  <c r="BJ231" i="1" s="1"/>
  <c r="BE230" i="1"/>
  <c r="L234" i="1"/>
  <c r="AB233" i="1"/>
  <c r="Q233" i="1"/>
  <c r="M234" i="1"/>
  <c r="S234" i="1" s="1"/>
  <c r="AG231" i="1"/>
  <c r="AN232" i="1"/>
  <c r="BK232" i="1" s="1"/>
  <c r="BU232" i="1" s="1"/>
  <c r="BF231" i="1"/>
  <c r="AL230" i="1"/>
  <c r="BI230" i="1" s="1"/>
  <c r="BS230" i="1" s="1"/>
  <c r="BD229" i="1"/>
  <c r="P233" i="1"/>
  <c r="R232" i="1"/>
  <c r="BO232" i="1" l="1"/>
  <c r="BT231" i="1"/>
  <c r="BP234" i="1"/>
  <c r="BQ233" i="1"/>
  <c r="BV232" i="1"/>
  <c r="BN232" i="1"/>
  <c r="AP233" i="1"/>
  <c r="BL233" i="1" s="1"/>
  <c r="AN233" i="1"/>
  <c r="BK233" i="1" s="1"/>
  <c r="BU233" i="1" s="1"/>
  <c r="BF232" i="1"/>
  <c r="AM232" i="1"/>
  <c r="BJ232" i="1" s="1"/>
  <c r="BE231" i="1"/>
  <c r="P234" i="1"/>
  <c r="R233" i="1"/>
  <c r="AL231" i="1"/>
  <c r="BI231" i="1" s="1"/>
  <c r="BS231" i="1" s="1"/>
  <c r="BD230" i="1"/>
  <c r="AG232" i="1"/>
  <c r="L235" i="1"/>
  <c r="AB234" i="1"/>
  <c r="Q234" i="1"/>
  <c r="M235" i="1"/>
  <c r="S235" i="1" s="1"/>
  <c r="Z232" i="1"/>
  <c r="AD232" i="1" s="1"/>
  <c r="Y233" i="1"/>
  <c r="AC232" i="1"/>
  <c r="BN233" i="1" l="1"/>
  <c r="BP235" i="1"/>
  <c r="BO233" i="1"/>
  <c r="BT232" i="1"/>
  <c r="BQ234" i="1"/>
  <c r="BV233" i="1"/>
  <c r="AP234" i="1"/>
  <c r="BL234" i="1" s="1"/>
  <c r="Z233" i="1"/>
  <c r="AD233" i="1" s="1"/>
  <c r="Y234" i="1"/>
  <c r="AC233" i="1"/>
  <c r="AL232" i="1"/>
  <c r="BI232" i="1" s="1"/>
  <c r="BS232" i="1" s="1"/>
  <c r="BD231" i="1"/>
  <c r="L236" i="1"/>
  <c r="AB235" i="1"/>
  <c r="Q235" i="1"/>
  <c r="M236" i="1"/>
  <c r="S236" i="1" s="1"/>
  <c r="AM233" i="1"/>
  <c r="BJ233" i="1" s="1"/>
  <c r="BE232" i="1"/>
  <c r="AG233" i="1"/>
  <c r="P235" i="1"/>
  <c r="R234" i="1"/>
  <c r="AN234" i="1"/>
  <c r="BK234" i="1" s="1"/>
  <c r="BU234" i="1" s="1"/>
  <c r="BF233" i="1"/>
  <c r="BP236" i="1" l="1"/>
  <c r="BO234" i="1"/>
  <c r="BT233" i="1"/>
  <c r="BQ235" i="1"/>
  <c r="BV234" i="1"/>
  <c r="BN234" i="1"/>
  <c r="AP235" i="1"/>
  <c r="BL235" i="1" s="1"/>
  <c r="AN235" i="1"/>
  <c r="BK235" i="1" s="1"/>
  <c r="BU235" i="1" s="1"/>
  <c r="BF234" i="1"/>
  <c r="AG234" i="1"/>
  <c r="AL233" i="1"/>
  <c r="BI233" i="1" s="1"/>
  <c r="BS233" i="1" s="1"/>
  <c r="BD232" i="1"/>
  <c r="P236" i="1"/>
  <c r="R235" i="1"/>
  <c r="AM234" i="1"/>
  <c r="BJ234" i="1" s="1"/>
  <c r="BE233" i="1"/>
  <c r="L237" i="1"/>
  <c r="AB236" i="1"/>
  <c r="M237" i="1"/>
  <c r="S237" i="1" s="1"/>
  <c r="Q236" i="1"/>
  <c r="Z234" i="1"/>
  <c r="AD234" i="1" s="1"/>
  <c r="AC234" i="1"/>
  <c r="Y235" i="1"/>
  <c r="BO235" i="1" l="1"/>
  <c r="BT234" i="1"/>
  <c r="BQ236" i="1"/>
  <c r="BV235" i="1"/>
  <c r="BP237" i="1"/>
  <c r="BN235" i="1"/>
  <c r="AP236" i="1"/>
  <c r="BL236" i="1" s="1"/>
  <c r="P237" i="1"/>
  <c r="R236" i="1"/>
  <c r="L238" i="1"/>
  <c r="AB237" i="1"/>
  <c r="Q237" i="1"/>
  <c r="M238" i="1"/>
  <c r="S238" i="1" s="1"/>
  <c r="AG235" i="1"/>
  <c r="Z235" i="1"/>
  <c r="AD235" i="1" s="1"/>
  <c r="Y236" i="1"/>
  <c r="AC235" i="1"/>
  <c r="AM235" i="1"/>
  <c r="BJ235" i="1" s="1"/>
  <c r="BE234" i="1"/>
  <c r="AL234" i="1"/>
  <c r="BI234" i="1" s="1"/>
  <c r="BS234" i="1" s="1"/>
  <c r="BD233" i="1"/>
  <c r="AN236" i="1"/>
  <c r="BK236" i="1" s="1"/>
  <c r="BU236" i="1" s="1"/>
  <c r="BF235" i="1"/>
  <c r="BQ237" i="1" l="1"/>
  <c r="BV236" i="1"/>
  <c r="BP238" i="1"/>
  <c r="BO236" i="1"/>
  <c r="BT235" i="1"/>
  <c r="BN236" i="1"/>
  <c r="AP237" i="1"/>
  <c r="BL237" i="1" s="1"/>
  <c r="BJ236" i="1"/>
  <c r="AN237" i="1"/>
  <c r="BK237" i="1" s="1"/>
  <c r="BU237" i="1" s="1"/>
  <c r="BF236" i="1"/>
  <c r="AG236" i="1"/>
  <c r="L239" i="1"/>
  <c r="AB238" i="1"/>
  <c r="Q238" i="1"/>
  <c r="M239" i="1"/>
  <c r="S239" i="1" s="1"/>
  <c r="AL235" i="1"/>
  <c r="BI235" i="1" s="1"/>
  <c r="BS235" i="1" s="1"/>
  <c r="BD234" i="1"/>
  <c r="Z236" i="1"/>
  <c r="AD236" i="1" s="1"/>
  <c r="Y237" i="1"/>
  <c r="AC236" i="1"/>
  <c r="AM236" i="1"/>
  <c r="BE235" i="1"/>
  <c r="P238" i="1"/>
  <c r="R237" i="1"/>
  <c r="BN237" i="1" l="1"/>
  <c r="BP239" i="1"/>
  <c r="BO237" i="1"/>
  <c r="BT236" i="1"/>
  <c r="BQ238" i="1"/>
  <c r="BV237" i="1"/>
  <c r="AP238" i="1"/>
  <c r="BL238" i="1" s="1"/>
  <c r="P239" i="1"/>
  <c r="R238" i="1"/>
  <c r="AM237" i="1"/>
  <c r="BJ237" i="1" s="1"/>
  <c r="BE236" i="1"/>
  <c r="Z237" i="1"/>
  <c r="AD237" i="1" s="1"/>
  <c r="Y238" i="1"/>
  <c r="AC237" i="1"/>
  <c r="AG237" i="1"/>
  <c r="AL236" i="1"/>
  <c r="BI236" i="1" s="1"/>
  <c r="BS236" i="1" s="1"/>
  <c r="BD235" i="1"/>
  <c r="L240" i="1"/>
  <c r="AB239" i="1"/>
  <c r="Q239" i="1"/>
  <c r="M240" i="1"/>
  <c r="S240" i="1" s="1"/>
  <c r="AN238" i="1"/>
  <c r="BK238" i="1" s="1"/>
  <c r="BU238" i="1" s="1"/>
  <c r="BF237" i="1"/>
  <c r="BP240" i="1" l="1"/>
  <c r="BO238" i="1"/>
  <c r="BT237" i="1"/>
  <c r="BN238" i="1"/>
  <c r="BQ239" i="1"/>
  <c r="BV238" i="1"/>
  <c r="AP239" i="1"/>
  <c r="BL239" i="1" s="1"/>
  <c r="L241" i="1"/>
  <c r="AB240" i="1"/>
  <c r="Q240" i="1"/>
  <c r="M241" i="1"/>
  <c r="S241" i="1" s="1"/>
  <c r="AM238" i="1"/>
  <c r="BJ238" i="1" s="1"/>
  <c r="BE237" i="1"/>
  <c r="AG238" i="1"/>
  <c r="AL237" i="1"/>
  <c r="BI237" i="1" s="1"/>
  <c r="BS237" i="1" s="1"/>
  <c r="BD236" i="1"/>
  <c r="Z238" i="1"/>
  <c r="AD238" i="1" s="1"/>
  <c r="Y239" i="1"/>
  <c r="AC238" i="1"/>
  <c r="AN239" i="1"/>
  <c r="BK239" i="1" s="1"/>
  <c r="BU239" i="1" s="1"/>
  <c r="BF238" i="1"/>
  <c r="P240" i="1"/>
  <c r="R239" i="1"/>
  <c r="BQ240" i="1" l="1"/>
  <c r="BV239" i="1"/>
  <c r="BN239" i="1"/>
  <c r="BP241" i="1"/>
  <c r="BO239" i="1"/>
  <c r="BT238" i="1"/>
  <c r="AP240" i="1"/>
  <c r="BL240" i="1" s="1"/>
  <c r="Z239" i="1"/>
  <c r="AD239" i="1" s="1"/>
  <c r="Y240" i="1"/>
  <c r="AC239" i="1"/>
  <c r="AG239" i="1"/>
  <c r="AN240" i="1"/>
  <c r="BK240" i="1" s="1"/>
  <c r="BU240" i="1" s="1"/>
  <c r="BF239" i="1"/>
  <c r="P241" i="1"/>
  <c r="R240" i="1"/>
  <c r="AL238" i="1"/>
  <c r="BI238" i="1" s="1"/>
  <c r="BS238" i="1" s="1"/>
  <c r="BD237" i="1"/>
  <c r="AM239" i="1"/>
  <c r="BJ239" i="1" s="1"/>
  <c r="BE238" i="1"/>
  <c r="L242" i="1"/>
  <c r="AB241" i="1"/>
  <c r="Q241" i="1"/>
  <c r="M242" i="1"/>
  <c r="S242" i="1" s="1"/>
  <c r="BO240" i="1" l="1"/>
  <c r="BT239" i="1"/>
  <c r="BP242" i="1"/>
  <c r="BQ241" i="1"/>
  <c r="BV240" i="1"/>
  <c r="BN240" i="1"/>
  <c r="AP241" i="1"/>
  <c r="BL241" i="1" s="1"/>
  <c r="P242" i="1"/>
  <c r="R241" i="1"/>
  <c r="AM240" i="1"/>
  <c r="BJ240" i="1" s="1"/>
  <c r="BE239" i="1"/>
  <c r="L243" i="1"/>
  <c r="AB242" i="1"/>
  <c r="Q242" i="1"/>
  <c r="M243" i="1"/>
  <c r="S243" i="1" s="1"/>
  <c r="AL239" i="1"/>
  <c r="BI239" i="1" s="1"/>
  <c r="BS239" i="1" s="1"/>
  <c r="BD238" i="1"/>
  <c r="AN241" i="1"/>
  <c r="BK241" i="1" s="1"/>
  <c r="BU241" i="1" s="1"/>
  <c r="BF240" i="1"/>
  <c r="Z240" i="1"/>
  <c r="AD240" i="1" s="1"/>
  <c r="Y241" i="1"/>
  <c r="AC240" i="1"/>
  <c r="AG240" i="1"/>
  <c r="BP243" i="1" l="1"/>
  <c r="BQ242" i="1"/>
  <c r="BV241" i="1"/>
  <c r="BO241" i="1"/>
  <c r="BT240" i="1"/>
  <c r="BN241" i="1"/>
  <c r="AP242" i="1"/>
  <c r="BL242" i="1" s="1"/>
  <c r="Z241" i="1"/>
  <c r="AD241" i="1" s="1"/>
  <c r="AC241" i="1"/>
  <c r="Y242" i="1"/>
  <c r="AG241" i="1"/>
  <c r="AN242" i="1"/>
  <c r="BK242" i="1" s="1"/>
  <c r="BU242" i="1" s="1"/>
  <c r="BF241" i="1"/>
  <c r="AM241" i="1"/>
  <c r="BJ241" i="1" s="1"/>
  <c r="BE240" i="1"/>
  <c r="AL240" i="1"/>
  <c r="BI240" i="1" s="1"/>
  <c r="BS240" i="1" s="1"/>
  <c r="BD239" i="1"/>
  <c r="L244" i="1"/>
  <c r="AB243" i="1"/>
  <c r="Q243" i="1"/>
  <c r="M244" i="1"/>
  <c r="S244" i="1" s="1"/>
  <c r="P243" i="1"/>
  <c r="R242" i="1"/>
  <c r="BQ243" i="1" l="1"/>
  <c r="BV242" i="1"/>
  <c r="BO242" i="1"/>
  <c r="BT241" i="1"/>
  <c r="BP244" i="1"/>
  <c r="BN242" i="1"/>
  <c r="AP243" i="1"/>
  <c r="BL243" i="1" s="1"/>
  <c r="L245" i="1"/>
  <c r="AB244" i="1"/>
  <c r="M245" i="1"/>
  <c r="S245" i="1" s="1"/>
  <c r="Q244" i="1"/>
  <c r="AM242" i="1"/>
  <c r="BJ242" i="1" s="1"/>
  <c r="BE241" i="1"/>
  <c r="Z242" i="1"/>
  <c r="AD242" i="1" s="1"/>
  <c r="Y243" i="1"/>
  <c r="AC242" i="1"/>
  <c r="AL241" i="1"/>
  <c r="BI241" i="1" s="1"/>
  <c r="BS241" i="1" s="1"/>
  <c r="BD240" i="1"/>
  <c r="AN243" i="1"/>
  <c r="BK243" i="1" s="1"/>
  <c r="BU243" i="1" s="1"/>
  <c r="BF242" i="1"/>
  <c r="P244" i="1"/>
  <c r="R243" i="1"/>
  <c r="AG242" i="1"/>
  <c r="BN243" i="1" l="1"/>
  <c r="BQ244" i="1"/>
  <c r="BV243" i="1"/>
  <c r="BO243" i="1"/>
  <c r="BT242" i="1"/>
  <c r="BP245" i="1"/>
  <c r="AP244" i="1"/>
  <c r="BL244" i="1" s="1"/>
  <c r="AG243" i="1"/>
  <c r="Z243" i="1"/>
  <c r="AD243" i="1" s="1"/>
  <c r="AC243" i="1"/>
  <c r="Y244" i="1"/>
  <c r="P245" i="1"/>
  <c r="R244" i="1"/>
  <c r="AL242" i="1"/>
  <c r="BI242" i="1" s="1"/>
  <c r="BS242" i="1" s="1"/>
  <c r="BD241" i="1"/>
  <c r="AN244" i="1"/>
  <c r="BK244" i="1" s="1"/>
  <c r="BU244" i="1" s="1"/>
  <c r="BF243" i="1"/>
  <c r="AM243" i="1"/>
  <c r="BJ243" i="1" s="1"/>
  <c r="BE242" i="1"/>
  <c r="L246" i="1"/>
  <c r="AB245" i="1"/>
  <c r="Q245" i="1"/>
  <c r="M246" i="1"/>
  <c r="S246" i="1" s="1"/>
  <c r="BP246" i="1" l="1"/>
  <c r="BN244" i="1"/>
  <c r="BQ245" i="1"/>
  <c r="BV244" i="1"/>
  <c r="BO244" i="1"/>
  <c r="BT243" i="1"/>
  <c r="AP245" i="1"/>
  <c r="BL245" i="1" s="1"/>
  <c r="AL243" i="1"/>
  <c r="BI243" i="1" s="1"/>
  <c r="BS243" i="1" s="1"/>
  <c r="BD242" i="1"/>
  <c r="L247" i="1"/>
  <c r="AB246" i="1"/>
  <c r="Q246" i="1"/>
  <c r="M247" i="1"/>
  <c r="S247" i="1" s="1"/>
  <c r="AN245" i="1"/>
  <c r="BK245" i="1" s="1"/>
  <c r="BU245" i="1" s="1"/>
  <c r="BF244" i="1"/>
  <c r="P246" i="1"/>
  <c r="R245" i="1"/>
  <c r="AM244" i="1"/>
  <c r="BJ244" i="1" s="1"/>
  <c r="BE243" i="1"/>
  <c r="Z244" i="1"/>
  <c r="AD244" i="1" s="1"/>
  <c r="Y245" i="1"/>
  <c r="AC244" i="1"/>
  <c r="AG244" i="1"/>
  <c r="BN245" i="1" l="1"/>
  <c r="BO245" i="1"/>
  <c r="BT244" i="1"/>
  <c r="BQ246" i="1"/>
  <c r="BV245" i="1"/>
  <c r="BP247" i="1"/>
  <c r="AP246" i="1"/>
  <c r="BL246" i="1" s="1"/>
  <c r="AG245" i="1"/>
  <c r="AN246" i="1"/>
  <c r="BK246" i="1" s="1"/>
  <c r="BU246" i="1" s="1"/>
  <c r="BF245" i="1"/>
  <c r="L248" i="1"/>
  <c r="AB247" i="1"/>
  <c r="Q247" i="1"/>
  <c r="M248" i="1"/>
  <c r="S248" i="1" s="1"/>
  <c r="Z245" i="1"/>
  <c r="AD245" i="1" s="1"/>
  <c r="Y246" i="1"/>
  <c r="AC245" i="1"/>
  <c r="AM245" i="1"/>
  <c r="BJ245" i="1" s="1"/>
  <c r="BE244" i="1"/>
  <c r="P247" i="1"/>
  <c r="R246" i="1"/>
  <c r="AL244" i="1"/>
  <c r="BI244" i="1" s="1"/>
  <c r="BS244" i="1" s="1"/>
  <c r="BD243" i="1"/>
  <c r="BP248" i="1" l="1"/>
  <c r="BQ247" i="1"/>
  <c r="BV246" i="1"/>
  <c r="BN246" i="1"/>
  <c r="BO246" i="1"/>
  <c r="BT245" i="1"/>
  <c r="AP247" i="1"/>
  <c r="BL247" i="1" s="1"/>
  <c r="P248" i="1"/>
  <c r="R247" i="1"/>
  <c r="Z246" i="1"/>
  <c r="AD246" i="1" s="1"/>
  <c r="Y247" i="1"/>
  <c r="AC246" i="1"/>
  <c r="AL245" i="1"/>
  <c r="BI245" i="1" s="1"/>
  <c r="BS245" i="1" s="1"/>
  <c r="BD244" i="1"/>
  <c r="AM246" i="1"/>
  <c r="BJ246" i="1" s="1"/>
  <c r="BE245" i="1"/>
  <c r="AN247" i="1"/>
  <c r="BK247" i="1" s="1"/>
  <c r="BU247" i="1" s="1"/>
  <c r="BF246" i="1"/>
  <c r="L249" i="1"/>
  <c r="AB248" i="1"/>
  <c r="Q248" i="1"/>
  <c r="M249" i="1"/>
  <c r="S249" i="1" s="1"/>
  <c r="AG246" i="1"/>
  <c r="BO247" i="1" l="1"/>
  <c r="BT246" i="1"/>
  <c r="BN247" i="1"/>
  <c r="BP249" i="1"/>
  <c r="BQ248" i="1"/>
  <c r="BV247" i="1"/>
  <c r="AP248" i="1"/>
  <c r="BL248" i="1" s="1"/>
  <c r="L250" i="1"/>
  <c r="AB249" i="1"/>
  <c r="Q249" i="1"/>
  <c r="M250" i="1"/>
  <c r="S250" i="1" s="1"/>
  <c r="Z247" i="1"/>
  <c r="AD247" i="1" s="1"/>
  <c r="Y248" i="1"/>
  <c r="AC247" i="1"/>
  <c r="AN248" i="1"/>
  <c r="BK248" i="1" s="1"/>
  <c r="BU248" i="1" s="1"/>
  <c r="BF247" i="1"/>
  <c r="AL246" i="1"/>
  <c r="BI246" i="1" s="1"/>
  <c r="BS246" i="1" s="1"/>
  <c r="BD245" i="1"/>
  <c r="AG247" i="1"/>
  <c r="AM247" i="1"/>
  <c r="BJ247" i="1" s="1"/>
  <c r="BE246" i="1"/>
  <c r="P249" i="1"/>
  <c r="R248" i="1"/>
  <c r="BN248" i="1" l="1"/>
  <c r="BO248" i="1"/>
  <c r="BT247" i="1"/>
  <c r="BQ249" i="1"/>
  <c r="BV248" i="1"/>
  <c r="BP250" i="1"/>
  <c r="AP249" i="1"/>
  <c r="BL249" i="1" s="1"/>
  <c r="AG248" i="1"/>
  <c r="AN249" i="1"/>
  <c r="BK249" i="1" s="1"/>
  <c r="BU249" i="1" s="1"/>
  <c r="BF248" i="1"/>
  <c r="AM248" i="1"/>
  <c r="BJ248" i="1" s="1"/>
  <c r="BE247" i="1"/>
  <c r="AL247" i="1"/>
  <c r="BI247" i="1" s="1"/>
  <c r="BS247" i="1" s="1"/>
  <c r="BD246" i="1"/>
  <c r="Z248" i="1"/>
  <c r="AD248" i="1" s="1"/>
  <c r="AC248" i="1"/>
  <c r="Y249" i="1"/>
  <c r="P250" i="1"/>
  <c r="R249" i="1"/>
  <c r="L251" i="1"/>
  <c r="AB250" i="1"/>
  <c r="M251" i="1"/>
  <c r="S251" i="1" s="1"/>
  <c r="Q250" i="1"/>
  <c r="BP251" i="1" l="1"/>
  <c r="BQ250" i="1"/>
  <c r="BV249" i="1"/>
  <c r="BO249" i="1"/>
  <c r="BT248" i="1"/>
  <c r="BN249" i="1"/>
  <c r="AP250" i="1"/>
  <c r="BL250" i="1" s="1"/>
  <c r="P251" i="1"/>
  <c r="R250" i="1"/>
  <c r="Z249" i="1"/>
  <c r="AD249" i="1" s="1"/>
  <c r="Y250" i="1"/>
  <c r="AC249" i="1"/>
  <c r="AL248" i="1"/>
  <c r="BI248" i="1" s="1"/>
  <c r="BS248" i="1" s="1"/>
  <c r="BD247" i="1"/>
  <c r="L252" i="1"/>
  <c r="AB251" i="1"/>
  <c r="Q251" i="1"/>
  <c r="M252" i="1"/>
  <c r="S252" i="1" s="1"/>
  <c r="AN250" i="1"/>
  <c r="BK250" i="1" s="1"/>
  <c r="BU250" i="1" s="1"/>
  <c r="BF249" i="1"/>
  <c r="AM249" i="1"/>
  <c r="BJ249" i="1" s="1"/>
  <c r="BE248" i="1"/>
  <c r="AG249" i="1"/>
  <c r="BQ251" i="1" l="1"/>
  <c r="BV250" i="1"/>
  <c r="BP252" i="1"/>
  <c r="BN250" i="1"/>
  <c r="BO250" i="1"/>
  <c r="BT249" i="1"/>
  <c r="AP251" i="1"/>
  <c r="BL251" i="1" s="1"/>
  <c r="AN251" i="1"/>
  <c r="BK251" i="1" s="1"/>
  <c r="BU251" i="1" s="1"/>
  <c r="BF250" i="1"/>
  <c r="Z250" i="1"/>
  <c r="AD250" i="1" s="1"/>
  <c r="Y251" i="1"/>
  <c r="AC250" i="1"/>
  <c r="AM250" i="1"/>
  <c r="BJ250" i="1" s="1"/>
  <c r="BE249" i="1"/>
  <c r="AL249" i="1"/>
  <c r="BI249" i="1" s="1"/>
  <c r="BS249" i="1" s="1"/>
  <c r="BD248" i="1"/>
  <c r="AG250" i="1"/>
  <c r="L253" i="1"/>
  <c r="AB252" i="1"/>
  <c r="Q252" i="1"/>
  <c r="M253" i="1"/>
  <c r="S253" i="1" s="1"/>
  <c r="P252" i="1"/>
  <c r="R251" i="1"/>
  <c r="BO251" i="1" l="1"/>
  <c r="BT250" i="1"/>
  <c r="BN251" i="1"/>
  <c r="BQ252" i="1"/>
  <c r="BV251" i="1"/>
  <c r="BP253" i="1"/>
  <c r="AP252" i="1"/>
  <c r="BL252" i="1" s="1"/>
  <c r="L254" i="1"/>
  <c r="AB253" i="1"/>
  <c r="Q253" i="1"/>
  <c r="M254" i="1"/>
  <c r="S254" i="1" s="1"/>
  <c r="Z251" i="1"/>
  <c r="AD251" i="1" s="1"/>
  <c r="Y252" i="1"/>
  <c r="AC251" i="1"/>
  <c r="AG251" i="1"/>
  <c r="AM251" i="1"/>
  <c r="BJ251" i="1" s="1"/>
  <c r="BE250" i="1"/>
  <c r="P253" i="1"/>
  <c r="R252" i="1"/>
  <c r="AL250" i="1"/>
  <c r="BI250" i="1" s="1"/>
  <c r="BS250" i="1" s="1"/>
  <c r="BD249" i="1"/>
  <c r="AN252" i="1"/>
  <c r="BK252" i="1" s="1"/>
  <c r="BU252" i="1" s="1"/>
  <c r="BF251" i="1"/>
  <c r="BP254" i="1" l="1"/>
  <c r="BQ253" i="1"/>
  <c r="BV252" i="1"/>
  <c r="BO252" i="1"/>
  <c r="BT251" i="1"/>
  <c r="BN252" i="1"/>
  <c r="AP253" i="1"/>
  <c r="BL253" i="1" s="1"/>
  <c r="AN253" i="1"/>
  <c r="BK253" i="1" s="1"/>
  <c r="BU253" i="1" s="1"/>
  <c r="BF252" i="1"/>
  <c r="P254" i="1"/>
  <c r="R253" i="1"/>
  <c r="AG252" i="1"/>
  <c r="AL251" i="1"/>
  <c r="BI251" i="1" s="1"/>
  <c r="BS251" i="1" s="1"/>
  <c r="BD250" i="1"/>
  <c r="AM252" i="1"/>
  <c r="BJ252" i="1" s="1"/>
  <c r="BE251" i="1"/>
  <c r="Z252" i="1"/>
  <c r="AD252" i="1" s="1"/>
  <c r="Y253" i="1"/>
  <c r="AC252" i="1"/>
  <c r="L255" i="1"/>
  <c r="AB254" i="1"/>
  <c r="Q254" i="1"/>
  <c r="M255" i="1"/>
  <c r="S255" i="1" s="1"/>
  <c r="BN253" i="1" l="1"/>
  <c r="BQ254" i="1"/>
  <c r="BV253" i="1"/>
  <c r="BO253" i="1"/>
  <c r="BT252" i="1"/>
  <c r="BP255" i="1"/>
  <c r="AP254" i="1"/>
  <c r="BL254" i="1" s="1"/>
  <c r="AL252" i="1"/>
  <c r="BI252" i="1" s="1"/>
  <c r="BS252" i="1" s="1"/>
  <c r="BD251" i="1"/>
  <c r="L256" i="1"/>
  <c r="AB255" i="1"/>
  <c r="Q255" i="1"/>
  <c r="M256" i="1"/>
  <c r="S256" i="1" s="1"/>
  <c r="Z253" i="1"/>
  <c r="AD253" i="1" s="1"/>
  <c r="Y254" i="1"/>
  <c r="AC253" i="1"/>
  <c r="P255" i="1"/>
  <c r="R254" i="1"/>
  <c r="AM253" i="1"/>
  <c r="BJ253" i="1" s="1"/>
  <c r="BE252" i="1"/>
  <c r="AG253" i="1"/>
  <c r="AN254" i="1"/>
  <c r="BK254" i="1" s="1"/>
  <c r="BU254" i="1" s="1"/>
  <c r="BF253" i="1"/>
  <c r="BP256" i="1" l="1"/>
  <c r="BO254" i="1"/>
  <c r="BT253" i="1"/>
  <c r="BN254" i="1"/>
  <c r="BQ255" i="1"/>
  <c r="BV254" i="1"/>
  <c r="AP255" i="1"/>
  <c r="BL255" i="1" s="1"/>
  <c r="Z254" i="1"/>
  <c r="AD254" i="1" s="1"/>
  <c r="Y255" i="1"/>
  <c r="AC254" i="1"/>
  <c r="L257" i="1"/>
  <c r="AB256" i="1"/>
  <c r="Q256" i="1"/>
  <c r="M257" i="1"/>
  <c r="S257" i="1" s="1"/>
  <c r="AG254" i="1"/>
  <c r="P256" i="1"/>
  <c r="R255" i="1"/>
  <c r="AN255" i="1"/>
  <c r="BK255" i="1" s="1"/>
  <c r="BU255" i="1" s="1"/>
  <c r="BF254" i="1"/>
  <c r="AM254" i="1"/>
  <c r="BJ254" i="1" s="1"/>
  <c r="BE253" i="1"/>
  <c r="AL253" i="1"/>
  <c r="BI253" i="1" s="1"/>
  <c r="BS253" i="1" s="1"/>
  <c r="BD252" i="1"/>
  <c r="BQ256" i="1" l="1"/>
  <c r="BV255" i="1"/>
  <c r="BO255" i="1"/>
  <c r="BT254" i="1"/>
  <c r="BN255" i="1"/>
  <c r="BP257" i="1"/>
  <c r="AP256" i="1"/>
  <c r="BL256" i="1" s="1"/>
  <c r="AN256" i="1"/>
  <c r="BK256" i="1" s="1"/>
  <c r="BU256" i="1" s="1"/>
  <c r="BF255" i="1"/>
  <c r="L258" i="1"/>
  <c r="AB257" i="1"/>
  <c r="Q257" i="1"/>
  <c r="M258" i="1"/>
  <c r="S258" i="1" s="1"/>
  <c r="AM255" i="1"/>
  <c r="BJ255" i="1" s="1"/>
  <c r="BE254" i="1"/>
  <c r="P257" i="1"/>
  <c r="R256" i="1"/>
  <c r="Z255" i="1"/>
  <c r="AD255" i="1" s="1"/>
  <c r="AC255" i="1"/>
  <c r="Y256" i="1"/>
  <c r="AL254" i="1"/>
  <c r="BI254" i="1" s="1"/>
  <c r="BS254" i="1" s="1"/>
  <c r="BD253" i="1"/>
  <c r="AG255" i="1"/>
  <c r="BP258" i="1" l="1"/>
  <c r="BN256" i="1"/>
  <c r="BO256" i="1"/>
  <c r="BT255" i="1"/>
  <c r="BQ257" i="1"/>
  <c r="BV256" i="1"/>
  <c r="AP257" i="1"/>
  <c r="BL257" i="1" s="1"/>
  <c r="AM256" i="1"/>
  <c r="BJ256" i="1" s="1"/>
  <c r="BE255" i="1"/>
  <c r="AL255" i="1"/>
  <c r="BI255" i="1" s="1"/>
  <c r="BS255" i="1" s="1"/>
  <c r="BD254" i="1"/>
  <c r="AG256" i="1"/>
  <c r="L259" i="1"/>
  <c r="AB258" i="1"/>
  <c r="Q258" i="1"/>
  <c r="M259" i="1"/>
  <c r="S259" i="1" s="1"/>
  <c r="Z256" i="1"/>
  <c r="AD256" i="1" s="1"/>
  <c r="AC256" i="1"/>
  <c r="Y257" i="1"/>
  <c r="P258" i="1"/>
  <c r="R257" i="1"/>
  <c r="AN257" i="1"/>
  <c r="BK257" i="1" s="1"/>
  <c r="BU257" i="1" s="1"/>
  <c r="BF256" i="1"/>
  <c r="BQ258" i="1" l="1"/>
  <c r="BV257" i="1"/>
  <c r="BO257" i="1"/>
  <c r="BT256" i="1"/>
  <c r="BP259" i="1"/>
  <c r="BN257" i="1"/>
  <c r="AP258" i="1"/>
  <c r="BL258" i="1" s="1"/>
  <c r="AN258" i="1"/>
  <c r="BK258" i="1" s="1"/>
  <c r="BU258" i="1" s="1"/>
  <c r="BF257" i="1"/>
  <c r="L260" i="1"/>
  <c r="AB259" i="1"/>
  <c r="Q259" i="1"/>
  <c r="M260" i="1"/>
  <c r="S260" i="1" s="1"/>
  <c r="AL256" i="1"/>
  <c r="BI256" i="1" s="1"/>
  <c r="BS256" i="1" s="1"/>
  <c r="BD255" i="1"/>
  <c r="P259" i="1"/>
  <c r="R258" i="1"/>
  <c r="Z257" i="1"/>
  <c r="AD257" i="1" s="1"/>
  <c r="AC257" i="1"/>
  <c r="Y258" i="1"/>
  <c r="AG257" i="1"/>
  <c r="AM257" i="1"/>
  <c r="BJ257" i="1" s="1"/>
  <c r="BE256" i="1"/>
  <c r="BN258" i="1" l="1"/>
  <c r="BQ259" i="1"/>
  <c r="BV258" i="1"/>
  <c r="BO258" i="1"/>
  <c r="BT257" i="1"/>
  <c r="BP260" i="1"/>
  <c r="AP259" i="1"/>
  <c r="BL259" i="1" s="1"/>
  <c r="L261" i="1"/>
  <c r="AB260" i="1"/>
  <c r="Q260" i="1"/>
  <c r="M261" i="1"/>
  <c r="S261" i="1" s="1"/>
  <c r="AL257" i="1"/>
  <c r="BI257" i="1" s="1"/>
  <c r="BS257" i="1" s="1"/>
  <c r="BD256" i="1"/>
  <c r="AG258" i="1"/>
  <c r="AM258" i="1"/>
  <c r="BJ258" i="1" s="1"/>
  <c r="BE257" i="1"/>
  <c r="Z258" i="1"/>
  <c r="AD258" i="1" s="1"/>
  <c r="Y259" i="1"/>
  <c r="AC258" i="1"/>
  <c r="P260" i="1"/>
  <c r="R259" i="1"/>
  <c r="AN259" i="1"/>
  <c r="BK259" i="1" s="1"/>
  <c r="BU259" i="1" s="1"/>
  <c r="BF258" i="1"/>
  <c r="BP261" i="1" l="1"/>
  <c r="BO259" i="1"/>
  <c r="BT258" i="1"/>
  <c r="BN259" i="1"/>
  <c r="BQ260" i="1"/>
  <c r="BV259" i="1"/>
  <c r="AP260" i="1"/>
  <c r="BL260" i="1" s="1"/>
  <c r="AG259" i="1"/>
  <c r="Z259" i="1"/>
  <c r="AD259" i="1" s="1"/>
  <c r="Y260" i="1"/>
  <c r="AC259" i="1"/>
  <c r="P261" i="1"/>
  <c r="R260" i="1"/>
  <c r="AN260" i="1"/>
  <c r="BK260" i="1" s="1"/>
  <c r="BU260" i="1" s="1"/>
  <c r="BF259" i="1"/>
  <c r="AM259" i="1"/>
  <c r="BJ259" i="1" s="1"/>
  <c r="BE258" i="1"/>
  <c r="AL258" i="1"/>
  <c r="BI258" i="1" s="1"/>
  <c r="BS258" i="1" s="1"/>
  <c r="BD257" i="1"/>
  <c r="L262" i="1"/>
  <c r="AB261" i="1"/>
  <c r="Q261" i="1"/>
  <c r="M262" i="1"/>
  <c r="S262" i="1" s="1"/>
  <c r="BQ261" i="1" l="1"/>
  <c r="BV260" i="1"/>
  <c r="BN260" i="1"/>
  <c r="BP262" i="1"/>
  <c r="BO260" i="1"/>
  <c r="BT259" i="1"/>
  <c r="AP261" i="1"/>
  <c r="BL261" i="1" s="1"/>
  <c r="AL259" i="1"/>
  <c r="BI259" i="1" s="1"/>
  <c r="BS259" i="1" s="1"/>
  <c r="BD258" i="1"/>
  <c r="Z260" i="1"/>
  <c r="AD260" i="1" s="1"/>
  <c r="AC260" i="1"/>
  <c r="Y261" i="1"/>
  <c r="L263" i="1"/>
  <c r="AB262" i="1"/>
  <c r="Q262" i="1"/>
  <c r="M263" i="1"/>
  <c r="S263" i="1" s="1"/>
  <c r="AM260" i="1"/>
  <c r="BJ260" i="1" s="1"/>
  <c r="BE259" i="1"/>
  <c r="P262" i="1"/>
  <c r="R261" i="1"/>
  <c r="AN261" i="1"/>
  <c r="BK261" i="1" s="1"/>
  <c r="BU261" i="1" s="1"/>
  <c r="BF260" i="1"/>
  <c r="AG260" i="1"/>
  <c r="BO261" i="1" l="1"/>
  <c r="BT260" i="1"/>
  <c r="BP263" i="1"/>
  <c r="BQ262" i="1"/>
  <c r="BV261" i="1"/>
  <c r="BN261" i="1"/>
  <c r="AP262" i="1"/>
  <c r="BL262" i="1" s="1"/>
  <c r="AG261" i="1"/>
  <c r="AN262" i="1"/>
  <c r="BK262" i="1" s="1"/>
  <c r="BU262" i="1" s="1"/>
  <c r="BF261" i="1"/>
  <c r="AM261" i="1"/>
  <c r="BJ261" i="1" s="1"/>
  <c r="BE260" i="1"/>
  <c r="L264" i="1"/>
  <c r="AB263" i="1"/>
  <c r="Q263" i="1"/>
  <c r="M264" i="1"/>
  <c r="S264" i="1" s="1"/>
  <c r="P263" i="1"/>
  <c r="R262" i="1"/>
  <c r="Z261" i="1"/>
  <c r="AD261" i="1" s="1"/>
  <c r="Y262" i="1"/>
  <c r="AC261" i="1"/>
  <c r="AL260" i="1"/>
  <c r="BI260" i="1" s="1"/>
  <c r="BS260" i="1" s="1"/>
  <c r="BD259" i="1"/>
  <c r="BP264" i="1" l="1"/>
  <c r="BN262" i="1"/>
  <c r="BQ263" i="1"/>
  <c r="BV262" i="1"/>
  <c r="BO262" i="1"/>
  <c r="BT261" i="1"/>
  <c r="AP263" i="1"/>
  <c r="BL263" i="1" s="1"/>
  <c r="AL261" i="1"/>
  <c r="BI261" i="1" s="1"/>
  <c r="BS261" i="1" s="1"/>
  <c r="BD260" i="1"/>
  <c r="L265" i="1"/>
  <c r="AB264" i="1"/>
  <c r="Q264" i="1"/>
  <c r="M265" i="1"/>
  <c r="S265" i="1" s="1"/>
  <c r="Z262" i="1"/>
  <c r="AD262" i="1" s="1"/>
  <c r="Y263" i="1"/>
  <c r="AC262" i="1"/>
  <c r="P264" i="1"/>
  <c r="R263" i="1"/>
  <c r="AN263" i="1"/>
  <c r="BK263" i="1" s="1"/>
  <c r="BU263" i="1" s="1"/>
  <c r="BF262" i="1"/>
  <c r="AM262" i="1"/>
  <c r="BJ262" i="1" s="1"/>
  <c r="BE261" i="1"/>
  <c r="AG262" i="1"/>
  <c r="BN263" i="1" l="1"/>
  <c r="BO263" i="1"/>
  <c r="BT262" i="1"/>
  <c r="BQ264" i="1"/>
  <c r="BV263" i="1"/>
  <c r="BP265" i="1"/>
  <c r="AP264" i="1"/>
  <c r="BL264" i="1" s="1"/>
  <c r="L266" i="1"/>
  <c r="AB265" i="1"/>
  <c r="Q265" i="1"/>
  <c r="M266" i="1"/>
  <c r="S266" i="1" s="1"/>
  <c r="AN264" i="1"/>
  <c r="BK264" i="1" s="1"/>
  <c r="BU264" i="1" s="1"/>
  <c r="BF263" i="1"/>
  <c r="Z263" i="1"/>
  <c r="AD263" i="1" s="1"/>
  <c r="AC263" i="1"/>
  <c r="Y264" i="1"/>
  <c r="AM263" i="1"/>
  <c r="BJ263" i="1" s="1"/>
  <c r="BE262" i="1"/>
  <c r="AG263" i="1"/>
  <c r="P265" i="1"/>
  <c r="R264" i="1"/>
  <c r="AL262" i="1"/>
  <c r="BI262" i="1" s="1"/>
  <c r="BS262" i="1" s="1"/>
  <c r="BD261" i="1"/>
  <c r="BO264" i="1" l="1"/>
  <c r="BT263" i="1"/>
  <c r="BN264" i="1"/>
  <c r="BP266" i="1"/>
  <c r="BQ265" i="1"/>
  <c r="BV264" i="1"/>
  <c r="AP265" i="1"/>
  <c r="BL265" i="1" s="1"/>
  <c r="P266" i="1"/>
  <c r="R265" i="1"/>
  <c r="AM264" i="1"/>
  <c r="BJ264" i="1" s="1"/>
  <c r="BE263" i="1"/>
  <c r="AL263" i="1"/>
  <c r="BI263" i="1" s="1"/>
  <c r="BS263" i="1" s="1"/>
  <c r="BD262" i="1"/>
  <c r="AG264" i="1"/>
  <c r="Z264" i="1"/>
  <c r="AD264" i="1" s="1"/>
  <c r="Y265" i="1"/>
  <c r="AC264" i="1"/>
  <c r="AN265" i="1"/>
  <c r="BK265" i="1" s="1"/>
  <c r="BU265" i="1" s="1"/>
  <c r="BF264" i="1"/>
  <c r="L267" i="1"/>
  <c r="AB266" i="1"/>
  <c r="Q266" i="1"/>
  <c r="M267" i="1"/>
  <c r="S267" i="1" s="1"/>
  <c r="BN265" i="1" l="1"/>
  <c r="BP267" i="1"/>
  <c r="BO265" i="1"/>
  <c r="BT264" i="1"/>
  <c r="BQ266" i="1"/>
  <c r="BV265" i="1"/>
  <c r="AP266" i="1"/>
  <c r="BL266" i="1" s="1"/>
  <c r="AN266" i="1"/>
  <c r="BK266" i="1" s="1"/>
  <c r="BU266" i="1" s="1"/>
  <c r="BF265" i="1"/>
  <c r="AM265" i="1"/>
  <c r="BJ265" i="1" s="1"/>
  <c r="BE264" i="1"/>
  <c r="L268" i="1"/>
  <c r="AB267" i="1"/>
  <c r="Q267" i="1"/>
  <c r="M268" i="1"/>
  <c r="S268" i="1" s="1"/>
  <c r="Z265" i="1"/>
  <c r="AD265" i="1" s="1"/>
  <c r="Y266" i="1"/>
  <c r="AC265" i="1"/>
  <c r="AG265" i="1"/>
  <c r="AL264" i="1"/>
  <c r="BI264" i="1" s="1"/>
  <c r="BS264" i="1" s="1"/>
  <c r="BD263" i="1"/>
  <c r="P267" i="1"/>
  <c r="R266" i="1"/>
  <c r="BQ267" i="1" l="1"/>
  <c r="BV266" i="1"/>
  <c r="BP268" i="1"/>
  <c r="BN266" i="1"/>
  <c r="BO266" i="1"/>
  <c r="BT265" i="1"/>
  <c r="AP267" i="1"/>
  <c r="BL267" i="1" s="1"/>
  <c r="P268" i="1"/>
  <c r="R267" i="1"/>
  <c r="AM266" i="1"/>
  <c r="BJ266" i="1" s="1"/>
  <c r="BE265" i="1"/>
  <c r="AG266" i="1"/>
  <c r="AL265" i="1"/>
  <c r="BI265" i="1" s="1"/>
  <c r="BS265" i="1" s="1"/>
  <c r="BD264" i="1"/>
  <c r="Z266" i="1"/>
  <c r="AD266" i="1" s="1"/>
  <c r="Y267" i="1"/>
  <c r="AC266" i="1"/>
  <c r="L269" i="1"/>
  <c r="AB268" i="1"/>
  <c r="Q268" i="1"/>
  <c r="M269" i="1"/>
  <c r="S269" i="1" s="1"/>
  <c r="AN267" i="1"/>
  <c r="BK267" i="1" s="1"/>
  <c r="BU267" i="1" s="1"/>
  <c r="BF266" i="1"/>
  <c r="BP269" i="1" l="1"/>
  <c r="BN267" i="1"/>
  <c r="BQ268" i="1"/>
  <c r="BV267" i="1"/>
  <c r="BO267" i="1"/>
  <c r="BT266" i="1"/>
  <c r="AP268" i="1"/>
  <c r="BL268" i="1" s="1"/>
  <c r="L270" i="1"/>
  <c r="AB269" i="1"/>
  <c r="Q269" i="1"/>
  <c r="M270" i="1"/>
  <c r="S270" i="1" s="1"/>
  <c r="AN268" i="1"/>
  <c r="BK268" i="1" s="1"/>
  <c r="BU268" i="1" s="1"/>
  <c r="BF267" i="1"/>
  <c r="AM267" i="1"/>
  <c r="BJ267" i="1" s="1"/>
  <c r="BE266" i="1"/>
  <c r="Z267" i="1"/>
  <c r="AD267" i="1" s="1"/>
  <c r="Y268" i="1"/>
  <c r="AC267" i="1"/>
  <c r="AL266" i="1"/>
  <c r="BI266" i="1" s="1"/>
  <c r="BS266" i="1" s="1"/>
  <c r="BD265" i="1"/>
  <c r="AG267" i="1"/>
  <c r="P269" i="1"/>
  <c r="R268" i="1"/>
  <c r="BN268" i="1" l="1"/>
  <c r="BQ269" i="1"/>
  <c r="BV268" i="1"/>
  <c r="BP270" i="1"/>
  <c r="BO268" i="1"/>
  <c r="BT267" i="1"/>
  <c r="AP269" i="1"/>
  <c r="BL269" i="1" s="1"/>
  <c r="P270" i="1"/>
  <c r="R269" i="1"/>
  <c r="AL267" i="1"/>
  <c r="BI267" i="1" s="1"/>
  <c r="BS267" i="1" s="1"/>
  <c r="BD266" i="1"/>
  <c r="AM268" i="1"/>
  <c r="BJ268" i="1" s="1"/>
  <c r="BE267" i="1"/>
  <c r="AG268" i="1"/>
  <c r="Z268" i="1"/>
  <c r="AD268" i="1" s="1"/>
  <c r="Y269" i="1"/>
  <c r="AC268" i="1"/>
  <c r="AN269" i="1"/>
  <c r="BK269" i="1" s="1"/>
  <c r="BU269" i="1" s="1"/>
  <c r="BF268" i="1"/>
  <c r="L271" i="1"/>
  <c r="AB270" i="1"/>
  <c r="Q270" i="1"/>
  <c r="M271" i="1"/>
  <c r="S271" i="1" s="1"/>
  <c r="BO269" i="1" l="1"/>
  <c r="BT268" i="1"/>
  <c r="BP271" i="1"/>
  <c r="BN269" i="1"/>
  <c r="BQ270" i="1"/>
  <c r="BV269" i="1"/>
  <c r="AP270" i="1"/>
  <c r="BL270" i="1" s="1"/>
  <c r="AL268" i="1"/>
  <c r="BI268" i="1" s="1"/>
  <c r="BS268" i="1" s="1"/>
  <c r="BD267" i="1"/>
  <c r="AN270" i="1"/>
  <c r="BK270" i="1" s="1"/>
  <c r="BU270" i="1" s="1"/>
  <c r="BF269" i="1"/>
  <c r="Z269" i="1"/>
  <c r="AD269" i="1" s="1"/>
  <c r="AC269" i="1"/>
  <c r="Y270" i="1"/>
  <c r="AG269" i="1"/>
  <c r="L272" i="1"/>
  <c r="AB271" i="1"/>
  <c r="Q271" i="1"/>
  <c r="M272" i="1"/>
  <c r="S272" i="1" s="1"/>
  <c r="AM269" i="1"/>
  <c r="BJ269" i="1" s="1"/>
  <c r="BE268" i="1"/>
  <c r="P271" i="1"/>
  <c r="R270" i="1"/>
  <c r="BP272" i="1" l="1"/>
  <c r="BO270" i="1"/>
  <c r="BT269" i="1"/>
  <c r="BQ271" i="1"/>
  <c r="BV270" i="1"/>
  <c r="BN270" i="1"/>
  <c r="AP271" i="1"/>
  <c r="BL271" i="1" s="1"/>
  <c r="Z270" i="1"/>
  <c r="AD270" i="1" s="1"/>
  <c r="Y271" i="1"/>
  <c r="AC270" i="1"/>
  <c r="P272" i="1"/>
  <c r="R271" i="1"/>
  <c r="AG270" i="1"/>
  <c r="AN271" i="1"/>
  <c r="BK271" i="1" s="1"/>
  <c r="BU271" i="1" s="1"/>
  <c r="BF270" i="1"/>
  <c r="AM270" i="1"/>
  <c r="BJ270" i="1" s="1"/>
  <c r="BE269" i="1"/>
  <c r="L273" i="1"/>
  <c r="AB272" i="1"/>
  <c r="Q272" i="1"/>
  <c r="M273" i="1"/>
  <c r="S273" i="1" s="1"/>
  <c r="AL269" i="1"/>
  <c r="BI269" i="1" s="1"/>
  <c r="BS269" i="1" s="1"/>
  <c r="BD268" i="1"/>
  <c r="BN271" i="1" l="1"/>
  <c r="BQ272" i="1"/>
  <c r="BV271" i="1"/>
  <c r="BP273" i="1"/>
  <c r="BO271" i="1"/>
  <c r="BT270" i="1"/>
  <c r="AP272" i="1"/>
  <c r="BL272" i="1" s="1"/>
  <c r="L274" i="1"/>
  <c r="AB273" i="1"/>
  <c r="Q273" i="1"/>
  <c r="M274" i="1"/>
  <c r="S274" i="1" s="1"/>
  <c r="P273" i="1"/>
  <c r="R272" i="1"/>
  <c r="AL270" i="1"/>
  <c r="BI270" i="1" s="1"/>
  <c r="BS270" i="1" s="1"/>
  <c r="BD269" i="1"/>
  <c r="AM271" i="1"/>
  <c r="BJ271" i="1" s="1"/>
  <c r="BE270" i="1"/>
  <c r="AG271" i="1"/>
  <c r="Z271" i="1"/>
  <c r="AD271" i="1" s="1"/>
  <c r="Y272" i="1"/>
  <c r="AC271" i="1"/>
  <c r="AN272" i="1"/>
  <c r="BK272" i="1" s="1"/>
  <c r="BU272" i="1" s="1"/>
  <c r="BF271" i="1"/>
  <c r="BO272" i="1" l="1"/>
  <c r="BT271" i="1"/>
  <c r="BQ273" i="1"/>
  <c r="BV272" i="1"/>
  <c r="BP274" i="1"/>
  <c r="BN272" i="1"/>
  <c r="AP273" i="1"/>
  <c r="BL273" i="1" s="1"/>
  <c r="Z272" i="1"/>
  <c r="AD272" i="1" s="1"/>
  <c r="Y273" i="1"/>
  <c r="AC272" i="1"/>
  <c r="AN273" i="1"/>
  <c r="BK273" i="1" s="1"/>
  <c r="BU273" i="1" s="1"/>
  <c r="BF272" i="1"/>
  <c r="AG272" i="1"/>
  <c r="AL271" i="1"/>
  <c r="BI271" i="1" s="1"/>
  <c r="BS271" i="1" s="1"/>
  <c r="BD270" i="1"/>
  <c r="AM272" i="1"/>
  <c r="BJ272" i="1" s="1"/>
  <c r="BE271" i="1"/>
  <c r="P274" i="1"/>
  <c r="R273" i="1"/>
  <c r="L275" i="1"/>
  <c r="AB274" i="1"/>
  <c r="Q274" i="1"/>
  <c r="M275" i="1"/>
  <c r="S275" i="1" s="1"/>
  <c r="BN273" i="1" l="1"/>
  <c r="BP275" i="1"/>
  <c r="BO273" i="1"/>
  <c r="BT272" i="1"/>
  <c r="BQ274" i="1"/>
  <c r="BV273" i="1"/>
  <c r="AP274" i="1"/>
  <c r="BL274" i="1" s="1"/>
  <c r="AL272" i="1"/>
  <c r="BI272" i="1" s="1"/>
  <c r="BS272" i="1" s="1"/>
  <c r="BD271" i="1"/>
  <c r="L276" i="1"/>
  <c r="AB275" i="1"/>
  <c r="Q275" i="1"/>
  <c r="M276" i="1"/>
  <c r="S276" i="1" s="1"/>
  <c r="AM273" i="1"/>
  <c r="BJ273" i="1" s="1"/>
  <c r="BE272" i="1"/>
  <c r="AG273" i="1"/>
  <c r="Z273" i="1"/>
  <c r="AD273" i="1" s="1"/>
  <c r="Y274" i="1"/>
  <c r="AC273" i="1"/>
  <c r="P275" i="1"/>
  <c r="R274" i="1"/>
  <c r="AN274" i="1"/>
  <c r="BK274" i="1" s="1"/>
  <c r="BU274" i="1" s="1"/>
  <c r="BF273" i="1"/>
  <c r="BP276" i="1" l="1"/>
  <c r="BO274" i="1"/>
  <c r="BT273" i="1"/>
  <c r="BN274" i="1"/>
  <c r="BQ275" i="1"/>
  <c r="BV274" i="1"/>
  <c r="AP275" i="1"/>
  <c r="BL275" i="1" s="1"/>
  <c r="L277" i="1"/>
  <c r="AB276" i="1"/>
  <c r="Q276" i="1"/>
  <c r="M277" i="1"/>
  <c r="S277" i="1" s="1"/>
  <c r="Z274" i="1"/>
  <c r="AD274" i="1" s="1"/>
  <c r="Y275" i="1"/>
  <c r="AC274" i="1"/>
  <c r="P276" i="1"/>
  <c r="R275" i="1"/>
  <c r="AN275" i="1"/>
  <c r="BK275" i="1" s="1"/>
  <c r="BU275" i="1" s="1"/>
  <c r="BF274" i="1"/>
  <c r="AM274" i="1"/>
  <c r="BJ274" i="1" s="1"/>
  <c r="BE273" i="1"/>
  <c r="AG274" i="1"/>
  <c r="AL273" i="1"/>
  <c r="BI273" i="1" s="1"/>
  <c r="BS273" i="1" s="1"/>
  <c r="BD272" i="1"/>
  <c r="BO275" i="1" l="1"/>
  <c r="BT274" i="1"/>
  <c r="BN275" i="1"/>
  <c r="BP277" i="1"/>
  <c r="BQ276" i="1"/>
  <c r="BV275" i="1"/>
  <c r="AP276" i="1"/>
  <c r="BL276" i="1" s="1"/>
  <c r="AL274" i="1"/>
  <c r="BI274" i="1" s="1"/>
  <c r="BS274" i="1" s="1"/>
  <c r="BD273" i="1"/>
  <c r="P277" i="1"/>
  <c r="R276" i="1"/>
  <c r="AG275" i="1"/>
  <c r="AN276" i="1"/>
  <c r="BK276" i="1" s="1"/>
  <c r="BU276" i="1" s="1"/>
  <c r="BF275" i="1"/>
  <c r="Z275" i="1"/>
  <c r="AD275" i="1" s="1"/>
  <c r="Y276" i="1"/>
  <c r="AC275" i="1"/>
  <c r="AM275" i="1"/>
  <c r="BJ275" i="1" s="1"/>
  <c r="BE274" i="1"/>
  <c r="L278" i="1"/>
  <c r="AB277" i="1"/>
  <c r="Q277" i="1"/>
  <c r="M278" i="1"/>
  <c r="S278" i="1" s="1"/>
  <c r="BQ277" i="1" l="1"/>
  <c r="BV276" i="1"/>
  <c r="BN276" i="1"/>
  <c r="BP278" i="1"/>
  <c r="BO276" i="1"/>
  <c r="BT275" i="1"/>
  <c r="AP277" i="1"/>
  <c r="BL277" i="1" s="1"/>
  <c r="P278" i="1"/>
  <c r="R277" i="1"/>
  <c r="AM276" i="1"/>
  <c r="BJ276" i="1" s="1"/>
  <c r="BE275" i="1"/>
  <c r="AN277" i="1"/>
  <c r="BK277" i="1" s="1"/>
  <c r="BU277" i="1" s="1"/>
  <c r="BF276" i="1"/>
  <c r="L279" i="1"/>
  <c r="AB278" i="1"/>
  <c r="Q278" i="1"/>
  <c r="M279" i="1"/>
  <c r="S279" i="1" s="1"/>
  <c r="Z276" i="1"/>
  <c r="AD276" i="1" s="1"/>
  <c r="Y277" i="1"/>
  <c r="AC276" i="1"/>
  <c r="AG276" i="1"/>
  <c r="AL275" i="1"/>
  <c r="BI275" i="1" s="1"/>
  <c r="BS275" i="1" s="1"/>
  <c r="BD274" i="1"/>
  <c r="BO277" i="1" l="1"/>
  <c r="BT276" i="1"/>
  <c r="BP279" i="1"/>
  <c r="BQ278" i="1"/>
  <c r="BV277" i="1"/>
  <c r="BN277" i="1"/>
  <c r="AP278" i="1"/>
  <c r="BL278" i="1" s="1"/>
  <c r="BJ277" i="1"/>
  <c r="AL276" i="1"/>
  <c r="BI276" i="1" s="1"/>
  <c r="BS276" i="1" s="1"/>
  <c r="BD275" i="1"/>
  <c r="L280" i="1"/>
  <c r="AB279" i="1"/>
  <c r="Q279" i="1"/>
  <c r="M280" i="1"/>
  <c r="S280" i="1" s="1"/>
  <c r="AM277" i="1"/>
  <c r="BE276" i="1"/>
  <c r="Z277" i="1"/>
  <c r="AD277" i="1" s="1"/>
  <c r="Y278" i="1"/>
  <c r="AC277" i="1"/>
  <c r="AG277" i="1"/>
  <c r="AN278" i="1"/>
  <c r="BK278" i="1" s="1"/>
  <c r="BU278" i="1" s="1"/>
  <c r="BF277" i="1"/>
  <c r="P279" i="1"/>
  <c r="R278" i="1"/>
  <c r="BN278" i="1" l="1"/>
  <c r="BP280" i="1"/>
  <c r="BQ279" i="1"/>
  <c r="BV278" i="1"/>
  <c r="BO278" i="1"/>
  <c r="BT277" i="1"/>
  <c r="AP279" i="1"/>
  <c r="BL279" i="1" s="1"/>
  <c r="L281" i="1"/>
  <c r="AB280" i="1"/>
  <c r="Q280" i="1"/>
  <c r="M281" i="1"/>
  <c r="S281" i="1" s="1"/>
  <c r="AG278" i="1"/>
  <c r="AN279" i="1"/>
  <c r="BK279" i="1" s="1"/>
  <c r="BU279" i="1" s="1"/>
  <c r="BF278" i="1"/>
  <c r="Z278" i="1"/>
  <c r="AD278" i="1" s="1"/>
  <c r="AC278" i="1"/>
  <c r="Y279" i="1"/>
  <c r="P280" i="1"/>
  <c r="R279" i="1"/>
  <c r="AM278" i="1"/>
  <c r="BJ278" i="1" s="1"/>
  <c r="BE277" i="1"/>
  <c r="AL277" i="1"/>
  <c r="BI277" i="1" s="1"/>
  <c r="BS277" i="1" s="1"/>
  <c r="BD276" i="1"/>
  <c r="BP281" i="1" l="1"/>
  <c r="BQ280" i="1"/>
  <c r="BV279" i="1"/>
  <c r="BN279" i="1"/>
  <c r="BO279" i="1"/>
  <c r="BT278" i="1"/>
  <c r="AP280" i="1"/>
  <c r="BL280" i="1" s="1"/>
  <c r="AL278" i="1"/>
  <c r="BI278" i="1" s="1"/>
  <c r="BS278" i="1" s="1"/>
  <c r="BD277" i="1"/>
  <c r="P281" i="1"/>
  <c r="R280" i="1"/>
  <c r="Z279" i="1"/>
  <c r="AD279" i="1" s="1"/>
  <c r="Y280" i="1"/>
  <c r="AC279" i="1"/>
  <c r="AN280" i="1"/>
  <c r="BK280" i="1" s="1"/>
  <c r="BU280" i="1" s="1"/>
  <c r="BF279" i="1"/>
  <c r="AM279" i="1"/>
  <c r="BJ279" i="1" s="1"/>
  <c r="BE278" i="1"/>
  <c r="AG279" i="1"/>
  <c r="L282" i="1"/>
  <c r="AB281" i="1"/>
  <c r="Q281" i="1"/>
  <c r="M282" i="1"/>
  <c r="S282" i="1" s="1"/>
  <c r="BO280" i="1" l="1"/>
  <c r="BT279" i="1"/>
  <c r="BQ281" i="1"/>
  <c r="BV280" i="1"/>
  <c r="BN280" i="1"/>
  <c r="BP282" i="1"/>
  <c r="AP281" i="1"/>
  <c r="BL281" i="1" s="1"/>
  <c r="AG280" i="1"/>
  <c r="P282" i="1"/>
  <c r="R281" i="1"/>
  <c r="AN281" i="1"/>
  <c r="BK281" i="1" s="1"/>
  <c r="BU281" i="1" s="1"/>
  <c r="BF280" i="1"/>
  <c r="L283" i="1"/>
  <c r="AB282" i="1"/>
  <c r="M283" i="1"/>
  <c r="S283" i="1" s="1"/>
  <c r="Q282" i="1"/>
  <c r="AM280" i="1"/>
  <c r="BJ280" i="1" s="1"/>
  <c r="BE279" i="1"/>
  <c r="Z280" i="1"/>
  <c r="AD280" i="1" s="1"/>
  <c r="Y281" i="1"/>
  <c r="AC280" i="1"/>
  <c r="AL279" i="1"/>
  <c r="BI279" i="1" s="1"/>
  <c r="BS279" i="1" s="1"/>
  <c r="BD278" i="1"/>
  <c r="BP283" i="1" l="1"/>
  <c r="BN281" i="1"/>
  <c r="BO281" i="1"/>
  <c r="BT280" i="1"/>
  <c r="BQ282" i="1"/>
  <c r="BV281" i="1"/>
  <c r="AP282" i="1"/>
  <c r="BL282" i="1" s="1"/>
  <c r="P283" i="1"/>
  <c r="R282" i="1"/>
  <c r="Z281" i="1"/>
  <c r="AD281" i="1" s="1"/>
  <c r="Y282" i="1"/>
  <c r="AC281" i="1"/>
  <c r="AL280" i="1"/>
  <c r="BI280" i="1" s="1"/>
  <c r="BS280" i="1" s="1"/>
  <c r="BD279" i="1"/>
  <c r="AM281" i="1"/>
  <c r="BJ281" i="1" s="1"/>
  <c r="BE280" i="1"/>
  <c r="L284" i="1"/>
  <c r="AB283" i="1"/>
  <c r="Q283" i="1"/>
  <c r="M284" i="1"/>
  <c r="S284" i="1" s="1"/>
  <c r="AN282" i="1"/>
  <c r="BK282" i="1" s="1"/>
  <c r="BU282" i="1" s="1"/>
  <c r="BF281" i="1"/>
  <c r="AG281" i="1"/>
  <c r="BQ283" i="1" l="1"/>
  <c r="BV282" i="1"/>
  <c r="BO282" i="1"/>
  <c r="BT281" i="1"/>
  <c r="BP284" i="1"/>
  <c r="BN282" i="1"/>
  <c r="AP283" i="1"/>
  <c r="BL283" i="1" s="1"/>
  <c r="AG282" i="1"/>
  <c r="AM282" i="1"/>
  <c r="BJ282" i="1" s="1"/>
  <c r="BE281" i="1"/>
  <c r="AN283" i="1"/>
  <c r="BK283" i="1" s="1"/>
  <c r="BU283" i="1" s="1"/>
  <c r="BF282" i="1"/>
  <c r="L285" i="1"/>
  <c r="AB284" i="1"/>
  <c r="Q284" i="1"/>
  <c r="M285" i="1"/>
  <c r="S285" i="1" s="1"/>
  <c r="AL281" i="1"/>
  <c r="BI281" i="1" s="1"/>
  <c r="BS281" i="1" s="1"/>
  <c r="BD280" i="1"/>
  <c r="Z282" i="1"/>
  <c r="AD282" i="1" s="1"/>
  <c r="Y283" i="1"/>
  <c r="AC282" i="1"/>
  <c r="P284" i="1"/>
  <c r="R283" i="1"/>
  <c r="BO283" i="1" l="1"/>
  <c r="BT282" i="1"/>
  <c r="BN283" i="1"/>
  <c r="BP285" i="1"/>
  <c r="BQ284" i="1"/>
  <c r="BV283" i="1"/>
  <c r="AP284" i="1"/>
  <c r="BL284" i="1" s="1"/>
  <c r="P285" i="1"/>
  <c r="R284" i="1"/>
  <c r="L286" i="1"/>
  <c r="AB285" i="1"/>
  <c r="Q285" i="1"/>
  <c r="M286" i="1"/>
  <c r="S286" i="1" s="1"/>
  <c r="Z283" i="1"/>
  <c r="AD283" i="1" s="1"/>
  <c r="Y284" i="1"/>
  <c r="AC283" i="1"/>
  <c r="AL282" i="1"/>
  <c r="BI282" i="1" s="1"/>
  <c r="BS282" i="1" s="1"/>
  <c r="BD281" i="1"/>
  <c r="AM283" i="1"/>
  <c r="BJ283" i="1" s="1"/>
  <c r="BE282" i="1"/>
  <c r="AN284" i="1"/>
  <c r="BK284" i="1" s="1"/>
  <c r="BU284" i="1" s="1"/>
  <c r="BF283" i="1"/>
  <c r="AG283" i="1"/>
  <c r="BQ285" i="1" l="1"/>
  <c r="BV284" i="1"/>
  <c r="BP286" i="1"/>
  <c r="BO284" i="1"/>
  <c r="BT283" i="1"/>
  <c r="BN284" i="1"/>
  <c r="AP285" i="1"/>
  <c r="BL285" i="1" s="1"/>
  <c r="Z284" i="1"/>
  <c r="AD284" i="1" s="1"/>
  <c r="Y285" i="1"/>
  <c r="AC284" i="1"/>
  <c r="AN285" i="1"/>
  <c r="BK285" i="1" s="1"/>
  <c r="BU285" i="1" s="1"/>
  <c r="BF284" i="1"/>
  <c r="AL283" i="1"/>
  <c r="BI283" i="1" s="1"/>
  <c r="BS283" i="1" s="1"/>
  <c r="BD282" i="1"/>
  <c r="AG284" i="1"/>
  <c r="AM284" i="1"/>
  <c r="BJ284" i="1" s="1"/>
  <c r="BE283" i="1"/>
  <c r="L287" i="1"/>
  <c r="AB286" i="1"/>
  <c r="Q286" i="1"/>
  <c r="M287" i="1"/>
  <c r="S287" i="1" s="1"/>
  <c r="P286" i="1"/>
  <c r="R285" i="1"/>
  <c r="BP287" i="1" l="1"/>
  <c r="BO285" i="1"/>
  <c r="BT284" i="1"/>
  <c r="BQ286" i="1"/>
  <c r="BV285" i="1"/>
  <c r="BN285" i="1"/>
  <c r="AP286" i="1"/>
  <c r="BL286" i="1" s="1"/>
  <c r="P287" i="1"/>
  <c r="R286" i="1"/>
  <c r="AG285" i="1"/>
  <c r="AM285" i="1"/>
  <c r="BJ285" i="1" s="1"/>
  <c r="BE284" i="1"/>
  <c r="AL284" i="1"/>
  <c r="BI284" i="1" s="1"/>
  <c r="BS284" i="1" s="1"/>
  <c r="BD283" i="1"/>
  <c r="Z285" i="1"/>
  <c r="AD285" i="1" s="1"/>
  <c r="AC285" i="1"/>
  <c r="Y286" i="1"/>
  <c r="L288" i="1"/>
  <c r="AB287" i="1"/>
  <c r="Q287" i="1"/>
  <c r="M288" i="1"/>
  <c r="S288" i="1" s="1"/>
  <c r="AN286" i="1"/>
  <c r="BK286" i="1" s="1"/>
  <c r="BU286" i="1" s="1"/>
  <c r="BF285" i="1"/>
  <c r="BN286" i="1" l="1"/>
  <c r="BQ287" i="1"/>
  <c r="BV286" i="1"/>
  <c r="BP288" i="1"/>
  <c r="BO286" i="1"/>
  <c r="BT285" i="1"/>
  <c r="AP287" i="1"/>
  <c r="BL287" i="1" s="1"/>
  <c r="AN287" i="1"/>
  <c r="BK287" i="1" s="1"/>
  <c r="BU287" i="1" s="1"/>
  <c r="BF286" i="1"/>
  <c r="Z286" i="1"/>
  <c r="AD286" i="1" s="1"/>
  <c r="Y287" i="1"/>
  <c r="AC286" i="1"/>
  <c r="AG286" i="1"/>
  <c r="L289" i="1"/>
  <c r="AB288" i="1"/>
  <c r="M289" i="1"/>
  <c r="S289" i="1" s="1"/>
  <c r="Q288" i="1"/>
  <c r="AL285" i="1"/>
  <c r="BI285" i="1" s="1"/>
  <c r="BS285" i="1" s="1"/>
  <c r="BD284" i="1"/>
  <c r="AM286" i="1"/>
  <c r="BJ286" i="1" s="1"/>
  <c r="BE285" i="1"/>
  <c r="P288" i="1"/>
  <c r="R287" i="1"/>
  <c r="BQ288" i="1" l="1"/>
  <c r="BV287" i="1"/>
  <c r="BP289" i="1"/>
  <c r="BN287" i="1"/>
  <c r="BO287" i="1"/>
  <c r="BT286" i="1"/>
  <c r="AP288" i="1"/>
  <c r="BL288" i="1" s="1"/>
  <c r="P289" i="1"/>
  <c r="R288" i="1"/>
  <c r="L290" i="1"/>
  <c r="AB289" i="1"/>
  <c r="Q289" i="1"/>
  <c r="M290" i="1"/>
  <c r="S290" i="1" s="1"/>
  <c r="AM287" i="1"/>
  <c r="BJ287" i="1" s="1"/>
  <c r="BE286" i="1"/>
  <c r="AG287" i="1"/>
  <c r="AL286" i="1"/>
  <c r="BI286" i="1" s="1"/>
  <c r="BS286" i="1" s="1"/>
  <c r="BD285" i="1"/>
  <c r="Z287" i="1"/>
  <c r="AD287" i="1" s="1"/>
  <c r="Y288" i="1"/>
  <c r="AC287" i="1"/>
  <c r="AN288" i="1"/>
  <c r="BK288" i="1" s="1"/>
  <c r="BU288" i="1" s="1"/>
  <c r="BF287" i="1"/>
  <c r="BO288" i="1" l="1"/>
  <c r="BT287" i="1"/>
  <c r="BN288" i="1"/>
  <c r="BQ289" i="1"/>
  <c r="BV288" i="1"/>
  <c r="BP290" i="1"/>
  <c r="AP289" i="1"/>
  <c r="BL289" i="1" s="1"/>
  <c r="AM288" i="1"/>
  <c r="BJ288" i="1" s="1"/>
  <c r="BE287" i="1"/>
  <c r="L291" i="1"/>
  <c r="AB290" i="1"/>
  <c r="Q290" i="1"/>
  <c r="M291" i="1"/>
  <c r="S291" i="1" s="1"/>
  <c r="AN289" i="1"/>
  <c r="BK289" i="1" s="1"/>
  <c r="BU289" i="1" s="1"/>
  <c r="BF288" i="1"/>
  <c r="AL287" i="1"/>
  <c r="BI287" i="1" s="1"/>
  <c r="BS287" i="1" s="1"/>
  <c r="BD286" i="1"/>
  <c r="Z288" i="1"/>
  <c r="AD288" i="1" s="1"/>
  <c r="Y289" i="1"/>
  <c r="AC288" i="1"/>
  <c r="AG288" i="1"/>
  <c r="P290" i="1"/>
  <c r="R289" i="1"/>
  <c r="BN289" i="1" l="1"/>
  <c r="BP291" i="1"/>
  <c r="BQ290" i="1"/>
  <c r="BV289" i="1"/>
  <c r="BO289" i="1"/>
  <c r="BT288" i="1"/>
  <c r="AP290" i="1"/>
  <c r="BL290" i="1" s="1"/>
  <c r="P291" i="1"/>
  <c r="R290" i="1"/>
  <c r="AN290" i="1"/>
  <c r="BK290" i="1" s="1"/>
  <c r="BU290" i="1" s="1"/>
  <c r="BF289" i="1"/>
  <c r="AG289" i="1"/>
  <c r="Z289" i="1"/>
  <c r="AD289" i="1" s="1"/>
  <c r="AC289" i="1"/>
  <c r="Y290" i="1"/>
  <c r="L292" i="1"/>
  <c r="AB291" i="1"/>
  <c r="Q291" i="1"/>
  <c r="M292" i="1"/>
  <c r="S292" i="1" s="1"/>
  <c r="AL288" i="1"/>
  <c r="BI288" i="1" s="1"/>
  <c r="BS288" i="1" s="1"/>
  <c r="BD287" i="1"/>
  <c r="AM289" i="1"/>
  <c r="BJ289" i="1" s="1"/>
  <c r="BE288" i="1"/>
  <c r="BP292" i="1" l="1"/>
  <c r="BQ291" i="1"/>
  <c r="BV290" i="1"/>
  <c r="BN290" i="1"/>
  <c r="BO290" i="1"/>
  <c r="BT289" i="1"/>
  <c r="AP291" i="1"/>
  <c r="BL291" i="1" s="1"/>
  <c r="AM290" i="1"/>
  <c r="BJ290" i="1" s="1"/>
  <c r="BE289" i="1"/>
  <c r="AN291" i="1"/>
  <c r="BK291" i="1" s="1"/>
  <c r="BU291" i="1" s="1"/>
  <c r="BF290" i="1"/>
  <c r="AL289" i="1"/>
  <c r="BI289" i="1" s="1"/>
  <c r="BS289" i="1" s="1"/>
  <c r="BD288" i="1"/>
  <c r="L293" i="1"/>
  <c r="AB292" i="1"/>
  <c r="Q292" i="1"/>
  <c r="M293" i="1"/>
  <c r="S293" i="1" s="1"/>
  <c r="Z290" i="1"/>
  <c r="AD290" i="1" s="1"/>
  <c r="AC290" i="1"/>
  <c r="Y291" i="1"/>
  <c r="AG290" i="1"/>
  <c r="P292" i="1"/>
  <c r="R291" i="1"/>
  <c r="BQ292" i="1" l="1"/>
  <c r="BV291" i="1"/>
  <c r="BN291" i="1"/>
  <c r="BP293" i="1"/>
  <c r="BO291" i="1"/>
  <c r="BT290" i="1"/>
  <c r="AP292" i="1"/>
  <c r="BL292" i="1" s="1"/>
  <c r="P293" i="1"/>
  <c r="R292" i="1"/>
  <c r="L294" i="1"/>
  <c r="AB293" i="1"/>
  <c r="Q293" i="1"/>
  <c r="M294" i="1"/>
  <c r="S294" i="1" s="1"/>
  <c r="AG291" i="1"/>
  <c r="AN292" i="1"/>
  <c r="BK292" i="1" s="1"/>
  <c r="BU292" i="1" s="1"/>
  <c r="BF291" i="1"/>
  <c r="Z291" i="1"/>
  <c r="AD291" i="1" s="1"/>
  <c r="Y292" i="1"/>
  <c r="AC291" i="1"/>
  <c r="AL290" i="1"/>
  <c r="BI290" i="1" s="1"/>
  <c r="BS290" i="1" s="1"/>
  <c r="BD289" i="1"/>
  <c r="AM291" i="1"/>
  <c r="BJ291" i="1" s="1"/>
  <c r="BE290" i="1"/>
  <c r="BN292" i="1" l="1"/>
  <c r="BO292" i="1"/>
  <c r="BT291" i="1"/>
  <c r="BP294" i="1"/>
  <c r="BQ293" i="1"/>
  <c r="BV292" i="1"/>
  <c r="AP293" i="1"/>
  <c r="BL293" i="1" s="1"/>
  <c r="Z292" i="1"/>
  <c r="AD292" i="1" s="1"/>
  <c r="AC292" i="1"/>
  <c r="Y293" i="1"/>
  <c r="AG292" i="1"/>
  <c r="AL291" i="1"/>
  <c r="BI291" i="1" s="1"/>
  <c r="BS291" i="1" s="1"/>
  <c r="BD290" i="1"/>
  <c r="AM292" i="1"/>
  <c r="BJ292" i="1" s="1"/>
  <c r="BE291" i="1"/>
  <c r="L295" i="1"/>
  <c r="AB294" i="1"/>
  <c r="Q294" i="1"/>
  <c r="M295" i="1"/>
  <c r="S295" i="1" s="1"/>
  <c r="AN293" i="1"/>
  <c r="BK293" i="1" s="1"/>
  <c r="BU293" i="1" s="1"/>
  <c r="BF292" i="1"/>
  <c r="P294" i="1"/>
  <c r="R293" i="1"/>
  <c r="BO293" i="1" l="1"/>
  <c r="BT292" i="1"/>
  <c r="BP295" i="1"/>
  <c r="BN293" i="1"/>
  <c r="BQ294" i="1"/>
  <c r="BV293" i="1"/>
  <c r="AP294" i="1"/>
  <c r="BL294" i="1" s="1"/>
  <c r="Z293" i="1"/>
  <c r="AD293" i="1" s="1"/>
  <c r="Y294" i="1"/>
  <c r="AC293" i="1"/>
  <c r="P295" i="1"/>
  <c r="R294" i="1"/>
  <c r="AM293" i="1"/>
  <c r="BJ293" i="1" s="1"/>
  <c r="BE292" i="1"/>
  <c r="AN294" i="1"/>
  <c r="BK294" i="1" s="1"/>
  <c r="BU294" i="1" s="1"/>
  <c r="BF293" i="1"/>
  <c r="L296" i="1"/>
  <c r="AB295" i="1"/>
  <c r="Q295" i="1"/>
  <c r="M296" i="1"/>
  <c r="S296" i="1" s="1"/>
  <c r="AL292" i="1"/>
  <c r="BI292" i="1" s="1"/>
  <c r="BS292" i="1" s="1"/>
  <c r="BD291" i="1"/>
  <c r="AG293" i="1"/>
  <c r="BP296" i="1" l="1"/>
  <c r="BN294" i="1"/>
  <c r="BO294" i="1"/>
  <c r="BT293" i="1"/>
  <c r="BQ295" i="1"/>
  <c r="BV294" i="1"/>
  <c r="AP295" i="1"/>
  <c r="BL295" i="1" s="1"/>
  <c r="AG294" i="1"/>
  <c r="AN295" i="1"/>
  <c r="BK295" i="1" s="1"/>
  <c r="BU295" i="1" s="1"/>
  <c r="BF294" i="1"/>
  <c r="P296" i="1"/>
  <c r="R295" i="1"/>
  <c r="L297" i="1"/>
  <c r="AB296" i="1"/>
  <c r="Q296" i="1"/>
  <c r="M297" i="1"/>
  <c r="S297" i="1" s="1"/>
  <c r="Z294" i="1"/>
  <c r="AD294" i="1" s="1"/>
  <c r="Y295" i="1"/>
  <c r="AC294" i="1"/>
  <c r="AL293" i="1"/>
  <c r="BI293" i="1" s="1"/>
  <c r="BS293" i="1" s="1"/>
  <c r="BD292" i="1"/>
  <c r="AM294" i="1"/>
  <c r="BJ294" i="1" s="1"/>
  <c r="BE293" i="1"/>
  <c r="BQ296" i="1" l="1"/>
  <c r="BV295" i="1"/>
  <c r="BO295" i="1"/>
  <c r="BT294" i="1"/>
  <c r="BP297" i="1"/>
  <c r="BN295" i="1"/>
  <c r="AP296" i="1"/>
  <c r="BL296" i="1" s="1"/>
  <c r="Z295" i="1"/>
  <c r="AD295" i="1" s="1"/>
  <c r="Y296" i="1"/>
  <c r="AC295" i="1"/>
  <c r="L298" i="1"/>
  <c r="AB297" i="1"/>
  <c r="Q297" i="1"/>
  <c r="M298" i="1"/>
  <c r="S298" i="1" s="1"/>
  <c r="AL294" i="1"/>
  <c r="BI294" i="1" s="1"/>
  <c r="BS294" i="1" s="1"/>
  <c r="BD293" i="1"/>
  <c r="AM295" i="1"/>
  <c r="BJ295" i="1" s="1"/>
  <c r="BE294" i="1"/>
  <c r="AN296" i="1"/>
  <c r="BK296" i="1" s="1"/>
  <c r="BU296" i="1" s="1"/>
  <c r="BF295" i="1"/>
  <c r="P297" i="1"/>
  <c r="R296" i="1"/>
  <c r="AG295" i="1"/>
  <c r="BO296" i="1" l="1"/>
  <c r="BT295" i="1"/>
  <c r="BP298" i="1"/>
  <c r="BQ297" i="1"/>
  <c r="BV296" i="1"/>
  <c r="BN296" i="1"/>
  <c r="AP297" i="1"/>
  <c r="BL297" i="1" s="1"/>
  <c r="AG296" i="1"/>
  <c r="AN297" i="1"/>
  <c r="BK297" i="1" s="1"/>
  <c r="BU297" i="1" s="1"/>
  <c r="BF296" i="1"/>
  <c r="L299" i="1"/>
  <c r="AB298" i="1"/>
  <c r="Q298" i="1"/>
  <c r="M299" i="1"/>
  <c r="S299" i="1" s="1"/>
  <c r="P298" i="1"/>
  <c r="R297" i="1"/>
  <c r="AM296" i="1"/>
  <c r="BJ296" i="1" s="1"/>
  <c r="BE295" i="1"/>
  <c r="Z296" i="1"/>
  <c r="AD296" i="1" s="1"/>
  <c r="Y297" i="1"/>
  <c r="AC296" i="1"/>
  <c r="AL295" i="1"/>
  <c r="BI295" i="1" s="1"/>
  <c r="BS295" i="1" s="1"/>
  <c r="BD294" i="1"/>
  <c r="BP299" i="1" l="1"/>
  <c r="BQ298" i="1"/>
  <c r="BV297" i="1"/>
  <c r="BO297" i="1"/>
  <c r="BT296" i="1"/>
  <c r="BN297" i="1"/>
  <c r="AP298" i="1"/>
  <c r="BL298" i="1" s="1"/>
  <c r="AL296" i="1"/>
  <c r="BI296" i="1" s="1"/>
  <c r="BS296" i="1" s="1"/>
  <c r="BD295" i="1"/>
  <c r="AM297" i="1"/>
  <c r="BJ297" i="1" s="1"/>
  <c r="BE296" i="1"/>
  <c r="AN298" i="1"/>
  <c r="BK298" i="1" s="1"/>
  <c r="BU298" i="1" s="1"/>
  <c r="BF297" i="1"/>
  <c r="Z297" i="1"/>
  <c r="AD297" i="1" s="1"/>
  <c r="Y298" i="1"/>
  <c r="AC297" i="1"/>
  <c r="P299" i="1"/>
  <c r="R298" i="1"/>
  <c r="L300" i="1"/>
  <c r="AB299" i="1"/>
  <c r="Q299" i="1"/>
  <c r="M300" i="1"/>
  <c r="S300" i="1" s="1"/>
  <c r="AG297" i="1"/>
  <c r="BN298" i="1" l="1"/>
  <c r="BQ299" i="1"/>
  <c r="BV298" i="1"/>
  <c r="BO298" i="1"/>
  <c r="BT297" i="1"/>
  <c r="BP300" i="1"/>
  <c r="AP299" i="1"/>
  <c r="BL299" i="1" s="1"/>
  <c r="AM298" i="1"/>
  <c r="BJ298" i="1" s="1"/>
  <c r="BE297" i="1"/>
  <c r="AG298" i="1"/>
  <c r="L301" i="1"/>
  <c r="AB300" i="1"/>
  <c r="Q300" i="1"/>
  <c r="M301" i="1"/>
  <c r="S301" i="1" s="1"/>
  <c r="P300" i="1"/>
  <c r="R299" i="1"/>
  <c r="Z298" i="1"/>
  <c r="AD298" i="1" s="1"/>
  <c r="AC298" i="1"/>
  <c r="Y299" i="1"/>
  <c r="AN299" i="1"/>
  <c r="BK299" i="1" s="1"/>
  <c r="BU299" i="1" s="1"/>
  <c r="BF298" i="1"/>
  <c r="AL297" i="1"/>
  <c r="BI297" i="1" s="1"/>
  <c r="BS297" i="1" s="1"/>
  <c r="BD296" i="1"/>
  <c r="BQ300" i="1" l="1"/>
  <c r="BV299" i="1"/>
  <c r="BO299" i="1"/>
  <c r="BT298" i="1"/>
  <c r="BN299" i="1"/>
  <c r="BP301" i="1"/>
  <c r="AP300" i="1"/>
  <c r="BL300" i="1" s="1"/>
  <c r="AN300" i="1"/>
  <c r="BK300" i="1" s="1"/>
  <c r="BU300" i="1" s="1"/>
  <c r="BF299" i="1"/>
  <c r="AL298" i="1"/>
  <c r="BI298" i="1" s="1"/>
  <c r="BS298" i="1" s="1"/>
  <c r="BD297" i="1"/>
  <c r="AG299" i="1"/>
  <c r="Z299" i="1"/>
  <c r="AD299" i="1" s="1"/>
  <c r="Y300" i="1"/>
  <c r="AC299" i="1"/>
  <c r="P301" i="1"/>
  <c r="R300" i="1"/>
  <c r="L302" i="1"/>
  <c r="AB301" i="1"/>
  <c r="Q301" i="1"/>
  <c r="M302" i="1"/>
  <c r="S302" i="1" s="1"/>
  <c r="AM299" i="1"/>
  <c r="BJ299" i="1" s="1"/>
  <c r="BE298" i="1"/>
  <c r="BO300" i="1" l="1"/>
  <c r="BT299" i="1"/>
  <c r="BP302" i="1"/>
  <c r="BN300" i="1"/>
  <c r="BQ301" i="1"/>
  <c r="BV300" i="1"/>
  <c r="AP301" i="1"/>
  <c r="BL301" i="1" s="1"/>
  <c r="Z300" i="1"/>
  <c r="AD300" i="1" s="1"/>
  <c r="AC300" i="1"/>
  <c r="Y301" i="1"/>
  <c r="AL299" i="1"/>
  <c r="BI299" i="1" s="1"/>
  <c r="BS299" i="1" s="1"/>
  <c r="BD298" i="1"/>
  <c r="P302" i="1"/>
  <c r="R301" i="1"/>
  <c r="AM300" i="1"/>
  <c r="BJ300" i="1" s="1"/>
  <c r="BE299" i="1"/>
  <c r="L303" i="1"/>
  <c r="AB302" i="1"/>
  <c r="Q302" i="1"/>
  <c r="M303" i="1"/>
  <c r="S303" i="1" s="1"/>
  <c r="AG300" i="1"/>
  <c r="AN301" i="1"/>
  <c r="BK301" i="1" s="1"/>
  <c r="BU301" i="1" s="1"/>
  <c r="BF300" i="1"/>
  <c r="BP303" i="1" l="1"/>
  <c r="BQ302" i="1"/>
  <c r="BV301" i="1"/>
  <c r="BN301" i="1"/>
  <c r="BO301" i="1"/>
  <c r="BT300" i="1"/>
  <c r="AP302" i="1"/>
  <c r="BL302" i="1" s="1"/>
  <c r="AL300" i="1"/>
  <c r="BI300" i="1" s="1"/>
  <c r="BS300" i="1" s="1"/>
  <c r="BD299" i="1"/>
  <c r="AG301" i="1"/>
  <c r="L304" i="1"/>
  <c r="AB303" i="1"/>
  <c r="Q303" i="1"/>
  <c r="M304" i="1"/>
  <c r="S304" i="1" s="1"/>
  <c r="P303" i="1"/>
  <c r="R302" i="1"/>
  <c r="AN302" i="1"/>
  <c r="BK302" i="1" s="1"/>
  <c r="BU302" i="1" s="1"/>
  <c r="BF301" i="1"/>
  <c r="AM301" i="1"/>
  <c r="BJ301" i="1" s="1"/>
  <c r="BE300" i="1"/>
  <c r="Z301" i="1"/>
  <c r="AD301" i="1" s="1"/>
  <c r="AC301" i="1"/>
  <c r="Y302" i="1"/>
  <c r="BO302" i="1" l="1"/>
  <c r="BT301" i="1"/>
  <c r="BN302" i="1"/>
  <c r="BP304" i="1"/>
  <c r="BQ303" i="1"/>
  <c r="BV302" i="1"/>
  <c r="AP303" i="1"/>
  <c r="BL303" i="1" s="1"/>
  <c r="AN303" i="1"/>
  <c r="BK303" i="1" s="1"/>
  <c r="BU303" i="1" s="1"/>
  <c r="BF302" i="1"/>
  <c r="AG302" i="1"/>
  <c r="Z302" i="1"/>
  <c r="AD302" i="1" s="1"/>
  <c r="Y303" i="1"/>
  <c r="AC302" i="1"/>
  <c r="AM302" i="1"/>
  <c r="BJ302" i="1" s="1"/>
  <c r="BE301" i="1"/>
  <c r="P304" i="1"/>
  <c r="R303" i="1"/>
  <c r="L305" i="1"/>
  <c r="AB304" i="1"/>
  <c r="M305" i="1"/>
  <c r="S305" i="1" s="1"/>
  <c r="Q304" i="1"/>
  <c r="AL301" i="1"/>
  <c r="BI301" i="1" s="1"/>
  <c r="BS301" i="1" s="1"/>
  <c r="BD300" i="1"/>
  <c r="BQ304" i="1" l="1"/>
  <c r="BV303" i="1"/>
  <c r="BP305" i="1"/>
  <c r="BO303" i="1"/>
  <c r="BT302" i="1"/>
  <c r="BN303" i="1"/>
  <c r="AP304" i="1"/>
  <c r="BL304" i="1" s="1"/>
  <c r="L306" i="1"/>
  <c r="AB305" i="1"/>
  <c r="Q305" i="1"/>
  <c r="M306" i="1"/>
  <c r="S306" i="1" s="1"/>
  <c r="P305" i="1"/>
  <c r="R304" i="1"/>
  <c r="Z303" i="1"/>
  <c r="AD303" i="1" s="1"/>
  <c r="AC303" i="1"/>
  <c r="Y304" i="1"/>
  <c r="AL302" i="1"/>
  <c r="BI302" i="1" s="1"/>
  <c r="BS302" i="1" s="1"/>
  <c r="BD301" i="1"/>
  <c r="AM303" i="1"/>
  <c r="BJ303" i="1" s="1"/>
  <c r="BE302" i="1"/>
  <c r="AG303" i="1"/>
  <c r="AN304" i="1"/>
  <c r="BK304" i="1" s="1"/>
  <c r="BU304" i="1" s="1"/>
  <c r="BF303" i="1"/>
  <c r="BP306" i="1" l="1"/>
  <c r="BO304" i="1"/>
  <c r="BT303" i="1"/>
  <c r="BQ305" i="1"/>
  <c r="BV304" i="1"/>
  <c r="BN304" i="1"/>
  <c r="AP305" i="1"/>
  <c r="BL305" i="1" s="1"/>
  <c r="AN305" i="1"/>
  <c r="BK305" i="1" s="1"/>
  <c r="BU305" i="1" s="1"/>
  <c r="BF304" i="1"/>
  <c r="AG304" i="1"/>
  <c r="AL303" i="1"/>
  <c r="BI303" i="1" s="1"/>
  <c r="BS303" i="1" s="1"/>
  <c r="BD302" i="1"/>
  <c r="AM304" i="1"/>
  <c r="BJ304" i="1" s="1"/>
  <c r="BE303" i="1"/>
  <c r="Z304" i="1"/>
  <c r="AD304" i="1" s="1"/>
  <c r="Y305" i="1"/>
  <c r="AC304" i="1"/>
  <c r="P306" i="1"/>
  <c r="R305" i="1"/>
  <c r="L307" i="1"/>
  <c r="AB306" i="1"/>
  <c r="Q306" i="1"/>
  <c r="M307" i="1"/>
  <c r="S307" i="1" s="1"/>
  <c r="BN305" i="1" l="1"/>
  <c r="BQ306" i="1"/>
  <c r="BV305" i="1"/>
  <c r="BP307" i="1"/>
  <c r="BO305" i="1"/>
  <c r="BT304" i="1"/>
  <c r="AP306" i="1"/>
  <c r="BL306" i="1" s="1"/>
  <c r="AM305" i="1"/>
  <c r="BJ305" i="1" s="1"/>
  <c r="BE304" i="1"/>
  <c r="L308" i="1"/>
  <c r="AB307" i="1"/>
  <c r="Q307" i="1"/>
  <c r="M308" i="1"/>
  <c r="S308" i="1" s="1"/>
  <c r="Z305" i="1"/>
  <c r="AD305" i="1" s="1"/>
  <c r="AC305" i="1"/>
  <c r="Y306" i="1"/>
  <c r="P307" i="1"/>
  <c r="R306" i="1"/>
  <c r="AG305" i="1"/>
  <c r="AL304" i="1"/>
  <c r="BI304" i="1" s="1"/>
  <c r="BS304" i="1" s="1"/>
  <c r="BD303" i="1"/>
  <c r="AN306" i="1"/>
  <c r="BK306" i="1" s="1"/>
  <c r="BU306" i="1" s="1"/>
  <c r="BF305" i="1"/>
  <c r="BO306" i="1" l="1"/>
  <c r="BT305" i="1"/>
  <c r="BP308" i="1"/>
  <c r="BN306" i="1"/>
  <c r="BQ307" i="1"/>
  <c r="BV306" i="1"/>
  <c r="AP307" i="1"/>
  <c r="BL307" i="1" s="1"/>
  <c r="AG306" i="1"/>
  <c r="L309" i="1"/>
  <c r="AB308" i="1"/>
  <c r="M309" i="1"/>
  <c r="S309" i="1" s="1"/>
  <c r="Q308" i="1"/>
  <c r="AL305" i="1"/>
  <c r="BI305" i="1" s="1"/>
  <c r="BS305" i="1" s="1"/>
  <c r="BD304" i="1"/>
  <c r="P308" i="1"/>
  <c r="R307" i="1"/>
  <c r="AN307" i="1"/>
  <c r="BK307" i="1" s="1"/>
  <c r="BU307" i="1" s="1"/>
  <c r="BF306" i="1"/>
  <c r="Z306" i="1"/>
  <c r="AD306" i="1" s="1"/>
  <c r="AC306" i="1"/>
  <c r="Y307" i="1"/>
  <c r="AM306" i="1"/>
  <c r="BJ306" i="1" s="1"/>
  <c r="BE305" i="1"/>
  <c r="BQ308" i="1" l="1"/>
  <c r="BV307" i="1"/>
  <c r="BN307" i="1"/>
  <c r="BO307" i="1"/>
  <c r="BT306" i="1"/>
  <c r="BP309" i="1"/>
  <c r="AP308" i="1"/>
  <c r="BL308" i="1" s="1"/>
  <c r="AM307" i="1"/>
  <c r="BJ307" i="1" s="1"/>
  <c r="BE306" i="1"/>
  <c r="AN308" i="1"/>
  <c r="BK308" i="1" s="1"/>
  <c r="BU308" i="1" s="1"/>
  <c r="BF307" i="1"/>
  <c r="L310" i="1"/>
  <c r="AB309" i="1"/>
  <c r="Q309" i="1"/>
  <c r="M310" i="1"/>
  <c r="S310" i="1" s="1"/>
  <c r="Z307" i="1"/>
  <c r="AD307" i="1" s="1"/>
  <c r="Y308" i="1"/>
  <c r="AC307" i="1"/>
  <c r="AL306" i="1"/>
  <c r="BI306" i="1" s="1"/>
  <c r="BS306" i="1" s="1"/>
  <c r="BD305" i="1"/>
  <c r="P309" i="1"/>
  <c r="R308" i="1"/>
  <c r="AG307" i="1"/>
  <c r="BN308" i="1" l="1"/>
  <c r="BO308" i="1"/>
  <c r="BT307" i="1"/>
  <c r="BQ309" i="1"/>
  <c r="BV308" i="1"/>
  <c r="BP310" i="1"/>
  <c r="AP309" i="1"/>
  <c r="BL309" i="1" s="1"/>
  <c r="AN309" i="1"/>
  <c r="BK309" i="1" s="1"/>
  <c r="BU309" i="1" s="1"/>
  <c r="BF308" i="1"/>
  <c r="P310" i="1"/>
  <c r="R309" i="1"/>
  <c r="Z308" i="1"/>
  <c r="AD308" i="1" s="1"/>
  <c r="Y309" i="1"/>
  <c r="AC308" i="1"/>
  <c r="AG308" i="1"/>
  <c r="AL307" i="1"/>
  <c r="BI307" i="1" s="1"/>
  <c r="BS307" i="1" s="1"/>
  <c r="BD306" i="1"/>
  <c r="L311" i="1"/>
  <c r="AB310" i="1"/>
  <c r="Q310" i="1"/>
  <c r="M311" i="1"/>
  <c r="S311" i="1" s="1"/>
  <c r="AM308" i="1"/>
  <c r="BJ308" i="1" s="1"/>
  <c r="BE307" i="1"/>
  <c r="BP311" i="1" l="1"/>
  <c r="BO309" i="1"/>
  <c r="BT308" i="1"/>
  <c r="BQ310" i="1"/>
  <c r="BV309" i="1"/>
  <c r="BN309" i="1"/>
  <c r="AP310" i="1"/>
  <c r="BL310" i="1" s="1"/>
  <c r="L312" i="1"/>
  <c r="AB311" i="1"/>
  <c r="Q311" i="1"/>
  <c r="M312" i="1"/>
  <c r="S312" i="1" s="1"/>
  <c r="AG309" i="1"/>
  <c r="P311" i="1"/>
  <c r="R310" i="1"/>
  <c r="AL308" i="1"/>
  <c r="BI308" i="1" s="1"/>
  <c r="BS308" i="1" s="1"/>
  <c r="BD307" i="1"/>
  <c r="Z309" i="1"/>
  <c r="AD309" i="1" s="1"/>
  <c r="Y310" i="1"/>
  <c r="AC309" i="1"/>
  <c r="AM309" i="1"/>
  <c r="BJ309" i="1" s="1"/>
  <c r="BE308" i="1"/>
  <c r="AN310" i="1"/>
  <c r="BK310" i="1" s="1"/>
  <c r="BU310" i="1" s="1"/>
  <c r="BF309" i="1"/>
  <c r="BP312" i="1" l="1"/>
  <c r="BN310" i="1"/>
  <c r="BO310" i="1"/>
  <c r="BT309" i="1"/>
  <c r="BQ311" i="1"/>
  <c r="BV310" i="1"/>
  <c r="AP311" i="1"/>
  <c r="BL311" i="1" s="1"/>
  <c r="AN311" i="1"/>
  <c r="BK311" i="1" s="1"/>
  <c r="BU311" i="1" s="1"/>
  <c r="BF310" i="1"/>
  <c r="AM310" i="1"/>
  <c r="BJ310" i="1" s="1"/>
  <c r="BE309" i="1"/>
  <c r="Z310" i="1"/>
  <c r="AD310" i="1" s="1"/>
  <c r="AC310" i="1"/>
  <c r="Y311" i="1"/>
  <c r="P312" i="1"/>
  <c r="R311" i="1"/>
  <c r="AL309" i="1"/>
  <c r="BI309" i="1" s="1"/>
  <c r="BS309" i="1" s="1"/>
  <c r="BD308" i="1"/>
  <c r="AG310" i="1"/>
  <c r="L313" i="1"/>
  <c r="AB312" i="1"/>
  <c r="Q312" i="1"/>
  <c r="M313" i="1"/>
  <c r="S313" i="1" s="1"/>
  <c r="BQ312" i="1" l="1"/>
  <c r="BV311" i="1"/>
  <c r="BO311" i="1"/>
  <c r="BT310" i="1"/>
  <c r="BP313" i="1"/>
  <c r="BN311" i="1"/>
  <c r="AP312" i="1"/>
  <c r="BL312" i="1" s="1"/>
  <c r="AG311" i="1"/>
  <c r="AM311" i="1"/>
  <c r="BJ311" i="1" s="1"/>
  <c r="BE310" i="1"/>
  <c r="Z311" i="1"/>
  <c r="AD311" i="1" s="1"/>
  <c r="Y312" i="1"/>
  <c r="AC311" i="1"/>
  <c r="L314" i="1"/>
  <c r="AB313" i="1"/>
  <c r="Q313" i="1"/>
  <c r="M314" i="1"/>
  <c r="S314" i="1" s="1"/>
  <c r="AL310" i="1"/>
  <c r="BI310" i="1" s="1"/>
  <c r="BS310" i="1" s="1"/>
  <c r="BD309" i="1"/>
  <c r="P313" i="1"/>
  <c r="R312" i="1"/>
  <c r="AN312" i="1"/>
  <c r="BK312" i="1" s="1"/>
  <c r="BU312" i="1" s="1"/>
  <c r="BF311" i="1"/>
  <c r="BN312" i="1" l="1"/>
  <c r="BO312" i="1"/>
  <c r="BT311" i="1"/>
  <c r="BP314" i="1"/>
  <c r="BQ313" i="1"/>
  <c r="BV312" i="1"/>
  <c r="AP313" i="1"/>
  <c r="BL313" i="1" s="1"/>
  <c r="AL311" i="1"/>
  <c r="BI311" i="1" s="1"/>
  <c r="BS311" i="1" s="1"/>
  <c r="BD310" i="1"/>
  <c r="AM312" i="1"/>
  <c r="BJ312" i="1" s="1"/>
  <c r="BE311" i="1"/>
  <c r="P314" i="1"/>
  <c r="R313" i="1"/>
  <c r="Z312" i="1"/>
  <c r="AD312" i="1" s="1"/>
  <c r="Y313" i="1"/>
  <c r="AC312" i="1"/>
  <c r="AN313" i="1"/>
  <c r="BK313" i="1" s="1"/>
  <c r="BU313" i="1" s="1"/>
  <c r="BF312" i="1"/>
  <c r="L315" i="1"/>
  <c r="AB314" i="1"/>
  <c r="Q314" i="1"/>
  <c r="M315" i="1"/>
  <c r="S315" i="1" s="1"/>
  <c r="AG312" i="1"/>
  <c r="BO313" i="1" l="1"/>
  <c r="BT312" i="1"/>
  <c r="BQ314" i="1"/>
  <c r="BV313" i="1"/>
  <c r="BP315" i="1"/>
  <c r="BN313" i="1"/>
  <c r="AP314" i="1"/>
  <c r="BL314" i="1" s="1"/>
  <c r="AG313" i="1"/>
  <c r="L316" i="1"/>
  <c r="AB315" i="1"/>
  <c r="Q315" i="1"/>
  <c r="M316" i="1"/>
  <c r="S316" i="1" s="1"/>
  <c r="AN314" i="1"/>
  <c r="BK314" i="1" s="1"/>
  <c r="BU314" i="1" s="1"/>
  <c r="BF313" i="1"/>
  <c r="Z313" i="1"/>
  <c r="AD313" i="1" s="1"/>
  <c r="AC313" i="1"/>
  <c r="Y314" i="1"/>
  <c r="AM313" i="1"/>
  <c r="BJ313" i="1" s="1"/>
  <c r="BE312" i="1"/>
  <c r="P315" i="1"/>
  <c r="R314" i="1"/>
  <c r="AL312" i="1"/>
  <c r="BI312" i="1" s="1"/>
  <c r="BS312" i="1" s="1"/>
  <c r="BD311" i="1"/>
  <c r="BN314" i="1" l="1"/>
  <c r="BQ315" i="1"/>
  <c r="BV314" i="1"/>
  <c r="BP316" i="1"/>
  <c r="BO314" i="1"/>
  <c r="BT313" i="1"/>
  <c r="AP315" i="1"/>
  <c r="BL315" i="1" s="1"/>
  <c r="AM314" i="1"/>
  <c r="BJ314" i="1" s="1"/>
  <c r="BE313" i="1"/>
  <c r="AN315" i="1"/>
  <c r="BK315" i="1" s="1"/>
  <c r="BU315" i="1" s="1"/>
  <c r="BF314" i="1"/>
  <c r="P316" i="1"/>
  <c r="R315" i="1"/>
  <c r="AL313" i="1"/>
  <c r="BI313" i="1" s="1"/>
  <c r="BS313" i="1" s="1"/>
  <c r="BD312" i="1"/>
  <c r="Z314" i="1"/>
  <c r="AD314" i="1" s="1"/>
  <c r="Y315" i="1"/>
  <c r="AC314" i="1"/>
  <c r="L317" i="1"/>
  <c r="AB316" i="1"/>
  <c r="M317" i="1"/>
  <c r="S317" i="1" s="1"/>
  <c r="Q316" i="1"/>
  <c r="AG314" i="1"/>
  <c r="BQ316" i="1" l="1"/>
  <c r="BV315" i="1"/>
  <c r="BP317" i="1"/>
  <c r="BN315" i="1"/>
  <c r="BO315" i="1"/>
  <c r="BT314" i="1"/>
  <c r="AP316" i="1"/>
  <c r="BL316" i="1" s="1"/>
  <c r="L318" i="1"/>
  <c r="AB317" i="1"/>
  <c r="Q317" i="1"/>
  <c r="M318" i="1"/>
  <c r="S318" i="1" s="1"/>
  <c r="AL314" i="1"/>
  <c r="BI314" i="1" s="1"/>
  <c r="BS314" i="1" s="1"/>
  <c r="BD313" i="1"/>
  <c r="Z315" i="1"/>
  <c r="AD315" i="1" s="1"/>
  <c r="Y316" i="1"/>
  <c r="AC315" i="1"/>
  <c r="AG315" i="1"/>
  <c r="AN316" i="1"/>
  <c r="BK316" i="1" s="1"/>
  <c r="BU316" i="1" s="1"/>
  <c r="BF315" i="1"/>
  <c r="P317" i="1"/>
  <c r="R316" i="1"/>
  <c r="AM315" i="1"/>
  <c r="BJ315" i="1" s="1"/>
  <c r="BE314" i="1"/>
  <c r="BP318" i="1" l="1"/>
  <c r="BO316" i="1"/>
  <c r="BT315" i="1"/>
  <c r="BN316" i="1"/>
  <c r="BQ317" i="1"/>
  <c r="BV316" i="1"/>
  <c r="AP317" i="1"/>
  <c r="BL317" i="1" s="1"/>
  <c r="AN317" i="1"/>
  <c r="BK317" i="1" s="1"/>
  <c r="BU317" i="1" s="1"/>
  <c r="BF316" i="1"/>
  <c r="Z316" i="1"/>
  <c r="AD316" i="1" s="1"/>
  <c r="Y317" i="1"/>
  <c r="AC316" i="1"/>
  <c r="P318" i="1"/>
  <c r="R317" i="1"/>
  <c r="AG316" i="1"/>
  <c r="AM316" i="1"/>
  <c r="BJ316" i="1" s="1"/>
  <c r="BE315" i="1"/>
  <c r="AL315" i="1"/>
  <c r="BI315" i="1" s="1"/>
  <c r="BS315" i="1" s="1"/>
  <c r="BD314" i="1"/>
  <c r="L319" i="1"/>
  <c r="AB318" i="1"/>
  <c r="M319" i="1"/>
  <c r="S319" i="1" s="1"/>
  <c r="Q318" i="1"/>
  <c r="BQ318" i="1" l="1"/>
  <c r="BV317" i="1"/>
  <c r="BN317" i="1"/>
  <c r="BP319" i="1"/>
  <c r="BO317" i="1"/>
  <c r="BT316" i="1"/>
  <c r="AP318" i="1"/>
  <c r="BL318" i="1" s="1"/>
  <c r="AL316" i="1"/>
  <c r="BI316" i="1" s="1"/>
  <c r="BS316" i="1" s="1"/>
  <c r="BD315" i="1"/>
  <c r="AG317" i="1"/>
  <c r="L320" i="1"/>
  <c r="AB319" i="1"/>
  <c r="Q319" i="1"/>
  <c r="M320" i="1"/>
  <c r="S320" i="1" s="1"/>
  <c r="AM317" i="1"/>
  <c r="BJ317" i="1" s="1"/>
  <c r="BE316" i="1"/>
  <c r="P319" i="1"/>
  <c r="R318" i="1"/>
  <c r="Z317" i="1"/>
  <c r="AD317" i="1" s="1"/>
  <c r="Y318" i="1"/>
  <c r="AC317" i="1"/>
  <c r="AN318" i="1"/>
  <c r="BK318" i="1" s="1"/>
  <c r="BU318" i="1" s="1"/>
  <c r="BF317" i="1"/>
  <c r="BO318" i="1" l="1"/>
  <c r="BT317" i="1"/>
  <c r="BP320" i="1"/>
  <c r="BQ319" i="1"/>
  <c r="BV318" i="1"/>
  <c r="BN318" i="1"/>
  <c r="AP319" i="1"/>
  <c r="BL319" i="1" s="1"/>
  <c r="AN319" i="1"/>
  <c r="BK319" i="1" s="1"/>
  <c r="BU319" i="1" s="1"/>
  <c r="BF318" i="1"/>
  <c r="AG318" i="1"/>
  <c r="P320" i="1"/>
  <c r="R319" i="1"/>
  <c r="Z318" i="1"/>
  <c r="AD318" i="1" s="1"/>
  <c r="AC318" i="1"/>
  <c r="Y319" i="1"/>
  <c r="AM318" i="1"/>
  <c r="BJ318" i="1" s="1"/>
  <c r="BE317" i="1"/>
  <c r="L321" i="1"/>
  <c r="AB320" i="1"/>
  <c r="Q320" i="1"/>
  <c r="M321" i="1"/>
  <c r="S321" i="1" s="1"/>
  <c r="AL317" i="1"/>
  <c r="BI317" i="1" s="1"/>
  <c r="BS317" i="1" s="1"/>
  <c r="BD316" i="1"/>
  <c r="BN319" i="1" l="1"/>
  <c r="BP321" i="1"/>
  <c r="BQ320" i="1"/>
  <c r="BV319" i="1"/>
  <c r="BO319" i="1"/>
  <c r="BT318" i="1"/>
  <c r="AP320" i="1"/>
  <c r="BL320" i="1" s="1"/>
  <c r="AL318" i="1"/>
  <c r="BI318" i="1" s="1"/>
  <c r="BS318" i="1" s="1"/>
  <c r="BD317" i="1"/>
  <c r="L322" i="1"/>
  <c r="AB321" i="1"/>
  <c r="Q321" i="1"/>
  <c r="M322" i="1"/>
  <c r="S322" i="1" s="1"/>
  <c r="AM319" i="1"/>
  <c r="BJ319" i="1" s="1"/>
  <c r="BE318" i="1"/>
  <c r="AG319" i="1"/>
  <c r="Z319" i="1"/>
  <c r="AD319" i="1" s="1"/>
  <c r="Y320" i="1"/>
  <c r="AC319" i="1"/>
  <c r="P321" i="1"/>
  <c r="R320" i="1"/>
  <c r="AN320" i="1"/>
  <c r="BK320" i="1" s="1"/>
  <c r="BU320" i="1" s="1"/>
  <c r="BF319" i="1"/>
  <c r="BP322" i="1" l="1"/>
  <c r="BQ321" i="1"/>
  <c r="BV320" i="1"/>
  <c r="BN320" i="1"/>
  <c r="BO320" i="1"/>
  <c r="BT319" i="1"/>
  <c r="AP321" i="1"/>
  <c r="BL321" i="1" s="1"/>
  <c r="AN321" i="1"/>
  <c r="BK321" i="1" s="1"/>
  <c r="BU321" i="1" s="1"/>
  <c r="BF320" i="1"/>
  <c r="AM320" i="1"/>
  <c r="BJ320" i="1" s="1"/>
  <c r="BE319" i="1"/>
  <c r="P322" i="1"/>
  <c r="R321" i="1"/>
  <c r="Z320" i="1"/>
  <c r="AD320" i="1" s="1"/>
  <c r="Y321" i="1"/>
  <c r="AC320" i="1"/>
  <c r="L323" i="1"/>
  <c r="AB322" i="1"/>
  <c r="Q322" i="1"/>
  <c r="M323" i="1"/>
  <c r="S323" i="1" s="1"/>
  <c r="AG320" i="1"/>
  <c r="AL319" i="1"/>
  <c r="BI319" i="1" s="1"/>
  <c r="BS319" i="1" s="1"/>
  <c r="BD318" i="1"/>
  <c r="BO321" i="1" l="1"/>
  <c r="BT320" i="1"/>
  <c r="BP323" i="1"/>
  <c r="BQ322" i="1"/>
  <c r="BV321" i="1"/>
  <c r="BN321" i="1"/>
  <c r="AP322" i="1"/>
  <c r="BL322" i="1" s="1"/>
  <c r="AL320" i="1"/>
  <c r="BI320" i="1" s="1"/>
  <c r="BS320" i="1" s="1"/>
  <c r="BD319" i="1"/>
  <c r="Z321" i="1"/>
  <c r="AD321" i="1" s="1"/>
  <c r="AC321" i="1"/>
  <c r="Y322" i="1"/>
  <c r="AM321" i="1"/>
  <c r="BJ321" i="1" s="1"/>
  <c r="BE320" i="1"/>
  <c r="AG321" i="1"/>
  <c r="L324" i="1"/>
  <c r="AB323" i="1"/>
  <c r="Q323" i="1"/>
  <c r="M324" i="1"/>
  <c r="S324" i="1" s="1"/>
  <c r="P323" i="1"/>
  <c r="R322" i="1"/>
  <c r="AN322" i="1"/>
  <c r="BK322" i="1" s="1"/>
  <c r="BU322" i="1" s="1"/>
  <c r="BF321" i="1"/>
  <c r="BP324" i="1" l="1"/>
  <c r="BQ323" i="1"/>
  <c r="BV322" i="1"/>
  <c r="BO322" i="1"/>
  <c r="BT321" i="1"/>
  <c r="BN322" i="1"/>
  <c r="AP323" i="1"/>
  <c r="BL323" i="1" s="1"/>
  <c r="AN323" i="1"/>
  <c r="BK323" i="1" s="1"/>
  <c r="BU323" i="1" s="1"/>
  <c r="BF322" i="1"/>
  <c r="AG322" i="1"/>
  <c r="P324" i="1"/>
  <c r="R323" i="1"/>
  <c r="L325" i="1"/>
  <c r="AB324" i="1"/>
  <c r="Q324" i="1"/>
  <c r="M325" i="1"/>
  <c r="S325" i="1" s="1"/>
  <c r="AM322" i="1"/>
  <c r="BJ322" i="1" s="1"/>
  <c r="BE321" i="1"/>
  <c r="Z322" i="1"/>
  <c r="AD322" i="1" s="1"/>
  <c r="AC322" i="1"/>
  <c r="Y323" i="1"/>
  <c r="AL321" i="1"/>
  <c r="BI321" i="1" s="1"/>
  <c r="BS321" i="1" s="1"/>
  <c r="BD320" i="1"/>
  <c r="BN323" i="1" l="1"/>
  <c r="BQ324" i="1"/>
  <c r="BV323" i="1"/>
  <c r="BP325" i="1"/>
  <c r="BO323" i="1"/>
  <c r="BT322" i="1"/>
  <c r="AP324" i="1"/>
  <c r="BL324" i="1" s="1"/>
  <c r="AL322" i="1"/>
  <c r="BI322" i="1" s="1"/>
  <c r="BS322" i="1" s="1"/>
  <c r="BD321" i="1"/>
  <c r="Z323" i="1"/>
  <c r="AD323" i="1" s="1"/>
  <c r="Y324" i="1"/>
  <c r="AC323" i="1"/>
  <c r="L326" i="1"/>
  <c r="AB325" i="1"/>
  <c r="Q325" i="1"/>
  <c r="M326" i="1"/>
  <c r="S326" i="1" s="1"/>
  <c r="AM323" i="1"/>
  <c r="BJ323" i="1" s="1"/>
  <c r="BE322" i="1"/>
  <c r="AG323" i="1"/>
  <c r="P325" i="1"/>
  <c r="R324" i="1"/>
  <c r="AN324" i="1"/>
  <c r="BK324" i="1" s="1"/>
  <c r="BU324" i="1" s="1"/>
  <c r="BF323" i="1"/>
  <c r="BO324" i="1" l="1"/>
  <c r="BT323" i="1"/>
  <c r="BP326" i="1"/>
  <c r="BN324" i="1"/>
  <c r="BQ325" i="1"/>
  <c r="BV324" i="1"/>
  <c r="AP325" i="1"/>
  <c r="BL325" i="1" s="1"/>
  <c r="AG324" i="1"/>
  <c r="P326" i="1"/>
  <c r="R325" i="1"/>
  <c r="AM324" i="1"/>
  <c r="BJ324" i="1" s="1"/>
  <c r="BE323" i="1"/>
  <c r="L327" i="1"/>
  <c r="AB326" i="1"/>
  <c r="Q326" i="1"/>
  <c r="M327" i="1"/>
  <c r="S327" i="1" s="1"/>
  <c r="AN325" i="1"/>
  <c r="BK325" i="1" s="1"/>
  <c r="BU325" i="1" s="1"/>
  <c r="BF324" i="1"/>
  <c r="Z324" i="1"/>
  <c r="AD324" i="1" s="1"/>
  <c r="AC324" i="1"/>
  <c r="Y325" i="1"/>
  <c r="AL323" i="1"/>
  <c r="BI323" i="1" s="1"/>
  <c r="BS323" i="1" s="1"/>
  <c r="BD322" i="1"/>
  <c r="BP327" i="1" l="1"/>
  <c r="BQ326" i="1"/>
  <c r="BV325" i="1"/>
  <c r="BN325" i="1"/>
  <c r="BO325" i="1"/>
  <c r="BT324" i="1"/>
  <c r="AP326" i="1"/>
  <c r="BL326" i="1" s="1"/>
  <c r="AN326" i="1"/>
  <c r="BK326" i="1" s="1"/>
  <c r="BU326" i="1" s="1"/>
  <c r="BF325" i="1"/>
  <c r="L328" i="1"/>
  <c r="AB327" i="1"/>
  <c r="Q327" i="1"/>
  <c r="M328" i="1"/>
  <c r="S328" i="1" s="1"/>
  <c r="AL324" i="1"/>
  <c r="BI324" i="1" s="1"/>
  <c r="BS324" i="1" s="1"/>
  <c r="BD323" i="1"/>
  <c r="Z325" i="1"/>
  <c r="AD325" i="1" s="1"/>
  <c r="Y326" i="1"/>
  <c r="AC325" i="1"/>
  <c r="P327" i="1"/>
  <c r="R326" i="1"/>
  <c r="AM325" i="1"/>
  <c r="BJ325" i="1" s="1"/>
  <c r="BE324" i="1"/>
  <c r="AG325" i="1"/>
  <c r="BQ327" i="1" l="1"/>
  <c r="BV326" i="1"/>
  <c r="BN326" i="1"/>
  <c r="BP328" i="1"/>
  <c r="BO326" i="1"/>
  <c r="BT325" i="1"/>
  <c r="AP327" i="1"/>
  <c r="BL327" i="1" s="1"/>
  <c r="AG326" i="1"/>
  <c r="AL325" i="1"/>
  <c r="BI325" i="1" s="1"/>
  <c r="BS325" i="1" s="1"/>
  <c r="BD324" i="1"/>
  <c r="AM326" i="1"/>
  <c r="BJ326" i="1" s="1"/>
  <c r="BE325" i="1"/>
  <c r="Z326" i="1"/>
  <c r="AD326" i="1" s="1"/>
  <c r="Y327" i="1"/>
  <c r="AC326" i="1"/>
  <c r="P328" i="1"/>
  <c r="R327" i="1"/>
  <c r="L329" i="1"/>
  <c r="AB328" i="1"/>
  <c r="M329" i="1"/>
  <c r="S329" i="1" s="1"/>
  <c r="Q328" i="1"/>
  <c r="AN327" i="1"/>
  <c r="BK327" i="1" s="1"/>
  <c r="BU327" i="1" s="1"/>
  <c r="BF326" i="1"/>
  <c r="BO327" i="1" l="1"/>
  <c r="BT326" i="1"/>
  <c r="BN327" i="1"/>
  <c r="BP329" i="1"/>
  <c r="BQ328" i="1"/>
  <c r="BV327" i="1"/>
  <c r="AP328" i="1"/>
  <c r="BL328" i="1" s="1"/>
  <c r="AN328" i="1"/>
  <c r="BK328" i="1" s="1"/>
  <c r="BU328" i="1" s="1"/>
  <c r="BF327" i="1"/>
  <c r="L330" i="1"/>
  <c r="AB329" i="1"/>
  <c r="M330" i="1"/>
  <c r="S330" i="1" s="1"/>
  <c r="Q329" i="1"/>
  <c r="AL326" i="1"/>
  <c r="BI326" i="1" s="1"/>
  <c r="BS326" i="1" s="1"/>
  <c r="BD325" i="1"/>
  <c r="P329" i="1"/>
  <c r="R328" i="1"/>
  <c r="Z327" i="1"/>
  <c r="AD327" i="1" s="1"/>
  <c r="Y328" i="1"/>
  <c r="AC327" i="1"/>
  <c r="AM327" i="1"/>
  <c r="BJ327" i="1" s="1"/>
  <c r="BE326" i="1"/>
  <c r="AG327" i="1"/>
  <c r="BQ329" i="1" l="1"/>
  <c r="BV328" i="1"/>
  <c r="BN328" i="1"/>
  <c r="BO328" i="1"/>
  <c r="BT327" i="1"/>
  <c r="BP330" i="1"/>
  <c r="AP329" i="1"/>
  <c r="BL329" i="1" s="1"/>
  <c r="Z328" i="1"/>
  <c r="AD328" i="1" s="1"/>
  <c r="Y329" i="1"/>
  <c r="AC328" i="1"/>
  <c r="L331" i="1"/>
  <c r="AB330" i="1"/>
  <c r="Q330" i="1"/>
  <c r="M331" i="1"/>
  <c r="S331" i="1" s="1"/>
  <c r="AM328" i="1"/>
  <c r="BJ328" i="1" s="1"/>
  <c r="BE327" i="1"/>
  <c r="AG328" i="1"/>
  <c r="AL327" i="1"/>
  <c r="BI327" i="1" s="1"/>
  <c r="BS327" i="1" s="1"/>
  <c r="BD326" i="1"/>
  <c r="P330" i="1"/>
  <c r="R329" i="1"/>
  <c r="AN329" i="1"/>
  <c r="BK329" i="1" s="1"/>
  <c r="BU329" i="1" s="1"/>
  <c r="BF328" i="1"/>
  <c r="BN329" i="1" l="1"/>
  <c r="BO329" i="1"/>
  <c r="BT328" i="1"/>
  <c r="BQ330" i="1"/>
  <c r="BV329" i="1"/>
  <c r="BP331" i="1"/>
  <c r="AP330" i="1"/>
  <c r="BL330" i="1" s="1"/>
  <c r="AL328" i="1"/>
  <c r="BI328" i="1" s="1"/>
  <c r="BS328" i="1" s="1"/>
  <c r="BD327" i="1"/>
  <c r="L332" i="1"/>
  <c r="AB331" i="1"/>
  <c r="Q331" i="1"/>
  <c r="M332" i="1"/>
  <c r="S332" i="1" s="1"/>
  <c r="P331" i="1"/>
  <c r="R330" i="1"/>
  <c r="AG329" i="1"/>
  <c r="Z329" i="1"/>
  <c r="AD329" i="1" s="1"/>
  <c r="Y330" i="1"/>
  <c r="AC329" i="1"/>
  <c r="AN330" i="1"/>
  <c r="BK330" i="1" s="1"/>
  <c r="BU330" i="1" s="1"/>
  <c r="BF329" i="1"/>
  <c r="AM329" i="1"/>
  <c r="BJ329" i="1" s="1"/>
  <c r="BE328" i="1"/>
  <c r="BP332" i="1" l="1"/>
  <c r="BO330" i="1"/>
  <c r="BT329" i="1"/>
  <c r="BQ331" i="1"/>
  <c r="BV330" i="1"/>
  <c r="BN330" i="1"/>
  <c r="AP331" i="1"/>
  <c r="BL331" i="1" s="1"/>
  <c r="Z330" i="1"/>
  <c r="AD330" i="1" s="1"/>
  <c r="Y331" i="1"/>
  <c r="AC330" i="1"/>
  <c r="P332" i="1"/>
  <c r="R331" i="1"/>
  <c r="AN331" i="1"/>
  <c r="BK331" i="1" s="1"/>
  <c r="BU331" i="1" s="1"/>
  <c r="BF330" i="1"/>
  <c r="AM330" i="1"/>
  <c r="BJ330" i="1" s="1"/>
  <c r="BE329" i="1"/>
  <c r="L333" i="1"/>
  <c r="AB332" i="1"/>
  <c r="Q332" i="1"/>
  <c r="M333" i="1"/>
  <c r="S333" i="1" s="1"/>
  <c r="AG330" i="1"/>
  <c r="AL329" i="1"/>
  <c r="BI329" i="1" s="1"/>
  <c r="BS329" i="1" s="1"/>
  <c r="BD328" i="1"/>
  <c r="BN331" i="1" l="1"/>
  <c r="BQ332" i="1"/>
  <c r="BV331" i="1"/>
  <c r="BP333" i="1"/>
  <c r="BO331" i="1"/>
  <c r="BT330" i="1"/>
  <c r="AP332" i="1"/>
  <c r="BL332" i="1" s="1"/>
  <c r="AL330" i="1"/>
  <c r="BI330" i="1" s="1"/>
  <c r="BS330" i="1" s="1"/>
  <c r="BD329" i="1"/>
  <c r="P333" i="1"/>
  <c r="R332" i="1"/>
  <c r="AG331" i="1"/>
  <c r="L334" i="1"/>
  <c r="AB333" i="1"/>
  <c r="M334" i="1"/>
  <c r="S334" i="1" s="1"/>
  <c r="Q333" i="1"/>
  <c r="AN332" i="1"/>
  <c r="BK332" i="1" s="1"/>
  <c r="BU332" i="1" s="1"/>
  <c r="BF331" i="1"/>
  <c r="Z331" i="1"/>
  <c r="AD331" i="1" s="1"/>
  <c r="Y332" i="1"/>
  <c r="AC331" i="1"/>
  <c r="AM331" i="1"/>
  <c r="BJ331" i="1" s="1"/>
  <c r="BE330" i="1"/>
  <c r="BO332" i="1" l="1"/>
  <c r="BT331" i="1"/>
  <c r="BP334" i="1"/>
  <c r="BN332" i="1"/>
  <c r="BQ333" i="1"/>
  <c r="BV332" i="1"/>
  <c r="AP333" i="1"/>
  <c r="BL333" i="1" s="1"/>
  <c r="AL331" i="1"/>
  <c r="BI331" i="1" s="1"/>
  <c r="BS331" i="1" s="1"/>
  <c r="BD330" i="1"/>
  <c r="AM332" i="1"/>
  <c r="BJ332" i="1" s="1"/>
  <c r="BE331" i="1"/>
  <c r="AN333" i="1"/>
  <c r="BK333" i="1" s="1"/>
  <c r="BU333" i="1" s="1"/>
  <c r="BF332" i="1"/>
  <c r="P334" i="1"/>
  <c r="R333" i="1"/>
  <c r="AG332" i="1"/>
  <c r="L335" i="1"/>
  <c r="AB334" i="1"/>
  <c r="Q334" i="1"/>
  <c r="M335" i="1"/>
  <c r="S335" i="1" s="1"/>
  <c r="Z332" i="1"/>
  <c r="AD332" i="1" s="1"/>
  <c r="Y333" i="1"/>
  <c r="AC332" i="1"/>
  <c r="BP335" i="1" l="1"/>
  <c r="BN333" i="1"/>
  <c r="BO333" i="1"/>
  <c r="BT332" i="1"/>
  <c r="BQ334" i="1"/>
  <c r="BV333" i="1"/>
  <c r="AP334" i="1"/>
  <c r="BL334" i="1" s="1"/>
  <c r="P335" i="1"/>
  <c r="R334" i="1"/>
  <c r="AM333" i="1"/>
  <c r="BJ333" i="1" s="1"/>
  <c r="BE332" i="1"/>
  <c r="Z333" i="1"/>
  <c r="AD333" i="1" s="1"/>
  <c r="Y334" i="1"/>
  <c r="AC333" i="1"/>
  <c r="L336" i="1"/>
  <c r="AB335" i="1"/>
  <c r="M336" i="1"/>
  <c r="S336" i="1" s="1"/>
  <c r="Q335" i="1"/>
  <c r="AG333" i="1"/>
  <c r="AN334" i="1"/>
  <c r="BK334" i="1" s="1"/>
  <c r="BU334" i="1" s="1"/>
  <c r="BF333" i="1"/>
  <c r="AL332" i="1"/>
  <c r="BI332" i="1" s="1"/>
  <c r="BS332" i="1" s="1"/>
  <c r="BD331" i="1"/>
  <c r="BN334" i="1" l="1"/>
  <c r="BO334" i="1"/>
  <c r="BT333" i="1"/>
  <c r="BP336" i="1"/>
  <c r="BQ335" i="1"/>
  <c r="BV334" i="1"/>
  <c r="AP335" i="1"/>
  <c r="BL335" i="1" s="1"/>
  <c r="AG334" i="1"/>
  <c r="L337" i="1"/>
  <c r="AB336" i="1"/>
  <c r="M337" i="1"/>
  <c r="S337" i="1" s="1"/>
  <c r="Q336" i="1"/>
  <c r="AM334" i="1"/>
  <c r="BJ334" i="1" s="1"/>
  <c r="BE333" i="1"/>
  <c r="AN335" i="1"/>
  <c r="BK335" i="1" s="1"/>
  <c r="BU335" i="1" s="1"/>
  <c r="BF334" i="1"/>
  <c r="Z334" i="1"/>
  <c r="AD334" i="1" s="1"/>
  <c r="AC334" i="1"/>
  <c r="Y335" i="1"/>
  <c r="AL333" i="1"/>
  <c r="BI333" i="1" s="1"/>
  <c r="BS333" i="1" s="1"/>
  <c r="BD332" i="1"/>
  <c r="P336" i="1"/>
  <c r="R335" i="1"/>
  <c r="BO335" i="1" l="1"/>
  <c r="BT334" i="1"/>
  <c r="BN335" i="1"/>
  <c r="BQ336" i="1"/>
  <c r="BV335" i="1"/>
  <c r="BP337" i="1"/>
  <c r="AP336" i="1"/>
  <c r="BL336" i="1" s="1"/>
  <c r="AL334" i="1"/>
  <c r="BI334" i="1" s="1"/>
  <c r="BS334" i="1" s="1"/>
  <c r="BD333" i="1"/>
  <c r="P337" i="1"/>
  <c r="R336" i="1"/>
  <c r="AM335" i="1"/>
  <c r="BJ335" i="1" s="1"/>
  <c r="BE334" i="1"/>
  <c r="L338" i="1"/>
  <c r="AB337" i="1"/>
  <c r="Q337" i="1"/>
  <c r="M338" i="1"/>
  <c r="S338" i="1" s="1"/>
  <c r="Z335" i="1"/>
  <c r="AD335" i="1" s="1"/>
  <c r="Y336" i="1"/>
  <c r="AC335" i="1"/>
  <c r="AN336" i="1"/>
  <c r="BK336" i="1" s="1"/>
  <c r="BU336" i="1" s="1"/>
  <c r="BF335" i="1"/>
  <c r="AG335" i="1"/>
  <c r="BN336" i="1" l="1"/>
  <c r="BQ337" i="1"/>
  <c r="BV336" i="1"/>
  <c r="BO336" i="1"/>
  <c r="BT335" i="1"/>
  <c r="BP338" i="1"/>
  <c r="AP337" i="1"/>
  <c r="BL337" i="1" s="1"/>
  <c r="AG336" i="1"/>
  <c r="P338" i="1"/>
  <c r="R337" i="1"/>
  <c r="AN337" i="1"/>
  <c r="BK337" i="1" s="1"/>
  <c r="BU337" i="1" s="1"/>
  <c r="BF336" i="1"/>
  <c r="Z336" i="1"/>
  <c r="AD336" i="1" s="1"/>
  <c r="Y337" i="1"/>
  <c r="AC336" i="1"/>
  <c r="L339" i="1"/>
  <c r="AB338" i="1"/>
  <c r="M339" i="1"/>
  <c r="S339" i="1" s="1"/>
  <c r="Q338" i="1"/>
  <c r="AM336" i="1"/>
  <c r="BJ336" i="1" s="1"/>
  <c r="BE335" i="1"/>
  <c r="AL335" i="1"/>
  <c r="BI335" i="1" s="1"/>
  <c r="BS335" i="1" s="1"/>
  <c r="BD334" i="1"/>
  <c r="BP339" i="1" l="1"/>
  <c r="BO337" i="1"/>
  <c r="BT336" i="1"/>
  <c r="BN337" i="1"/>
  <c r="BQ338" i="1"/>
  <c r="BV337" i="1"/>
  <c r="AP338" i="1"/>
  <c r="BL338" i="1" s="1"/>
  <c r="AL336" i="1"/>
  <c r="BI336" i="1" s="1"/>
  <c r="BS336" i="1" s="1"/>
  <c r="BD335" i="1"/>
  <c r="P339" i="1"/>
  <c r="R338" i="1"/>
  <c r="AM337" i="1"/>
  <c r="BJ337" i="1" s="1"/>
  <c r="BE336" i="1"/>
  <c r="L340" i="1"/>
  <c r="AB339" i="1"/>
  <c r="Q339" i="1"/>
  <c r="M340" i="1"/>
  <c r="S340" i="1" s="1"/>
  <c r="Z337" i="1"/>
  <c r="AD337" i="1" s="1"/>
  <c r="Y338" i="1"/>
  <c r="AC337" i="1"/>
  <c r="AN338" i="1"/>
  <c r="BK338" i="1" s="1"/>
  <c r="BU338" i="1" s="1"/>
  <c r="BF337" i="1"/>
  <c r="AG337" i="1"/>
  <c r="BQ339" i="1" l="1"/>
  <c r="BV338" i="1"/>
  <c r="BN338" i="1"/>
  <c r="BP340" i="1"/>
  <c r="BO338" i="1"/>
  <c r="BT337" i="1"/>
  <c r="AP339" i="1"/>
  <c r="BL339" i="1" s="1"/>
  <c r="AG338" i="1"/>
  <c r="L341" i="1"/>
  <c r="AB340" i="1"/>
  <c r="M341" i="1"/>
  <c r="S341" i="1" s="1"/>
  <c r="Q340" i="1"/>
  <c r="AN339" i="1"/>
  <c r="BK339" i="1" s="1"/>
  <c r="BU339" i="1" s="1"/>
  <c r="BF338" i="1"/>
  <c r="Z338" i="1"/>
  <c r="AD338" i="1" s="1"/>
  <c r="Y339" i="1"/>
  <c r="AC338" i="1"/>
  <c r="P340" i="1"/>
  <c r="R339" i="1"/>
  <c r="AM338" i="1"/>
  <c r="BJ338" i="1" s="1"/>
  <c r="BE337" i="1"/>
  <c r="AL337" i="1"/>
  <c r="BI337" i="1" s="1"/>
  <c r="BS337" i="1" s="1"/>
  <c r="BD336" i="1"/>
  <c r="BO339" i="1" l="1"/>
  <c r="BT338" i="1"/>
  <c r="BP341" i="1"/>
  <c r="BQ340" i="1"/>
  <c r="BV339" i="1"/>
  <c r="BN339" i="1"/>
  <c r="AP340" i="1"/>
  <c r="BL340" i="1" s="1"/>
  <c r="P341" i="1"/>
  <c r="R340" i="1"/>
  <c r="L342" i="1"/>
  <c r="AB341" i="1"/>
  <c r="Q341" i="1"/>
  <c r="M342" i="1"/>
  <c r="S342" i="1" s="1"/>
  <c r="AM339" i="1"/>
  <c r="BJ339" i="1" s="1"/>
  <c r="BE338" i="1"/>
  <c r="Z339" i="1"/>
  <c r="AD339" i="1" s="1"/>
  <c r="Y340" i="1"/>
  <c r="AC339" i="1"/>
  <c r="AL338" i="1"/>
  <c r="BI338" i="1" s="1"/>
  <c r="BS338" i="1" s="1"/>
  <c r="BD337" i="1"/>
  <c r="AN340" i="1"/>
  <c r="BK340" i="1" s="1"/>
  <c r="BU340" i="1" s="1"/>
  <c r="BF339" i="1"/>
  <c r="AG339" i="1"/>
  <c r="BN340" i="1" l="1"/>
  <c r="BQ341" i="1"/>
  <c r="BV340" i="1"/>
  <c r="BO340" i="1"/>
  <c r="BT339" i="1"/>
  <c r="BP342" i="1"/>
  <c r="AP341" i="1"/>
  <c r="BL341" i="1" s="1"/>
  <c r="AL339" i="1"/>
  <c r="BI339" i="1" s="1"/>
  <c r="BS339" i="1" s="1"/>
  <c r="BD338" i="1"/>
  <c r="L343" i="1"/>
  <c r="AB342" i="1"/>
  <c r="M343" i="1"/>
  <c r="S343" i="1" s="1"/>
  <c r="Q342" i="1"/>
  <c r="AN341" i="1"/>
  <c r="BK341" i="1" s="1"/>
  <c r="BU341" i="1" s="1"/>
  <c r="BF340" i="1"/>
  <c r="Z340" i="1"/>
  <c r="AD340" i="1" s="1"/>
  <c r="Y341" i="1"/>
  <c r="AC340" i="1"/>
  <c r="AG340" i="1"/>
  <c r="AM340" i="1"/>
  <c r="BJ340" i="1" s="1"/>
  <c r="BE339" i="1"/>
  <c r="P342" i="1"/>
  <c r="R341" i="1"/>
  <c r="BP343" i="1" l="1"/>
  <c r="BQ342" i="1"/>
  <c r="BV341" i="1"/>
  <c r="BO341" i="1"/>
  <c r="BT340" i="1"/>
  <c r="BN341" i="1"/>
  <c r="AP342" i="1"/>
  <c r="BL342" i="1" s="1"/>
  <c r="P343" i="1"/>
  <c r="R342" i="1"/>
  <c r="AN342" i="1"/>
  <c r="BK342" i="1" s="1"/>
  <c r="BU342" i="1" s="1"/>
  <c r="BF341" i="1"/>
  <c r="AM341" i="1"/>
  <c r="BJ341" i="1" s="1"/>
  <c r="BE340" i="1"/>
  <c r="Z341" i="1"/>
  <c r="AD341" i="1" s="1"/>
  <c r="Y342" i="1"/>
  <c r="AC341" i="1"/>
  <c r="AG341" i="1"/>
  <c r="L344" i="1"/>
  <c r="AB343" i="1"/>
  <c r="Q343" i="1"/>
  <c r="M344" i="1"/>
  <c r="S344" i="1" s="1"/>
  <c r="AL340" i="1"/>
  <c r="BI340" i="1" s="1"/>
  <c r="BS340" i="1" s="1"/>
  <c r="BD339" i="1"/>
  <c r="BN342" i="1" l="1"/>
  <c r="BO342" i="1"/>
  <c r="BT341" i="1"/>
  <c r="BP344" i="1"/>
  <c r="BQ343" i="1"/>
  <c r="BV342" i="1"/>
  <c r="AP343" i="1"/>
  <c r="BL343" i="1" s="1"/>
  <c r="L345" i="1"/>
  <c r="AB344" i="1"/>
  <c r="M345" i="1"/>
  <c r="S345" i="1" s="1"/>
  <c r="Q344" i="1"/>
  <c r="AN343" i="1"/>
  <c r="BK343" i="1" s="1"/>
  <c r="BU343" i="1" s="1"/>
  <c r="BF342" i="1"/>
  <c r="Z342" i="1"/>
  <c r="AD342" i="1" s="1"/>
  <c r="Y343" i="1"/>
  <c r="AC342" i="1"/>
  <c r="AG342" i="1"/>
  <c r="AL341" i="1"/>
  <c r="BI341" i="1" s="1"/>
  <c r="BS341" i="1" s="1"/>
  <c r="BD340" i="1"/>
  <c r="AM342" i="1"/>
  <c r="BJ342" i="1" s="1"/>
  <c r="BE341" i="1"/>
  <c r="P344" i="1"/>
  <c r="R343" i="1"/>
  <c r="BO343" i="1" l="1"/>
  <c r="BT342" i="1"/>
  <c r="BP345" i="1"/>
  <c r="BN343" i="1"/>
  <c r="BQ344" i="1"/>
  <c r="BV343" i="1"/>
  <c r="AP344" i="1"/>
  <c r="BL344" i="1" s="1"/>
  <c r="AL342" i="1"/>
  <c r="BI342" i="1" s="1"/>
  <c r="BS342" i="1" s="1"/>
  <c r="BD341" i="1"/>
  <c r="AM343" i="1"/>
  <c r="BJ343" i="1" s="1"/>
  <c r="BE342" i="1"/>
  <c r="AG343" i="1"/>
  <c r="P345" i="1"/>
  <c r="R344" i="1"/>
  <c r="Z343" i="1"/>
  <c r="AD343" i="1" s="1"/>
  <c r="AC343" i="1"/>
  <c r="Y344" i="1"/>
  <c r="AN344" i="1"/>
  <c r="BK344" i="1" s="1"/>
  <c r="BU344" i="1" s="1"/>
  <c r="BF343" i="1"/>
  <c r="L346" i="1"/>
  <c r="AB345" i="1"/>
  <c r="Q345" i="1"/>
  <c r="M346" i="1"/>
  <c r="S346" i="1" s="1"/>
  <c r="BQ345" i="1" l="1"/>
  <c r="BV344" i="1"/>
  <c r="BN344" i="1"/>
  <c r="BO344" i="1"/>
  <c r="BT343" i="1"/>
  <c r="BP346" i="1"/>
  <c r="AP345" i="1"/>
  <c r="BL345" i="1" s="1"/>
  <c r="Z344" i="1"/>
  <c r="AD344" i="1" s="1"/>
  <c r="Y345" i="1"/>
  <c r="AC344" i="1"/>
  <c r="P346" i="1"/>
  <c r="R345" i="1"/>
  <c r="AM344" i="1"/>
  <c r="BJ344" i="1" s="1"/>
  <c r="BE343" i="1"/>
  <c r="L347" i="1"/>
  <c r="AB346" i="1"/>
  <c r="Q346" i="1"/>
  <c r="M347" i="1"/>
  <c r="S347" i="1" s="1"/>
  <c r="AN345" i="1"/>
  <c r="BK345" i="1" s="1"/>
  <c r="BU345" i="1" s="1"/>
  <c r="BF344" i="1"/>
  <c r="AG344" i="1"/>
  <c r="AL343" i="1"/>
  <c r="BI343" i="1" s="1"/>
  <c r="BS343" i="1" s="1"/>
  <c r="BD342" i="1"/>
  <c r="BN345" i="1" l="1"/>
  <c r="BP347" i="1"/>
  <c r="BO345" i="1"/>
  <c r="BT344" i="1"/>
  <c r="BQ346" i="1"/>
  <c r="BV345" i="1"/>
  <c r="AP346" i="1"/>
  <c r="BL346" i="1" s="1"/>
  <c r="AN346" i="1"/>
  <c r="BK346" i="1" s="1"/>
  <c r="BU346" i="1" s="1"/>
  <c r="BF345" i="1"/>
  <c r="P347" i="1"/>
  <c r="R346" i="1"/>
  <c r="AG345" i="1"/>
  <c r="AM345" i="1"/>
  <c r="BJ345" i="1" s="1"/>
  <c r="BE344" i="1"/>
  <c r="Z345" i="1"/>
  <c r="AD345" i="1" s="1"/>
  <c r="AC345" i="1"/>
  <c r="Y346" i="1"/>
  <c r="AL344" i="1"/>
  <c r="BI344" i="1" s="1"/>
  <c r="BS344" i="1" s="1"/>
  <c r="BD343" i="1"/>
  <c r="L348" i="1"/>
  <c r="AB347" i="1"/>
  <c r="Q347" i="1"/>
  <c r="M348" i="1"/>
  <c r="S348" i="1" s="1"/>
  <c r="BQ347" i="1" l="1"/>
  <c r="BV346" i="1"/>
  <c r="BO346" i="1"/>
  <c r="BT345" i="1"/>
  <c r="BN346" i="1"/>
  <c r="BP348" i="1"/>
  <c r="AP347" i="1"/>
  <c r="BL347" i="1" s="1"/>
  <c r="AM346" i="1"/>
  <c r="BJ346" i="1" s="1"/>
  <c r="BE345" i="1"/>
  <c r="AL345" i="1"/>
  <c r="BI345" i="1" s="1"/>
  <c r="BS345" i="1" s="1"/>
  <c r="BD344" i="1"/>
  <c r="Z346" i="1"/>
  <c r="AD346" i="1" s="1"/>
  <c r="Y347" i="1"/>
  <c r="AC346" i="1"/>
  <c r="P348" i="1"/>
  <c r="R347" i="1"/>
  <c r="L349" i="1"/>
  <c r="AB348" i="1"/>
  <c r="Q348" i="1"/>
  <c r="M349" i="1"/>
  <c r="S349" i="1" s="1"/>
  <c r="AG346" i="1"/>
  <c r="AN347" i="1"/>
  <c r="BK347" i="1" s="1"/>
  <c r="BU347" i="1" s="1"/>
  <c r="BF346" i="1"/>
  <c r="BO347" i="1" l="1"/>
  <c r="BT346" i="1"/>
  <c r="BN347" i="1"/>
  <c r="BQ348" i="1"/>
  <c r="BV347" i="1"/>
  <c r="BP349" i="1"/>
  <c r="AP348" i="1"/>
  <c r="BL348" i="1" s="1"/>
  <c r="P349" i="1"/>
  <c r="R348" i="1"/>
  <c r="AL346" i="1"/>
  <c r="BI346" i="1" s="1"/>
  <c r="BS346" i="1" s="1"/>
  <c r="BD345" i="1"/>
  <c r="AN348" i="1"/>
  <c r="BK348" i="1" s="1"/>
  <c r="BU348" i="1" s="1"/>
  <c r="BF347" i="1"/>
  <c r="AG347" i="1"/>
  <c r="L350" i="1"/>
  <c r="AB349" i="1"/>
  <c r="Q349" i="1"/>
  <c r="M350" i="1"/>
  <c r="S350" i="1" s="1"/>
  <c r="Z347" i="1"/>
  <c r="AD347" i="1" s="1"/>
  <c r="Y348" i="1"/>
  <c r="AC347" i="1"/>
  <c r="AM347" i="1"/>
  <c r="BJ347" i="1" s="1"/>
  <c r="BE346" i="1"/>
  <c r="BP350" i="1" l="1"/>
  <c r="BQ349" i="1"/>
  <c r="BV348" i="1"/>
  <c r="BO348" i="1"/>
  <c r="BT347" i="1"/>
  <c r="BN348" i="1"/>
  <c r="AP349" i="1"/>
  <c r="BL349" i="1" s="1"/>
  <c r="AM348" i="1"/>
  <c r="BJ348" i="1" s="1"/>
  <c r="BE347" i="1"/>
  <c r="AL347" i="1"/>
  <c r="BI347" i="1" s="1"/>
  <c r="BS347" i="1" s="1"/>
  <c r="BD346" i="1"/>
  <c r="AG348" i="1"/>
  <c r="Z348" i="1"/>
  <c r="AD348" i="1" s="1"/>
  <c r="AC348" i="1"/>
  <c r="Y349" i="1"/>
  <c r="L351" i="1"/>
  <c r="AB350" i="1"/>
  <c r="Q350" i="1"/>
  <c r="M351" i="1"/>
  <c r="S351" i="1" s="1"/>
  <c r="AN349" i="1"/>
  <c r="BK349" i="1" s="1"/>
  <c r="BU349" i="1" s="1"/>
  <c r="BF348" i="1"/>
  <c r="P350" i="1"/>
  <c r="R349" i="1"/>
  <c r="BQ350" i="1" l="1"/>
  <c r="BV349" i="1"/>
  <c r="BO349" i="1"/>
  <c r="BT348" i="1"/>
  <c r="BP351" i="1"/>
  <c r="BN349" i="1"/>
  <c r="AP350" i="1"/>
  <c r="BL350" i="1" s="1"/>
  <c r="P351" i="1"/>
  <c r="R350" i="1"/>
  <c r="AL348" i="1"/>
  <c r="BI348" i="1" s="1"/>
  <c r="BS348" i="1" s="1"/>
  <c r="BD347" i="1"/>
  <c r="AN350" i="1"/>
  <c r="BK350" i="1" s="1"/>
  <c r="BU350" i="1" s="1"/>
  <c r="BF349" i="1"/>
  <c r="L352" i="1"/>
  <c r="AB351" i="1"/>
  <c r="M352" i="1"/>
  <c r="S352" i="1" s="1"/>
  <c r="Q351" i="1"/>
  <c r="Z349" i="1"/>
  <c r="AD349" i="1" s="1"/>
  <c r="Y350" i="1"/>
  <c r="AC349" i="1"/>
  <c r="AG349" i="1"/>
  <c r="AM349" i="1"/>
  <c r="BJ349" i="1" s="1"/>
  <c r="BE348" i="1"/>
  <c r="BO350" i="1" l="1"/>
  <c r="BT349" i="1"/>
  <c r="BN350" i="1"/>
  <c r="BP352" i="1"/>
  <c r="BQ351" i="1"/>
  <c r="BV350" i="1"/>
  <c r="AP351" i="1"/>
  <c r="BL351" i="1" s="1"/>
  <c r="AM350" i="1"/>
  <c r="BJ350" i="1" s="1"/>
  <c r="BE349" i="1"/>
  <c r="AL349" i="1"/>
  <c r="BI349" i="1" s="1"/>
  <c r="BS349" i="1" s="1"/>
  <c r="BD348" i="1"/>
  <c r="AG350" i="1"/>
  <c r="Z350" i="1"/>
  <c r="AD350" i="1" s="1"/>
  <c r="Y351" i="1"/>
  <c r="AC350" i="1"/>
  <c r="L353" i="1"/>
  <c r="AB352" i="1"/>
  <c r="M353" i="1"/>
  <c r="S353" i="1" s="1"/>
  <c r="Q352" i="1"/>
  <c r="AN351" i="1"/>
  <c r="BK351" i="1" s="1"/>
  <c r="BU351" i="1" s="1"/>
  <c r="BF350" i="1"/>
  <c r="P352" i="1"/>
  <c r="R351" i="1"/>
  <c r="BQ352" i="1" l="1"/>
  <c r="BV351" i="1"/>
  <c r="BP353" i="1"/>
  <c r="BO351" i="1"/>
  <c r="BT350" i="1"/>
  <c r="BN351" i="1"/>
  <c r="AP352" i="1"/>
  <c r="BL352" i="1" s="1"/>
  <c r="Z351" i="1"/>
  <c r="AD351" i="1" s="1"/>
  <c r="Y352" i="1"/>
  <c r="AC351" i="1"/>
  <c r="AL350" i="1"/>
  <c r="BI350" i="1" s="1"/>
  <c r="BS350" i="1" s="1"/>
  <c r="BD349" i="1"/>
  <c r="AN352" i="1"/>
  <c r="BK352" i="1" s="1"/>
  <c r="BU352" i="1" s="1"/>
  <c r="BF351" i="1"/>
  <c r="L354" i="1"/>
  <c r="AB353" i="1"/>
  <c r="Q353" i="1"/>
  <c r="M354" i="1"/>
  <c r="S354" i="1" s="1"/>
  <c r="P353" i="1"/>
  <c r="R352" i="1"/>
  <c r="AG351" i="1"/>
  <c r="AM351" i="1"/>
  <c r="BJ351" i="1" s="1"/>
  <c r="BE350" i="1"/>
  <c r="BN352" i="1" l="1"/>
  <c r="BP354" i="1"/>
  <c r="BO352" i="1"/>
  <c r="BT351" i="1"/>
  <c r="BQ353" i="1"/>
  <c r="BV352" i="1"/>
  <c r="AP353" i="1"/>
  <c r="BL353" i="1" s="1"/>
  <c r="AM352" i="1"/>
  <c r="BJ352" i="1" s="1"/>
  <c r="BE351" i="1"/>
  <c r="L355" i="1"/>
  <c r="AB354" i="1"/>
  <c r="Q354" i="1"/>
  <c r="M355" i="1"/>
  <c r="S355" i="1" s="1"/>
  <c r="AG352" i="1"/>
  <c r="AN353" i="1"/>
  <c r="BK353" i="1" s="1"/>
  <c r="BU353" i="1" s="1"/>
  <c r="BF352" i="1"/>
  <c r="Z352" i="1"/>
  <c r="AD352" i="1" s="1"/>
  <c r="Y353" i="1"/>
  <c r="AC352" i="1"/>
  <c r="P354" i="1"/>
  <c r="R353" i="1"/>
  <c r="AL351" i="1"/>
  <c r="BI351" i="1" s="1"/>
  <c r="BS351" i="1" s="1"/>
  <c r="BD350" i="1"/>
  <c r="BQ354" i="1" l="1"/>
  <c r="BV353" i="1"/>
  <c r="BP355" i="1"/>
  <c r="BO353" i="1"/>
  <c r="BT352" i="1"/>
  <c r="BN353" i="1"/>
  <c r="AP354" i="1"/>
  <c r="BL354" i="1" s="1"/>
  <c r="AL352" i="1"/>
  <c r="BI352" i="1" s="1"/>
  <c r="BS352" i="1" s="1"/>
  <c r="BD351" i="1"/>
  <c r="AG353" i="1"/>
  <c r="L356" i="1"/>
  <c r="AB355" i="1"/>
  <c r="M356" i="1"/>
  <c r="S356" i="1" s="1"/>
  <c r="Q355" i="1"/>
  <c r="Z353" i="1"/>
  <c r="AD353" i="1" s="1"/>
  <c r="Y354" i="1"/>
  <c r="AC353" i="1"/>
  <c r="P355" i="1"/>
  <c r="R354" i="1"/>
  <c r="AN354" i="1"/>
  <c r="BK354" i="1" s="1"/>
  <c r="BU354" i="1" s="1"/>
  <c r="BF353" i="1"/>
  <c r="AM353" i="1"/>
  <c r="BJ353" i="1" s="1"/>
  <c r="BE352" i="1"/>
  <c r="BP356" i="1" l="1"/>
  <c r="BO354" i="1"/>
  <c r="BT353" i="1"/>
  <c r="BQ355" i="1"/>
  <c r="BV354" i="1"/>
  <c r="BN354" i="1"/>
  <c r="AP355" i="1"/>
  <c r="BL355" i="1" s="1"/>
  <c r="P356" i="1"/>
  <c r="R355" i="1"/>
  <c r="AG354" i="1"/>
  <c r="Z354" i="1"/>
  <c r="AD354" i="1" s="1"/>
  <c r="Y355" i="1"/>
  <c r="AC354" i="1"/>
  <c r="AM354" i="1"/>
  <c r="BJ354" i="1" s="1"/>
  <c r="BE353" i="1"/>
  <c r="AN355" i="1"/>
  <c r="BK355" i="1" s="1"/>
  <c r="BU355" i="1" s="1"/>
  <c r="BF354" i="1"/>
  <c r="L357" i="1"/>
  <c r="AB356" i="1"/>
  <c r="Q356" i="1"/>
  <c r="M357" i="1"/>
  <c r="S357" i="1" s="1"/>
  <c r="AL353" i="1"/>
  <c r="BI353" i="1" s="1"/>
  <c r="BS353" i="1" s="1"/>
  <c r="BD352" i="1"/>
  <c r="BO355" i="1" l="1"/>
  <c r="BT354" i="1"/>
  <c r="BN355" i="1"/>
  <c r="BQ356" i="1"/>
  <c r="BV355" i="1"/>
  <c r="BP357" i="1"/>
  <c r="AP356" i="1"/>
  <c r="BL356" i="1" s="1"/>
  <c r="AM355" i="1"/>
  <c r="BJ355" i="1" s="1"/>
  <c r="BE354" i="1"/>
  <c r="AG355" i="1"/>
  <c r="AL354" i="1"/>
  <c r="BI354" i="1" s="1"/>
  <c r="BS354" i="1" s="1"/>
  <c r="BD353" i="1"/>
  <c r="L358" i="1"/>
  <c r="AB357" i="1"/>
  <c r="M358" i="1"/>
  <c r="S358" i="1" s="1"/>
  <c r="Q357" i="1"/>
  <c r="AN356" i="1"/>
  <c r="BK356" i="1" s="1"/>
  <c r="BU356" i="1" s="1"/>
  <c r="BF355" i="1"/>
  <c r="Z355" i="1"/>
  <c r="AD355" i="1" s="1"/>
  <c r="Y356" i="1"/>
  <c r="AC355" i="1"/>
  <c r="P357" i="1"/>
  <c r="R356" i="1"/>
  <c r="BP358" i="1" l="1"/>
  <c r="BQ357" i="1"/>
  <c r="BV356" i="1"/>
  <c r="BO356" i="1"/>
  <c r="BT355" i="1"/>
  <c r="BN356" i="1"/>
  <c r="AP357" i="1"/>
  <c r="BL357" i="1" s="1"/>
  <c r="P358" i="1"/>
  <c r="R357" i="1"/>
  <c r="L359" i="1"/>
  <c r="AB358" i="1"/>
  <c r="Q358" i="1"/>
  <c r="M359" i="1"/>
  <c r="S359" i="1" s="1"/>
  <c r="AN357" i="1"/>
  <c r="BK357" i="1" s="1"/>
  <c r="BU357" i="1" s="1"/>
  <c r="BF356" i="1"/>
  <c r="AG356" i="1"/>
  <c r="Z356" i="1"/>
  <c r="AD356" i="1" s="1"/>
  <c r="Y357" i="1"/>
  <c r="AC356" i="1"/>
  <c r="AL355" i="1"/>
  <c r="BI355" i="1" s="1"/>
  <c r="BS355" i="1" s="1"/>
  <c r="BD354" i="1"/>
  <c r="AM356" i="1"/>
  <c r="BJ356" i="1" s="1"/>
  <c r="BE355" i="1"/>
  <c r="BQ358" i="1" l="1"/>
  <c r="BV357" i="1"/>
  <c r="BO357" i="1"/>
  <c r="BT356" i="1"/>
  <c r="BP359" i="1"/>
  <c r="BN357" i="1"/>
  <c r="AP358" i="1"/>
  <c r="BL358" i="1" s="1"/>
  <c r="AM357" i="1"/>
  <c r="BJ357" i="1" s="1"/>
  <c r="BE356" i="1"/>
  <c r="AN358" i="1"/>
  <c r="BK358" i="1" s="1"/>
  <c r="BU358" i="1" s="1"/>
  <c r="BF357" i="1"/>
  <c r="L360" i="1"/>
  <c r="AB359" i="1"/>
  <c r="M360" i="1"/>
  <c r="S360" i="1" s="1"/>
  <c r="Q359" i="1"/>
  <c r="Z357" i="1"/>
  <c r="AD357" i="1" s="1"/>
  <c r="AC357" i="1"/>
  <c r="Y358" i="1"/>
  <c r="AL356" i="1"/>
  <c r="BI356" i="1" s="1"/>
  <c r="BS356" i="1" s="1"/>
  <c r="BD355" i="1"/>
  <c r="AG357" i="1"/>
  <c r="P359" i="1"/>
  <c r="R358" i="1"/>
  <c r="BN358" i="1" l="1"/>
  <c r="BO358" i="1"/>
  <c r="BT357" i="1"/>
  <c r="BP360" i="1"/>
  <c r="BQ359" i="1"/>
  <c r="BV358" i="1"/>
  <c r="AP359" i="1"/>
  <c r="BL359" i="1" s="1"/>
  <c r="P360" i="1"/>
  <c r="R359" i="1"/>
  <c r="AG358" i="1"/>
  <c r="AL357" i="1"/>
  <c r="BI357" i="1" s="1"/>
  <c r="BS357" i="1" s="1"/>
  <c r="BD356" i="1"/>
  <c r="Z358" i="1"/>
  <c r="AD358" i="1" s="1"/>
  <c r="Y359" i="1"/>
  <c r="AC358" i="1"/>
  <c r="AN359" i="1"/>
  <c r="BK359" i="1" s="1"/>
  <c r="BU359" i="1" s="1"/>
  <c r="BF358" i="1"/>
  <c r="L361" i="1"/>
  <c r="AB360" i="1"/>
  <c r="Q360" i="1"/>
  <c r="M361" i="1"/>
  <c r="S361" i="1" s="1"/>
  <c r="AM358" i="1"/>
  <c r="BJ358" i="1" s="1"/>
  <c r="BE357" i="1"/>
  <c r="BQ360" i="1" l="1"/>
  <c r="BV359" i="1"/>
  <c r="BO359" i="1"/>
  <c r="BT358" i="1"/>
  <c r="BP361" i="1"/>
  <c r="BN359" i="1"/>
  <c r="AP360" i="1"/>
  <c r="BL360" i="1" s="1"/>
  <c r="AM359" i="1"/>
  <c r="BJ359" i="1" s="1"/>
  <c r="BE358" i="1"/>
  <c r="Z359" i="1"/>
  <c r="AD359" i="1" s="1"/>
  <c r="Y360" i="1"/>
  <c r="AC359" i="1"/>
  <c r="AN360" i="1"/>
  <c r="BK360" i="1" s="1"/>
  <c r="BU360" i="1" s="1"/>
  <c r="BF359" i="1"/>
  <c r="L362" i="1"/>
  <c r="AB361" i="1"/>
  <c r="Q361" i="1"/>
  <c r="M362" i="1"/>
  <c r="S362" i="1" s="1"/>
  <c r="AG359" i="1"/>
  <c r="AL358" i="1"/>
  <c r="BI358" i="1" s="1"/>
  <c r="BS358" i="1" s="1"/>
  <c r="BD357" i="1"/>
  <c r="P361" i="1"/>
  <c r="R360" i="1"/>
  <c r="BN360" i="1" l="1"/>
  <c r="BO360" i="1"/>
  <c r="BT359" i="1"/>
  <c r="BP362" i="1"/>
  <c r="BQ361" i="1"/>
  <c r="BV360" i="1"/>
  <c r="AP361" i="1"/>
  <c r="BL361" i="1" s="1"/>
  <c r="Z360" i="1"/>
  <c r="AD360" i="1" s="1"/>
  <c r="AC360" i="1"/>
  <c r="Y361" i="1"/>
  <c r="AL359" i="1"/>
  <c r="BI359" i="1" s="1"/>
  <c r="BS359" i="1" s="1"/>
  <c r="BD358" i="1"/>
  <c r="AN361" i="1"/>
  <c r="BK361" i="1" s="1"/>
  <c r="BU361" i="1" s="1"/>
  <c r="BF360" i="1"/>
  <c r="P362" i="1"/>
  <c r="R361" i="1"/>
  <c r="AG360" i="1"/>
  <c r="L363" i="1"/>
  <c r="AB362" i="1"/>
  <c r="M363" i="1"/>
  <c r="S363" i="1" s="1"/>
  <c r="Q362" i="1"/>
  <c r="AM360" i="1"/>
  <c r="BJ360" i="1" s="1"/>
  <c r="BE359" i="1"/>
  <c r="BQ362" i="1" l="1"/>
  <c r="BV361" i="1"/>
  <c r="BP363" i="1"/>
  <c r="BN361" i="1"/>
  <c r="BO361" i="1"/>
  <c r="BT360" i="1"/>
  <c r="AP362" i="1"/>
  <c r="BL362" i="1" s="1"/>
  <c r="AM361" i="1"/>
  <c r="BJ361" i="1" s="1"/>
  <c r="BE360" i="1"/>
  <c r="P363" i="1"/>
  <c r="R362" i="1"/>
  <c r="Z361" i="1"/>
  <c r="AD361" i="1" s="1"/>
  <c r="Y362" i="1"/>
  <c r="AC361" i="1"/>
  <c r="AG361" i="1"/>
  <c r="AN362" i="1"/>
  <c r="BK362" i="1" s="1"/>
  <c r="BU362" i="1" s="1"/>
  <c r="BF361" i="1"/>
  <c r="L364" i="1"/>
  <c r="AB363" i="1"/>
  <c r="Q363" i="1"/>
  <c r="M364" i="1"/>
  <c r="S364" i="1" s="1"/>
  <c r="AL360" i="1"/>
  <c r="BI360" i="1" s="1"/>
  <c r="BS360" i="1" s="1"/>
  <c r="BD359" i="1"/>
  <c r="BP364" i="1" l="1"/>
  <c r="BN362" i="1"/>
  <c r="BQ363" i="1"/>
  <c r="BV362" i="1"/>
  <c r="BO362" i="1"/>
  <c r="BT361" i="1"/>
  <c r="AP363" i="1"/>
  <c r="BL363" i="1" s="1"/>
  <c r="L365" i="1"/>
  <c r="AB364" i="1"/>
  <c r="Q364" i="1"/>
  <c r="M365" i="1"/>
  <c r="S365" i="1" s="1"/>
  <c r="P364" i="1"/>
  <c r="R363" i="1"/>
  <c r="AN363" i="1"/>
  <c r="BK363" i="1" s="1"/>
  <c r="BU363" i="1" s="1"/>
  <c r="BF362" i="1"/>
  <c r="Z362" i="1"/>
  <c r="AD362" i="1" s="1"/>
  <c r="Y363" i="1"/>
  <c r="AC362" i="1"/>
  <c r="AL361" i="1"/>
  <c r="BI361" i="1" s="1"/>
  <c r="BS361" i="1" s="1"/>
  <c r="BD360" i="1"/>
  <c r="AG362" i="1"/>
  <c r="AM362" i="1"/>
  <c r="BJ362" i="1" s="1"/>
  <c r="BE361" i="1"/>
  <c r="BN363" i="1" l="1"/>
  <c r="BO363" i="1"/>
  <c r="BT362" i="1"/>
  <c r="BQ364" i="1"/>
  <c r="BV363" i="1"/>
  <c r="BP365" i="1"/>
  <c r="AP364" i="1"/>
  <c r="BL364" i="1" s="1"/>
  <c r="AN364" i="1"/>
  <c r="BK364" i="1" s="1"/>
  <c r="BU364" i="1" s="1"/>
  <c r="BF363" i="1"/>
  <c r="AG363" i="1"/>
  <c r="Z363" i="1"/>
  <c r="AD363" i="1" s="1"/>
  <c r="AC363" i="1"/>
  <c r="Y364" i="1"/>
  <c r="AM363" i="1"/>
  <c r="BJ363" i="1" s="1"/>
  <c r="BE362" i="1"/>
  <c r="AL362" i="1"/>
  <c r="BI362" i="1" s="1"/>
  <c r="BS362" i="1" s="1"/>
  <c r="BD361" i="1"/>
  <c r="P365" i="1"/>
  <c r="R364" i="1"/>
  <c r="L366" i="1"/>
  <c r="AB365" i="1"/>
  <c r="Q365" i="1"/>
  <c r="M366" i="1"/>
  <c r="S366" i="1" s="1"/>
  <c r="BO364" i="1" l="1"/>
  <c r="BT363" i="1"/>
  <c r="BQ365" i="1"/>
  <c r="BV364" i="1"/>
  <c r="BN364" i="1"/>
  <c r="BP366" i="1"/>
  <c r="AP365" i="1"/>
  <c r="BL365" i="1" s="1"/>
  <c r="P366" i="1"/>
  <c r="R365" i="1"/>
  <c r="AG364" i="1"/>
  <c r="L367" i="1"/>
  <c r="AB366" i="1"/>
  <c r="M367" i="1"/>
  <c r="S367" i="1" s="1"/>
  <c r="Q366" i="1"/>
  <c r="AL363" i="1"/>
  <c r="BI363" i="1" s="1"/>
  <c r="BS363" i="1" s="1"/>
  <c r="BD362" i="1"/>
  <c r="AM364" i="1"/>
  <c r="BJ364" i="1" s="1"/>
  <c r="BE363" i="1"/>
  <c r="Z364" i="1"/>
  <c r="AD364" i="1" s="1"/>
  <c r="Y365" i="1"/>
  <c r="AC364" i="1"/>
  <c r="AN365" i="1"/>
  <c r="BK365" i="1" s="1"/>
  <c r="BU365" i="1" s="1"/>
  <c r="BF364" i="1"/>
  <c r="BP367" i="1" l="1"/>
  <c r="BN365" i="1"/>
  <c r="BO365" i="1"/>
  <c r="BT364" i="1"/>
  <c r="BQ366" i="1"/>
  <c r="BV365" i="1"/>
  <c r="AP366" i="1"/>
  <c r="BL366" i="1" s="1"/>
  <c r="AM365" i="1"/>
  <c r="BJ365" i="1" s="1"/>
  <c r="BE364" i="1"/>
  <c r="AG365" i="1"/>
  <c r="Z365" i="1"/>
  <c r="AD365" i="1" s="1"/>
  <c r="Y366" i="1"/>
  <c r="AC365" i="1"/>
  <c r="AN366" i="1"/>
  <c r="BK366" i="1" s="1"/>
  <c r="BU366" i="1" s="1"/>
  <c r="BF365" i="1"/>
  <c r="AL364" i="1"/>
  <c r="BI364" i="1" s="1"/>
  <c r="BS364" i="1" s="1"/>
  <c r="BD363" i="1"/>
  <c r="L368" i="1"/>
  <c r="AB367" i="1"/>
  <c r="Q367" i="1"/>
  <c r="M368" i="1"/>
  <c r="S368" i="1" s="1"/>
  <c r="P367" i="1"/>
  <c r="R366" i="1"/>
  <c r="BN366" i="1" l="1"/>
  <c r="BQ367" i="1"/>
  <c r="BV366" i="1"/>
  <c r="BO366" i="1"/>
  <c r="BT365" i="1"/>
  <c r="BP368" i="1"/>
  <c r="AP367" i="1"/>
  <c r="BL367" i="1" s="1"/>
  <c r="P368" i="1"/>
  <c r="R367" i="1"/>
  <c r="AN367" i="1"/>
  <c r="BK367" i="1" s="1"/>
  <c r="BU367" i="1" s="1"/>
  <c r="BF366" i="1"/>
  <c r="AG366" i="1"/>
  <c r="L369" i="1"/>
  <c r="AB368" i="1"/>
  <c r="M369" i="1"/>
  <c r="S369" i="1" s="1"/>
  <c r="Q368" i="1"/>
  <c r="Z366" i="1"/>
  <c r="AD366" i="1" s="1"/>
  <c r="AC366" i="1"/>
  <c r="Y367" i="1"/>
  <c r="AL365" i="1"/>
  <c r="BI365" i="1" s="1"/>
  <c r="BS365" i="1" s="1"/>
  <c r="BD364" i="1"/>
  <c r="AM366" i="1"/>
  <c r="BJ366" i="1" s="1"/>
  <c r="BE365" i="1"/>
  <c r="BQ368" i="1" l="1"/>
  <c r="BV367" i="1"/>
  <c r="BO367" i="1"/>
  <c r="BT366" i="1"/>
  <c r="BN367" i="1"/>
  <c r="BP369" i="1"/>
  <c r="AP368" i="1"/>
  <c r="BL368" i="1" s="1"/>
  <c r="AM367" i="1"/>
  <c r="BJ367" i="1" s="1"/>
  <c r="BE366" i="1"/>
  <c r="L370" i="1"/>
  <c r="AB369" i="1"/>
  <c r="Q369" i="1"/>
  <c r="M370" i="1"/>
  <c r="S370" i="1" s="1"/>
  <c r="AN368" i="1"/>
  <c r="BK368" i="1" s="1"/>
  <c r="BU368" i="1" s="1"/>
  <c r="BF367" i="1"/>
  <c r="AL366" i="1"/>
  <c r="BI366" i="1" s="1"/>
  <c r="BS366" i="1" s="1"/>
  <c r="BD365" i="1"/>
  <c r="Z367" i="1"/>
  <c r="AD367" i="1" s="1"/>
  <c r="Y368" i="1"/>
  <c r="AC367" i="1"/>
  <c r="AG367" i="1"/>
  <c r="P369" i="1"/>
  <c r="R368" i="1"/>
  <c r="BO368" i="1" l="1"/>
  <c r="BT367" i="1"/>
  <c r="BN368" i="1"/>
  <c r="BQ369" i="1"/>
  <c r="BV368" i="1"/>
  <c r="BP370" i="1"/>
  <c r="AP369" i="1"/>
  <c r="BL369" i="1" s="1"/>
  <c r="AN369" i="1"/>
  <c r="BK369" i="1" s="1"/>
  <c r="BU369" i="1" s="1"/>
  <c r="BF368" i="1"/>
  <c r="L371" i="1"/>
  <c r="AB370" i="1"/>
  <c r="M371" i="1"/>
  <c r="S371" i="1" s="1"/>
  <c r="Q370" i="1"/>
  <c r="Z368" i="1"/>
  <c r="AD368" i="1" s="1"/>
  <c r="Y369" i="1"/>
  <c r="AC368" i="1"/>
  <c r="AG368" i="1"/>
  <c r="P370" i="1"/>
  <c r="R369" i="1"/>
  <c r="AL367" i="1"/>
  <c r="BI367" i="1" s="1"/>
  <c r="BS367" i="1" s="1"/>
  <c r="BD366" i="1"/>
  <c r="AM368" i="1"/>
  <c r="BJ368" i="1" s="1"/>
  <c r="BE367" i="1"/>
  <c r="BN369" i="1" l="1"/>
  <c r="BO369" i="1"/>
  <c r="BT368" i="1"/>
  <c r="BP371" i="1"/>
  <c r="BQ370" i="1"/>
  <c r="BV369" i="1"/>
  <c r="AP370" i="1"/>
  <c r="BL370" i="1" s="1"/>
  <c r="P371" i="1"/>
  <c r="R370" i="1"/>
  <c r="L372" i="1"/>
  <c r="AB371" i="1"/>
  <c r="Q371" i="1"/>
  <c r="M372" i="1"/>
  <c r="S372" i="1" s="1"/>
  <c r="Z369" i="1"/>
  <c r="AD369" i="1" s="1"/>
  <c r="AC369" i="1"/>
  <c r="Y370" i="1"/>
  <c r="AG369" i="1"/>
  <c r="AM369" i="1"/>
  <c r="BJ369" i="1" s="1"/>
  <c r="BE368" i="1"/>
  <c r="AL368" i="1"/>
  <c r="BI368" i="1" s="1"/>
  <c r="BS368" i="1" s="1"/>
  <c r="BD367" i="1"/>
  <c r="AN370" i="1"/>
  <c r="BK370" i="1" s="1"/>
  <c r="BU370" i="1" s="1"/>
  <c r="BF369" i="1"/>
  <c r="BQ371" i="1" l="1"/>
  <c r="BV370" i="1"/>
  <c r="BP372" i="1"/>
  <c r="BN370" i="1"/>
  <c r="BO370" i="1"/>
  <c r="BT369" i="1"/>
  <c r="AP371" i="1"/>
  <c r="BL371" i="1" s="1"/>
  <c r="AM370" i="1"/>
  <c r="BJ370" i="1" s="1"/>
  <c r="BE369" i="1"/>
  <c r="L373" i="1"/>
  <c r="AB372" i="1"/>
  <c r="M373" i="1"/>
  <c r="S373" i="1" s="1"/>
  <c r="Q372" i="1"/>
  <c r="AL369" i="1"/>
  <c r="BI369" i="1" s="1"/>
  <c r="BS369" i="1" s="1"/>
  <c r="BD368" i="1"/>
  <c r="AG370" i="1"/>
  <c r="AN371" i="1"/>
  <c r="BK371" i="1" s="1"/>
  <c r="BU371" i="1" s="1"/>
  <c r="BF370" i="1"/>
  <c r="Z370" i="1"/>
  <c r="AD370" i="1" s="1"/>
  <c r="Y371" i="1"/>
  <c r="AC370" i="1"/>
  <c r="P372" i="1"/>
  <c r="R371" i="1"/>
  <c r="BO371" i="1" l="1"/>
  <c r="BT370" i="1"/>
  <c r="BP373" i="1"/>
  <c r="BN371" i="1"/>
  <c r="BQ372" i="1"/>
  <c r="BV371" i="1"/>
  <c r="AP372" i="1"/>
  <c r="BL372" i="1" s="1"/>
  <c r="P373" i="1"/>
  <c r="R372" i="1"/>
  <c r="AL370" i="1"/>
  <c r="BI370" i="1" s="1"/>
  <c r="BS370" i="1" s="1"/>
  <c r="BD369" i="1"/>
  <c r="Z371" i="1"/>
  <c r="AD371" i="1" s="1"/>
  <c r="Y372" i="1"/>
  <c r="AC371" i="1"/>
  <c r="AN372" i="1"/>
  <c r="BK372" i="1" s="1"/>
  <c r="BU372" i="1" s="1"/>
  <c r="BF371" i="1"/>
  <c r="L374" i="1"/>
  <c r="AB373" i="1"/>
  <c r="Q373" i="1"/>
  <c r="M374" i="1"/>
  <c r="S374" i="1" s="1"/>
  <c r="AG371" i="1"/>
  <c r="AM371" i="1"/>
  <c r="BJ371" i="1" s="1"/>
  <c r="BE370" i="1"/>
  <c r="BP374" i="1" l="1"/>
  <c r="BQ373" i="1"/>
  <c r="BV372" i="1"/>
  <c r="BN372" i="1"/>
  <c r="BO372" i="1"/>
  <c r="BT371" i="1"/>
  <c r="AP373" i="1"/>
  <c r="BL373" i="1" s="1"/>
  <c r="AM372" i="1"/>
  <c r="BJ372" i="1" s="1"/>
  <c r="BE371" i="1"/>
  <c r="AN373" i="1"/>
  <c r="BK373" i="1" s="1"/>
  <c r="BU373" i="1" s="1"/>
  <c r="BF372" i="1"/>
  <c r="AL371" i="1"/>
  <c r="BI371" i="1" s="1"/>
  <c r="BS371" i="1" s="1"/>
  <c r="BD370" i="1"/>
  <c r="AG372" i="1"/>
  <c r="L375" i="1"/>
  <c r="AB374" i="1"/>
  <c r="M375" i="1"/>
  <c r="S375" i="1" s="1"/>
  <c r="Q374" i="1"/>
  <c r="Z372" i="1"/>
  <c r="AD372" i="1" s="1"/>
  <c r="Y373" i="1"/>
  <c r="AC372" i="1"/>
  <c r="P374" i="1"/>
  <c r="R373" i="1"/>
  <c r="BN373" i="1" l="1"/>
  <c r="BP375" i="1"/>
  <c r="BO373" i="1"/>
  <c r="BT372" i="1"/>
  <c r="BQ374" i="1"/>
  <c r="BV373" i="1"/>
  <c r="AP374" i="1"/>
  <c r="BL374" i="1" s="1"/>
  <c r="AN374" i="1"/>
  <c r="BK374" i="1" s="1"/>
  <c r="BU374" i="1" s="1"/>
  <c r="BF373" i="1"/>
  <c r="Z373" i="1"/>
  <c r="AD373" i="1" s="1"/>
  <c r="AC373" i="1"/>
  <c r="Y374" i="1"/>
  <c r="P375" i="1"/>
  <c r="R374" i="1"/>
  <c r="AG373" i="1"/>
  <c r="L376" i="1"/>
  <c r="AB375" i="1"/>
  <c r="Q375" i="1"/>
  <c r="M376" i="1"/>
  <c r="S376" i="1" s="1"/>
  <c r="AL372" i="1"/>
  <c r="BI372" i="1" s="1"/>
  <c r="BS372" i="1" s="1"/>
  <c r="BD371" i="1"/>
  <c r="AM373" i="1"/>
  <c r="BJ373" i="1" s="1"/>
  <c r="BE372" i="1"/>
  <c r="BP376" i="1" l="1"/>
  <c r="BO374" i="1"/>
  <c r="BT373" i="1"/>
  <c r="BN374" i="1"/>
  <c r="BQ375" i="1"/>
  <c r="BV374" i="1"/>
  <c r="AP375" i="1"/>
  <c r="BL375" i="1" s="1"/>
  <c r="AM374" i="1"/>
  <c r="BJ374" i="1" s="1"/>
  <c r="BE373" i="1"/>
  <c r="AG374" i="1"/>
  <c r="AL373" i="1"/>
  <c r="BI373" i="1" s="1"/>
  <c r="BS373" i="1" s="1"/>
  <c r="BD372" i="1"/>
  <c r="L377" i="1"/>
  <c r="AB376" i="1"/>
  <c r="M377" i="1"/>
  <c r="S377" i="1" s="1"/>
  <c r="Q376" i="1"/>
  <c r="P376" i="1"/>
  <c r="R375" i="1"/>
  <c r="Z374" i="1"/>
  <c r="AD374" i="1" s="1"/>
  <c r="Y375" i="1"/>
  <c r="AC374" i="1"/>
  <c r="AN375" i="1"/>
  <c r="BK375" i="1" s="1"/>
  <c r="BU375" i="1" s="1"/>
  <c r="BF374" i="1"/>
  <c r="BO375" i="1" l="1"/>
  <c r="BT374" i="1"/>
  <c r="BN375" i="1"/>
  <c r="BP377" i="1"/>
  <c r="BQ376" i="1"/>
  <c r="BV375" i="1"/>
  <c r="AP376" i="1"/>
  <c r="BL376" i="1" s="1"/>
  <c r="P377" i="1"/>
  <c r="R376" i="1"/>
  <c r="AG375" i="1"/>
  <c r="Z375" i="1"/>
  <c r="AD375" i="1" s="1"/>
  <c r="AC375" i="1"/>
  <c r="Y376" i="1"/>
  <c r="AN376" i="1"/>
  <c r="BK376" i="1" s="1"/>
  <c r="BU376" i="1" s="1"/>
  <c r="BF375" i="1"/>
  <c r="L378" i="1"/>
  <c r="AB377" i="1"/>
  <c r="Q377" i="1"/>
  <c r="M378" i="1"/>
  <c r="S378" i="1" s="1"/>
  <c r="AL374" i="1"/>
  <c r="BI374" i="1" s="1"/>
  <c r="BS374" i="1" s="1"/>
  <c r="BD373" i="1"/>
  <c r="AM375" i="1"/>
  <c r="BJ375" i="1" s="1"/>
  <c r="BE374" i="1"/>
  <c r="BQ377" i="1" l="1"/>
  <c r="BV376" i="1"/>
  <c r="BP378" i="1"/>
  <c r="BO376" i="1"/>
  <c r="BT375" i="1"/>
  <c r="BN376" i="1"/>
  <c r="AP377" i="1"/>
  <c r="BL377" i="1" s="1"/>
  <c r="AM376" i="1"/>
  <c r="BJ376" i="1" s="1"/>
  <c r="BE375" i="1"/>
  <c r="Z376" i="1"/>
  <c r="AD376" i="1" s="1"/>
  <c r="Y377" i="1"/>
  <c r="AC376" i="1"/>
  <c r="AG376" i="1"/>
  <c r="AL375" i="1"/>
  <c r="BI375" i="1" s="1"/>
  <c r="BS375" i="1" s="1"/>
  <c r="BD374" i="1"/>
  <c r="L379" i="1"/>
  <c r="AB378" i="1"/>
  <c r="M379" i="1"/>
  <c r="S379" i="1" s="1"/>
  <c r="Q378" i="1"/>
  <c r="AN377" i="1"/>
  <c r="BK377" i="1" s="1"/>
  <c r="BU377" i="1" s="1"/>
  <c r="BF376" i="1"/>
  <c r="P378" i="1"/>
  <c r="R377" i="1"/>
  <c r="BN377" i="1" l="1"/>
  <c r="BP379" i="1"/>
  <c r="BO377" i="1"/>
  <c r="BT376" i="1"/>
  <c r="BQ378" i="1"/>
  <c r="BV377" i="1"/>
  <c r="AP378" i="1"/>
  <c r="BL378" i="1" s="1"/>
  <c r="AL376" i="1"/>
  <c r="BI376" i="1" s="1"/>
  <c r="BS376" i="1" s="1"/>
  <c r="BD375" i="1"/>
  <c r="AN378" i="1"/>
  <c r="BK378" i="1" s="1"/>
  <c r="BU378" i="1" s="1"/>
  <c r="BF377" i="1"/>
  <c r="L380" i="1"/>
  <c r="AB379" i="1"/>
  <c r="Q379" i="1"/>
  <c r="M380" i="1"/>
  <c r="S380" i="1" s="1"/>
  <c r="AG377" i="1"/>
  <c r="P379" i="1"/>
  <c r="R378" i="1"/>
  <c r="Z377" i="1"/>
  <c r="AD377" i="1" s="1"/>
  <c r="AC377" i="1"/>
  <c r="Y378" i="1"/>
  <c r="AM377" i="1"/>
  <c r="BJ377" i="1" s="1"/>
  <c r="BE376" i="1"/>
  <c r="BP380" i="1" l="1"/>
  <c r="BQ379" i="1"/>
  <c r="BV378" i="1"/>
  <c r="BO378" i="1"/>
  <c r="BT377" i="1"/>
  <c r="BN378" i="1"/>
  <c r="AP379" i="1"/>
  <c r="BL379" i="1" s="1"/>
  <c r="AM378" i="1"/>
  <c r="BJ378" i="1" s="1"/>
  <c r="BE377" i="1"/>
  <c r="Z378" i="1"/>
  <c r="AD378" i="1" s="1"/>
  <c r="Y379" i="1"/>
  <c r="AC378" i="1"/>
  <c r="AN379" i="1"/>
  <c r="BK379" i="1" s="1"/>
  <c r="BU379" i="1" s="1"/>
  <c r="BF378" i="1"/>
  <c r="P380" i="1"/>
  <c r="R379" i="1"/>
  <c r="AG378" i="1"/>
  <c r="L381" i="1"/>
  <c r="AB380" i="1"/>
  <c r="M381" i="1"/>
  <c r="S381" i="1" s="1"/>
  <c r="Q380" i="1"/>
  <c r="AL377" i="1"/>
  <c r="BI377" i="1" s="1"/>
  <c r="BS377" i="1" s="1"/>
  <c r="BD376" i="1"/>
  <c r="BN379" i="1" l="1"/>
  <c r="BO379" i="1"/>
  <c r="BT378" i="1"/>
  <c r="BP381" i="1"/>
  <c r="BQ380" i="1"/>
  <c r="BV379" i="1"/>
  <c r="AP380" i="1"/>
  <c r="BL380" i="1" s="1"/>
  <c r="L382" i="1"/>
  <c r="AB381" i="1"/>
  <c r="Q381" i="1"/>
  <c r="M382" i="1"/>
  <c r="S382" i="1" s="1"/>
  <c r="AL378" i="1"/>
  <c r="BI378" i="1" s="1"/>
  <c r="BS378" i="1" s="1"/>
  <c r="BD377" i="1"/>
  <c r="Z379" i="1"/>
  <c r="AD379" i="1" s="1"/>
  <c r="Y380" i="1"/>
  <c r="AC379" i="1"/>
  <c r="AG379" i="1"/>
  <c r="AN380" i="1"/>
  <c r="BK380" i="1" s="1"/>
  <c r="BU380" i="1" s="1"/>
  <c r="BF379" i="1"/>
  <c r="P381" i="1"/>
  <c r="R380" i="1"/>
  <c r="AM379" i="1"/>
  <c r="BJ379" i="1" s="1"/>
  <c r="BE378" i="1"/>
  <c r="BO380" i="1" l="1"/>
  <c r="BT379" i="1"/>
  <c r="BP382" i="1"/>
  <c r="BN380" i="1"/>
  <c r="BQ381" i="1"/>
  <c r="BV380" i="1"/>
  <c r="AP381" i="1"/>
  <c r="BL381" i="1" s="1"/>
  <c r="AN381" i="1"/>
  <c r="BK381" i="1" s="1"/>
  <c r="BU381" i="1" s="1"/>
  <c r="BF380" i="1"/>
  <c r="AM380" i="1"/>
  <c r="BJ380" i="1" s="1"/>
  <c r="BE379" i="1"/>
  <c r="Z380" i="1"/>
  <c r="AD380" i="1" s="1"/>
  <c r="Y381" i="1"/>
  <c r="AC380" i="1"/>
  <c r="P382" i="1"/>
  <c r="R381" i="1"/>
  <c r="AG380" i="1"/>
  <c r="AL379" i="1"/>
  <c r="BI379" i="1" s="1"/>
  <c r="BS379" i="1" s="1"/>
  <c r="BD378" i="1"/>
  <c r="L383" i="1"/>
  <c r="AB382" i="1"/>
  <c r="M383" i="1"/>
  <c r="S383" i="1" s="1"/>
  <c r="Q382" i="1"/>
  <c r="BP383" i="1" l="1"/>
  <c r="BN381" i="1"/>
  <c r="BO381" i="1"/>
  <c r="BT380" i="1"/>
  <c r="BQ382" i="1"/>
  <c r="BV381" i="1"/>
  <c r="AP382" i="1"/>
  <c r="BL382" i="1" s="1"/>
  <c r="AL380" i="1"/>
  <c r="BI380" i="1" s="1"/>
  <c r="BS380" i="1" s="1"/>
  <c r="BD379" i="1"/>
  <c r="L384" i="1"/>
  <c r="AB383" i="1"/>
  <c r="Q383" i="1"/>
  <c r="M384" i="1"/>
  <c r="S384" i="1" s="1"/>
  <c r="AG381" i="1"/>
  <c r="Z381" i="1"/>
  <c r="AD381" i="1" s="1"/>
  <c r="AC381" i="1"/>
  <c r="Y382" i="1"/>
  <c r="P383" i="1"/>
  <c r="R382" i="1"/>
  <c r="AM381" i="1"/>
  <c r="BJ381" i="1" s="1"/>
  <c r="BE380" i="1"/>
  <c r="AN382" i="1"/>
  <c r="BK382" i="1" s="1"/>
  <c r="BU382" i="1" s="1"/>
  <c r="BF381" i="1"/>
  <c r="BQ383" i="1" l="1"/>
  <c r="BV382" i="1"/>
  <c r="BO382" i="1"/>
  <c r="BT381" i="1"/>
  <c r="BP384" i="1"/>
  <c r="BN382" i="1"/>
  <c r="AP383" i="1"/>
  <c r="BL383" i="1" s="1"/>
  <c r="AN383" i="1"/>
  <c r="BK383" i="1" s="1"/>
  <c r="BU383" i="1" s="1"/>
  <c r="BF382" i="1"/>
  <c r="AG382" i="1"/>
  <c r="AM382" i="1"/>
  <c r="BJ382" i="1" s="1"/>
  <c r="BE381" i="1"/>
  <c r="P384" i="1"/>
  <c r="R383" i="1"/>
  <c r="Z382" i="1"/>
  <c r="AD382" i="1" s="1"/>
  <c r="Y383" i="1"/>
  <c r="AC382" i="1"/>
  <c r="L385" i="1"/>
  <c r="AB384" i="1"/>
  <c r="M385" i="1"/>
  <c r="S385" i="1" s="1"/>
  <c r="Q384" i="1"/>
  <c r="AL381" i="1"/>
  <c r="BI381" i="1" s="1"/>
  <c r="BS381" i="1" s="1"/>
  <c r="BD380" i="1"/>
  <c r="BN383" i="1" l="1"/>
  <c r="BP385" i="1"/>
  <c r="BQ384" i="1"/>
  <c r="BV383" i="1"/>
  <c r="BO383" i="1"/>
  <c r="BT382" i="1"/>
  <c r="AP384" i="1"/>
  <c r="BL384" i="1" s="1"/>
  <c r="AL382" i="1"/>
  <c r="BI382" i="1" s="1"/>
  <c r="BS382" i="1" s="1"/>
  <c r="BD381" i="1"/>
  <c r="P385" i="1"/>
  <c r="R384" i="1"/>
  <c r="AG383" i="1"/>
  <c r="L386" i="1"/>
  <c r="AB385" i="1"/>
  <c r="Q385" i="1"/>
  <c r="M386" i="1"/>
  <c r="S386" i="1" s="1"/>
  <c r="Z383" i="1"/>
  <c r="AD383" i="1" s="1"/>
  <c r="Y384" i="1"/>
  <c r="AC383" i="1"/>
  <c r="AM383" i="1"/>
  <c r="BJ383" i="1" s="1"/>
  <c r="BE382" i="1"/>
  <c r="AN384" i="1"/>
  <c r="BK384" i="1" s="1"/>
  <c r="BU384" i="1" s="1"/>
  <c r="BF383" i="1"/>
  <c r="BO384" i="1" l="1"/>
  <c r="BT383" i="1"/>
  <c r="BQ385" i="1"/>
  <c r="BV384" i="1"/>
  <c r="BN384" i="1"/>
  <c r="BP386" i="1"/>
  <c r="AP385" i="1"/>
  <c r="BL385" i="1" s="1"/>
  <c r="Z384" i="1"/>
  <c r="AD384" i="1" s="1"/>
  <c r="Y385" i="1"/>
  <c r="AC384" i="1"/>
  <c r="AN385" i="1"/>
  <c r="BK385" i="1" s="1"/>
  <c r="BU385" i="1" s="1"/>
  <c r="BF384" i="1"/>
  <c r="P386" i="1"/>
  <c r="R385" i="1"/>
  <c r="AM384" i="1"/>
  <c r="BJ384" i="1" s="1"/>
  <c r="BE383" i="1"/>
  <c r="L387" i="1"/>
  <c r="AB386" i="1"/>
  <c r="M387" i="1"/>
  <c r="S387" i="1" s="1"/>
  <c r="Q386" i="1"/>
  <c r="AG384" i="1"/>
  <c r="AL383" i="1"/>
  <c r="BI383" i="1" s="1"/>
  <c r="BS383" i="1" s="1"/>
  <c r="BD382" i="1"/>
  <c r="BQ386" i="1" l="1"/>
  <c r="BV385" i="1"/>
  <c r="BN385" i="1"/>
  <c r="BO385" i="1"/>
  <c r="BT384" i="1"/>
  <c r="BP387" i="1"/>
  <c r="AP386" i="1"/>
  <c r="BL386" i="1" s="1"/>
  <c r="BK386" i="1"/>
  <c r="BU386" i="1" s="1"/>
  <c r="AL384" i="1"/>
  <c r="BI384" i="1" s="1"/>
  <c r="BS384" i="1" s="1"/>
  <c r="BD383" i="1"/>
  <c r="AN386" i="1"/>
  <c r="BF385" i="1"/>
  <c r="P387" i="1"/>
  <c r="R386" i="1"/>
  <c r="Z385" i="1"/>
  <c r="AD385" i="1" s="1"/>
  <c r="AC385" i="1"/>
  <c r="Y386" i="1"/>
  <c r="AM385" i="1"/>
  <c r="BJ385" i="1" s="1"/>
  <c r="BE384" i="1"/>
  <c r="AG385" i="1"/>
  <c r="L388" i="1"/>
  <c r="AB387" i="1"/>
  <c r="Q387" i="1"/>
  <c r="M388" i="1"/>
  <c r="S388" i="1" s="1"/>
  <c r="BN386" i="1" l="1"/>
  <c r="BP388" i="1"/>
  <c r="BO386" i="1"/>
  <c r="BT385" i="1"/>
  <c r="BQ387" i="1"/>
  <c r="BV386" i="1"/>
  <c r="AP387" i="1"/>
  <c r="BL387" i="1" s="1"/>
  <c r="AN387" i="1"/>
  <c r="BK387" i="1" s="1"/>
  <c r="BU387" i="1" s="1"/>
  <c r="BF386" i="1"/>
  <c r="L389" i="1"/>
  <c r="AB388" i="1"/>
  <c r="M389" i="1"/>
  <c r="S389" i="1" s="1"/>
  <c r="Q388" i="1"/>
  <c r="AM386" i="1"/>
  <c r="BJ386" i="1" s="1"/>
  <c r="BE385" i="1"/>
  <c r="AG386" i="1"/>
  <c r="Z386" i="1"/>
  <c r="AD386" i="1" s="1"/>
  <c r="Y387" i="1"/>
  <c r="AC386" i="1"/>
  <c r="P388" i="1"/>
  <c r="R387" i="1"/>
  <c r="AL385" i="1"/>
  <c r="BI385" i="1" s="1"/>
  <c r="BS385" i="1" s="1"/>
  <c r="BD384" i="1"/>
  <c r="BP389" i="1" l="1"/>
  <c r="BO387" i="1"/>
  <c r="BT386" i="1"/>
  <c r="BN387" i="1"/>
  <c r="BQ388" i="1"/>
  <c r="BV387" i="1"/>
  <c r="AP388" i="1"/>
  <c r="BL388" i="1" s="1"/>
  <c r="AL386" i="1"/>
  <c r="BI386" i="1" s="1"/>
  <c r="BS386" i="1" s="1"/>
  <c r="BD385" i="1"/>
  <c r="AM387" i="1"/>
  <c r="BJ387" i="1" s="1"/>
  <c r="BE386" i="1"/>
  <c r="P389" i="1"/>
  <c r="R388" i="1"/>
  <c r="Z387" i="1"/>
  <c r="AD387" i="1" s="1"/>
  <c r="Y388" i="1"/>
  <c r="AC387" i="1"/>
  <c r="L390" i="1"/>
  <c r="AB389" i="1"/>
  <c r="Q389" i="1"/>
  <c r="M390" i="1"/>
  <c r="S390" i="1" s="1"/>
  <c r="AG387" i="1"/>
  <c r="AN388" i="1"/>
  <c r="BK388" i="1" s="1"/>
  <c r="BU388" i="1" s="1"/>
  <c r="BF387" i="1"/>
  <c r="BO388" i="1" l="1"/>
  <c r="BT387" i="1"/>
  <c r="BQ389" i="1"/>
  <c r="BV388" i="1"/>
  <c r="BN388" i="1"/>
  <c r="BP390" i="1"/>
  <c r="AP389" i="1"/>
  <c r="BL389" i="1" s="1"/>
  <c r="AN389" i="1"/>
  <c r="BK389" i="1" s="1"/>
  <c r="BU389" i="1" s="1"/>
  <c r="BF388" i="1"/>
  <c r="AM388" i="1"/>
  <c r="BJ388" i="1" s="1"/>
  <c r="BE387" i="1"/>
  <c r="AG388" i="1"/>
  <c r="L391" i="1"/>
  <c r="AB390" i="1"/>
  <c r="M391" i="1"/>
  <c r="S391" i="1" s="1"/>
  <c r="Q390" i="1"/>
  <c r="Z388" i="1"/>
  <c r="AD388" i="1" s="1"/>
  <c r="Y389" i="1"/>
  <c r="AC388" i="1"/>
  <c r="P390" i="1"/>
  <c r="R389" i="1"/>
  <c r="AL387" i="1"/>
  <c r="BI387" i="1" s="1"/>
  <c r="BS387" i="1" s="1"/>
  <c r="BD386" i="1"/>
  <c r="BP391" i="1" l="1"/>
  <c r="BN389" i="1"/>
  <c r="BO389" i="1"/>
  <c r="BT388" i="1"/>
  <c r="BQ390" i="1"/>
  <c r="BV389" i="1"/>
  <c r="AP390" i="1"/>
  <c r="BL390" i="1" s="1"/>
  <c r="Z389" i="1"/>
  <c r="AD389" i="1" s="1"/>
  <c r="Y390" i="1"/>
  <c r="AC389" i="1"/>
  <c r="AM389" i="1"/>
  <c r="BJ389" i="1" s="1"/>
  <c r="BE388" i="1"/>
  <c r="P391" i="1"/>
  <c r="R390" i="1"/>
  <c r="AL388" i="1"/>
  <c r="BI388" i="1" s="1"/>
  <c r="BS388" i="1" s="1"/>
  <c r="BD387" i="1"/>
  <c r="L392" i="1"/>
  <c r="AB391" i="1"/>
  <c r="Q391" i="1"/>
  <c r="M392" i="1"/>
  <c r="S392" i="1" s="1"/>
  <c r="AG389" i="1"/>
  <c r="AN390" i="1"/>
  <c r="BK390" i="1" s="1"/>
  <c r="BU390" i="1" s="1"/>
  <c r="BF389" i="1"/>
  <c r="BQ391" i="1" l="1"/>
  <c r="BV390" i="1"/>
  <c r="BO390" i="1"/>
  <c r="BT389" i="1"/>
  <c r="BP392" i="1"/>
  <c r="BN390" i="1"/>
  <c r="AP391" i="1"/>
  <c r="BL391" i="1" s="1"/>
  <c r="AM390" i="1"/>
  <c r="BJ390" i="1" s="1"/>
  <c r="BE389" i="1"/>
  <c r="AG390" i="1"/>
  <c r="L393" i="1"/>
  <c r="AB392" i="1"/>
  <c r="Q392" i="1"/>
  <c r="M393" i="1"/>
  <c r="S393" i="1" s="1"/>
  <c r="P392" i="1"/>
  <c r="R391" i="1"/>
  <c r="Z390" i="1"/>
  <c r="AD390" i="1" s="1"/>
  <c r="Y391" i="1"/>
  <c r="AC390" i="1"/>
  <c r="AN391" i="1"/>
  <c r="BK391" i="1" s="1"/>
  <c r="BU391" i="1" s="1"/>
  <c r="BF390" i="1"/>
  <c r="AL389" i="1"/>
  <c r="BI389" i="1" s="1"/>
  <c r="BS389" i="1" s="1"/>
  <c r="BD388" i="1"/>
  <c r="BN391" i="1" l="1"/>
  <c r="BP393" i="1"/>
  <c r="BQ392" i="1"/>
  <c r="BV391" i="1"/>
  <c r="BO391" i="1"/>
  <c r="BT390" i="1"/>
  <c r="AP392" i="1"/>
  <c r="BL392" i="1" s="1"/>
  <c r="AN392" i="1"/>
  <c r="BK392" i="1" s="1"/>
  <c r="BU392" i="1" s="1"/>
  <c r="BF391" i="1"/>
  <c r="AL390" i="1"/>
  <c r="BI390" i="1" s="1"/>
  <c r="BS390" i="1" s="1"/>
  <c r="BD389" i="1"/>
  <c r="Z391" i="1"/>
  <c r="AD391" i="1" s="1"/>
  <c r="AC391" i="1"/>
  <c r="Y392" i="1"/>
  <c r="AG391" i="1"/>
  <c r="P393" i="1"/>
  <c r="R392" i="1"/>
  <c r="L394" i="1"/>
  <c r="AB393" i="1"/>
  <c r="Q393" i="1"/>
  <c r="M394" i="1"/>
  <c r="S394" i="1" s="1"/>
  <c r="AM391" i="1"/>
  <c r="BJ391" i="1" s="1"/>
  <c r="BE390" i="1"/>
  <c r="BP394" i="1" l="1"/>
  <c r="BQ393" i="1"/>
  <c r="BV392" i="1"/>
  <c r="BN392" i="1"/>
  <c r="BO392" i="1"/>
  <c r="BT391" i="1"/>
  <c r="AP393" i="1"/>
  <c r="BL393" i="1" s="1"/>
  <c r="AL391" i="1"/>
  <c r="BI391" i="1" s="1"/>
  <c r="BS391" i="1" s="1"/>
  <c r="BD390" i="1"/>
  <c r="L395" i="1"/>
  <c r="AB394" i="1"/>
  <c r="M395" i="1"/>
  <c r="S395" i="1" s="1"/>
  <c r="Q394" i="1"/>
  <c r="AG392" i="1"/>
  <c r="P394" i="1"/>
  <c r="R393" i="1"/>
  <c r="AM392" i="1"/>
  <c r="BJ392" i="1" s="1"/>
  <c r="BE391" i="1"/>
  <c r="Z392" i="1"/>
  <c r="AD392" i="1" s="1"/>
  <c r="Y393" i="1"/>
  <c r="AC392" i="1"/>
  <c r="AN393" i="1"/>
  <c r="BK393" i="1" s="1"/>
  <c r="BU393" i="1" s="1"/>
  <c r="BF392" i="1"/>
  <c r="BQ394" i="1" l="1"/>
  <c r="BV393" i="1"/>
  <c r="BN393" i="1"/>
  <c r="BP395" i="1"/>
  <c r="BO393" i="1"/>
  <c r="BT392" i="1"/>
  <c r="AP394" i="1"/>
  <c r="BL394" i="1" s="1"/>
  <c r="L396" i="1"/>
  <c r="AB395" i="1"/>
  <c r="Q395" i="1"/>
  <c r="M396" i="1"/>
  <c r="S396" i="1" s="1"/>
  <c r="Z393" i="1"/>
  <c r="AD393" i="1" s="1"/>
  <c r="Y394" i="1"/>
  <c r="AC393" i="1"/>
  <c r="AN394" i="1"/>
  <c r="BK394" i="1" s="1"/>
  <c r="BU394" i="1" s="1"/>
  <c r="BF393" i="1"/>
  <c r="AM393" i="1"/>
  <c r="BJ393" i="1" s="1"/>
  <c r="BE392" i="1"/>
  <c r="AG393" i="1"/>
  <c r="P395" i="1"/>
  <c r="R394" i="1"/>
  <c r="AL392" i="1"/>
  <c r="BI392" i="1" s="1"/>
  <c r="BS392" i="1" s="1"/>
  <c r="BD391" i="1"/>
  <c r="BO394" i="1" l="1"/>
  <c r="BT393" i="1"/>
  <c r="BP396" i="1"/>
  <c r="BQ395" i="1"/>
  <c r="BV394" i="1"/>
  <c r="BN394" i="1"/>
  <c r="AP395" i="1"/>
  <c r="BL395" i="1" s="1"/>
  <c r="AL393" i="1"/>
  <c r="BI393" i="1" s="1"/>
  <c r="BS393" i="1" s="1"/>
  <c r="BD392" i="1"/>
  <c r="P396" i="1"/>
  <c r="R395" i="1"/>
  <c r="AM394" i="1"/>
  <c r="BJ394" i="1" s="1"/>
  <c r="BE393" i="1"/>
  <c r="Z394" i="1"/>
  <c r="AD394" i="1" s="1"/>
  <c r="Y395" i="1"/>
  <c r="AC394" i="1"/>
  <c r="AG394" i="1"/>
  <c r="AN395" i="1"/>
  <c r="BK395" i="1" s="1"/>
  <c r="BU395" i="1" s="1"/>
  <c r="BF394" i="1"/>
  <c r="L397" i="1"/>
  <c r="AB396" i="1"/>
  <c r="Q396" i="1"/>
  <c r="M397" i="1"/>
  <c r="S397" i="1" s="1"/>
  <c r="BP397" i="1" l="1"/>
  <c r="BQ396" i="1"/>
  <c r="BV395" i="1"/>
  <c r="BO395" i="1"/>
  <c r="BT394" i="1"/>
  <c r="BN395" i="1"/>
  <c r="AP396" i="1"/>
  <c r="BL396" i="1" s="1"/>
  <c r="AN396" i="1"/>
  <c r="BK396" i="1" s="1"/>
  <c r="BU396" i="1" s="1"/>
  <c r="BF395" i="1"/>
  <c r="L398" i="1"/>
  <c r="AB397" i="1"/>
  <c r="Q397" i="1"/>
  <c r="M398" i="1"/>
  <c r="S398" i="1" s="1"/>
  <c r="AG395" i="1"/>
  <c r="Z395" i="1"/>
  <c r="AD395" i="1" s="1"/>
  <c r="Y396" i="1"/>
  <c r="AC395" i="1"/>
  <c r="P397" i="1"/>
  <c r="R396" i="1"/>
  <c r="AM395" i="1"/>
  <c r="BJ395" i="1" s="1"/>
  <c r="BE394" i="1"/>
  <c r="AL394" i="1"/>
  <c r="BI394" i="1" s="1"/>
  <c r="BS394" i="1" s="1"/>
  <c r="BD393" i="1"/>
  <c r="BQ397" i="1" l="1"/>
  <c r="BV396" i="1"/>
  <c r="BN396" i="1"/>
  <c r="BO396" i="1"/>
  <c r="BT395" i="1"/>
  <c r="BP398" i="1"/>
  <c r="AP397" i="1"/>
  <c r="BL397" i="1" s="1"/>
  <c r="P398" i="1"/>
  <c r="R397" i="1"/>
  <c r="AG396" i="1"/>
  <c r="AM396" i="1"/>
  <c r="BJ396" i="1" s="1"/>
  <c r="BE395" i="1"/>
  <c r="Z396" i="1"/>
  <c r="AD396" i="1" s="1"/>
  <c r="Y397" i="1"/>
  <c r="AC396" i="1"/>
  <c r="AL395" i="1"/>
  <c r="BI395" i="1" s="1"/>
  <c r="BS395" i="1" s="1"/>
  <c r="BD394" i="1"/>
  <c r="L399" i="1"/>
  <c r="AB398" i="1"/>
  <c r="Q398" i="1"/>
  <c r="M399" i="1"/>
  <c r="S399" i="1" s="1"/>
  <c r="AN397" i="1"/>
  <c r="BK397" i="1" s="1"/>
  <c r="BU397" i="1" s="1"/>
  <c r="BF396" i="1"/>
  <c r="BP399" i="1" l="1"/>
  <c r="BN397" i="1"/>
  <c r="BO397" i="1"/>
  <c r="BT396" i="1"/>
  <c r="BQ398" i="1"/>
  <c r="BV397" i="1"/>
  <c r="AP398" i="1"/>
  <c r="BL398" i="1" s="1"/>
  <c r="Z397" i="1"/>
  <c r="AD397" i="1" s="1"/>
  <c r="Y398" i="1"/>
  <c r="AC397" i="1"/>
  <c r="AG397" i="1"/>
  <c r="AL396" i="1"/>
  <c r="BI396" i="1" s="1"/>
  <c r="BS396" i="1" s="1"/>
  <c r="BD395" i="1"/>
  <c r="AN398" i="1"/>
  <c r="BK398" i="1" s="1"/>
  <c r="BU398" i="1" s="1"/>
  <c r="BF397" i="1"/>
  <c r="L400" i="1"/>
  <c r="AB399" i="1"/>
  <c r="Q399" i="1"/>
  <c r="M400" i="1"/>
  <c r="S400" i="1" s="1"/>
  <c r="AM397" i="1"/>
  <c r="BJ397" i="1" s="1"/>
  <c r="BE396" i="1"/>
  <c r="P399" i="1"/>
  <c r="R398" i="1"/>
  <c r="BN398" i="1" l="1"/>
  <c r="BO398" i="1"/>
  <c r="BT397" i="1"/>
  <c r="BP400" i="1"/>
  <c r="BQ399" i="1"/>
  <c r="BV398" i="1"/>
  <c r="AP399" i="1"/>
  <c r="BL399" i="1" s="1"/>
  <c r="P400" i="1"/>
  <c r="R399" i="1"/>
  <c r="AN399" i="1"/>
  <c r="BK399" i="1" s="1"/>
  <c r="BU399" i="1" s="1"/>
  <c r="BF398" i="1"/>
  <c r="AM398" i="1"/>
  <c r="BJ398" i="1" s="1"/>
  <c r="BE397" i="1"/>
  <c r="L401" i="1"/>
  <c r="AB400" i="1"/>
  <c r="M401" i="1"/>
  <c r="S401" i="1" s="1"/>
  <c r="Q400" i="1"/>
  <c r="AL397" i="1"/>
  <c r="BI397" i="1" s="1"/>
  <c r="BS397" i="1" s="1"/>
  <c r="BD396" i="1"/>
  <c r="Z398" i="1"/>
  <c r="AD398" i="1" s="1"/>
  <c r="AC398" i="1"/>
  <c r="Y399" i="1"/>
  <c r="AG398" i="1"/>
  <c r="BQ400" i="1" l="1"/>
  <c r="BV399" i="1"/>
  <c r="BO399" i="1"/>
  <c r="BT398" i="1"/>
  <c r="BP401" i="1"/>
  <c r="BN399" i="1"/>
  <c r="AP400" i="1"/>
  <c r="BL400" i="1" s="1"/>
  <c r="AG399" i="1"/>
  <c r="Z399" i="1"/>
  <c r="AD399" i="1" s="1"/>
  <c r="AC399" i="1"/>
  <c r="Y400" i="1"/>
  <c r="AN400" i="1"/>
  <c r="BK400" i="1" s="1"/>
  <c r="BU400" i="1" s="1"/>
  <c r="BF399" i="1"/>
  <c r="AL398" i="1"/>
  <c r="BI398" i="1" s="1"/>
  <c r="BS398" i="1" s="1"/>
  <c r="BD397" i="1"/>
  <c r="L402" i="1"/>
  <c r="AB401" i="1"/>
  <c r="Q401" i="1"/>
  <c r="M402" i="1"/>
  <c r="S402" i="1" s="1"/>
  <c r="AM399" i="1"/>
  <c r="BJ399" i="1" s="1"/>
  <c r="BE398" i="1"/>
  <c r="P401" i="1"/>
  <c r="R400" i="1"/>
  <c r="BN400" i="1" l="1"/>
  <c r="BP402" i="1"/>
  <c r="BQ401" i="1"/>
  <c r="BV400" i="1"/>
  <c r="BO400" i="1"/>
  <c r="BT399" i="1"/>
  <c r="AP401" i="1"/>
  <c r="BL401" i="1" s="1"/>
  <c r="L403" i="1"/>
  <c r="AB402" i="1"/>
  <c r="M403" i="1"/>
  <c r="S403" i="1" s="1"/>
  <c r="Q402" i="1"/>
  <c r="AN401" i="1"/>
  <c r="BK401" i="1" s="1"/>
  <c r="BU401" i="1" s="1"/>
  <c r="BF400" i="1"/>
  <c r="P402" i="1"/>
  <c r="R401" i="1"/>
  <c r="AL399" i="1"/>
  <c r="BI399" i="1" s="1"/>
  <c r="BS399" i="1" s="1"/>
  <c r="BD398" i="1"/>
  <c r="AM400" i="1"/>
  <c r="BJ400" i="1" s="1"/>
  <c r="BE399" i="1"/>
  <c r="Z400" i="1"/>
  <c r="AD400" i="1" s="1"/>
  <c r="AC400" i="1"/>
  <c r="Y401" i="1"/>
  <c r="AG400" i="1"/>
  <c r="BO401" i="1" l="1"/>
  <c r="BT400" i="1"/>
  <c r="BP403" i="1"/>
  <c r="BQ402" i="1"/>
  <c r="BV401" i="1"/>
  <c r="BN401" i="1"/>
  <c r="AP402" i="1"/>
  <c r="BL402" i="1" s="1"/>
  <c r="AG401" i="1"/>
  <c r="Z401" i="1"/>
  <c r="AD401" i="1" s="1"/>
  <c r="Y402" i="1"/>
  <c r="AC401" i="1"/>
  <c r="AM401" i="1"/>
  <c r="BJ401" i="1" s="1"/>
  <c r="BE400" i="1"/>
  <c r="P403" i="1"/>
  <c r="R402" i="1"/>
  <c r="AL400" i="1"/>
  <c r="BI400" i="1" s="1"/>
  <c r="BS400" i="1" s="1"/>
  <c r="BD399" i="1"/>
  <c r="AN402" i="1"/>
  <c r="BK402" i="1" s="1"/>
  <c r="BU402" i="1" s="1"/>
  <c r="BF401" i="1"/>
  <c r="L404" i="1"/>
  <c r="AB403" i="1"/>
  <c r="Q403" i="1"/>
  <c r="M404" i="1"/>
  <c r="S404" i="1" s="1"/>
  <c r="BP404" i="1" l="1"/>
  <c r="BQ403" i="1"/>
  <c r="BV402" i="1"/>
  <c r="BO402" i="1"/>
  <c r="BT401" i="1"/>
  <c r="BN402" i="1"/>
  <c r="AP403" i="1"/>
  <c r="BL403" i="1" s="1"/>
  <c r="AN403" i="1"/>
  <c r="BK403" i="1" s="1"/>
  <c r="BU403" i="1" s="1"/>
  <c r="BF402" i="1"/>
  <c r="Z402" i="1"/>
  <c r="AD402" i="1" s="1"/>
  <c r="AC402" i="1"/>
  <c r="Y403" i="1"/>
  <c r="L405" i="1"/>
  <c r="AB404" i="1"/>
  <c r="M405" i="1"/>
  <c r="S405" i="1" s="1"/>
  <c r="Q404" i="1"/>
  <c r="AL401" i="1"/>
  <c r="BI401" i="1" s="1"/>
  <c r="BS401" i="1" s="1"/>
  <c r="BD400" i="1"/>
  <c r="AM402" i="1"/>
  <c r="BJ402" i="1" s="1"/>
  <c r="BE401" i="1"/>
  <c r="P404" i="1"/>
  <c r="R403" i="1"/>
  <c r="AG402" i="1"/>
  <c r="BQ404" i="1" l="1"/>
  <c r="BV403" i="1"/>
  <c r="BP405" i="1"/>
  <c r="BN403" i="1"/>
  <c r="BO403" i="1"/>
  <c r="BT402" i="1"/>
  <c r="AP404" i="1"/>
  <c r="BL404" i="1" s="1"/>
  <c r="AL402" i="1"/>
  <c r="BI402" i="1" s="1"/>
  <c r="BS402" i="1" s="1"/>
  <c r="BD401" i="1"/>
  <c r="AG403" i="1"/>
  <c r="AM403" i="1"/>
  <c r="BJ403" i="1" s="1"/>
  <c r="BE402" i="1"/>
  <c r="P405" i="1"/>
  <c r="R404" i="1"/>
  <c r="L406" i="1"/>
  <c r="AB405" i="1"/>
  <c r="Q405" i="1"/>
  <c r="M406" i="1"/>
  <c r="S406" i="1" s="1"/>
  <c r="Z403" i="1"/>
  <c r="AD403" i="1" s="1"/>
  <c r="Y404" i="1"/>
  <c r="AC403" i="1"/>
  <c r="AN404" i="1"/>
  <c r="BK404" i="1" s="1"/>
  <c r="BU404" i="1" s="1"/>
  <c r="BF403" i="1"/>
  <c r="BO404" i="1" l="1"/>
  <c r="BT403" i="1"/>
  <c r="BP406" i="1"/>
  <c r="BN404" i="1"/>
  <c r="BQ405" i="1"/>
  <c r="BV404" i="1"/>
  <c r="AP405" i="1"/>
  <c r="BL405" i="1" s="1"/>
  <c r="AN405" i="1"/>
  <c r="BK405" i="1" s="1"/>
  <c r="BU405" i="1" s="1"/>
  <c r="BF404" i="1"/>
  <c r="P406" i="1"/>
  <c r="R405" i="1"/>
  <c r="Z404" i="1"/>
  <c r="AD404" i="1" s="1"/>
  <c r="AC404" i="1"/>
  <c r="Y405" i="1"/>
  <c r="AG404" i="1"/>
  <c r="L407" i="1"/>
  <c r="AB406" i="1"/>
  <c r="M407" i="1"/>
  <c r="S407" i="1" s="1"/>
  <c r="Q406" i="1"/>
  <c r="AM404" i="1"/>
  <c r="BJ404" i="1" s="1"/>
  <c r="BE403" i="1"/>
  <c r="AL403" i="1"/>
  <c r="BI403" i="1" s="1"/>
  <c r="BS403" i="1" s="1"/>
  <c r="BD402" i="1"/>
  <c r="BQ406" i="1" l="1"/>
  <c r="BV405" i="1"/>
  <c r="BN405" i="1"/>
  <c r="BO405" i="1"/>
  <c r="BT404" i="1"/>
  <c r="BP407" i="1"/>
  <c r="AP406" i="1"/>
  <c r="BL406" i="1" s="1"/>
  <c r="P407" i="1"/>
  <c r="R406" i="1"/>
  <c r="AM405" i="1"/>
  <c r="BJ405" i="1" s="1"/>
  <c r="BE404" i="1"/>
  <c r="AL404" i="1"/>
  <c r="BI404" i="1" s="1"/>
  <c r="BS404" i="1" s="1"/>
  <c r="BD403" i="1"/>
  <c r="AG405" i="1"/>
  <c r="Z405" i="1"/>
  <c r="AD405" i="1" s="1"/>
  <c r="AC405" i="1"/>
  <c r="Y406" i="1"/>
  <c r="L408" i="1"/>
  <c r="AB407" i="1"/>
  <c r="Q407" i="1"/>
  <c r="M408" i="1"/>
  <c r="S408" i="1" s="1"/>
  <c r="AN406" i="1"/>
  <c r="BK406" i="1" s="1"/>
  <c r="BU406" i="1" s="1"/>
  <c r="BF405" i="1"/>
  <c r="BP408" i="1" l="1"/>
  <c r="BN406" i="1"/>
  <c r="BO406" i="1"/>
  <c r="BT405" i="1"/>
  <c r="BQ407" i="1"/>
  <c r="BV406" i="1"/>
  <c r="AP407" i="1"/>
  <c r="BL407" i="1" s="1"/>
  <c r="AN407" i="1"/>
  <c r="BK407" i="1" s="1"/>
  <c r="BU407" i="1" s="1"/>
  <c r="BF406" i="1"/>
  <c r="Z406" i="1"/>
  <c r="AD406" i="1" s="1"/>
  <c r="Y407" i="1"/>
  <c r="AC406" i="1"/>
  <c r="AG406" i="1"/>
  <c r="AM406" i="1"/>
  <c r="BJ406" i="1" s="1"/>
  <c r="BE405" i="1"/>
  <c r="L409" i="1"/>
  <c r="AB408" i="1"/>
  <c r="M409" i="1"/>
  <c r="S409" i="1" s="1"/>
  <c r="Q408" i="1"/>
  <c r="AL405" i="1"/>
  <c r="BI405" i="1" s="1"/>
  <c r="BS405" i="1" s="1"/>
  <c r="BD404" i="1"/>
  <c r="P408" i="1"/>
  <c r="R407" i="1"/>
  <c r="BN407" i="1" l="1"/>
  <c r="BQ408" i="1"/>
  <c r="BV407" i="1"/>
  <c r="BO407" i="1"/>
  <c r="BT406" i="1"/>
  <c r="BP409" i="1"/>
  <c r="AP408" i="1"/>
  <c r="BL408" i="1" s="1"/>
  <c r="AM407" i="1"/>
  <c r="BJ407" i="1" s="1"/>
  <c r="BE406" i="1"/>
  <c r="AL406" i="1"/>
  <c r="BI406" i="1" s="1"/>
  <c r="BS406" i="1" s="1"/>
  <c r="BD405" i="1"/>
  <c r="L410" i="1"/>
  <c r="AB409" i="1"/>
  <c r="Q409" i="1"/>
  <c r="M410" i="1"/>
  <c r="S410" i="1" s="1"/>
  <c r="AG407" i="1"/>
  <c r="P409" i="1"/>
  <c r="R408" i="1"/>
  <c r="Z407" i="1"/>
  <c r="AD407" i="1" s="1"/>
  <c r="Y408" i="1"/>
  <c r="AC407" i="1"/>
  <c r="AN408" i="1"/>
  <c r="BK408" i="1" s="1"/>
  <c r="BU408" i="1" s="1"/>
  <c r="BF407" i="1"/>
  <c r="BQ409" i="1" l="1"/>
  <c r="BV408" i="1"/>
  <c r="BO408" i="1"/>
  <c r="BT407" i="1"/>
  <c r="BN408" i="1"/>
  <c r="BP410" i="1"/>
  <c r="AP409" i="1"/>
  <c r="BL409" i="1" s="1"/>
  <c r="AN409" i="1"/>
  <c r="BK409" i="1" s="1"/>
  <c r="BU409" i="1" s="1"/>
  <c r="BF408" i="1"/>
  <c r="P410" i="1"/>
  <c r="R409" i="1"/>
  <c r="AL407" i="1"/>
  <c r="BI407" i="1" s="1"/>
  <c r="BS407" i="1" s="1"/>
  <c r="BD406" i="1"/>
  <c r="Z408" i="1"/>
  <c r="AD408" i="1" s="1"/>
  <c r="Y409" i="1"/>
  <c r="AC408" i="1"/>
  <c r="AG408" i="1"/>
  <c r="L411" i="1"/>
  <c r="AB410" i="1"/>
  <c r="M411" i="1"/>
  <c r="S411" i="1" s="1"/>
  <c r="Q410" i="1"/>
  <c r="AM408" i="1"/>
  <c r="BJ408" i="1" s="1"/>
  <c r="BE407" i="1"/>
  <c r="BP411" i="1" l="1"/>
  <c r="BN409" i="1"/>
  <c r="BQ410" i="1"/>
  <c r="BV409" i="1"/>
  <c r="BO409" i="1"/>
  <c r="BT408" i="1"/>
  <c r="AP410" i="1"/>
  <c r="BL410" i="1" s="1"/>
  <c r="AM409" i="1"/>
  <c r="BJ409" i="1" s="1"/>
  <c r="BE408" i="1"/>
  <c r="Z409" i="1"/>
  <c r="AD409" i="1" s="1"/>
  <c r="AC409" i="1"/>
  <c r="Y410" i="1"/>
  <c r="P411" i="1"/>
  <c r="R410" i="1"/>
  <c r="AG409" i="1"/>
  <c r="L412" i="1"/>
  <c r="AB411" i="1"/>
  <c r="Q411" i="1"/>
  <c r="M412" i="1"/>
  <c r="S412" i="1" s="1"/>
  <c r="AL408" i="1"/>
  <c r="BI408" i="1" s="1"/>
  <c r="BS408" i="1" s="1"/>
  <c r="BD407" i="1"/>
  <c r="AN410" i="1"/>
  <c r="BK410" i="1" s="1"/>
  <c r="BU410" i="1" s="1"/>
  <c r="BF409" i="1"/>
  <c r="BO410" i="1" l="1"/>
  <c r="BT409" i="1"/>
  <c r="BQ411" i="1"/>
  <c r="BV410" i="1"/>
  <c r="BP412" i="1"/>
  <c r="BN410" i="1"/>
  <c r="AP411" i="1"/>
  <c r="BL411" i="1" s="1"/>
  <c r="AN411" i="1"/>
  <c r="BK411" i="1" s="1"/>
  <c r="BU411" i="1" s="1"/>
  <c r="BF410" i="1"/>
  <c r="AG410" i="1"/>
  <c r="AL409" i="1"/>
  <c r="BI409" i="1" s="1"/>
  <c r="BS409" i="1" s="1"/>
  <c r="BD408" i="1"/>
  <c r="L413" i="1"/>
  <c r="AB412" i="1"/>
  <c r="M413" i="1"/>
  <c r="S413" i="1" s="1"/>
  <c r="Q412" i="1"/>
  <c r="P412" i="1"/>
  <c r="R411" i="1"/>
  <c r="Z410" i="1"/>
  <c r="AD410" i="1" s="1"/>
  <c r="AC410" i="1"/>
  <c r="Y411" i="1"/>
  <c r="AM410" i="1"/>
  <c r="BJ410" i="1" s="1"/>
  <c r="BE409" i="1"/>
  <c r="BQ412" i="1" l="1"/>
  <c r="BV411" i="1"/>
  <c r="BP413" i="1"/>
  <c r="BO411" i="1"/>
  <c r="BT410" i="1"/>
  <c r="BN411" i="1"/>
  <c r="AP412" i="1"/>
  <c r="BL412" i="1" s="1"/>
  <c r="AM411" i="1"/>
  <c r="BJ411" i="1" s="1"/>
  <c r="BE410" i="1"/>
  <c r="Z411" i="1"/>
  <c r="AD411" i="1" s="1"/>
  <c r="Y412" i="1"/>
  <c r="AC411" i="1"/>
  <c r="L414" i="1"/>
  <c r="AB413" i="1"/>
  <c r="Q413" i="1"/>
  <c r="M414" i="1"/>
  <c r="S414" i="1" s="1"/>
  <c r="P413" i="1"/>
  <c r="R412" i="1"/>
  <c r="AG411" i="1"/>
  <c r="AL410" i="1"/>
  <c r="BI410" i="1" s="1"/>
  <c r="BS410" i="1" s="1"/>
  <c r="BD409" i="1"/>
  <c r="AN412" i="1"/>
  <c r="BK412" i="1" s="1"/>
  <c r="BU412" i="1" s="1"/>
  <c r="BF411" i="1"/>
  <c r="BP414" i="1" l="1"/>
  <c r="BO412" i="1"/>
  <c r="BT411" i="1"/>
  <c r="BQ413" i="1"/>
  <c r="BV412" i="1"/>
  <c r="BN412" i="1"/>
  <c r="AP413" i="1"/>
  <c r="BL413" i="1" s="1"/>
  <c r="AN413" i="1"/>
  <c r="BK413" i="1" s="1"/>
  <c r="BU413" i="1" s="1"/>
  <c r="BF412" i="1"/>
  <c r="Z412" i="1"/>
  <c r="AD412" i="1" s="1"/>
  <c r="Y413" i="1"/>
  <c r="AC412" i="1"/>
  <c r="AL411" i="1"/>
  <c r="BI411" i="1" s="1"/>
  <c r="BS411" i="1" s="1"/>
  <c r="BD410" i="1"/>
  <c r="P414" i="1"/>
  <c r="R413" i="1"/>
  <c r="L415" i="1"/>
  <c r="AB414" i="1"/>
  <c r="M415" i="1"/>
  <c r="S415" i="1" s="1"/>
  <c r="Q414" i="1"/>
  <c r="AG412" i="1"/>
  <c r="AM412" i="1"/>
  <c r="BJ412" i="1" s="1"/>
  <c r="BE411" i="1"/>
  <c r="BN413" i="1" l="1"/>
  <c r="BQ414" i="1"/>
  <c r="BV413" i="1"/>
  <c r="BP415" i="1"/>
  <c r="BO413" i="1"/>
  <c r="BT412" i="1"/>
  <c r="AP414" i="1"/>
  <c r="BL414" i="1" s="1"/>
  <c r="Z413" i="1"/>
  <c r="AD413" i="1" s="1"/>
  <c r="AC413" i="1"/>
  <c r="Y414" i="1"/>
  <c r="AG413" i="1"/>
  <c r="L416" i="1"/>
  <c r="AB415" i="1"/>
  <c r="Q415" i="1"/>
  <c r="M416" i="1"/>
  <c r="S416" i="1" s="1"/>
  <c r="AL412" i="1"/>
  <c r="BI412" i="1" s="1"/>
  <c r="BS412" i="1" s="1"/>
  <c r="BD411" i="1"/>
  <c r="AM413" i="1"/>
  <c r="BJ413" i="1" s="1"/>
  <c r="BE412" i="1"/>
  <c r="P415" i="1"/>
  <c r="R414" i="1"/>
  <c r="AN414" i="1"/>
  <c r="BK414" i="1" s="1"/>
  <c r="BU414" i="1" s="1"/>
  <c r="BF413" i="1"/>
  <c r="BQ415" i="1" l="1"/>
  <c r="BV414" i="1"/>
  <c r="BO414" i="1"/>
  <c r="BT413" i="1"/>
  <c r="BP416" i="1"/>
  <c r="BN414" i="1"/>
  <c r="AP415" i="1"/>
  <c r="BL415" i="1" s="1"/>
  <c r="AM414" i="1"/>
  <c r="BJ414" i="1" s="1"/>
  <c r="BE413" i="1"/>
  <c r="AG414" i="1"/>
  <c r="Z414" i="1"/>
  <c r="AD414" i="1" s="1"/>
  <c r="Y415" i="1"/>
  <c r="AC414" i="1"/>
  <c r="P416" i="1"/>
  <c r="R415" i="1"/>
  <c r="AL413" i="1"/>
  <c r="BI413" i="1" s="1"/>
  <c r="BS413" i="1" s="1"/>
  <c r="BD412" i="1"/>
  <c r="L417" i="1"/>
  <c r="AB416" i="1"/>
  <c r="M417" i="1"/>
  <c r="S417" i="1" s="1"/>
  <c r="Q416" i="1"/>
  <c r="AN415" i="1"/>
  <c r="BK415" i="1" s="1"/>
  <c r="BU415" i="1" s="1"/>
  <c r="BF414" i="1"/>
  <c r="BO415" i="1" l="1"/>
  <c r="BT414" i="1"/>
  <c r="BP417" i="1"/>
  <c r="BQ416" i="1"/>
  <c r="BV415" i="1"/>
  <c r="BN415" i="1"/>
  <c r="AP416" i="1"/>
  <c r="BL416" i="1" s="1"/>
  <c r="AN416" i="1"/>
  <c r="BK416" i="1" s="1"/>
  <c r="BU416" i="1" s="1"/>
  <c r="BF415" i="1"/>
  <c r="AG415" i="1"/>
  <c r="L418" i="1"/>
  <c r="AB417" i="1"/>
  <c r="Q417" i="1"/>
  <c r="M418" i="1"/>
  <c r="S418" i="1" s="1"/>
  <c r="AL414" i="1"/>
  <c r="BI414" i="1" s="1"/>
  <c r="BS414" i="1" s="1"/>
  <c r="BD413" i="1"/>
  <c r="Z415" i="1"/>
  <c r="AD415" i="1" s="1"/>
  <c r="Y416" i="1"/>
  <c r="AC415" i="1"/>
  <c r="P417" i="1"/>
  <c r="R416" i="1"/>
  <c r="AM415" i="1"/>
  <c r="BJ415" i="1" s="1"/>
  <c r="BE414" i="1"/>
  <c r="BP418" i="1" l="1"/>
  <c r="BN416" i="1"/>
  <c r="BQ417" i="1"/>
  <c r="BV416" i="1"/>
  <c r="BO416" i="1"/>
  <c r="BT415" i="1"/>
  <c r="AP417" i="1"/>
  <c r="BL417" i="1" s="1"/>
  <c r="P418" i="1"/>
  <c r="R417" i="1"/>
  <c r="AM416" i="1"/>
  <c r="BJ416" i="1" s="1"/>
  <c r="BE415" i="1"/>
  <c r="Z416" i="1"/>
  <c r="AD416" i="1" s="1"/>
  <c r="Y417" i="1"/>
  <c r="AC416" i="1"/>
  <c r="AG416" i="1"/>
  <c r="AL415" i="1"/>
  <c r="BI415" i="1" s="1"/>
  <c r="BS415" i="1" s="1"/>
  <c r="BD414" i="1"/>
  <c r="L419" i="1"/>
  <c r="AB418" i="1"/>
  <c r="Q418" i="1"/>
  <c r="M419" i="1"/>
  <c r="S419" i="1" s="1"/>
  <c r="AN417" i="1"/>
  <c r="BK417" i="1" s="1"/>
  <c r="BU417" i="1" s="1"/>
  <c r="BF416" i="1"/>
  <c r="BN417" i="1" l="1"/>
  <c r="BQ418" i="1"/>
  <c r="BV417" i="1"/>
  <c r="BP419" i="1"/>
  <c r="BO417" i="1"/>
  <c r="BT416" i="1"/>
  <c r="AP418" i="1"/>
  <c r="BL418" i="1" s="1"/>
  <c r="AN418" i="1"/>
  <c r="BK418" i="1" s="1"/>
  <c r="BU418" i="1" s="1"/>
  <c r="BF417" i="1"/>
  <c r="AG417" i="1"/>
  <c r="AL416" i="1"/>
  <c r="BI416" i="1" s="1"/>
  <c r="BS416" i="1" s="1"/>
  <c r="BD415" i="1"/>
  <c r="Z417" i="1"/>
  <c r="AD417" i="1" s="1"/>
  <c r="Y418" i="1"/>
  <c r="AC417" i="1"/>
  <c r="L420" i="1"/>
  <c r="AB419" i="1"/>
  <c r="Q419" i="1"/>
  <c r="M420" i="1"/>
  <c r="S420" i="1" s="1"/>
  <c r="AM417" i="1"/>
  <c r="BJ417" i="1" s="1"/>
  <c r="BE416" i="1"/>
  <c r="P419" i="1"/>
  <c r="R418" i="1"/>
  <c r="BO418" i="1" l="1"/>
  <c r="BT417" i="1"/>
  <c r="BP420" i="1"/>
  <c r="BN418" i="1"/>
  <c r="BQ419" i="1"/>
  <c r="BV418" i="1"/>
  <c r="AP419" i="1"/>
  <c r="BL419" i="1" s="1"/>
  <c r="P420" i="1"/>
  <c r="R419" i="1"/>
  <c r="AG418" i="1"/>
  <c r="AM418" i="1"/>
  <c r="BJ418" i="1" s="1"/>
  <c r="BE417" i="1"/>
  <c r="L421" i="1"/>
  <c r="AB420" i="1"/>
  <c r="M421" i="1"/>
  <c r="S421" i="1" s="1"/>
  <c r="Q420" i="1"/>
  <c r="Z418" i="1"/>
  <c r="AD418" i="1" s="1"/>
  <c r="AC418" i="1"/>
  <c r="Y419" i="1"/>
  <c r="AL417" i="1"/>
  <c r="BI417" i="1" s="1"/>
  <c r="BS417" i="1" s="1"/>
  <c r="BD416" i="1"/>
  <c r="AN419" i="1"/>
  <c r="BK419" i="1" s="1"/>
  <c r="BU419" i="1" s="1"/>
  <c r="BF418" i="1"/>
  <c r="BQ420" i="1" l="1"/>
  <c r="BV419" i="1"/>
  <c r="BN419" i="1"/>
  <c r="BO419" i="1"/>
  <c r="BT418" i="1"/>
  <c r="BP421" i="1"/>
  <c r="AP420" i="1"/>
  <c r="BL420" i="1" s="1"/>
  <c r="L422" i="1"/>
  <c r="AB421" i="1"/>
  <c r="Q421" i="1"/>
  <c r="M422" i="1"/>
  <c r="S422" i="1" s="1"/>
  <c r="AL418" i="1"/>
  <c r="BI418" i="1" s="1"/>
  <c r="BS418" i="1" s="1"/>
  <c r="BD417" i="1"/>
  <c r="AN420" i="1"/>
  <c r="BK420" i="1" s="1"/>
  <c r="BU420" i="1" s="1"/>
  <c r="BF419" i="1"/>
  <c r="AG419" i="1"/>
  <c r="Z419" i="1"/>
  <c r="AD419" i="1" s="1"/>
  <c r="Y420" i="1"/>
  <c r="AC419" i="1"/>
  <c r="AM419" i="1"/>
  <c r="BJ419" i="1" s="1"/>
  <c r="BE418" i="1"/>
  <c r="P421" i="1"/>
  <c r="R420" i="1"/>
  <c r="BN420" i="1" l="1"/>
  <c r="BO420" i="1"/>
  <c r="BT419" i="1"/>
  <c r="BQ421" i="1"/>
  <c r="BV420" i="1"/>
  <c r="BP422" i="1"/>
  <c r="AP421" i="1"/>
  <c r="BL421" i="1" s="1"/>
  <c r="P422" i="1"/>
  <c r="R421" i="1"/>
  <c r="AN421" i="1"/>
  <c r="BK421" i="1" s="1"/>
  <c r="BU421" i="1" s="1"/>
  <c r="BF420" i="1"/>
  <c r="AM420" i="1"/>
  <c r="BJ420" i="1" s="1"/>
  <c r="BE419" i="1"/>
  <c r="Z420" i="1"/>
  <c r="AD420" i="1" s="1"/>
  <c r="Y421" i="1"/>
  <c r="AC420" i="1"/>
  <c r="AG420" i="1"/>
  <c r="AL419" i="1"/>
  <c r="BI419" i="1" s="1"/>
  <c r="BS419" i="1" s="1"/>
  <c r="BD418" i="1"/>
  <c r="L423" i="1"/>
  <c r="AB422" i="1"/>
  <c r="Q422" i="1"/>
  <c r="M423" i="1"/>
  <c r="S423" i="1" s="1"/>
  <c r="BO421" i="1" l="1"/>
  <c r="BT420" i="1"/>
  <c r="BQ422" i="1"/>
  <c r="BV421" i="1"/>
  <c r="BN421" i="1"/>
  <c r="BP423" i="1"/>
  <c r="AP422" i="1"/>
  <c r="BL422" i="1" s="1"/>
  <c r="Z421" i="1"/>
  <c r="AD421" i="1" s="1"/>
  <c r="Y422" i="1"/>
  <c r="AC421" i="1"/>
  <c r="L424" i="1"/>
  <c r="AB423" i="1"/>
  <c r="Q423" i="1"/>
  <c r="M424" i="1"/>
  <c r="S424" i="1" s="1"/>
  <c r="AG421" i="1"/>
  <c r="AL420" i="1"/>
  <c r="BI420" i="1" s="1"/>
  <c r="BS420" i="1" s="1"/>
  <c r="BD419" i="1"/>
  <c r="AN422" i="1"/>
  <c r="BK422" i="1" s="1"/>
  <c r="BU422" i="1" s="1"/>
  <c r="BF421" i="1"/>
  <c r="AM421" i="1"/>
  <c r="BJ421" i="1" s="1"/>
  <c r="BE420" i="1"/>
  <c r="P423" i="1"/>
  <c r="R422" i="1"/>
  <c r="BQ423" i="1" l="1"/>
  <c r="BV422" i="1"/>
  <c r="BP424" i="1"/>
  <c r="BN422" i="1"/>
  <c r="BO422" i="1"/>
  <c r="BT421" i="1"/>
  <c r="AP423" i="1"/>
  <c r="BL423" i="1" s="1"/>
  <c r="P424" i="1"/>
  <c r="R423" i="1"/>
  <c r="AG422" i="1"/>
  <c r="AM422" i="1"/>
  <c r="BJ422" i="1" s="1"/>
  <c r="BE421" i="1"/>
  <c r="AL421" i="1"/>
  <c r="BI421" i="1" s="1"/>
  <c r="BS421" i="1" s="1"/>
  <c r="BD420" i="1"/>
  <c r="Z422" i="1"/>
  <c r="AD422" i="1" s="1"/>
  <c r="Y423" i="1"/>
  <c r="AC422" i="1"/>
  <c r="AN423" i="1"/>
  <c r="BK423" i="1" s="1"/>
  <c r="BU423" i="1" s="1"/>
  <c r="BF422" i="1"/>
  <c r="L425" i="1"/>
  <c r="AB424" i="1"/>
  <c r="M425" i="1"/>
  <c r="S425" i="1" s="1"/>
  <c r="Q424" i="1"/>
  <c r="BP425" i="1" l="1"/>
  <c r="BN423" i="1"/>
  <c r="BQ424" i="1"/>
  <c r="BV423" i="1"/>
  <c r="BO423" i="1"/>
  <c r="BT422" i="1"/>
  <c r="AP424" i="1"/>
  <c r="BL424" i="1" s="1"/>
  <c r="AN424" i="1"/>
  <c r="BK424" i="1" s="1"/>
  <c r="BU424" i="1" s="1"/>
  <c r="BF423" i="1"/>
  <c r="AL422" i="1"/>
  <c r="BI422" i="1" s="1"/>
  <c r="BS422" i="1" s="1"/>
  <c r="BD421" i="1"/>
  <c r="AG423" i="1"/>
  <c r="L426" i="1"/>
  <c r="AB425" i="1"/>
  <c r="Q425" i="1"/>
  <c r="M426" i="1"/>
  <c r="S426" i="1" s="1"/>
  <c r="Z423" i="1"/>
  <c r="AD423" i="1" s="1"/>
  <c r="Y424" i="1"/>
  <c r="AC423" i="1"/>
  <c r="AM423" i="1"/>
  <c r="BJ423" i="1" s="1"/>
  <c r="BE422" i="1"/>
  <c r="P425" i="1"/>
  <c r="R424" i="1"/>
  <c r="BO424" i="1" l="1"/>
  <c r="BT423" i="1"/>
  <c r="BN424" i="1"/>
  <c r="BQ425" i="1"/>
  <c r="BV424" i="1"/>
  <c r="BP426" i="1"/>
  <c r="AP425" i="1"/>
  <c r="BL425" i="1" s="1"/>
  <c r="Z424" i="1"/>
  <c r="AD424" i="1" s="1"/>
  <c r="Y425" i="1"/>
  <c r="AC424" i="1"/>
  <c r="L427" i="1"/>
  <c r="AB426" i="1"/>
  <c r="M427" i="1"/>
  <c r="S427" i="1" s="1"/>
  <c r="Q426" i="1"/>
  <c r="AM424" i="1"/>
  <c r="BJ424" i="1" s="1"/>
  <c r="BE423" i="1"/>
  <c r="P426" i="1"/>
  <c r="R425" i="1"/>
  <c r="AL423" i="1"/>
  <c r="BI423" i="1" s="1"/>
  <c r="BS423" i="1" s="1"/>
  <c r="BD422" i="1"/>
  <c r="AG424" i="1"/>
  <c r="AN425" i="1"/>
  <c r="BK425" i="1" s="1"/>
  <c r="BU425" i="1" s="1"/>
  <c r="BF424" i="1"/>
  <c r="BN425" i="1" l="1"/>
  <c r="BQ426" i="1"/>
  <c r="BV425" i="1"/>
  <c r="BO425" i="1"/>
  <c r="BT424" i="1"/>
  <c r="BP427" i="1"/>
  <c r="AP426" i="1"/>
  <c r="BL426" i="1" s="1"/>
  <c r="AN426" i="1"/>
  <c r="BK426" i="1" s="1"/>
  <c r="BU426" i="1" s="1"/>
  <c r="BF425" i="1"/>
  <c r="L428" i="1"/>
  <c r="AB427" i="1"/>
  <c r="Q427" i="1"/>
  <c r="M428" i="1"/>
  <c r="S428" i="1" s="1"/>
  <c r="AL424" i="1"/>
  <c r="BI424" i="1" s="1"/>
  <c r="BS424" i="1" s="1"/>
  <c r="BD423" i="1"/>
  <c r="Z425" i="1"/>
  <c r="AD425" i="1" s="1"/>
  <c r="Y426" i="1"/>
  <c r="AC425" i="1"/>
  <c r="AM425" i="1"/>
  <c r="BJ425" i="1" s="1"/>
  <c r="BE424" i="1"/>
  <c r="AG425" i="1"/>
  <c r="P427" i="1"/>
  <c r="R426" i="1"/>
  <c r="BQ427" i="1" l="1"/>
  <c r="BV426" i="1"/>
  <c r="BP428" i="1"/>
  <c r="BO426" i="1"/>
  <c r="BT425" i="1"/>
  <c r="BN426" i="1"/>
  <c r="AP427" i="1"/>
  <c r="BL427" i="1" s="1"/>
  <c r="P428" i="1"/>
  <c r="R427" i="1"/>
  <c r="L429" i="1"/>
  <c r="AB428" i="1"/>
  <c r="M429" i="1"/>
  <c r="S429" i="1" s="1"/>
  <c r="Q428" i="1"/>
  <c r="AG426" i="1"/>
  <c r="Z426" i="1"/>
  <c r="AD426" i="1" s="1"/>
  <c r="Y427" i="1"/>
  <c r="AC426" i="1"/>
  <c r="AM426" i="1"/>
  <c r="BJ426" i="1" s="1"/>
  <c r="BE425" i="1"/>
  <c r="AL425" i="1"/>
  <c r="BI425" i="1" s="1"/>
  <c r="BS425" i="1" s="1"/>
  <c r="BD424" i="1"/>
  <c r="AN427" i="1"/>
  <c r="BK427" i="1" s="1"/>
  <c r="BU427" i="1" s="1"/>
  <c r="BF426" i="1"/>
  <c r="BP429" i="1" l="1"/>
  <c r="BO427" i="1"/>
  <c r="BT426" i="1"/>
  <c r="BQ428" i="1"/>
  <c r="BV427" i="1"/>
  <c r="BN427" i="1"/>
  <c r="AP428" i="1"/>
  <c r="BL428" i="1" s="1"/>
  <c r="AN428" i="1"/>
  <c r="BK428" i="1" s="1"/>
  <c r="BU428" i="1" s="1"/>
  <c r="BF427" i="1"/>
  <c r="L430" i="1"/>
  <c r="AB429" i="1"/>
  <c r="Q429" i="1"/>
  <c r="M430" i="1"/>
  <c r="S430" i="1" s="1"/>
  <c r="AL426" i="1"/>
  <c r="BI426" i="1" s="1"/>
  <c r="BS426" i="1" s="1"/>
  <c r="BD425" i="1"/>
  <c r="Z427" i="1"/>
  <c r="AD427" i="1" s="1"/>
  <c r="AC427" i="1"/>
  <c r="Y428" i="1"/>
  <c r="AM427" i="1"/>
  <c r="BJ427" i="1" s="1"/>
  <c r="BE426" i="1"/>
  <c r="AG427" i="1"/>
  <c r="P429" i="1"/>
  <c r="R428" i="1"/>
  <c r="BN428" i="1" l="1"/>
  <c r="BO428" i="1"/>
  <c r="BT427" i="1"/>
  <c r="BQ429" i="1"/>
  <c r="BV428" i="1"/>
  <c r="BP430" i="1"/>
  <c r="AP429" i="1"/>
  <c r="BL429" i="1" s="1"/>
  <c r="AM428" i="1"/>
  <c r="BJ428" i="1" s="1"/>
  <c r="BE427" i="1"/>
  <c r="P430" i="1"/>
  <c r="R429" i="1"/>
  <c r="Z428" i="1"/>
  <c r="AD428" i="1" s="1"/>
  <c r="AC428" i="1"/>
  <c r="Y429" i="1"/>
  <c r="AL427" i="1"/>
  <c r="BI427" i="1" s="1"/>
  <c r="BS427" i="1" s="1"/>
  <c r="BD426" i="1"/>
  <c r="L431" i="1"/>
  <c r="AB430" i="1"/>
  <c r="Q430" i="1"/>
  <c r="M431" i="1"/>
  <c r="S431" i="1" s="1"/>
  <c r="AG428" i="1"/>
  <c r="AN429" i="1"/>
  <c r="BK429" i="1" s="1"/>
  <c r="BU429" i="1" s="1"/>
  <c r="BF428" i="1"/>
  <c r="BP431" i="1" l="1"/>
  <c r="BO429" i="1"/>
  <c r="BT428" i="1"/>
  <c r="BQ430" i="1"/>
  <c r="BV429" i="1"/>
  <c r="BN429" i="1"/>
  <c r="AP430" i="1"/>
  <c r="BL430" i="1" s="1"/>
  <c r="AN430" i="1"/>
  <c r="BK430" i="1" s="1"/>
  <c r="BU430" i="1" s="1"/>
  <c r="BF429" i="1"/>
  <c r="P431" i="1"/>
  <c r="R430" i="1"/>
  <c r="AL428" i="1"/>
  <c r="BI428" i="1" s="1"/>
  <c r="BS428" i="1" s="1"/>
  <c r="BD427" i="1"/>
  <c r="Z429" i="1"/>
  <c r="AD429" i="1" s="1"/>
  <c r="Y430" i="1"/>
  <c r="AC429" i="1"/>
  <c r="AG429" i="1"/>
  <c r="L432" i="1"/>
  <c r="AB431" i="1"/>
  <c r="Q431" i="1"/>
  <c r="M432" i="1"/>
  <c r="S432" i="1" s="1"/>
  <c r="AM429" i="1"/>
  <c r="BJ429" i="1" s="1"/>
  <c r="BE428" i="1"/>
  <c r="BN430" i="1" l="1"/>
  <c r="BQ431" i="1"/>
  <c r="BV430" i="1"/>
  <c r="BP432" i="1"/>
  <c r="BO430" i="1"/>
  <c r="BT429" i="1"/>
  <c r="AP431" i="1"/>
  <c r="BL431" i="1" s="1"/>
  <c r="AM430" i="1"/>
  <c r="BJ430" i="1" s="1"/>
  <c r="BE429" i="1"/>
  <c r="Z430" i="1"/>
  <c r="AD430" i="1" s="1"/>
  <c r="Y431" i="1"/>
  <c r="AC430" i="1"/>
  <c r="P432" i="1"/>
  <c r="R431" i="1"/>
  <c r="AG430" i="1"/>
  <c r="L433" i="1"/>
  <c r="AB432" i="1"/>
  <c r="Q432" i="1"/>
  <c r="M433" i="1"/>
  <c r="S433" i="1" s="1"/>
  <c r="AL429" i="1"/>
  <c r="BI429" i="1" s="1"/>
  <c r="BS429" i="1" s="1"/>
  <c r="BD428" i="1"/>
  <c r="AN431" i="1"/>
  <c r="BK431" i="1" s="1"/>
  <c r="BU431" i="1" s="1"/>
  <c r="BF430" i="1"/>
  <c r="BO431" i="1" l="1"/>
  <c r="BT430" i="1"/>
  <c r="BP433" i="1"/>
  <c r="BN431" i="1"/>
  <c r="BQ432" i="1"/>
  <c r="BV431" i="1"/>
  <c r="AP432" i="1"/>
  <c r="BL432" i="1" s="1"/>
  <c r="AN432" i="1"/>
  <c r="BK432" i="1" s="1"/>
  <c r="BU432" i="1" s="1"/>
  <c r="BF431" i="1"/>
  <c r="AG431" i="1"/>
  <c r="AL430" i="1"/>
  <c r="BI430" i="1" s="1"/>
  <c r="BS430" i="1" s="1"/>
  <c r="BD429" i="1"/>
  <c r="L434" i="1"/>
  <c r="AB433" i="1"/>
  <c r="Q433" i="1"/>
  <c r="M434" i="1"/>
  <c r="S434" i="1" s="1"/>
  <c r="P433" i="1"/>
  <c r="R432" i="1"/>
  <c r="Z431" i="1"/>
  <c r="AD431" i="1" s="1"/>
  <c r="Y432" i="1"/>
  <c r="AC431" i="1"/>
  <c r="AM431" i="1"/>
  <c r="BJ431" i="1" s="1"/>
  <c r="BE430" i="1"/>
  <c r="BQ433" i="1" l="1"/>
  <c r="BV432" i="1"/>
  <c r="BP434" i="1"/>
  <c r="BN432" i="1"/>
  <c r="BO432" i="1"/>
  <c r="BT431" i="1"/>
  <c r="AP433" i="1"/>
  <c r="BL433" i="1" s="1"/>
  <c r="L435" i="1"/>
  <c r="AB434" i="1"/>
  <c r="Q434" i="1"/>
  <c r="M435" i="1"/>
  <c r="S435" i="1" s="1"/>
  <c r="AG432" i="1"/>
  <c r="AM432" i="1"/>
  <c r="BJ432" i="1" s="1"/>
  <c r="BE431" i="1"/>
  <c r="Z432" i="1"/>
  <c r="AD432" i="1" s="1"/>
  <c r="Y433" i="1"/>
  <c r="AC432" i="1"/>
  <c r="P434" i="1"/>
  <c r="R433" i="1"/>
  <c r="AL431" i="1"/>
  <c r="BI431" i="1" s="1"/>
  <c r="BS431" i="1" s="1"/>
  <c r="BD430" i="1"/>
  <c r="AN433" i="1"/>
  <c r="BK433" i="1" s="1"/>
  <c r="BU433" i="1" s="1"/>
  <c r="BF432" i="1"/>
  <c r="BP435" i="1" l="1"/>
  <c r="BN433" i="1"/>
  <c r="BQ434" i="1"/>
  <c r="BV433" i="1"/>
  <c r="BO433" i="1"/>
  <c r="BT432" i="1"/>
  <c r="AP434" i="1"/>
  <c r="BL434" i="1" s="1"/>
  <c r="P435" i="1"/>
  <c r="R434" i="1"/>
  <c r="AM433" i="1"/>
  <c r="BJ433" i="1" s="1"/>
  <c r="BE432" i="1"/>
  <c r="AL432" i="1"/>
  <c r="BI432" i="1" s="1"/>
  <c r="BS432" i="1" s="1"/>
  <c r="BD431" i="1"/>
  <c r="Z433" i="1"/>
  <c r="AD433" i="1" s="1"/>
  <c r="Y434" i="1"/>
  <c r="AC433" i="1"/>
  <c r="AN434" i="1"/>
  <c r="BK434" i="1" s="1"/>
  <c r="BU434" i="1" s="1"/>
  <c r="BF433" i="1"/>
  <c r="AG433" i="1"/>
  <c r="L436" i="1"/>
  <c r="AB435" i="1"/>
  <c r="Q435" i="1"/>
  <c r="M436" i="1"/>
  <c r="S436" i="1" s="1"/>
  <c r="BO434" i="1" l="1"/>
  <c r="BT433" i="1"/>
  <c r="BN434" i="1"/>
  <c r="BQ435" i="1"/>
  <c r="BV434" i="1"/>
  <c r="BP436" i="1"/>
  <c r="AP435" i="1"/>
  <c r="BL435" i="1" s="1"/>
  <c r="Z434" i="1"/>
  <c r="AD434" i="1" s="1"/>
  <c r="Y435" i="1"/>
  <c r="AC434" i="1"/>
  <c r="AM434" i="1"/>
  <c r="BJ434" i="1" s="1"/>
  <c r="BE433" i="1"/>
  <c r="L437" i="1"/>
  <c r="AB436" i="1"/>
  <c r="M437" i="1"/>
  <c r="S437" i="1" s="1"/>
  <c r="Q436" i="1"/>
  <c r="AN435" i="1"/>
  <c r="BK435" i="1" s="1"/>
  <c r="BU435" i="1" s="1"/>
  <c r="BF434" i="1"/>
  <c r="AG434" i="1"/>
  <c r="AL433" i="1"/>
  <c r="BI433" i="1" s="1"/>
  <c r="BS433" i="1" s="1"/>
  <c r="BD432" i="1"/>
  <c r="P436" i="1"/>
  <c r="R435" i="1"/>
  <c r="BP437" i="1" l="1"/>
  <c r="BQ436" i="1"/>
  <c r="BV435" i="1"/>
  <c r="BO435" i="1"/>
  <c r="BT434" i="1"/>
  <c r="BN435" i="1"/>
  <c r="AP436" i="1"/>
  <c r="BL436" i="1" s="1"/>
  <c r="AL434" i="1"/>
  <c r="BI434" i="1" s="1"/>
  <c r="BS434" i="1" s="1"/>
  <c r="BD433" i="1"/>
  <c r="L438" i="1"/>
  <c r="AB437" i="1"/>
  <c r="Q437" i="1"/>
  <c r="M438" i="1"/>
  <c r="S438" i="1" s="1"/>
  <c r="Z435" i="1"/>
  <c r="AD435" i="1" s="1"/>
  <c r="Y436" i="1"/>
  <c r="AC435" i="1"/>
  <c r="P437" i="1"/>
  <c r="R436" i="1"/>
  <c r="AG435" i="1"/>
  <c r="AM435" i="1"/>
  <c r="BJ435" i="1" s="1"/>
  <c r="BE434" i="1"/>
  <c r="AN436" i="1"/>
  <c r="BK436" i="1" s="1"/>
  <c r="BU436" i="1" s="1"/>
  <c r="BF435" i="1"/>
  <c r="BN436" i="1" l="1"/>
  <c r="BP438" i="1"/>
  <c r="BQ437" i="1"/>
  <c r="BV436" i="1"/>
  <c r="BO436" i="1"/>
  <c r="BT435" i="1"/>
  <c r="AP437" i="1"/>
  <c r="BL437" i="1" s="1"/>
  <c r="AN437" i="1"/>
  <c r="BK437" i="1" s="1"/>
  <c r="BU437" i="1" s="1"/>
  <c r="BF436" i="1"/>
  <c r="Z436" i="1"/>
  <c r="AD436" i="1" s="1"/>
  <c r="Y437" i="1"/>
  <c r="AC436" i="1"/>
  <c r="L439" i="1"/>
  <c r="AB438" i="1"/>
  <c r="Q438" i="1"/>
  <c r="M439" i="1"/>
  <c r="S439" i="1" s="1"/>
  <c r="AM436" i="1"/>
  <c r="BJ436" i="1" s="1"/>
  <c r="BE435" i="1"/>
  <c r="P438" i="1"/>
  <c r="R437" i="1"/>
  <c r="AG436" i="1"/>
  <c r="AL435" i="1"/>
  <c r="BI435" i="1" s="1"/>
  <c r="BS435" i="1" s="1"/>
  <c r="BD434" i="1"/>
  <c r="BP439" i="1" l="1"/>
  <c r="BQ438" i="1"/>
  <c r="BV437" i="1"/>
  <c r="BN437" i="1"/>
  <c r="BO437" i="1"/>
  <c r="BT436" i="1"/>
  <c r="AP438" i="1"/>
  <c r="BL438" i="1" s="1"/>
  <c r="AL436" i="1"/>
  <c r="BI436" i="1" s="1"/>
  <c r="BS436" i="1" s="1"/>
  <c r="BD435" i="1"/>
  <c r="AG437" i="1"/>
  <c r="AM437" i="1"/>
  <c r="BJ437" i="1" s="1"/>
  <c r="BE436" i="1"/>
  <c r="L440" i="1"/>
  <c r="AB439" i="1"/>
  <c r="Q439" i="1"/>
  <c r="M440" i="1"/>
  <c r="S440" i="1" s="1"/>
  <c r="P439" i="1"/>
  <c r="R438" i="1"/>
  <c r="Z437" i="1"/>
  <c r="AD437" i="1" s="1"/>
  <c r="AC437" i="1"/>
  <c r="Y438" i="1"/>
  <c r="AN438" i="1"/>
  <c r="BK438" i="1" s="1"/>
  <c r="BU438" i="1" s="1"/>
  <c r="BF437" i="1"/>
  <c r="BO438" i="1" l="1"/>
  <c r="BT437" i="1"/>
  <c r="BN438" i="1"/>
  <c r="BP440" i="1"/>
  <c r="BQ439" i="1"/>
  <c r="BV438" i="1"/>
  <c r="AP439" i="1"/>
  <c r="BL439" i="1" s="1"/>
  <c r="Z438" i="1"/>
  <c r="AD438" i="1" s="1"/>
  <c r="Y439" i="1"/>
  <c r="AC438" i="1"/>
  <c r="P440" i="1"/>
  <c r="R439" i="1"/>
  <c r="L441" i="1"/>
  <c r="AB440" i="1"/>
  <c r="M441" i="1"/>
  <c r="S441" i="1" s="1"/>
  <c r="Q440" i="1"/>
  <c r="AG438" i="1"/>
  <c r="AN439" i="1"/>
  <c r="BK439" i="1" s="1"/>
  <c r="BU439" i="1" s="1"/>
  <c r="BF438" i="1"/>
  <c r="AM438" i="1"/>
  <c r="BJ438" i="1" s="1"/>
  <c r="BE437" i="1"/>
  <c r="AL437" i="1"/>
  <c r="BI437" i="1" s="1"/>
  <c r="BS437" i="1" s="1"/>
  <c r="BD436" i="1"/>
  <c r="BQ440" i="1" l="1"/>
  <c r="BV439" i="1"/>
  <c r="BP441" i="1"/>
  <c r="BO439" i="1"/>
  <c r="BT438" i="1"/>
  <c r="BN439" i="1"/>
  <c r="AP440" i="1"/>
  <c r="BL440" i="1" s="1"/>
  <c r="AL438" i="1"/>
  <c r="BI438" i="1" s="1"/>
  <c r="BS438" i="1" s="1"/>
  <c r="BD437" i="1"/>
  <c r="AN440" i="1"/>
  <c r="BK440" i="1" s="1"/>
  <c r="BU440" i="1" s="1"/>
  <c r="BF439" i="1"/>
  <c r="P441" i="1"/>
  <c r="R440" i="1"/>
  <c r="AM439" i="1"/>
  <c r="BJ439" i="1" s="1"/>
  <c r="BE438" i="1"/>
  <c r="AG439" i="1"/>
  <c r="L442" i="1"/>
  <c r="AB441" i="1"/>
  <c r="Q441" i="1"/>
  <c r="M442" i="1"/>
  <c r="S442" i="1" s="1"/>
  <c r="Z439" i="1"/>
  <c r="AD439" i="1" s="1"/>
  <c r="AC439" i="1"/>
  <c r="Y440" i="1"/>
  <c r="BP442" i="1" l="1"/>
  <c r="BN440" i="1"/>
  <c r="BO440" i="1"/>
  <c r="BT439" i="1"/>
  <c r="BQ441" i="1"/>
  <c r="BV440" i="1"/>
  <c r="AP441" i="1"/>
  <c r="BL441" i="1" s="1"/>
  <c r="L443" i="1"/>
  <c r="AB442" i="1"/>
  <c r="Q442" i="1"/>
  <c r="M443" i="1"/>
  <c r="S443" i="1" s="1"/>
  <c r="AM440" i="1"/>
  <c r="BJ440" i="1" s="1"/>
  <c r="BE439" i="1"/>
  <c r="AN441" i="1"/>
  <c r="BK441" i="1" s="1"/>
  <c r="BU441" i="1" s="1"/>
  <c r="BF440" i="1"/>
  <c r="Z440" i="1"/>
  <c r="AD440" i="1" s="1"/>
  <c r="Y441" i="1"/>
  <c r="AC440" i="1"/>
  <c r="AG440" i="1"/>
  <c r="P442" i="1"/>
  <c r="R441" i="1"/>
  <c r="AL439" i="1"/>
  <c r="BI439" i="1" s="1"/>
  <c r="BS439" i="1" s="1"/>
  <c r="BD438" i="1"/>
  <c r="BN441" i="1" l="1"/>
  <c r="BO441" i="1"/>
  <c r="BT440" i="1"/>
  <c r="BP443" i="1"/>
  <c r="BQ442" i="1"/>
  <c r="BV441" i="1"/>
  <c r="AP442" i="1"/>
  <c r="BL442" i="1" s="1"/>
  <c r="AL440" i="1"/>
  <c r="BI440" i="1" s="1"/>
  <c r="BS440" i="1" s="1"/>
  <c r="BD439" i="1"/>
  <c r="AG441" i="1"/>
  <c r="AN442" i="1"/>
  <c r="BK442" i="1" s="1"/>
  <c r="BU442" i="1" s="1"/>
  <c r="BF441" i="1"/>
  <c r="P443" i="1"/>
  <c r="R442" i="1"/>
  <c r="Z441" i="1"/>
  <c r="AD441" i="1" s="1"/>
  <c r="Y442" i="1"/>
  <c r="AC441" i="1"/>
  <c r="AM441" i="1"/>
  <c r="BJ441" i="1" s="1"/>
  <c r="BE440" i="1"/>
  <c r="L444" i="1"/>
  <c r="AB443" i="1"/>
  <c r="Q443" i="1"/>
  <c r="M444" i="1"/>
  <c r="S444" i="1" s="1"/>
  <c r="BO442" i="1" l="1"/>
  <c r="BT441" i="1"/>
  <c r="BP444" i="1"/>
  <c r="BN442" i="1"/>
  <c r="BQ443" i="1"/>
  <c r="BV442" i="1"/>
  <c r="AP443" i="1"/>
  <c r="BL443" i="1" s="1"/>
  <c r="P444" i="1"/>
  <c r="R443" i="1"/>
  <c r="L445" i="1"/>
  <c r="AB444" i="1"/>
  <c r="M445" i="1"/>
  <c r="S445" i="1" s="1"/>
  <c r="Q444" i="1"/>
  <c r="Z442" i="1"/>
  <c r="AD442" i="1" s="1"/>
  <c r="Y443" i="1"/>
  <c r="AC442" i="1"/>
  <c r="AM442" i="1"/>
  <c r="BJ442" i="1" s="1"/>
  <c r="BE441" i="1"/>
  <c r="AG442" i="1"/>
  <c r="AN443" i="1"/>
  <c r="BK443" i="1" s="1"/>
  <c r="BU443" i="1" s="1"/>
  <c r="BF442" i="1"/>
  <c r="AL441" i="1"/>
  <c r="BI441" i="1" s="1"/>
  <c r="BS441" i="1" s="1"/>
  <c r="BD440" i="1"/>
  <c r="BP445" i="1" l="1"/>
  <c r="BQ444" i="1"/>
  <c r="BV443" i="1"/>
  <c r="BN443" i="1"/>
  <c r="BO443" i="1"/>
  <c r="BT442" i="1"/>
  <c r="AP444" i="1"/>
  <c r="BL444" i="1" s="1"/>
  <c r="AL442" i="1"/>
  <c r="BI442" i="1" s="1"/>
  <c r="BS442" i="1" s="1"/>
  <c r="BD441" i="1"/>
  <c r="Z443" i="1"/>
  <c r="AD443" i="1" s="1"/>
  <c r="Y444" i="1"/>
  <c r="AC443" i="1"/>
  <c r="L446" i="1"/>
  <c r="AB445" i="1"/>
  <c r="Q445" i="1"/>
  <c r="M446" i="1"/>
  <c r="S446" i="1" s="1"/>
  <c r="AN444" i="1"/>
  <c r="BK444" i="1" s="1"/>
  <c r="BU444" i="1" s="1"/>
  <c r="BF443" i="1"/>
  <c r="AM443" i="1"/>
  <c r="BJ443" i="1" s="1"/>
  <c r="BE442" i="1"/>
  <c r="AG443" i="1"/>
  <c r="P445" i="1"/>
  <c r="R444" i="1"/>
  <c r="BO444" i="1" l="1"/>
  <c r="BT443" i="1"/>
  <c r="BQ445" i="1"/>
  <c r="BV444" i="1"/>
  <c r="BN444" i="1"/>
  <c r="BP446" i="1"/>
  <c r="AP445" i="1"/>
  <c r="BL445" i="1" s="1"/>
  <c r="AG444" i="1"/>
  <c r="AN445" i="1"/>
  <c r="BK445" i="1" s="1"/>
  <c r="BU445" i="1" s="1"/>
  <c r="BF444" i="1"/>
  <c r="L447" i="1"/>
  <c r="AB446" i="1"/>
  <c r="M447" i="1"/>
  <c r="S447" i="1" s="1"/>
  <c r="Q446" i="1"/>
  <c r="P446" i="1"/>
  <c r="R445" i="1"/>
  <c r="AM444" i="1"/>
  <c r="BJ444" i="1" s="1"/>
  <c r="BE443" i="1"/>
  <c r="Z444" i="1"/>
  <c r="AD444" i="1" s="1"/>
  <c r="Y445" i="1"/>
  <c r="AC444" i="1"/>
  <c r="AL443" i="1"/>
  <c r="BI443" i="1" s="1"/>
  <c r="BS443" i="1" s="1"/>
  <c r="BD442" i="1"/>
  <c r="BP447" i="1" l="1"/>
  <c r="BN445" i="1"/>
  <c r="BO445" i="1"/>
  <c r="BT444" i="1"/>
  <c r="BQ446" i="1"/>
  <c r="BV445" i="1"/>
  <c r="AP446" i="1"/>
  <c r="BL446" i="1" s="1"/>
  <c r="AL444" i="1"/>
  <c r="BI444" i="1" s="1"/>
  <c r="BS444" i="1" s="1"/>
  <c r="BD443" i="1"/>
  <c r="AM445" i="1"/>
  <c r="BJ445" i="1" s="1"/>
  <c r="BE444" i="1"/>
  <c r="AN446" i="1"/>
  <c r="BK446" i="1" s="1"/>
  <c r="BU446" i="1" s="1"/>
  <c r="BF445" i="1"/>
  <c r="Z445" i="1"/>
  <c r="AD445" i="1" s="1"/>
  <c r="AC445" i="1"/>
  <c r="Y446" i="1"/>
  <c r="P447" i="1"/>
  <c r="R446" i="1"/>
  <c r="L448" i="1"/>
  <c r="AB447" i="1"/>
  <c r="Q447" i="1"/>
  <c r="M448" i="1"/>
  <c r="S448" i="1" s="1"/>
  <c r="AG445" i="1"/>
  <c r="BQ447" i="1" l="1"/>
  <c r="BV446" i="1"/>
  <c r="BO446" i="1"/>
  <c r="BT445" i="1"/>
  <c r="BP448" i="1"/>
  <c r="BN446" i="1"/>
  <c r="AP447" i="1"/>
  <c r="BL447" i="1" s="1"/>
  <c r="L449" i="1"/>
  <c r="AB448" i="1"/>
  <c r="Q448" i="1"/>
  <c r="M449" i="1"/>
  <c r="S449" i="1" s="1"/>
  <c r="AM446" i="1"/>
  <c r="BJ446" i="1" s="1"/>
  <c r="BE445" i="1"/>
  <c r="AG446" i="1"/>
  <c r="P448" i="1"/>
  <c r="R447" i="1"/>
  <c r="Z446" i="1"/>
  <c r="AD446" i="1" s="1"/>
  <c r="AC446" i="1"/>
  <c r="Y447" i="1"/>
  <c r="AN447" i="1"/>
  <c r="BK447" i="1" s="1"/>
  <c r="BU447" i="1" s="1"/>
  <c r="BF446" i="1"/>
  <c r="AL445" i="1"/>
  <c r="BI445" i="1" s="1"/>
  <c r="BS445" i="1" s="1"/>
  <c r="BD444" i="1"/>
  <c r="BO447" i="1" l="1"/>
  <c r="BT446" i="1"/>
  <c r="BN447" i="1"/>
  <c r="BP449" i="1"/>
  <c r="BQ448" i="1"/>
  <c r="BV447" i="1"/>
  <c r="AP448" i="1"/>
  <c r="BL448" i="1" s="1"/>
  <c r="AL446" i="1"/>
  <c r="BI446" i="1" s="1"/>
  <c r="BS446" i="1" s="1"/>
  <c r="BD445" i="1"/>
  <c r="AN448" i="1"/>
  <c r="BK448" i="1" s="1"/>
  <c r="BU448" i="1" s="1"/>
  <c r="BF447" i="1"/>
  <c r="AG447" i="1"/>
  <c r="Z447" i="1"/>
  <c r="AD447" i="1" s="1"/>
  <c r="AC447" i="1"/>
  <c r="Y448" i="1"/>
  <c r="P449" i="1"/>
  <c r="R448" i="1"/>
  <c r="AM447" i="1"/>
  <c r="BJ447" i="1" s="1"/>
  <c r="BE446" i="1"/>
  <c r="L450" i="1"/>
  <c r="AB449" i="1"/>
  <c r="Q449" i="1"/>
  <c r="M450" i="1"/>
  <c r="S450" i="1" s="1"/>
  <c r="BN448" i="1" l="1"/>
  <c r="BP450" i="1"/>
  <c r="BO448" i="1"/>
  <c r="BT447" i="1"/>
  <c r="BQ449" i="1"/>
  <c r="BV448" i="1"/>
  <c r="AP449" i="1"/>
  <c r="BL449" i="1" s="1"/>
  <c r="L451" i="1"/>
  <c r="AB450" i="1"/>
  <c r="M451" i="1"/>
  <c r="S451" i="1" s="1"/>
  <c r="Q450" i="1"/>
  <c r="P450" i="1"/>
  <c r="R449" i="1"/>
  <c r="AM448" i="1"/>
  <c r="BJ448" i="1" s="1"/>
  <c r="BE447" i="1"/>
  <c r="AN449" i="1"/>
  <c r="BK449" i="1" s="1"/>
  <c r="BU449" i="1" s="1"/>
  <c r="BF448" i="1"/>
  <c r="Z448" i="1"/>
  <c r="AD448" i="1" s="1"/>
  <c r="Y449" i="1"/>
  <c r="AC448" i="1"/>
  <c r="AG448" i="1"/>
  <c r="AL447" i="1"/>
  <c r="BI447" i="1" s="1"/>
  <c r="BS447" i="1" s="1"/>
  <c r="BD446" i="1"/>
  <c r="BQ450" i="1" l="1"/>
  <c r="BV449" i="1"/>
  <c r="BO449" i="1"/>
  <c r="BT448" i="1"/>
  <c r="BN449" i="1"/>
  <c r="BP451" i="1"/>
  <c r="AP450" i="1"/>
  <c r="BL450" i="1" s="1"/>
  <c r="Z449" i="1"/>
  <c r="AD449" i="1" s="1"/>
  <c r="Y450" i="1"/>
  <c r="AC449" i="1"/>
  <c r="AM449" i="1"/>
  <c r="BJ449" i="1" s="1"/>
  <c r="BE448" i="1"/>
  <c r="AG449" i="1"/>
  <c r="AL448" i="1"/>
  <c r="BI448" i="1" s="1"/>
  <c r="BS448" i="1" s="1"/>
  <c r="BD447" i="1"/>
  <c r="AN450" i="1"/>
  <c r="BK450" i="1" s="1"/>
  <c r="BU450" i="1" s="1"/>
  <c r="BF449" i="1"/>
  <c r="P451" i="1"/>
  <c r="R450" i="1"/>
  <c r="L452" i="1"/>
  <c r="AB451" i="1"/>
  <c r="Q451" i="1"/>
  <c r="M452" i="1"/>
  <c r="S452" i="1" s="1"/>
  <c r="BO450" i="1" l="1"/>
  <c r="BT449" i="1"/>
  <c r="BP452" i="1"/>
  <c r="BN450" i="1"/>
  <c r="BQ451" i="1"/>
  <c r="BV450" i="1"/>
  <c r="AP451" i="1"/>
  <c r="BL451" i="1" s="1"/>
  <c r="L453" i="1"/>
  <c r="AB452" i="1"/>
  <c r="M453" i="1"/>
  <c r="S453" i="1" s="1"/>
  <c r="Q452" i="1"/>
  <c r="AN451" i="1"/>
  <c r="BK451" i="1" s="1"/>
  <c r="BU451" i="1" s="1"/>
  <c r="BF450" i="1"/>
  <c r="AG450" i="1"/>
  <c r="Z450" i="1"/>
  <c r="AD450" i="1" s="1"/>
  <c r="Y451" i="1"/>
  <c r="AC450" i="1"/>
  <c r="P452" i="1"/>
  <c r="R451" i="1"/>
  <c r="AL449" i="1"/>
  <c r="BI449" i="1" s="1"/>
  <c r="BS449" i="1" s="1"/>
  <c r="BD448" i="1"/>
  <c r="AM450" i="1"/>
  <c r="BJ450" i="1" s="1"/>
  <c r="BE449" i="1"/>
  <c r="BQ452" i="1" l="1"/>
  <c r="BV451" i="1"/>
  <c r="BN451" i="1"/>
  <c r="BO451" i="1"/>
  <c r="BT450" i="1"/>
  <c r="BP453" i="1"/>
  <c r="AP452" i="1"/>
  <c r="BL452" i="1" s="1"/>
  <c r="P453" i="1"/>
  <c r="R452" i="1"/>
  <c r="AM451" i="1"/>
  <c r="BJ451" i="1" s="1"/>
  <c r="BE450" i="1"/>
  <c r="AG451" i="1"/>
  <c r="AL450" i="1"/>
  <c r="BI450" i="1" s="1"/>
  <c r="BS450" i="1" s="1"/>
  <c r="BD449" i="1"/>
  <c r="Z451" i="1"/>
  <c r="AD451" i="1" s="1"/>
  <c r="Y452" i="1"/>
  <c r="AC451" i="1"/>
  <c r="AN452" i="1"/>
  <c r="BK452" i="1" s="1"/>
  <c r="BU452" i="1" s="1"/>
  <c r="BF451" i="1"/>
  <c r="L454" i="1"/>
  <c r="AB453" i="1"/>
  <c r="Q453" i="1"/>
  <c r="M454" i="1"/>
  <c r="S454" i="1" s="1"/>
  <c r="BP454" i="1" l="1"/>
  <c r="BO452" i="1"/>
  <c r="BT451" i="1"/>
  <c r="BQ453" i="1"/>
  <c r="BV452" i="1"/>
  <c r="BN452" i="1"/>
  <c r="AP453" i="1"/>
  <c r="BL453" i="1" s="1"/>
  <c r="AM452" i="1"/>
  <c r="BJ452" i="1" s="1"/>
  <c r="BE451" i="1"/>
  <c r="L455" i="1"/>
  <c r="AB454" i="1"/>
  <c r="M455" i="1"/>
  <c r="S455" i="1" s="1"/>
  <c r="Q454" i="1"/>
  <c r="Z452" i="1"/>
  <c r="AD452" i="1" s="1"/>
  <c r="Y453" i="1"/>
  <c r="AC452" i="1"/>
  <c r="AN453" i="1"/>
  <c r="BK453" i="1" s="1"/>
  <c r="BU453" i="1" s="1"/>
  <c r="BF452" i="1"/>
  <c r="AL451" i="1"/>
  <c r="BI451" i="1" s="1"/>
  <c r="BS451" i="1" s="1"/>
  <c r="BD450" i="1"/>
  <c r="AG452" i="1"/>
  <c r="P454" i="1"/>
  <c r="R453" i="1"/>
  <c r="BO453" i="1" l="1"/>
  <c r="BT452" i="1"/>
  <c r="BQ454" i="1"/>
  <c r="BV453" i="1"/>
  <c r="BP455" i="1"/>
  <c r="BN453" i="1"/>
  <c r="AP454" i="1"/>
  <c r="BL454" i="1" s="1"/>
  <c r="AL452" i="1"/>
  <c r="BI452" i="1" s="1"/>
  <c r="BS452" i="1" s="1"/>
  <c r="BD451" i="1"/>
  <c r="L456" i="1"/>
  <c r="AB455" i="1"/>
  <c r="Q455" i="1"/>
  <c r="M456" i="1"/>
  <c r="S456" i="1" s="1"/>
  <c r="Z453" i="1"/>
  <c r="AD453" i="1" s="1"/>
  <c r="Y454" i="1"/>
  <c r="AC453" i="1"/>
  <c r="AG453" i="1"/>
  <c r="AN454" i="1"/>
  <c r="BK454" i="1" s="1"/>
  <c r="BU454" i="1" s="1"/>
  <c r="BF453" i="1"/>
  <c r="P455" i="1"/>
  <c r="R454" i="1"/>
  <c r="AM453" i="1"/>
  <c r="BJ453" i="1" s="1"/>
  <c r="BE452" i="1"/>
  <c r="BQ455" i="1" l="1"/>
  <c r="BV454" i="1"/>
  <c r="BP456" i="1"/>
  <c r="BO454" i="1"/>
  <c r="BT453" i="1"/>
  <c r="BN454" i="1"/>
  <c r="AP455" i="1"/>
  <c r="BL455" i="1" s="1"/>
  <c r="AN455" i="1"/>
  <c r="BK455" i="1" s="1"/>
  <c r="BU455" i="1" s="1"/>
  <c r="BF454" i="1"/>
  <c r="P456" i="1"/>
  <c r="R455" i="1"/>
  <c r="AG454" i="1"/>
  <c r="AM454" i="1"/>
  <c r="BJ454" i="1" s="1"/>
  <c r="BE453" i="1"/>
  <c r="Z454" i="1"/>
  <c r="AD454" i="1" s="1"/>
  <c r="Y455" i="1"/>
  <c r="AC454" i="1"/>
  <c r="L457" i="1"/>
  <c r="AB456" i="1"/>
  <c r="M457" i="1"/>
  <c r="S457" i="1" s="1"/>
  <c r="Q456" i="1"/>
  <c r="AL453" i="1"/>
  <c r="BI453" i="1" s="1"/>
  <c r="BS453" i="1" s="1"/>
  <c r="BD452" i="1"/>
  <c r="BP457" i="1" l="1"/>
  <c r="BO455" i="1"/>
  <c r="BT454" i="1"/>
  <c r="BQ456" i="1"/>
  <c r="BV455" i="1"/>
  <c r="BN455" i="1"/>
  <c r="AP456" i="1"/>
  <c r="BL456" i="1" s="1"/>
  <c r="AL454" i="1"/>
  <c r="BI454" i="1" s="1"/>
  <c r="BS454" i="1" s="1"/>
  <c r="BD453" i="1"/>
  <c r="Z455" i="1"/>
  <c r="AD455" i="1" s="1"/>
  <c r="Y456" i="1"/>
  <c r="AC455" i="1"/>
  <c r="L458" i="1"/>
  <c r="AB457" i="1"/>
  <c r="Q457" i="1"/>
  <c r="M458" i="1"/>
  <c r="S458" i="1" s="1"/>
  <c r="AM455" i="1"/>
  <c r="BJ455" i="1" s="1"/>
  <c r="BE454" i="1"/>
  <c r="P457" i="1"/>
  <c r="R456" i="1"/>
  <c r="AG455" i="1"/>
  <c r="AN456" i="1"/>
  <c r="BK456" i="1" s="1"/>
  <c r="BU456" i="1" s="1"/>
  <c r="BF455" i="1"/>
  <c r="BN456" i="1" l="1"/>
  <c r="BQ457" i="1"/>
  <c r="BV456" i="1"/>
  <c r="BP458" i="1"/>
  <c r="BO456" i="1"/>
  <c r="BT455" i="1"/>
  <c r="AP457" i="1"/>
  <c r="BL457" i="1" s="1"/>
  <c r="AN457" i="1"/>
  <c r="BK457" i="1" s="1"/>
  <c r="BU457" i="1" s="1"/>
  <c r="BF456" i="1"/>
  <c r="AG456" i="1"/>
  <c r="AM456" i="1"/>
  <c r="BJ456" i="1" s="1"/>
  <c r="BE455" i="1"/>
  <c r="L459" i="1"/>
  <c r="AB458" i="1"/>
  <c r="M459" i="1"/>
  <c r="S459" i="1" s="1"/>
  <c r="Q458" i="1"/>
  <c r="P458" i="1"/>
  <c r="R457" i="1"/>
  <c r="Z456" i="1"/>
  <c r="AD456" i="1" s="1"/>
  <c r="Y457" i="1"/>
  <c r="AC456" i="1"/>
  <c r="AL455" i="1"/>
  <c r="BI455" i="1" s="1"/>
  <c r="BS455" i="1" s="1"/>
  <c r="BD454" i="1"/>
  <c r="BQ458" i="1" l="1"/>
  <c r="BV457" i="1"/>
  <c r="BO457" i="1"/>
  <c r="BT456" i="1"/>
  <c r="BP459" i="1"/>
  <c r="BN457" i="1"/>
  <c r="AP458" i="1"/>
  <c r="BL458" i="1" s="1"/>
  <c r="AL456" i="1"/>
  <c r="BI456" i="1" s="1"/>
  <c r="BS456" i="1" s="1"/>
  <c r="BD455" i="1"/>
  <c r="P459" i="1"/>
  <c r="R458" i="1"/>
  <c r="AG457" i="1"/>
  <c r="Z457" i="1"/>
  <c r="AD457" i="1" s="1"/>
  <c r="Y458" i="1"/>
  <c r="AC457" i="1"/>
  <c r="L460" i="1"/>
  <c r="AB459" i="1"/>
  <c r="Q459" i="1"/>
  <c r="M460" i="1"/>
  <c r="S460" i="1" s="1"/>
  <c r="AM457" i="1"/>
  <c r="BJ457" i="1" s="1"/>
  <c r="BE456" i="1"/>
  <c r="AN458" i="1"/>
  <c r="BK458" i="1" s="1"/>
  <c r="BU458" i="1" s="1"/>
  <c r="BF457" i="1"/>
  <c r="BN458" i="1" l="1"/>
  <c r="BO458" i="1"/>
  <c r="BT457" i="1"/>
  <c r="BP460" i="1"/>
  <c r="BQ459" i="1"/>
  <c r="BV458" i="1"/>
  <c r="AP459" i="1"/>
  <c r="BL459" i="1" s="1"/>
  <c r="P460" i="1"/>
  <c r="R459" i="1"/>
  <c r="AM458" i="1"/>
  <c r="BJ458" i="1" s="1"/>
  <c r="BE457" i="1"/>
  <c r="L461" i="1"/>
  <c r="AB460" i="1"/>
  <c r="M461" i="1"/>
  <c r="S461" i="1" s="1"/>
  <c r="Q460" i="1"/>
  <c r="AN459" i="1"/>
  <c r="BK459" i="1" s="1"/>
  <c r="BU459" i="1" s="1"/>
  <c r="BF458" i="1"/>
  <c r="Z458" i="1"/>
  <c r="AD458" i="1" s="1"/>
  <c r="Y459" i="1"/>
  <c r="AC458" i="1"/>
  <c r="AG458" i="1"/>
  <c r="AL457" i="1"/>
  <c r="BI457" i="1" s="1"/>
  <c r="BS457" i="1" s="1"/>
  <c r="BD456" i="1"/>
  <c r="BQ460" i="1" l="1"/>
  <c r="BV459" i="1"/>
  <c r="BO459" i="1"/>
  <c r="BT458" i="1"/>
  <c r="BP461" i="1"/>
  <c r="BN459" i="1"/>
  <c r="AP460" i="1"/>
  <c r="BL460" i="1" s="1"/>
  <c r="AL458" i="1"/>
  <c r="BI458" i="1" s="1"/>
  <c r="BS458" i="1" s="1"/>
  <c r="BD457" i="1"/>
  <c r="AM459" i="1"/>
  <c r="BJ459" i="1" s="1"/>
  <c r="BE458" i="1"/>
  <c r="AG459" i="1"/>
  <c r="Z459" i="1"/>
  <c r="AD459" i="1" s="1"/>
  <c r="Y460" i="1"/>
  <c r="AC459" i="1"/>
  <c r="AN460" i="1"/>
  <c r="BK460" i="1" s="1"/>
  <c r="BU460" i="1" s="1"/>
  <c r="BF459" i="1"/>
  <c r="L462" i="1"/>
  <c r="AB461" i="1"/>
  <c r="Q461" i="1"/>
  <c r="M462" i="1"/>
  <c r="S462" i="1" s="1"/>
  <c r="P461" i="1"/>
  <c r="R460" i="1"/>
  <c r="BN460" i="1" l="1"/>
  <c r="BP462" i="1"/>
  <c r="BQ461" i="1"/>
  <c r="BV460" i="1"/>
  <c r="BO460" i="1"/>
  <c r="BT459" i="1"/>
  <c r="AP461" i="1"/>
  <c r="BL461" i="1" s="1"/>
  <c r="L463" i="1"/>
  <c r="AB462" i="1"/>
  <c r="Q462" i="1"/>
  <c r="M463" i="1"/>
  <c r="S463" i="1" s="1"/>
  <c r="Z460" i="1"/>
  <c r="AD460" i="1" s="1"/>
  <c r="Y461" i="1"/>
  <c r="AC460" i="1"/>
  <c r="AN461" i="1"/>
  <c r="BK461" i="1" s="1"/>
  <c r="BU461" i="1" s="1"/>
  <c r="BF460" i="1"/>
  <c r="P462" i="1"/>
  <c r="R461" i="1"/>
  <c r="AM460" i="1"/>
  <c r="BJ460" i="1" s="1"/>
  <c r="BE459" i="1"/>
  <c r="AG460" i="1"/>
  <c r="AL459" i="1"/>
  <c r="BI459" i="1" s="1"/>
  <c r="BS459" i="1" s="1"/>
  <c r="BD458" i="1"/>
  <c r="BO461" i="1" l="1"/>
  <c r="BT460" i="1"/>
  <c r="BQ462" i="1"/>
  <c r="BV461" i="1"/>
  <c r="BN461" i="1"/>
  <c r="BP463" i="1"/>
  <c r="AP462" i="1"/>
  <c r="BL462" i="1" s="1"/>
  <c r="AL460" i="1"/>
  <c r="BI460" i="1" s="1"/>
  <c r="BS460" i="1" s="1"/>
  <c r="BD459" i="1"/>
  <c r="AM461" i="1"/>
  <c r="BJ461" i="1" s="1"/>
  <c r="BE460" i="1"/>
  <c r="AN462" i="1"/>
  <c r="BK462" i="1" s="1"/>
  <c r="BU462" i="1" s="1"/>
  <c r="BF461" i="1"/>
  <c r="P463" i="1"/>
  <c r="R462" i="1"/>
  <c r="Z461" i="1"/>
  <c r="AD461" i="1" s="1"/>
  <c r="AC461" i="1"/>
  <c r="Y462" i="1"/>
  <c r="AG461" i="1"/>
  <c r="L464" i="1"/>
  <c r="AB463" i="1"/>
  <c r="Q463" i="1"/>
  <c r="M464" i="1"/>
  <c r="S464" i="1" s="1"/>
  <c r="BP464" i="1" l="1"/>
  <c r="BN462" i="1"/>
  <c r="BO462" i="1"/>
  <c r="BT461" i="1"/>
  <c r="BQ463" i="1"/>
  <c r="BV462" i="1"/>
  <c r="AP463" i="1"/>
  <c r="BL463" i="1" s="1"/>
  <c r="AG462" i="1"/>
  <c r="Z462" i="1"/>
  <c r="AD462" i="1" s="1"/>
  <c r="Y463" i="1"/>
  <c r="AC462" i="1"/>
  <c r="AM462" i="1"/>
  <c r="BJ462" i="1" s="1"/>
  <c r="BE461" i="1"/>
  <c r="L465" i="1"/>
  <c r="AB464" i="1"/>
  <c r="M465" i="1"/>
  <c r="S465" i="1" s="1"/>
  <c r="Q464" i="1"/>
  <c r="P464" i="1"/>
  <c r="R463" i="1"/>
  <c r="AN463" i="1"/>
  <c r="BK463" i="1" s="1"/>
  <c r="BU463" i="1" s="1"/>
  <c r="BF462" i="1"/>
  <c r="AL461" i="1"/>
  <c r="BI461" i="1" s="1"/>
  <c r="BS461" i="1" s="1"/>
  <c r="BD460" i="1"/>
  <c r="BQ464" i="1" l="1"/>
  <c r="BV463" i="1"/>
  <c r="BO463" i="1"/>
  <c r="BT462" i="1"/>
  <c r="BP465" i="1"/>
  <c r="BN463" i="1"/>
  <c r="AP464" i="1"/>
  <c r="BL464" i="1" s="1"/>
  <c r="AL462" i="1"/>
  <c r="BI462" i="1" s="1"/>
  <c r="BS462" i="1" s="1"/>
  <c r="BD461" i="1"/>
  <c r="L466" i="1"/>
  <c r="AB465" i="1"/>
  <c r="Q465" i="1"/>
  <c r="M466" i="1"/>
  <c r="S466" i="1" s="1"/>
  <c r="AM463" i="1"/>
  <c r="BJ463" i="1" s="1"/>
  <c r="BE462" i="1"/>
  <c r="P465" i="1"/>
  <c r="R464" i="1"/>
  <c r="Z463" i="1"/>
  <c r="AD463" i="1" s="1"/>
  <c r="AC463" i="1"/>
  <c r="Y464" i="1"/>
  <c r="AN464" i="1"/>
  <c r="BK464" i="1" s="1"/>
  <c r="BU464" i="1" s="1"/>
  <c r="BF463" i="1"/>
  <c r="AG463" i="1"/>
  <c r="BN464" i="1" l="1"/>
  <c r="BO464" i="1"/>
  <c r="BT463" i="1"/>
  <c r="BP466" i="1"/>
  <c r="BQ465" i="1"/>
  <c r="BV464" i="1"/>
  <c r="AP465" i="1"/>
  <c r="BL465" i="1" s="1"/>
  <c r="AG464" i="1"/>
  <c r="AM464" i="1"/>
  <c r="BJ464" i="1" s="1"/>
  <c r="BE463" i="1"/>
  <c r="AN465" i="1"/>
  <c r="BK465" i="1" s="1"/>
  <c r="BU465" i="1" s="1"/>
  <c r="BF464" i="1"/>
  <c r="L467" i="1"/>
  <c r="AB466" i="1"/>
  <c r="M467" i="1"/>
  <c r="S467" i="1" s="1"/>
  <c r="Q466" i="1"/>
  <c r="Z464" i="1"/>
  <c r="AD464" i="1" s="1"/>
  <c r="Y465" i="1"/>
  <c r="AC464" i="1"/>
  <c r="P466" i="1"/>
  <c r="R465" i="1"/>
  <c r="AL463" i="1"/>
  <c r="BI463" i="1" s="1"/>
  <c r="BS463" i="1" s="1"/>
  <c r="BD462" i="1"/>
  <c r="BQ466" i="1" l="1"/>
  <c r="BV465" i="1"/>
  <c r="BP467" i="1"/>
  <c r="BN465" i="1"/>
  <c r="BO465" i="1"/>
  <c r="BT464" i="1"/>
  <c r="AP466" i="1"/>
  <c r="BL466" i="1" s="1"/>
  <c r="Z465" i="1"/>
  <c r="AD465" i="1" s="1"/>
  <c r="Y466" i="1"/>
  <c r="AC465" i="1"/>
  <c r="AM465" i="1"/>
  <c r="BJ465" i="1" s="1"/>
  <c r="BE464" i="1"/>
  <c r="P467" i="1"/>
  <c r="R466" i="1"/>
  <c r="AL464" i="1"/>
  <c r="BI464" i="1" s="1"/>
  <c r="BS464" i="1" s="1"/>
  <c r="BD463" i="1"/>
  <c r="L468" i="1"/>
  <c r="AB467" i="1"/>
  <c r="Q467" i="1"/>
  <c r="M468" i="1"/>
  <c r="S468" i="1" s="1"/>
  <c r="AN466" i="1"/>
  <c r="BK466" i="1" s="1"/>
  <c r="BU466" i="1" s="1"/>
  <c r="BF465" i="1"/>
  <c r="AG465" i="1"/>
  <c r="BP468" i="1" l="1"/>
  <c r="BO466" i="1"/>
  <c r="BT465" i="1"/>
  <c r="BN466" i="1"/>
  <c r="BQ467" i="1"/>
  <c r="BV466" i="1"/>
  <c r="AP467" i="1"/>
  <c r="BL467" i="1" s="1"/>
  <c r="AL465" i="1"/>
  <c r="BI465" i="1" s="1"/>
  <c r="BS465" i="1" s="1"/>
  <c r="BD464" i="1"/>
  <c r="AM466" i="1"/>
  <c r="BJ466" i="1" s="1"/>
  <c r="BE465" i="1"/>
  <c r="AN467" i="1"/>
  <c r="BK467" i="1" s="1"/>
  <c r="BU467" i="1" s="1"/>
  <c r="BF466" i="1"/>
  <c r="L469" i="1"/>
  <c r="AB468" i="1"/>
  <c r="Q468" i="1"/>
  <c r="M469" i="1"/>
  <c r="S469" i="1" s="1"/>
  <c r="P468" i="1"/>
  <c r="R467" i="1"/>
  <c r="Z466" i="1"/>
  <c r="AD466" i="1" s="1"/>
  <c r="Y467" i="1"/>
  <c r="AC466" i="1"/>
  <c r="AG466" i="1"/>
  <c r="BO467" i="1" l="1"/>
  <c r="BT466" i="1"/>
  <c r="BN467" i="1"/>
  <c r="BP469" i="1"/>
  <c r="BQ468" i="1"/>
  <c r="BV467" i="1"/>
  <c r="AP468" i="1"/>
  <c r="BL468" i="1" s="1"/>
  <c r="AG467" i="1"/>
  <c r="P469" i="1"/>
  <c r="R468" i="1"/>
  <c r="AM467" i="1"/>
  <c r="BJ467" i="1" s="1"/>
  <c r="BE466" i="1"/>
  <c r="Z467" i="1"/>
  <c r="AD467" i="1" s="1"/>
  <c r="AC467" i="1"/>
  <c r="Y468" i="1"/>
  <c r="L470" i="1"/>
  <c r="AB469" i="1"/>
  <c r="Q469" i="1"/>
  <c r="M470" i="1"/>
  <c r="S470" i="1" s="1"/>
  <c r="AN468" i="1"/>
  <c r="BK468" i="1" s="1"/>
  <c r="BU468" i="1" s="1"/>
  <c r="BF467" i="1"/>
  <c r="AL466" i="1"/>
  <c r="BI466" i="1" s="1"/>
  <c r="BS466" i="1" s="1"/>
  <c r="BD465" i="1"/>
  <c r="BN468" i="1" l="1"/>
  <c r="BQ469" i="1"/>
  <c r="BV468" i="1"/>
  <c r="BP470" i="1"/>
  <c r="BO468" i="1"/>
  <c r="BT467" i="1"/>
  <c r="AP469" i="1"/>
  <c r="BL469" i="1" s="1"/>
  <c r="AL467" i="1"/>
  <c r="BI467" i="1" s="1"/>
  <c r="BS467" i="1" s="1"/>
  <c r="BD466" i="1"/>
  <c r="P470" i="1"/>
  <c r="R469" i="1"/>
  <c r="AN469" i="1"/>
  <c r="BK469" i="1" s="1"/>
  <c r="BU469" i="1" s="1"/>
  <c r="BF468" i="1"/>
  <c r="L471" i="1"/>
  <c r="AB470" i="1"/>
  <c r="M471" i="1"/>
  <c r="S471" i="1" s="1"/>
  <c r="Q470" i="1"/>
  <c r="Z468" i="1"/>
  <c r="AD468" i="1" s="1"/>
  <c r="AC468" i="1"/>
  <c r="Y469" i="1"/>
  <c r="AM468" i="1"/>
  <c r="BJ468" i="1" s="1"/>
  <c r="BE467" i="1"/>
  <c r="AG468" i="1"/>
  <c r="BQ470" i="1" l="1"/>
  <c r="BV469" i="1"/>
  <c r="BP471" i="1"/>
  <c r="BN469" i="1"/>
  <c r="BO469" i="1"/>
  <c r="BT468" i="1"/>
  <c r="AP470" i="1"/>
  <c r="BL470" i="1" s="1"/>
  <c r="P471" i="1"/>
  <c r="R470" i="1"/>
  <c r="AM469" i="1"/>
  <c r="BJ469" i="1" s="1"/>
  <c r="BE468" i="1"/>
  <c r="AG469" i="1"/>
  <c r="L472" i="1"/>
  <c r="AB471" i="1"/>
  <c r="Q471" i="1"/>
  <c r="M472" i="1"/>
  <c r="S472" i="1" s="1"/>
  <c r="Z469" i="1"/>
  <c r="AD469" i="1" s="1"/>
  <c r="Y470" i="1"/>
  <c r="AC469" i="1"/>
  <c r="AN470" i="1"/>
  <c r="BK470" i="1" s="1"/>
  <c r="BU470" i="1" s="1"/>
  <c r="BF469" i="1"/>
  <c r="AL468" i="1"/>
  <c r="BI468" i="1" s="1"/>
  <c r="BS468" i="1" s="1"/>
  <c r="BD467" i="1"/>
  <c r="BP472" i="1" l="1"/>
  <c r="BN470" i="1"/>
  <c r="BQ471" i="1"/>
  <c r="BV470" i="1"/>
  <c r="BO470" i="1"/>
  <c r="BT469" i="1"/>
  <c r="AP471" i="1"/>
  <c r="BL471" i="1" s="1"/>
  <c r="AM470" i="1"/>
  <c r="BJ470" i="1" s="1"/>
  <c r="BE469" i="1"/>
  <c r="Z470" i="1"/>
  <c r="AD470" i="1" s="1"/>
  <c r="Y471" i="1"/>
  <c r="AC470" i="1"/>
  <c r="L473" i="1"/>
  <c r="AB472" i="1"/>
  <c r="M473" i="1"/>
  <c r="S473" i="1" s="1"/>
  <c r="Q472" i="1"/>
  <c r="AN471" i="1"/>
  <c r="BK471" i="1" s="1"/>
  <c r="BU471" i="1" s="1"/>
  <c r="BF470" i="1"/>
  <c r="AL469" i="1"/>
  <c r="BI469" i="1" s="1"/>
  <c r="BS469" i="1" s="1"/>
  <c r="BD468" i="1"/>
  <c r="AG470" i="1"/>
  <c r="P472" i="1"/>
  <c r="R471" i="1"/>
  <c r="BO471" i="1" l="1"/>
  <c r="BT470" i="1"/>
  <c r="BN471" i="1"/>
  <c r="BQ472" i="1"/>
  <c r="BV471" i="1"/>
  <c r="BP473" i="1"/>
  <c r="AP472" i="1"/>
  <c r="BL472" i="1" s="1"/>
  <c r="P473" i="1"/>
  <c r="R472" i="1"/>
  <c r="AL470" i="1"/>
  <c r="BI470" i="1" s="1"/>
  <c r="BS470" i="1" s="1"/>
  <c r="BD469" i="1"/>
  <c r="Z471" i="1"/>
  <c r="AD471" i="1" s="1"/>
  <c r="Y472" i="1"/>
  <c r="AC471" i="1"/>
  <c r="AG471" i="1"/>
  <c r="AN472" i="1"/>
  <c r="BK472" i="1" s="1"/>
  <c r="BU472" i="1" s="1"/>
  <c r="BF471" i="1"/>
  <c r="L474" i="1"/>
  <c r="AB473" i="1"/>
  <c r="Q473" i="1"/>
  <c r="M474" i="1"/>
  <c r="S474" i="1" s="1"/>
  <c r="AM471" i="1"/>
  <c r="BJ471" i="1" s="1"/>
  <c r="BE470" i="1"/>
  <c r="BP474" i="1" l="1"/>
  <c r="BN472" i="1"/>
  <c r="BQ473" i="1"/>
  <c r="BV472" i="1"/>
  <c r="BO472" i="1"/>
  <c r="BT471" i="1"/>
  <c r="AP473" i="1"/>
  <c r="BL473" i="1" s="1"/>
  <c r="AM472" i="1"/>
  <c r="BJ472" i="1" s="1"/>
  <c r="BE471" i="1"/>
  <c r="AG472" i="1"/>
  <c r="AN473" i="1"/>
  <c r="BK473" i="1" s="1"/>
  <c r="BU473" i="1" s="1"/>
  <c r="BF472" i="1"/>
  <c r="Z472" i="1"/>
  <c r="AD472" i="1" s="1"/>
  <c r="Y473" i="1"/>
  <c r="AC472" i="1"/>
  <c r="L475" i="1"/>
  <c r="AB474" i="1"/>
  <c r="Q474" i="1"/>
  <c r="M475" i="1"/>
  <c r="S475" i="1" s="1"/>
  <c r="AL471" i="1"/>
  <c r="BI471" i="1" s="1"/>
  <c r="BS471" i="1" s="1"/>
  <c r="BD470" i="1"/>
  <c r="P474" i="1"/>
  <c r="R473" i="1"/>
  <c r="BO473" i="1" l="1"/>
  <c r="BT472" i="1"/>
  <c r="BQ474" i="1"/>
  <c r="BV473" i="1"/>
  <c r="BP475" i="1"/>
  <c r="BN473" i="1"/>
  <c r="AP474" i="1"/>
  <c r="BL474" i="1" s="1"/>
  <c r="AG473" i="1"/>
  <c r="AL472" i="1"/>
  <c r="BI472" i="1" s="1"/>
  <c r="BS472" i="1" s="1"/>
  <c r="BD471" i="1"/>
  <c r="L476" i="1"/>
  <c r="AB475" i="1"/>
  <c r="Q475" i="1"/>
  <c r="M476" i="1"/>
  <c r="S476" i="1" s="1"/>
  <c r="P475" i="1"/>
  <c r="R474" i="1"/>
  <c r="Z473" i="1"/>
  <c r="AD473" i="1" s="1"/>
  <c r="Y474" i="1"/>
  <c r="AC473" i="1"/>
  <c r="AN474" i="1"/>
  <c r="BK474" i="1" s="1"/>
  <c r="BU474" i="1" s="1"/>
  <c r="BF473" i="1"/>
  <c r="AM473" i="1"/>
  <c r="BJ473" i="1" s="1"/>
  <c r="BE472" i="1"/>
  <c r="BN474" i="1" l="1"/>
  <c r="BO474" i="1"/>
  <c r="BT473" i="1"/>
  <c r="BQ475" i="1"/>
  <c r="BV474" i="1"/>
  <c r="BP476" i="1"/>
  <c r="AP475" i="1"/>
  <c r="BL475" i="1" s="1"/>
  <c r="AL473" i="1"/>
  <c r="BI473" i="1" s="1"/>
  <c r="BS473" i="1" s="1"/>
  <c r="BD472" i="1"/>
  <c r="AN475" i="1"/>
  <c r="BK475" i="1" s="1"/>
  <c r="BU475" i="1" s="1"/>
  <c r="BF474" i="1"/>
  <c r="AM474" i="1"/>
  <c r="BJ474" i="1" s="1"/>
  <c r="BE473" i="1"/>
  <c r="Z474" i="1"/>
  <c r="AD474" i="1" s="1"/>
  <c r="AC474" i="1"/>
  <c r="Y475" i="1"/>
  <c r="P476" i="1"/>
  <c r="R475" i="1"/>
  <c r="L477" i="1"/>
  <c r="AB476" i="1"/>
  <c r="M477" i="1"/>
  <c r="S477" i="1" s="1"/>
  <c r="Q476" i="1"/>
  <c r="AG474" i="1"/>
  <c r="BO475" i="1" l="1"/>
  <c r="BT474" i="1"/>
  <c r="BQ476" i="1"/>
  <c r="BV475" i="1"/>
  <c r="BN475" i="1"/>
  <c r="BP477" i="1"/>
  <c r="AP476" i="1"/>
  <c r="BL476" i="1" s="1"/>
  <c r="AN476" i="1"/>
  <c r="BK476" i="1" s="1"/>
  <c r="BU476" i="1" s="1"/>
  <c r="BF475" i="1"/>
  <c r="AG475" i="1"/>
  <c r="P477" i="1"/>
  <c r="R476" i="1"/>
  <c r="L478" i="1"/>
  <c r="AB477" i="1"/>
  <c r="Q477" i="1"/>
  <c r="M478" i="1"/>
  <c r="S478" i="1" s="1"/>
  <c r="Z475" i="1"/>
  <c r="AD475" i="1" s="1"/>
  <c r="Y476" i="1"/>
  <c r="AC475" i="1"/>
  <c r="AM475" i="1"/>
  <c r="BJ475" i="1" s="1"/>
  <c r="BE474" i="1"/>
  <c r="AL474" i="1"/>
  <c r="BI474" i="1" s="1"/>
  <c r="BS474" i="1" s="1"/>
  <c r="BD473" i="1"/>
  <c r="BP478" i="1" l="1"/>
  <c r="BN476" i="1"/>
  <c r="BO476" i="1"/>
  <c r="BT475" i="1"/>
  <c r="BQ477" i="1"/>
  <c r="BV476" i="1"/>
  <c r="AP477" i="1"/>
  <c r="BL477" i="1" s="1"/>
  <c r="Z476" i="1"/>
  <c r="AD476" i="1" s="1"/>
  <c r="Y477" i="1"/>
  <c r="AC476" i="1"/>
  <c r="AM476" i="1"/>
  <c r="BJ476" i="1" s="1"/>
  <c r="BE475" i="1"/>
  <c r="AL475" i="1"/>
  <c r="BI475" i="1" s="1"/>
  <c r="BS475" i="1" s="1"/>
  <c r="BD474" i="1"/>
  <c r="L479" i="1"/>
  <c r="AB478" i="1"/>
  <c r="M479" i="1"/>
  <c r="S479" i="1" s="1"/>
  <c r="Q478" i="1"/>
  <c r="AG476" i="1"/>
  <c r="P478" i="1"/>
  <c r="R477" i="1"/>
  <c r="AN477" i="1"/>
  <c r="BK477" i="1" s="1"/>
  <c r="BU477" i="1" s="1"/>
  <c r="BF476" i="1"/>
  <c r="BQ478" i="1" l="1"/>
  <c r="BV477" i="1"/>
  <c r="BP479" i="1"/>
  <c r="BN477" i="1"/>
  <c r="BO477" i="1"/>
  <c r="BT476" i="1"/>
  <c r="AP478" i="1"/>
  <c r="BL478" i="1" s="1"/>
  <c r="AN478" i="1"/>
  <c r="BK478" i="1" s="1"/>
  <c r="BU478" i="1" s="1"/>
  <c r="BF477" i="1"/>
  <c r="L480" i="1"/>
  <c r="AB479" i="1"/>
  <c r="Q479" i="1"/>
  <c r="M480" i="1"/>
  <c r="S480" i="1" s="1"/>
  <c r="P479" i="1"/>
  <c r="R478" i="1"/>
  <c r="AL476" i="1"/>
  <c r="BI476" i="1" s="1"/>
  <c r="BS476" i="1" s="1"/>
  <c r="BD475" i="1"/>
  <c r="Z477" i="1"/>
  <c r="AD477" i="1" s="1"/>
  <c r="AC477" i="1"/>
  <c r="Y478" i="1"/>
  <c r="AG477" i="1"/>
  <c r="AM477" i="1"/>
  <c r="BJ477" i="1" s="1"/>
  <c r="BE476" i="1"/>
  <c r="BP480" i="1" l="1"/>
  <c r="BO478" i="1"/>
  <c r="BT477" i="1"/>
  <c r="BN478" i="1"/>
  <c r="BQ479" i="1"/>
  <c r="BV478" i="1"/>
  <c r="AP479" i="1"/>
  <c r="BL479" i="1" s="1"/>
  <c r="AM478" i="1"/>
  <c r="BJ478" i="1" s="1"/>
  <c r="BE477" i="1"/>
  <c r="P480" i="1"/>
  <c r="R479" i="1"/>
  <c r="AG478" i="1"/>
  <c r="L481" i="1"/>
  <c r="AB480" i="1"/>
  <c r="Q480" i="1"/>
  <c r="M481" i="1"/>
  <c r="S481" i="1" s="1"/>
  <c r="Z478" i="1"/>
  <c r="AD478" i="1" s="1"/>
  <c r="AC478" i="1"/>
  <c r="Y479" i="1"/>
  <c r="AL477" i="1"/>
  <c r="BI477" i="1" s="1"/>
  <c r="BS477" i="1" s="1"/>
  <c r="BD476" i="1"/>
  <c r="AN479" i="1"/>
  <c r="BK479" i="1" s="1"/>
  <c r="BU479" i="1" s="1"/>
  <c r="BF478" i="1"/>
  <c r="BO479" i="1" l="1"/>
  <c r="BT478" i="1"/>
  <c r="BQ480" i="1"/>
  <c r="BV479" i="1"/>
  <c r="BN479" i="1"/>
  <c r="BP481" i="1"/>
  <c r="AP480" i="1"/>
  <c r="BL480" i="1" s="1"/>
  <c r="AN480" i="1"/>
  <c r="BK480" i="1" s="1"/>
  <c r="BU480" i="1" s="1"/>
  <c r="BF479" i="1"/>
  <c r="L482" i="1"/>
  <c r="AB481" i="1"/>
  <c r="Q481" i="1"/>
  <c r="M482" i="1"/>
  <c r="S482" i="1" s="1"/>
  <c r="P481" i="1"/>
  <c r="R480" i="1"/>
  <c r="AL478" i="1"/>
  <c r="BI478" i="1" s="1"/>
  <c r="BS478" i="1" s="1"/>
  <c r="BD477" i="1"/>
  <c r="Z479" i="1"/>
  <c r="AD479" i="1" s="1"/>
  <c r="Y480" i="1"/>
  <c r="AC479" i="1"/>
  <c r="AG479" i="1"/>
  <c r="AM479" i="1"/>
  <c r="BJ479" i="1" s="1"/>
  <c r="BE478" i="1"/>
  <c r="BP482" i="1" l="1"/>
  <c r="BQ481" i="1"/>
  <c r="BV480" i="1"/>
  <c r="BN480" i="1"/>
  <c r="BO480" i="1"/>
  <c r="BT479" i="1"/>
  <c r="AP481" i="1"/>
  <c r="BL481" i="1" s="1"/>
  <c r="AM480" i="1"/>
  <c r="BJ480" i="1" s="1"/>
  <c r="BE479" i="1"/>
  <c r="Z480" i="1"/>
  <c r="AD480" i="1" s="1"/>
  <c r="AC480" i="1"/>
  <c r="Y481" i="1"/>
  <c r="P482" i="1"/>
  <c r="R481" i="1"/>
  <c r="L483" i="1"/>
  <c r="AB482" i="1"/>
  <c r="M483" i="1"/>
  <c r="S483" i="1" s="1"/>
  <c r="Q482" i="1"/>
  <c r="AG480" i="1"/>
  <c r="AL479" i="1"/>
  <c r="BI479" i="1" s="1"/>
  <c r="BS479" i="1" s="1"/>
  <c r="BD478" i="1"/>
  <c r="AN481" i="1"/>
  <c r="BK481" i="1" s="1"/>
  <c r="BU481" i="1" s="1"/>
  <c r="BF480" i="1"/>
  <c r="BQ482" i="1" l="1"/>
  <c r="BV481" i="1"/>
  <c r="BN481" i="1"/>
  <c r="BP483" i="1"/>
  <c r="BO481" i="1"/>
  <c r="BT480" i="1"/>
  <c r="AP482" i="1"/>
  <c r="BL482" i="1" s="1"/>
  <c r="AN482" i="1"/>
  <c r="BK482" i="1" s="1"/>
  <c r="BU482" i="1" s="1"/>
  <c r="BF481" i="1"/>
  <c r="AG481" i="1"/>
  <c r="L484" i="1"/>
  <c r="AB483" i="1"/>
  <c r="Q483" i="1"/>
  <c r="M484" i="1"/>
  <c r="S484" i="1" s="1"/>
  <c r="AL480" i="1"/>
  <c r="BI480" i="1" s="1"/>
  <c r="BS480" i="1" s="1"/>
  <c r="BD479" i="1"/>
  <c r="P483" i="1"/>
  <c r="R482" i="1"/>
  <c r="Z481" i="1"/>
  <c r="AD481" i="1" s="1"/>
  <c r="Y482" i="1"/>
  <c r="AC481" i="1"/>
  <c r="AM481" i="1"/>
  <c r="BJ481" i="1" s="1"/>
  <c r="BE480" i="1"/>
  <c r="BO482" i="1" l="1"/>
  <c r="BT481" i="1"/>
  <c r="BP484" i="1"/>
  <c r="BQ483" i="1"/>
  <c r="BV482" i="1"/>
  <c r="BN482" i="1"/>
  <c r="AP483" i="1"/>
  <c r="BL483" i="1" s="1"/>
  <c r="AM482" i="1"/>
  <c r="BJ482" i="1" s="1"/>
  <c r="BE481" i="1"/>
  <c r="Z482" i="1"/>
  <c r="AD482" i="1" s="1"/>
  <c r="Y483" i="1"/>
  <c r="AC482" i="1"/>
  <c r="P484" i="1"/>
  <c r="R483" i="1"/>
  <c r="AG482" i="1"/>
  <c r="AL481" i="1"/>
  <c r="BI481" i="1" s="1"/>
  <c r="BS481" i="1" s="1"/>
  <c r="BD480" i="1"/>
  <c r="L485" i="1"/>
  <c r="AB484" i="1"/>
  <c r="M485" i="1"/>
  <c r="S485" i="1" s="1"/>
  <c r="Q484" i="1"/>
  <c r="AN483" i="1"/>
  <c r="BK483" i="1" s="1"/>
  <c r="BU483" i="1" s="1"/>
  <c r="BF482" i="1"/>
  <c r="BP485" i="1" l="1"/>
  <c r="BN483" i="1"/>
  <c r="BQ484" i="1"/>
  <c r="BV483" i="1"/>
  <c r="BO483" i="1"/>
  <c r="BT482" i="1"/>
  <c r="AP484" i="1"/>
  <c r="BL484" i="1" s="1"/>
  <c r="AN484" i="1"/>
  <c r="BK484" i="1" s="1"/>
  <c r="BU484" i="1" s="1"/>
  <c r="BF483" i="1"/>
  <c r="AG483" i="1"/>
  <c r="P485" i="1"/>
  <c r="R484" i="1"/>
  <c r="L486" i="1"/>
  <c r="AB485" i="1"/>
  <c r="Q485" i="1"/>
  <c r="M486" i="1"/>
  <c r="S486" i="1" s="1"/>
  <c r="Z483" i="1"/>
  <c r="AD483" i="1" s="1"/>
  <c r="AC483" i="1"/>
  <c r="Y484" i="1"/>
  <c r="AL482" i="1"/>
  <c r="BI482" i="1" s="1"/>
  <c r="BS482" i="1" s="1"/>
  <c r="BD481" i="1"/>
  <c r="AM483" i="1"/>
  <c r="BJ483" i="1" s="1"/>
  <c r="BE482" i="1"/>
  <c r="BN484" i="1" l="1"/>
  <c r="BQ485" i="1"/>
  <c r="BV484" i="1"/>
  <c r="BP486" i="1"/>
  <c r="BO484" i="1"/>
  <c r="BT483" i="1"/>
  <c r="AP485" i="1"/>
  <c r="BL485" i="1" s="1"/>
  <c r="L487" i="1"/>
  <c r="AB486" i="1"/>
  <c r="M487" i="1"/>
  <c r="S487" i="1" s="1"/>
  <c r="Q486" i="1"/>
  <c r="AL483" i="1"/>
  <c r="BI483" i="1" s="1"/>
  <c r="BS483" i="1" s="1"/>
  <c r="BD482" i="1"/>
  <c r="AM484" i="1"/>
  <c r="BJ484" i="1" s="1"/>
  <c r="BE483" i="1"/>
  <c r="AG484" i="1"/>
  <c r="Z484" i="1"/>
  <c r="AD484" i="1" s="1"/>
  <c r="Y485" i="1"/>
  <c r="AC484" i="1"/>
  <c r="P486" i="1"/>
  <c r="R485" i="1"/>
  <c r="AN485" i="1"/>
  <c r="BK485" i="1" s="1"/>
  <c r="BU485" i="1" s="1"/>
  <c r="BF484" i="1"/>
  <c r="BQ486" i="1" l="1"/>
  <c r="BV485" i="1"/>
  <c r="BP487" i="1"/>
  <c r="BN485" i="1"/>
  <c r="BO485" i="1"/>
  <c r="BT484" i="1"/>
  <c r="AP486" i="1"/>
  <c r="BL486" i="1" s="1"/>
  <c r="Z485" i="1"/>
  <c r="AD485" i="1" s="1"/>
  <c r="Y486" i="1"/>
  <c r="AC485" i="1"/>
  <c r="AN486" i="1"/>
  <c r="BK486" i="1" s="1"/>
  <c r="BU486" i="1" s="1"/>
  <c r="BF485" i="1"/>
  <c r="AM485" i="1"/>
  <c r="BJ485" i="1" s="1"/>
  <c r="BE484" i="1"/>
  <c r="P487" i="1"/>
  <c r="R486" i="1"/>
  <c r="AG485" i="1"/>
  <c r="AL484" i="1"/>
  <c r="BI484" i="1" s="1"/>
  <c r="BS484" i="1" s="1"/>
  <c r="BD483" i="1"/>
  <c r="L488" i="1"/>
  <c r="AB487" i="1"/>
  <c r="M488" i="1"/>
  <c r="S488" i="1" s="1"/>
  <c r="Q487" i="1"/>
  <c r="BO486" i="1" l="1"/>
  <c r="BT485" i="1"/>
  <c r="BN486" i="1"/>
  <c r="BQ487" i="1"/>
  <c r="BV486" i="1"/>
  <c r="BP488" i="1"/>
  <c r="AP487" i="1"/>
  <c r="BL487" i="1" s="1"/>
  <c r="P488" i="1"/>
  <c r="R487" i="1"/>
  <c r="L489" i="1"/>
  <c r="AB488" i="1"/>
  <c r="M489" i="1"/>
  <c r="S489" i="1" s="1"/>
  <c r="Q488" i="1"/>
  <c r="AG486" i="1"/>
  <c r="AM486" i="1"/>
  <c r="BJ486" i="1" s="1"/>
  <c r="BE485" i="1"/>
  <c r="Z486" i="1"/>
  <c r="AD486" i="1" s="1"/>
  <c r="AC486" i="1"/>
  <c r="Y487" i="1"/>
  <c r="AL485" i="1"/>
  <c r="BI485" i="1" s="1"/>
  <c r="BS485" i="1" s="1"/>
  <c r="BD484" i="1"/>
  <c r="AN487" i="1"/>
  <c r="BK487" i="1" s="1"/>
  <c r="BU487" i="1" s="1"/>
  <c r="BF486" i="1"/>
  <c r="BN487" i="1" l="1"/>
  <c r="BQ488" i="1"/>
  <c r="BV487" i="1"/>
  <c r="BO487" i="1"/>
  <c r="BT486" i="1"/>
  <c r="BP489" i="1"/>
  <c r="AP488" i="1"/>
  <c r="BL488" i="1" s="1"/>
  <c r="AG487" i="1"/>
  <c r="L490" i="1"/>
  <c r="AB489" i="1"/>
  <c r="Q489" i="1"/>
  <c r="M490" i="1"/>
  <c r="S490" i="1" s="1"/>
  <c r="AL486" i="1"/>
  <c r="BI486" i="1" s="1"/>
  <c r="BS486" i="1" s="1"/>
  <c r="BD485" i="1"/>
  <c r="AN488" i="1"/>
  <c r="BK488" i="1" s="1"/>
  <c r="BU488" i="1" s="1"/>
  <c r="BF487" i="1"/>
  <c r="Z487" i="1"/>
  <c r="AD487" i="1" s="1"/>
  <c r="Y488" i="1"/>
  <c r="AC487" i="1"/>
  <c r="AM487" i="1"/>
  <c r="BJ487" i="1" s="1"/>
  <c r="BE486" i="1"/>
  <c r="P489" i="1"/>
  <c r="R488" i="1"/>
  <c r="BQ489" i="1" l="1"/>
  <c r="BV488" i="1"/>
  <c r="BO488" i="1"/>
  <c r="BT487" i="1"/>
  <c r="BN488" i="1"/>
  <c r="BP490" i="1"/>
  <c r="AP489" i="1"/>
  <c r="BL489" i="1" s="1"/>
  <c r="Z488" i="1"/>
  <c r="AD488" i="1" s="1"/>
  <c r="Y489" i="1"/>
  <c r="AC488" i="1"/>
  <c r="AL487" i="1"/>
  <c r="BI487" i="1" s="1"/>
  <c r="BS487" i="1" s="1"/>
  <c r="BD486" i="1"/>
  <c r="AM488" i="1"/>
  <c r="BJ488" i="1" s="1"/>
  <c r="BE487" i="1"/>
  <c r="P490" i="1"/>
  <c r="R489" i="1"/>
  <c r="L491" i="1"/>
  <c r="AB490" i="1"/>
  <c r="M491" i="1"/>
  <c r="S491" i="1" s="1"/>
  <c r="Q490" i="1"/>
  <c r="AN489" i="1"/>
  <c r="BK489" i="1" s="1"/>
  <c r="BU489" i="1" s="1"/>
  <c r="BF488" i="1"/>
  <c r="AG488" i="1"/>
  <c r="BP491" i="1" l="1"/>
  <c r="BO489" i="1"/>
  <c r="BT488" i="1"/>
  <c r="BN489" i="1"/>
  <c r="BQ490" i="1"/>
  <c r="BV489" i="1"/>
  <c r="AP490" i="1"/>
  <c r="BL490" i="1" s="1"/>
  <c r="AL488" i="1"/>
  <c r="BI488" i="1" s="1"/>
  <c r="BS488" i="1" s="1"/>
  <c r="BD487" i="1"/>
  <c r="AN490" i="1"/>
  <c r="BK490" i="1" s="1"/>
  <c r="BU490" i="1" s="1"/>
  <c r="BF489" i="1"/>
  <c r="L492" i="1"/>
  <c r="AB491" i="1"/>
  <c r="Q491" i="1"/>
  <c r="M492" i="1"/>
  <c r="S492" i="1" s="1"/>
  <c r="AM489" i="1"/>
  <c r="BJ489" i="1" s="1"/>
  <c r="BE488" i="1"/>
  <c r="Z489" i="1"/>
  <c r="AD489" i="1" s="1"/>
  <c r="Y490" i="1"/>
  <c r="AC489" i="1"/>
  <c r="AG489" i="1"/>
  <c r="P491" i="1"/>
  <c r="R490" i="1"/>
  <c r="BO490" i="1" l="1"/>
  <c r="BT489" i="1"/>
  <c r="BN490" i="1"/>
  <c r="BP492" i="1"/>
  <c r="BQ491" i="1"/>
  <c r="BV490" i="1"/>
  <c r="AP491" i="1"/>
  <c r="BL491" i="1" s="1"/>
  <c r="P492" i="1"/>
  <c r="R491" i="1"/>
  <c r="Z490" i="1"/>
  <c r="AD490" i="1" s="1"/>
  <c r="AC490" i="1"/>
  <c r="Y491" i="1"/>
  <c r="AG490" i="1"/>
  <c r="AN491" i="1"/>
  <c r="BK491" i="1" s="1"/>
  <c r="BU491" i="1" s="1"/>
  <c r="BF490" i="1"/>
  <c r="AM490" i="1"/>
  <c r="BJ490" i="1" s="1"/>
  <c r="BE489" i="1"/>
  <c r="L493" i="1"/>
  <c r="AB492" i="1"/>
  <c r="M493" i="1"/>
  <c r="S493" i="1" s="1"/>
  <c r="Q492" i="1"/>
  <c r="AL489" i="1"/>
  <c r="BI489" i="1" s="1"/>
  <c r="BS489" i="1" s="1"/>
  <c r="BD488" i="1"/>
  <c r="BQ492" i="1" l="1"/>
  <c r="BV491" i="1"/>
  <c r="BP493" i="1"/>
  <c r="BO491" i="1"/>
  <c r="BT490" i="1"/>
  <c r="BN491" i="1"/>
  <c r="AP492" i="1"/>
  <c r="BL492" i="1" s="1"/>
  <c r="AL490" i="1"/>
  <c r="BI490" i="1" s="1"/>
  <c r="BS490" i="1" s="1"/>
  <c r="BD489" i="1"/>
  <c r="AN492" i="1"/>
  <c r="BK492" i="1" s="1"/>
  <c r="BU492" i="1" s="1"/>
  <c r="BF491" i="1"/>
  <c r="AM491" i="1"/>
  <c r="BJ491" i="1" s="1"/>
  <c r="BE490" i="1"/>
  <c r="AG491" i="1"/>
  <c r="L494" i="1"/>
  <c r="AB493" i="1"/>
  <c r="Q493" i="1"/>
  <c r="M494" i="1"/>
  <c r="S494" i="1" s="1"/>
  <c r="Z491" i="1"/>
  <c r="AD491" i="1" s="1"/>
  <c r="Y492" i="1"/>
  <c r="AC491" i="1"/>
  <c r="P493" i="1"/>
  <c r="R492" i="1"/>
  <c r="BP494" i="1" l="1"/>
  <c r="BO492" i="1"/>
  <c r="BT491" i="1"/>
  <c r="BQ493" i="1"/>
  <c r="BV492" i="1"/>
  <c r="BN492" i="1"/>
  <c r="AP493" i="1"/>
  <c r="BL493" i="1" s="1"/>
  <c r="AN493" i="1"/>
  <c r="BK493" i="1" s="1"/>
  <c r="BU493" i="1" s="1"/>
  <c r="BF492" i="1"/>
  <c r="Z492" i="1"/>
  <c r="AD492" i="1" s="1"/>
  <c r="Y493" i="1"/>
  <c r="AC492" i="1"/>
  <c r="P494" i="1"/>
  <c r="R493" i="1"/>
  <c r="AG492" i="1"/>
  <c r="L495" i="1"/>
  <c r="AB494" i="1"/>
  <c r="M495" i="1"/>
  <c r="S495" i="1" s="1"/>
  <c r="Q494" i="1"/>
  <c r="AM492" i="1"/>
  <c r="BJ492" i="1" s="1"/>
  <c r="BE491" i="1"/>
  <c r="AL491" i="1"/>
  <c r="BI491" i="1" s="1"/>
  <c r="BS491" i="1" s="1"/>
  <c r="BD490" i="1"/>
  <c r="BN493" i="1" l="1"/>
  <c r="BQ494" i="1"/>
  <c r="BV493" i="1"/>
  <c r="BP495" i="1"/>
  <c r="BO493" i="1"/>
  <c r="BT492" i="1"/>
  <c r="AP494" i="1"/>
  <c r="BL494" i="1" s="1"/>
  <c r="AM493" i="1"/>
  <c r="BJ493" i="1" s="1"/>
  <c r="BE492" i="1"/>
  <c r="L496" i="1"/>
  <c r="AB495" i="1"/>
  <c r="Q495" i="1"/>
  <c r="M496" i="1"/>
  <c r="S496" i="1" s="1"/>
  <c r="P495" i="1"/>
  <c r="R494" i="1"/>
  <c r="AL492" i="1"/>
  <c r="BI492" i="1" s="1"/>
  <c r="BS492" i="1" s="1"/>
  <c r="BD491" i="1"/>
  <c r="AG493" i="1"/>
  <c r="Z493" i="1"/>
  <c r="AD493" i="1" s="1"/>
  <c r="AC493" i="1"/>
  <c r="Y494" i="1"/>
  <c r="AN494" i="1"/>
  <c r="BK494" i="1" s="1"/>
  <c r="BU494" i="1" s="1"/>
  <c r="BF493" i="1"/>
  <c r="BO494" i="1" l="1"/>
  <c r="BT493" i="1"/>
  <c r="BP496" i="1"/>
  <c r="BN494" i="1"/>
  <c r="BQ495" i="1"/>
  <c r="BV494" i="1"/>
  <c r="AP495" i="1"/>
  <c r="BL495" i="1" s="1"/>
  <c r="L497" i="1"/>
  <c r="AB496" i="1"/>
  <c r="Q496" i="1"/>
  <c r="M497" i="1"/>
  <c r="S497" i="1" s="1"/>
  <c r="AN495" i="1"/>
  <c r="BK495" i="1" s="1"/>
  <c r="BU495" i="1" s="1"/>
  <c r="BF494" i="1"/>
  <c r="P496" i="1"/>
  <c r="R495" i="1"/>
  <c r="Z494" i="1"/>
  <c r="AD494" i="1" s="1"/>
  <c r="Y495" i="1"/>
  <c r="AC494" i="1"/>
  <c r="AG494" i="1"/>
  <c r="AL493" i="1"/>
  <c r="BI493" i="1" s="1"/>
  <c r="BS493" i="1" s="1"/>
  <c r="BD492" i="1"/>
  <c r="AM494" i="1"/>
  <c r="BJ494" i="1" s="1"/>
  <c r="BE493" i="1"/>
  <c r="BQ496" i="1" l="1"/>
  <c r="BV495" i="1"/>
  <c r="BN495" i="1"/>
  <c r="BO495" i="1"/>
  <c r="BT494" i="1"/>
  <c r="BP497" i="1"/>
  <c r="AP496" i="1"/>
  <c r="BL496" i="1" s="1"/>
  <c r="P497" i="1"/>
  <c r="R496" i="1"/>
  <c r="AM495" i="1"/>
  <c r="BJ495" i="1" s="1"/>
  <c r="BE494" i="1"/>
  <c r="AL494" i="1"/>
  <c r="BI494" i="1" s="1"/>
  <c r="BS494" i="1" s="1"/>
  <c r="BD493" i="1"/>
  <c r="Z495" i="1"/>
  <c r="AD495" i="1" s="1"/>
  <c r="AC495" i="1"/>
  <c r="Y496" i="1"/>
  <c r="AG495" i="1"/>
  <c r="AN496" i="1"/>
  <c r="BK496" i="1" s="1"/>
  <c r="BU496" i="1" s="1"/>
  <c r="BF495" i="1"/>
  <c r="L498" i="1"/>
  <c r="AB497" i="1"/>
  <c r="Q497" i="1"/>
  <c r="M498" i="1"/>
  <c r="S498" i="1" s="1"/>
  <c r="BP498" i="1" l="1"/>
  <c r="BN496" i="1"/>
  <c r="BO496" i="1"/>
  <c r="BT495" i="1"/>
  <c r="BQ497" i="1"/>
  <c r="BV496" i="1"/>
  <c r="AP497" i="1"/>
  <c r="BL497" i="1" s="1"/>
  <c r="AN497" i="1"/>
  <c r="BK497" i="1" s="1"/>
  <c r="BU497" i="1" s="1"/>
  <c r="BF496" i="1"/>
  <c r="AM496" i="1"/>
  <c r="BJ496" i="1" s="1"/>
  <c r="BE495" i="1"/>
  <c r="L499" i="1"/>
  <c r="AB498" i="1"/>
  <c r="M499" i="1"/>
  <c r="S499" i="1" s="1"/>
  <c r="Q498" i="1"/>
  <c r="AG496" i="1"/>
  <c r="Z496" i="1"/>
  <c r="AD496" i="1" s="1"/>
  <c r="Y497" i="1"/>
  <c r="AC496" i="1"/>
  <c r="AL495" i="1"/>
  <c r="BI495" i="1" s="1"/>
  <c r="BS495" i="1" s="1"/>
  <c r="BD494" i="1"/>
  <c r="P498" i="1"/>
  <c r="R497" i="1"/>
  <c r="BN497" i="1" l="1"/>
  <c r="BO497" i="1"/>
  <c r="BT496" i="1"/>
  <c r="BP499" i="1"/>
  <c r="BQ498" i="1"/>
  <c r="BV497" i="1"/>
  <c r="AP498" i="1"/>
  <c r="BL498" i="1" s="1"/>
  <c r="Z497" i="1"/>
  <c r="AD497" i="1" s="1"/>
  <c r="Y498" i="1"/>
  <c r="AC497" i="1"/>
  <c r="AM497" i="1"/>
  <c r="BJ497" i="1" s="1"/>
  <c r="BE496" i="1"/>
  <c r="AL496" i="1"/>
  <c r="BI496" i="1" s="1"/>
  <c r="BS496" i="1" s="1"/>
  <c r="BD495" i="1"/>
  <c r="P499" i="1"/>
  <c r="R498" i="1"/>
  <c r="AG497" i="1"/>
  <c r="L500" i="1"/>
  <c r="AB499" i="1"/>
  <c r="Q499" i="1"/>
  <c r="M500" i="1"/>
  <c r="S500" i="1" s="1"/>
  <c r="AN498" i="1"/>
  <c r="BK498" i="1" s="1"/>
  <c r="BU498" i="1" s="1"/>
  <c r="BF497" i="1"/>
  <c r="BQ499" i="1" l="1"/>
  <c r="BV498" i="1"/>
  <c r="BO498" i="1"/>
  <c r="BT497" i="1"/>
  <c r="BP500" i="1"/>
  <c r="BN498" i="1"/>
  <c r="AP499" i="1"/>
  <c r="BL499" i="1" s="1"/>
  <c r="AN499" i="1"/>
  <c r="BK499" i="1" s="1"/>
  <c r="BU499" i="1" s="1"/>
  <c r="BF498" i="1"/>
  <c r="AM498" i="1"/>
  <c r="BJ498" i="1" s="1"/>
  <c r="BE497" i="1"/>
  <c r="L501" i="1"/>
  <c r="AB500" i="1"/>
  <c r="M501" i="1"/>
  <c r="S501" i="1" s="1"/>
  <c r="Q500" i="1"/>
  <c r="Z498" i="1"/>
  <c r="AD498" i="1" s="1"/>
  <c r="AC498" i="1"/>
  <c r="Y499" i="1"/>
  <c r="P500" i="1"/>
  <c r="R499" i="1"/>
  <c r="AG498" i="1"/>
  <c r="AL497" i="1"/>
  <c r="BI497" i="1" s="1"/>
  <c r="BS497" i="1" s="1"/>
  <c r="BD496" i="1"/>
  <c r="BN499" i="1" l="1"/>
  <c r="BP501" i="1"/>
  <c r="BQ500" i="1"/>
  <c r="BV499" i="1"/>
  <c r="BO499" i="1"/>
  <c r="BT498" i="1"/>
  <c r="AP500" i="1"/>
  <c r="BL500" i="1" s="1"/>
  <c r="AL498" i="1"/>
  <c r="BI498" i="1" s="1"/>
  <c r="BS498" i="1" s="1"/>
  <c r="BD497" i="1"/>
  <c r="Z499" i="1"/>
  <c r="AD499" i="1" s="1"/>
  <c r="Y500" i="1"/>
  <c r="AC499" i="1"/>
  <c r="AM499" i="1"/>
  <c r="BJ499" i="1" s="1"/>
  <c r="BE498" i="1"/>
  <c r="AG499" i="1"/>
  <c r="P501" i="1"/>
  <c r="R500" i="1"/>
  <c r="L502" i="1"/>
  <c r="AB501" i="1"/>
  <c r="Q501" i="1"/>
  <c r="M502" i="1"/>
  <c r="S502" i="1" s="1"/>
  <c r="AN500" i="1"/>
  <c r="BK500" i="1" s="1"/>
  <c r="BU500" i="1" s="1"/>
  <c r="BF499" i="1"/>
  <c r="BP502" i="1" l="1"/>
  <c r="BQ501" i="1"/>
  <c r="BV500" i="1"/>
  <c r="BN500" i="1"/>
  <c r="BO500" i="1"/>
  <c r="BT499" i="1"/>
  <c r="AP501" i="1"/>
  <c r="BL501" i="1" s="1"/>
  <c r="AN501" i="1"/>
  <c r="BK501" i="1" s="1"/>
  <c r="BU501" i="1" s="1"/>
  <c r="BF500" i="1"/>
  <c r="L503" i="1"/>
  <c r="AB502" i="1"/>
  <c r="Q502" i="1"/>
  <c r="M503" i="1"/>
  <c r="S503" i="1" s="1"/>
  <c r="AG500" i="1"/>
  <c r="Z500" i="1"/>
  <c r="AD500" i="1" s="1"/>
  <c r="Y501" i="1"/>
  <c r="AC500" i="1"/>
  <c r="P502" i="1"/>
  <c r="R501" i="1"/>
  <c r="AM500" i="1"/>
  <c r="BJ500" i="1" s="1"/>
  <c r="BE499" i="1"/>
  <c r="AL499" i="1"/>
  <c r="BI499" i="1" s="1"/>
  <c r="BS499" i="1" s="1"/>
  <c r="BD498" i="1"/>
  <c r="BO501" i="1" l="1"/>
  <c r="BT500" i="1"/>
  <c r="BQ502" i="1"/>
  <c r="BV501" i="1"/>
  <c r="BN501" i="1"/>
  <c r="BP503" i="1"/>
  <c r="AP502" i="1"/>
  <c r="BL502" i="1" s="1"/>
  <c r="AL500" i="1"/>
  <c r="BI500" i="1" s="1"/>
  <c r="BS500" i="1" s="1"/>
  <c r="BD499" i="1"/>
  <c r="P503" i="1"/>
  <c r="R502" i="1"/>
  <c r="L504" i="1"/>
  <c r="AB503" i="1"/>
  <c r="Q503" i="1"/>
  <c r="M504" i="1"/>
  <c r="S504" i="1" s="1"/>
  <c r="AM501" i="1"/>
  <c r="BJ501" i="1" s="1"/>
  <c r="BE500" i="1"/>
  <c r="Z501" i="1"/>
  <c r="AD501" i="1" s="1"/>
  <c r="AC501" i="1"/>
  <c r="Y502" i="1"/>
  <c r="AG501" i="1"/>
  <c r="AN502" i="1"/>
  <c r="BK502" i="1" s="1"/>
  <c r="BU502" i="1" s="1"/>
  <c r="BF501" i="1"/>
  <c r="BP504" i="1" l="1"/>
  <c r="BQ503" i="1"/>
  <c r="BV502" i="1"/>
  <c r="BN502" i="1"/>
  <c r="BO502" i="1"/>
  <c r="BT501" i="1"/>
  <c r="AP503" i="1"/>
  <c r="BL503" i="1" s="1"/>
  <c r="AN503" i="1"/>
  <c r="BK503" i="1" s="1"/>
  <c r="BU503" i="1" s="1"/>
  <c r="BF502" i="1"/>
  <c r="P504" i="1"/>
  <c r="R503" i="1"/>
  <c r="AG502" i="1"/>
  <c r="Z502" i="1"/>
  <c r="AD502" i="1" s="1"/>
  <c r="Y503" i="1"/>
  <c r="AC502" i="1"/>
  <c r="AM502" i="1"/>
  <c r="BJ502" i="1" s="1"/>
  <c r="BE501" i="1"/>
  <c r="L505" i="1"/>
  <c r="AB504" i="1"/>
  <c r="Q504" i="1"/>
  <c r="M505" i="1"/>
  <c r="S505" i="1" s="1"/>
  <c r="AL501" i="1"/>
  <c r="BI501" i="1" s="1"/>
  <c r="BS501" i="1" s="1"/>
  <c r="BD500" i="1"/>
  <c r="BO503" i="1" l="1"/>
  <c r="BT502" i="1"/>
  <c r="BQ504" i="1"/>
  <c r="BV503" i="1"/>
  <c r="BN503" i="1"/>
  <c r="BP505" i="1"/>
  <c r="AP504" i="1"/>
  <c r="BL504" i="1" s="1"/>
  <c r="P505" i="1"/>
  <c r="R504" i="1"/>
  <c r="AL502" i="1"/>
  <c r="BI502" i="1" s="1"/>
  <c r="BS502" i="1" s="1"/>
  <c r="BD501" i="1"/>
  <c r="Z503" i="1"/>
  <c r="AD503" i="1" s="1"/>
  <c r="AC503" i="1"/>
  <c r="Y504" i="1"/>
  <c r="AM503" i="1"/>
  <c r="BJ503" i="1" s="1"/>
  <c r="BE502" i="1"/>
  <c r="L506" i="1"/>
  <c r="AB505" i="1"/>
  <c r="Q505" i="1"/>
  <c r="M506" i="1"/>
  <c r="S506" i="1" s="1"/>
  <c r="AG503" i="1"/>
  <c r="AN504" i="1"/>
  <c r="BK504" i="1" s="1"/>
  <c r="BU504" i="1" s="1"/>
  <c r="BF503" i="1"/>
  <c r="BP506" i="1" l="1"/>
  <c r="BQ505" i="1"/>
  <c r="BV504" i="1"/>
  <c r="BN504" i="1"/>
  <c r="BO504" i="1"/>
  <c r="BT503" i="1"/>
  <c r="AP505" i="1"/>
  <c r="BL505" i="1" s="1"/>
  <c r="AL503" i="1"/>
  <c r="BI503" i="1" s="1"/>
  <c r="BS503" i="1" s="1"/>
  <c r="BD502" i="1"/>
  <c r="AG504" i="1"/>
  <c r="L507" i="1"/>
  <c r="AB506" i="1"/>
  <c r="M507" i="1"/>
  <c r="S507" i="1" s="1"/>
  <c r="Q506" i="1"/>
  <c r="AN505" i="1"/>
  <c r="BK505" i="1" s="1"/>
  <c r="BU505" i="1" s="1"/>
  <c r="BF504" i="1"/>
  <c r="AM504" i="1"/>
  <c r="BJ504" i="1" s="1"/>
  <c r="BE503" i="1"/>
  <c r="Z504" i="1"/>
  <c r="AD504" i="1" s="1"/>
  <c r="AC504" i="1"/>
  <c r="Y505" i="1"/>
  <c r="P506" i="1"/>
  <c r="R505" i="1"/>
  <c r="BQ506" i="1" l="1"/>
  <c r="BV505" i="1"/>
  <c r="BN505" i="1"/>
  <c r="BP507" i="1"/>
  <c r="BO505" i="1"/>
  <c r="BT504" i="1"/>
  <c r="AP506" i="1"/>
  <c r="BL506" i="1" s="1"/>
  <c r="P507" i="1"/>
  <c r="R506" i="1"/>
  <c r="Z505" i="1"/>
  <c r="AD505" i="1" s="1"/>
  <c r="AC505" i="1"/>
  <c r="Y506" i="1"/>
  <c r="AM505" i="1"/>
  <c r="BJ505" i="1" s="1"/>
  <c r="BE504" i="1"/>
  <c r="AG505" i="1"/>
  <c r="AN506" i="1"/>
  <c r="BK506" i="1" s="1"/>
  <c r="BU506" i="1" s="1"/>
  <c r="BF505" i="1"/>
  <c r="L508" i="1"/>
  <c r="AB507" i="1"/>
  <c r="Q507" i="1"/>
  <c r="M508" i="1"/>
  <c r="S508" i="1" s="1"/>
  <c r="AL504" i="1"/>
  <c r="BI504" i="1" s="1"/>
  <c r="BS504" i="1" s="1"/>
  <c r="BD503" i="1"/>
  <c r="BN506" i="1" l="1"/>
  <c r="BP508" i="1"/>
  <c r="BQ507" i="1"/>
  <c r="BV506" i="1"/>
  <c r="BO506" i="1"/>
  <c r="BT505" i="1"/>
  <c r="AP507" i="1"/>
  <c r="BL507" i="1" s="1"/>
  <c r="AL505" i="1"/>
  <c r="BI505" i="1" s="1"/>
  <c r="BS505" i="1" s="1"/>
  <c r="BD504" i="1"/>
  <c r="AG506" i="1"/>
  <c r="AN507" i="1"/>
  <c r="BK507" i="1" s="1"/>
  <c r="BU507" i="1" s="1"/>
  <c r="BF506" i="1"/>
  <c r="AM506" i="1"/>
  <c r="BJ506" i="1" s="1"/>
  <c r="BE505" i="1"/>
  <c r="L509" i="1"/>
  <c r="AB508" i="1"/>
  <c r="Q508" i="1"/>
  <c r="M509" i="1"/>
  <c r="S509" i="1" s="1"/>
  <c r="Z506" i="1"/>
  <c r="AD506" i="1" s="1"/>
  <c r="Y507" i="1"/>
  <c r="AC506" i="1"/>
  <c r="P508" i="1"/>
  <c r="R507" i="1"/>
  <c r="BO507" i="1" l="1"/>
  <c r="BT506" i="1"/>
  <c r="BN507" i="1"/>
  <c r="BP509" i="1"/>
  <c r="BQ508" i="1"/>
  <c r="BV507" i="1"/>
  <c r="AP508" i="1"/>
  <c r="BL508" i="1" s="1"/>
  <c r="AG507" i="1"/>
  <c r="Z507" i="1"/>
  <c r="AD507" i="1" s="1"/>
  <c r="Y508" i="1"/>
  <c r="AC507" i="1"/>
  <c r="P509" i="1"/>
  <c r="R508" i="1"/>
  <c r="AM507" i="1"/>
  <c r="BJ507" i="1" s="1"/>
  <c r="BE506" i="1"/>
  <c r="L510" i="1"/>
  <c r="AB509" i="1"/>
  <c r="Q509" i="1"/>
  <c r="M510" i="1"/>
  <c r="S510" i="1" s="1"/>
  <c r="AN508" i="1"/>
  <c r="BK508" i="1" s="1"/>
  <c r="BU508" i="1" s="1"/>
  <c r="BF507" i="1"/>
  <c r="AL506" i="1"/>
  <c r="BI506" i="1" s="1"/>
  <c r="BS506" i="1" s="1"/>
  <c r="BD505" i="1"/>
  <c r="BN508" i="1" l="1"/>
  <c r="BQ509" i="1"/>
  <c r="BV508" i="1"/>
  <c r="BP510" i="1"/>
  <c r="BO508" i="1"/>
  <c r="BT507" i="1"/>
  <c r="AP509" i="1"/>
  <c r="BL509" i="1" s="1"/>
  <c r="AL507" i="1"/>
  <c r="BI507" i="1" s="1"/>
  <c r="BS507" i="1" s="1"/>
  <c r="BD506" i="1"/>
  <c r="P510" i="1"/>
  <c r="R509" i="1"/>
  <c r="AM508" i="1"/>
  <c r="BJ508" i="1" s="1"/>
  <c r="BE507" i="1"/>
  <c r="Z508" i="1"/>
  <c r="AD508" i="1" s="1"/>
  <c r="Y509" i="1"/>
  <c r="AC508" i="1"/>
  <c r="AN509" i="1"/>
  <c r="BK509" i="1" s="1"/>
  <c r="BU509" i="1" s="1"/>
  <c r="BF508" i="1"/>
  <c r="L511" i="1"/>
  <c r="AB510" i="1"/>
  <c r="M511" i="1"/>
  <c r="S511" i="1" s="1"/>
  <c r="Q510" i="1"/>
  <c r="AG508" i="1"/>
  <c r="BQ510" i="1" l="1"/>
  <c r="BV509" i="1"/>
  <c r="BP511" i="1"/>
  <c r="BN509" i="1"/>
  <c r="BO509" i="1"/>
  <c r="BT508" i="1"/>
  <c r="AP510" i="1"/>
  <c r="BL510" i="1" s="1"/>
  <c r="L512" i="1"/>
  <c r="AB511" i="1"/>
  <c r="Q511" i="1"/>
  <c r="M512" i="1"/>
  <c r="S512" i="1" s="1"/>
  <c r="P511" i="1"/>
  <c r="R510" i="1"/>
  <c r="AN510" i="1"/>
  <c r="BK510" i="1" s="1"/>
  <c r="BU510" i="1" s="1"/>
  <c r="BF509" i="1"/>
  <c r="AG509" i="1"/>
  <c r="Z509" i="1"/>
  <c r="AD509" i="1" s="1"/>
  <c r="Y510" i="1"/>
  <c r="AC509" i="1"/>
  <c r="AM509" i="1"/>
  <c r="BJ509" i="1" s="1"/>
  <c r="BE508" i="1"/>
  <c r="AL508" i="1"/>
  <c r="BI508" i="1" s="1"/>
  <c r="BS508" i="1" s="1"/>
  <c r="BD507" i="1"/>
  <c r="BO510" i="1" l="1"/>
  <c r="BT509" i="1"/>
  <c r="BN510" i="1"/>
  <c r="BQ511" i="1"/>
  <c r="BV510" i="1"/>
  <c r="BP512" i="1"/>
  <c r="AP511" i="1"/>
  <c r="BL511" i="1" s="1"/>
  <c r="Z510" i="1"/>
  <c r="AD510" i="1" s="1"/>
  <c r="AC510" i="1"/>
  <c r="Y511" i="1"/>
  <c r="AL509" i="1"/>
  <c r="BI509" i="1" s="1"/>
  <c r="BS509" i="1" s="1"/>
  <c r="BD508" i="1"/>
  <c r="AN511" i="1"/>
  <c r="BK511" i="1" s="1"/>
  <c r="BU511" i="1" s="1"/>
  <c r="BF510" i="1"/>
  <c r="AM510" i="1"/>
  <c r="BJ510" i="1" s="1"/>
  <c r="BE509" i="1"/>
  <c r="AG510" i="1"/>
  <c r="P512" i="1"/>
  <c r="R511" i="1"/>
  <c r="L513" i="1"/>
  <c r="AB512" i="1"/>
  <c r="M513" i="1"/>
  <c r="S513" i="1" s="1"/>
  <c r="Q512" i="1"/>
  <c r="BN511" i="1" l="1"/>
  <c r="BQ512" i="1"/>
  <c r="BV511" i="1"/>
  <c r="BO511" i="1"/>
  <c r="BT510" i="1"/>
  <c r="BP513" i="1"/>
  <c r="AP512" i="1"/>
  <c r="BL512" i="1" s="1"/>
  <c r="AM511" i="1"/>
  <c r="BJ511" i="1" s="1"/>
  <c r="BE510" i="1"/>
  <c r="Z511" i="1"/>
  <c r="AD511" i="1" s="1"/>
  <c r="Y512" i="1"/>
  <c r="AC511" i="1"/>
  <c r="L514" i="1"/>
  <c r="AB513" i="1"/>
  <c r="Q513" i="1"/>
  <c r="M514" i="1"/>
  <c r="S514" i="1" s="1"/>
  <c r="AG511" i="1"/>
  <c r="AN512" i="1"/>
  <c r="BK512" i="1" s="1"/>
  <c r="BU512" i="1" s="1"/>
  <c r="BF511" i="1"/>
  <c r="P513" i="1"/>
  <c r="R512" i="1"/>
  <c r="AL510" i="1"/>
  <c r="BI510" i="1" s="1"/>
  <c r="BS510" i="1" s="1"/>
  <c r="BD509" i="1"/>
  <c r="BQ513" i="1" l="1"/>
  <c r="BV512" i="1"/>
  <c r="BO512" i="1"/>
  <c r="BT511" i="1"/>
  <c r="BN512" i="1"/>
  <c r="BP514" i="1"/>
  <c r="AP513" i="1"/>
  <c r="BL513" i="1" s="1"/>
  <c r="AL511" i="1"/>
  <c r="BI511" i="1" s="1"/>
  <c r="BS511" i="1" s="1"/>
  <c r="BD510" i="1"/>
  <c r="AN513" i="1"/>
  <c r="BK513" i="1" s="1"/>
  <c r="BU513" i="1" s="1"/>
  <c r="BF512" i="1"/>
  <c r="Z512" i="1"/>
  <c r="AD512" i="1" s="1"/>
  <c r="Y513" i="1"/>
  <c r="AC512" i="1"/>
  <c r="P514" i="1"/>
  <c r="R513" i="1"/>
  <c r="AG512" i="1"/>
  <c r="L515" i="1"/>
  <c r="AB514" i="1"/>
  <c r="M515" i="1"/>
  <c r="S515" i="1" s="1"/>
  <c r="Q514" i="1"/>
  <c r="AM512" i="1"/>
  <c r="BJ512" i="1" s="1"/>
  <c r="BE511" i="1"/>
  <c r="BO513" i="1" l="1"/>
  <c r="BT512" i="1"/>
  <c r="BN513" i="1"/>
  <c r="BQ514" i="1"/>
  <c r="BV513" i="1"/>
  <c r="BP515" i="1"/>
  <c r="AP514" i="1"/>
  <c r="BL514" i="1" s="1"/>
  <c r="AM513" i="1"/>
  <c r="BJ513" i="1" s="1"/>
  <c r="BE512" i="1"/>
  <c r="L516" i="1"/>
  <c r="AB515" i="1"/>
  <c r="Q515" i="1"/>
  <c r="M516" i="1"/>
  <c r="S516" i="1" s="1"/>
  <c r="P515" i="1"/>
  <c r="R514" i="1"/>
  <c r="AG513" i="1"/>
  <c r="Z513" i="1"/>
  <c r="AD513" i="1" s="1"/>
  <c r="Y514" i="1"/>
  <c r="AC513" i="1"/>
  <c r="AN514" i="1"/>
  <c r="BK514" i="1" s="1"/>
  <c r="BU514" i="1" s="1"/>
  <c r="BF513" i="1"/>
  <c r="AL512" i="1"/>
  <c r="BI512" i="1" s="1"/>
  <c r="BS512" i="1" s="1"/>
  <c r="BD511" i="1"/>
  <c r="BP516" i="1" l="1"/>
  <c r="BQ515" i="1"/>
  <c r="BV514" i="1"/>
  <c r="BO514" i="1"/>
  <c r="BT513" i="1"/>
  <c r="BN514" i="1"/>
  <c r="AP515" i="1"/>
  <c r="BL515" i="1" s="1"/>
  <c r="Z514" i="1"/>
  <c r="AD514" i="1" s="1"/>
  <c r="Y515" i="1"/>
  <c r="AC514" i="1"/>
  <c r="P516" i="1"/>
  <c r="R515" i="1"/>
  <c r="L517" i="1"/>
  <c r="AB516" i="1"/>
  <c r="Q516" i="1"/>
  <c r="M517" i="1"/>
  <c r="S517" i="1" s="1"/>
  <c r="AL513" i="1"/>
  <c r="BI513" i="1" s="1"/>
  <c r="BS513" i="1" s="1"/>
  <c r="BD512" i="1"/>
  <c r="AN515" i="1"/>
  <c r="BK515" i="1" s="1"/>
  <c r="BU515" i="1" s="1"/>
  <c r="BF514" i="1"/>
  <c r="AG514" i="1"/>
  <c r="AM514" i="1"/>
  <c r="BJ514" i="1" s="1"/>
  <c r="BE513" i="1"/>
  <c r="BQ516" i="1" l="1"/>
  <c r="BV515" i="1"/>
  <c r="BO515" i="1"/>
  <c r="BT514" i="1"/>
  <c r="BP517" i="1"/>
  <c r="BN515" i="1"/>
  <c r="AP516" i="1"/>
  <c r="BL516" i="1" s="1"/>
  <c r="AM515" i="1"/>
  <c r="BJ515" i="1" s="1"/>
  <c r="BE514" i="1"/>
  <c r="AN516" i="1"/>
  <c r="BK516" i="1" s="1"/>
  <c r="BU516" i="1" s="1"/>
  <c r="BF515" i="1"/>
  <c r="P517" i="1"/>
  <c r="R516" i="1"/>
  <c r="AG515" i="1"/>
  <c r="AL514" i="1"/>
  <c r="BI514" i="1" s="1"/>
  <c r="BS514" i="1" s="1"/>
  <c r="BD513" i="1"/>
  <c r="L518" i="1"/>
  <c r="AB517" i="1"/>
  <c r="Q517" i="1"/>
  <c r="M518" i="1"/>
  <c r="S518" i="1" s="1"/>
  <c r="Z515" i="1"/>
  <c r="AD515" i="1" s="1"/>
  <c r="AC515" i="1"/>
  <c r="Y516" i="1"/>
  <c r="BN516" i="1" l="1"/>
  <c r="BO516" i="1"/>
  <c r="BT515" i="1"/>
  <c r="BP518" i="1"/>
  <c r="BQ517" i="1"/>
  <c r="BV516" i="1"/>
  <c r="AP517" i="1"/>
  <c r="BL517" i="1" s="1"/>
  <c r="AN517" i="1"/>
  <c r="BK517" i="1" s="1"/>
  <c r="BU517" i="1" s="1"/>
  <c r="BF516" i="1"/>
  <c r="L519" i="1"/>
  <c r="AB518" i="1"/>
  <c r="M519" i="1"/>
  <c r="S519" i="1" s="1"/>
  <c r="Q518" i="1"/>
  <c r="AG516" i="1"/>
  <c r="Z516" i="1"/>
  <c r="AD516" i="1" s="1"/>
  <c r="AC516" i="1"/>
  <c r="Y517" i="1"/>
  <c r="AL515" i="1"/>
  <c r="BI515" i="1" s="1"/>
  <c r="BS515" i="1" s="1"/>
  <c r="BD514" i="1"/>
  <c r="P518" i="1"/>
  <c r="R517" i="1"/>
  <c r="AM516" i="1"/>
  <c r="BJ516" i="1" s="1"/>
  <c r="BE515" i="1"/>
  <c r="BQ518" i="1" l="1"/>
  <c r="BV517" i="1"/>
  <c r="BO517" i="1"/>
  <c r="BT516" i="1"/>
  <c r="BP519" i="1"/>
  <c r="BN517" i="1"/>
  <c r="AP518" i="1"/>
  <c r="BL518" i="1" s="1"/>
  <c r="AM517" i="1"/>
  <c r="BJ517" i="1" s="1"/>
  <c r="BE516" i="1"/>
  <c r="AL516" i="1"/>
  <c r="BI516" i="1" s="1"/>
  <c r="BS516" i="1" s="1"/>
  <c r="BD515" i="1"/>
  <c r="Z517" i="1"/>
  <c r="AD517" i="1" s="1"/>
  <c r="AC517" i="1"/>
  <c r="Y518" i="1"/>
  <c r="AG517" i="1"/>
  <c r="P519" i="1"/>
  <c r="R518" i="1"/>
  <c r="L520" i="1"/>
  <c r="AB519" i="1"/>
  <c r="Q519" i="1"/>
  <c r="M520" i="1"/>
  <c r="S520" i="1" s="1"/>
  <c r="AN518" i="1"/>
  <c r="BK518" i="1" s="1"/>
  <c r="BU518" i="1" s="1"/>
  <c r="BF517" i="1"/>
  <c r="BN518" i="1" l="1"/>
  <c r="BP520" i="1"/>
  <c r="BQ519" i="1"/>
  <c r="BV518" i="1"/>
  <c r="BO518" i="1"/>
  <c r="BT517" i="1"/>
  <c r="AP519" i="1"/>
  <c r="BL519" i="1" s="1"/>
  <c r="AN519" i="1"/>
  <c r="BK519" i="1" s="1"/>
  <c r="BU519" i="1" s="1"/>
  <c r="BF518" i="1"/>
  <c r="Z518" i="1"/>
  <c r="AD518" i="1" s="1"/>
  <c r="Y519" i="1"/>
  <c r="AC518" i="1"/>
  <c r="L521" i="1"/>
  <c r="AB520" i="1"/>
  <c r="M521" i="1"/>
  <c r="S521" i="1" s="1"/>
  <c r="Q520" i="1"/>
  <c r="AG518" i="1"/>
  <c r="AL517" i="1"/>
  <c r="BI517" i="1" s="1"/>
  <c r="BS517" i="1" s="1"/>
  <c r="BD516" i="1"/>
  <c r="P520" i="1"/>
  <c r="R519" i="1"/>
  <c r="AM518" i="1"/>
  <c r="BJ518" i="1" s="1"/>
  <c r="BE517" i="1"/>
  <c r="BP521" i="1" l="1"/>
  <c r="BQ520" i="1"/>
  <c r="BV519" i="1"/>
  <c r="BN519" i="1"/>
  <c r="BO519" i="1"/>
  <c r="BT518" i="1"/>
  <c r="AP520" i="1"/>
  <c r="BL520" i="1" s="1"/>
  <c r="AM519" i="1"/>
  <c r="BJ519" i="1" s="1"/>
  <c r="BE518" i="1"/>
  <c r="AL518" i="1"/>
  <c r="BI518" i="1" s="1"/>
  <c r="BS518" i="1" s="1"/>
  <c r="BD517" i="1"/>
  <c r="Z519" i="1"/>
  <c r="AD519" i="1" s="1"/>
  <c r="Y520" i="1"/>
  <c r="AC519" i="1"/>
  <c r="P521" i="1"/>
  <c r="R520" i="1"/>
  <c r="AG519" i="1"/>
  <c r="L522" i="1"/>
  <c r="AB521" i="1"/>
  <c r="Q521" i="1"/>
  <c r="M522" i="1"/>
  <c r="S522" i="1" s="1"/>
  <c r="AN520" i="1"/>
  <c r="BK520" i="1" s="1"/>
  <c r="BU520" i="1" s="1"/>
  <c r="BF519" i="1"/>
  <c r="BO520" i="1" l="1"/>
  <c r="BT519" i="1"/>
  <c r="BQ521" i="1"/>
  <c r="BV520" i="1"/>
  <c r="BN520" i="1"/>
  <c r="BP522" i="1"/>
  <c r="AP521" i="1"/>
  <c r="BL521" i="1" s="1"/>
  <c r="P522" i="1"/>
  <c r="R521" i="1"/>
  <c r="AL519" i="1"/>
  <c r="BI519" i="1" s="1"/>
  <c r="BS519" i="1" s="1"/>
  <c r="BD518" i="1"/>
  <c r="AN521" i="1"/>
  <c r="BK521" i="1" s="1"/>
  <c r="BU521" i="1" s="1"/>
  <c r="BF520" i="1"/>
  <c r="L523" i="1"/>
  <c r="AB522" i="1"/>
  <c r="M523" i="1"/>
  <c r="S523" i="1" s="1"/>
  <c r="Q522" i="1"/>
  <c r="AG520" i="1"/>
  <c r="Z520" i="1"/>
  <c r="AD520" i="1" s="1"/>
  <c r="AC520" i="1"/>
  <c r="Y521" i="1"/>
  <c r="AM520" i="1"/>
  <c r="BJ520" i="1" s="1"/>
  <c r="BE519" i="1"/>
  <c r="BP523" i="1" l="1"/>
  <c r="BQ522" i="1"/>
  <c r="BV521" i="1"/>
  <c r="BN521" i="1"/>
  <c r="BO521" i="1"/>
  <c r="BT520" i="1"/>
  <c r="AP522" i="1"/>
  <c r="BL522" i="1" s="1"/>
  <c r="Z521" i="1"/>
  <c r="AD521" i="1" s="1"/>
  <c r="Y522" i="1"/>
  <c r="AC521" i="1"/>
  <c r="AL520" i="1"/>
  <c r="BI520" i="1" s="1"/>
  <c r="BS520" i="1" s="1"/>
  <c r="BD519" i="1"/>
  <c r="AM521" i="1"/>
  <c r="BJ521" i="1" s="1"/>
  <c r="BE520" i="1"/>
  <c r="AG521" i="1"/>
  <c r="L524" i="1"/>
  <c r="AB523" i="1"/>
  <c r="Q523" i="1"/>
  <c r="M524" i="1"/>
  <c r="S524" i="1" s="1"/>
  <c r="AN522" i="1"/>
  <c r="BK522" i="1" s="1"/>
  <c r="BU522" i="1" s="1"/>
  <c r="BF521" i="1"/>
  <c r="P523" i="1"/>
  <c r="R522" i="1"/>
  <c r="BO522" i="1" l="1"/>
  <c r="BT521" i="1"/>
  <c r="BN522" i="1"/>
  <c r="BP524" i="1"/>
  <c r="BQ523" i="1"/>
  <c r="BV522" i="1"/>
  <c r="AP523" i="1"/>
  <c r="BL523" i="1" s="1"/>
  <c r="P524" i="1"/>
  <c r="R523" i="1"/>
  <c r="AN523" i="1"/>
  <c r="BK523" i="1" s="1"/>
  <c r="BU523" i="1" s="1"/>
  <c r="BF522" i="1"/>
  <c r="L525" i="1"/>
  <c r="AB524" i="1"/>
  <c r="M525" i="1"/>
  <c r="S525" i="1" s="1"/>
  <c r="Q524" i="1"/>
  <c r="AM522" i="1"/>
  <c r="BJ522" i="1" s="1"/>
  <c r="BE521" i="1"/>
  <c r="Z522" i="1"/>
  <c r="AD522" i="1" s="1"/>
  <c r="AC522" i="1"/>
  <c r="Y523" i="1"/>
  <c r="AG522" i="1"/>
  <c r="AL521" i="1"/>
  <c r="BI521" i="1" s="1"/>
  <c r="BS521" i="1" s="1"/>
  <c r="BD520" i="1"/>
  <c r="BN523" i="1" l="1"/>
  <c r="BQ524" i="1"/>
  <c r="BV523" i="1"/>
  <c r="BP525" i="1"/>
  <c r="BO523" i="1"/>
  <c r="BT522" i="1"/>
  <c r="AP524" i="1"/>
  <c r="BL524" i="1" s="1"/>
  <c r="AN524" i="1"/>
  <c r="BK524" i="1" s="1"/>
  <c r="BU524" i="1" s="1"/>
  <c r="BF523" i="1"/>
  <c r="AG523" i="1"/>
  <c r="AL522" i="1"/>
  <c r="BI522" i="1" s="1"/>
  <c r="BS522" i="1" s="1"/>
  <c r="BD521" i="1"/>
  <c r="Z523" i="1"/>
  <c r="AD523" i="1" s="1"/>
  <c r="Y524" i="1"/>
  <c r="AC523" i="1"/>
  <c r="AM523" i="1"/>
  <c r="BJ523" i="1" s="1"/>
  <c r="BE522" i="1"/>
  <c r="L526" i="1"/>
  <c r="AB525" i="1"/>
  <c r="Q525" i="1"/>
  <c r="M526" i="1"/>
  <c r="S526" i="1" s="1"/>
  <c r="P525" i="1"/>
  <c r="R524" i="1"/>
  <c r="BO524" i="1" l="1"/>
  <c r="BT523" i="1"/>
  <c r="BP526" i="1"/>
  <c r="BN524" i="1"/>
  <c r="BQ525" i="1"/>
  <c r="BV524" i="1"/>
  <c r="AP525" i="1"/>
  <c r="BL525" i="1" s="1"/>
  <c r="P526" i="1"/>
  <c r="R525" i="1"/>
  <c r="AG524" i="1"/>
  <c r="Z524" i="1"/>
  <c r="AD524" i="1" s="1"/>
  <c r="Y525" i="1"/>
  <c r="AC524" i="1"/>
  <c r="L527" i="1"/>
  <c r="AB526" i="1"/>
  <c r="Q526" i="1"/>
  <c r="M527" i="1"/>
  <c r="S527" i="1" s="1"/>
  <c r="AM524" i="1"/>
  <c r="BJ524" i="1" s="1"/>
  <c r="BE523" i="1"/>
  <c r="AL523" i="1"/>
  <c r="BI523" i="1" s="1"/>
  <c r="BS523" i="1" s="1"/>
  <c r="BD522" i="1"/>
  <c r="AN525" i="1"/>
  <c r="BK525" i="1" s="1"/>
  <c r="BU525" i="1" s="1"/>
  <c r="BF524" i="1"/>
  <c r="BQ526" i="1" l="1"/>
  <c r="BV525" i="1"/>
  <c r="BN525" i="1"/>
  <c r="BO525" i="1"/>
  <c r="BT524" i="1"/>
  <c r="BP527" i="1"/>
  <c r="AP526" i="1"/>
  <c r="BL526" i="1" s="1"/>
  <c r="AN526" i="1"/>
  <c r="BK526" i="1" s="1"/>
  <c r="BU526" i="1" s="1"/>
  <c r="BF525" i="1"/>
  <c r="L528" i="1"/>
  <c r="AB527" i="1"/>
  <c r="Q527" i="1"/>
  <c r="M528" i="1"/>
  <c r="S528" i="1" s="1"/>
  <c r="AL524" i="1"/>
  <c r="BI524" i="1" s="1"/>
  <c r="BS524" i="1" s="1"/>
  <c r="BD523" i="1"/>
  <c r="Z525" i="1"/>
  <c r="AD525" i="1" s="1"/>
  <c r="Y526" i="1"/>
  <c r="AC525" i="1"/>
  <c r="AM525" i="1"/>
  <c r="BJ525" i="1" s="1"/>
  <c r="BE524" i="1"/>
  <c r="AG525" i="1"/>
  <c r="P527" i="1"/>
  <c r="R526" i="1"/>
  <c r="BN526" i="1" l="1"/>
  <c r="BP528" i="1"/>
  <c r="BO526" i="1"/>
  <c r="BT525" i="1"/>
  <c r="BQ527" i="1"/>
  <c r="BV526" i="1"/>
  <c r="AP527" i="1"/>
  <c r="BL527" i="1" s="1"/>
  <c r="P528" i="1"/>
  <c r="R527" i="1"/>
  <c r="AM526" i="1"/>
  <c r="BJ526" i="1" s="1"/>
  <c r="BE525" i="1"/>
  <c r="AL525" i="1"/>
  <c r="BI525" i="1" s="1"/>
  <c r="BS525" i="1" s="1"/>
  <c r="BD524" i="1"/>
  <c r="L529" i="1"/>
  <c r="AB528" i="1"/>
  <c r="M529" i="1"/>
  <c r="S529" i="1" s="1"/>
  <c r="Q528" i="1"/>
  <c r="AG526" i="1"/>
  <c r="Z526" i="1"/>
  <c r="AD526" i="1" s="1"/>
  <c r="Y527" i="1"/>
  <c r="AC526" i="1"/>
  <c r="AN527" i="1"/>
  <c r="BK527" i="1" s="1"/>
  <c r="BU527" i="1" s="1"/>
  <c r="BF526" i="1"/>
  <c r="BP529" i="1" l="1"/>
  <c r="BQ528" i="1"/>
  <c r="BV527" i="1"/>
  <c r="BO527" i="1"/>
  <c r="BT526" i="1"/>
  <c r="BN527" i="1"/>
  <c r="AP528" i="1"/>
  <c r="BL528" i="1" s="1"/>
  <c r="AG527" i="1"/>
  <c r="L530" i="1"/>
  <c r="AB529" i="1"/>
  <c r="Q529" i="1"/>
  <c r="M530" i="1"/>
  <c r="S530" i="1" s="1"/>
  <c r="AM527" i="1"/>
  <c r="BJ527" i="1" s="1"/>
  <c r="BE526" i="1"/>
  <c r="AN528" i="1"/>
  <c r="BK528" i="1" s="1"/>
  <c r="BU528" i="1" s="1"/>
  <c r="BF527" i="1"/>
  <c r="Z527" i="1"/>
  <c r="AD527" i="1" s="1"/>
  <c r="Y528" i="1"/>
  <c r="AC527" i="1"/>
  <c r="AL526" i="1"/>
  <c r="BI526" i="1" s="1"/>
  <c r="BS526" i="1" s="1"/>
  <c r="BD525" i="1"/>
  <c r="P529" i="1"/>
  <c r="R528" i="1"/>
  <c r="BN528" i="1" l="1"/>
  <c r="BO528" i="1"/>
  <c r="BT527" i="1"/>
  <c r="BP530" i="1"/>
  <c r="BQ529" i="1"/>
  <c r="BV528" i="1"/>
  <c r="AP529" i="1"/>
  <c r="BL529" i="1" s="1"/>
  <c r="AM528" i="1"/>
  <c r="BJ528" i="1" s="1"/>
  <c r="BE527" i="1"/>
  <c r="L531" i="1"/>
  <c r="AB530" i="1"/>
  <c r="M531" i="1"/>
  <c r="S531" i="1" s="1"/>
  <c r="Q530" i="1"/>
  <c r="AL527" i="1"/>
  <c r="BI527" i="1" s="1"/>
  <c r="BS527" i="1" s="1"/>
  <c r="BD526" i="1"/>
  <c r="P530" i="1"/>
  <c r="R529" i="1"/>
  <c r="Z528" i="1"/>
  <c r="AD528" i="1" s="1"/>
  <c r="AC528" i="1"/>
  <c r="Y529" i="1"/>
  <c r="AN529" i="1"/>
  <c r="BK529" i="1" s="1"/>
  <c r="BU529" i="1" s="1"/>
  <c r="BF528" i="1"/>
  <c r="AG528" i="1"/>
  <c r="BO529" i="1" l="1"/>
  <c r="BT528" i="1"/>
  <c r="BQ530" i="1"/>
  <c r="BV529" i="1"/>
  <c r="BP531" i="1"/>
  <c r="BN529" i="1"/>
  <c r="AP530" i="1"/>
  <c r="BL530" i="1" s="1"/>
  <c r="AL528" i="1"/>
  <c r="BI528" i="1" s="1"/>
  <c r="BS528" i="1" s="1"/>
  <c r="BD527" i="1"/>
  <c r="L532" i="1"/>
  <c r="AB531" i="1"/>
  <c r="Q531" i="1"/>
  <c r="M532" i="1"/>
  <c r="S532" i="1" s="1"/>
  <c r="AG529" i="1"/>
  <c r="AN530" i="1"/>
  <c r="BK530" i="1" s="1"/>
  <c r="BU530" i="1" s="1"/>
  <c r="BF529" i="1"/>
  <c r="Z529" i="1"/>
  <c r="AD529" i="1" s="1"/>
  <c r="Y530" i="1"/>
  <c r="AC529" i="1"/>
  <c r="P531" i="1"/>
  <c r="R530" i="1"/>
  <c r="AM529" i="1"/>
  <c r="BJ529" i="1" s="1"/>
  <c r="BE528" i="1"/>
  <c r="BN530" i="1" l="1"/>
  <c r="BP532" i="1"/>
  <c r="BO530" i="1"/>
  <c r="BT529" i="1"/>
  <c r="BQ531" i="1"/>
  <c r="BV530" i="1"/>
  <c r="AP531" i="1"/>
  <c r="BL531" i="1" s="1"/>
  <c r="Z530" i="1"/>
  <c r="AD530" i="1" s="1"/>
  <c r="Y531" i="1"/>
  <c r="AC530" i="1"/>
  <c r="L533" i="1"/>
  <c r="AB532" i="1"/>
  <c r="Q532" i="1"/>
  <c r="M533" i="1"/>
  <c r="S533" i="1" s="1"/>
  <c r="P532" i="1"/>
  <c r="R531" i="1"/>
  <c r="AM530" i="1"/>
  <c r="BJ530" i="1" s="1"/>
  <c r="BE529" i="1"/>
  <c r="AG530" i="1"/>
  <c r="AN531" i="1"/>
  <c r="BK531" i="1" s="1"/>
  <c r="BU531" i="1" s="1"/>
  <c r="BF530" i="1"/>
  <c r="AL529" i="1"/>
  <c r="BI529" i="1" s="1"/>
  <c r="BS529" i="1" s="1"/>
  <c r="BD528" i="1"/>
  <c r="BP533" i="1" l="1"/>
  <c r="BO531" i="1"/>
  <c r="BT530" i="1"/>
  <c r="BN531" i="1"/>
  <c r="BQ532" i="1"/>
  <c r="BV531" i="1"/>
  <c r="AP532" i="1"/>
  <c r="BL532" i="1" s="1"/>
  <c r="AL530" i="1"/>
  <c r="BI530" i="1" s="1"/>
  <c r="BS530" i="1" s="1"/>
  <c r="BD529" i="1"/>
  <c r="AN532" i="1"/>
  <c r="BK532" i="1" s="1"/>
  <c r="BU532" i="1" s="1"/>
  <c r="BF531" i="1"/>
  <c r="AM531" i="1"/>
  <c r="BJ531" i="1" s="1"/>
  <c r="BE530" i="1"/>
  <c r="Z531" i="1"/>
  <c r="AD531" i="1" s="1"/>
  <c r="AC531" i="1"/>
  <c r="Y532" i="1"/>
  <c r="AG531" i="1"/>
  <c r="P533" i="1"/>
  <c r="R532" i="1"/>
  <c r="L534" i="1"/>
  <c r="AB533" i="1"/>
  <c r="Q533" i="1"/>
  <c r="M534" i="1"/>
  <c r="S534" i="1" s="1"/>
  <c r="BO532" i="1" l="1"/>
  <c r="BT531" i="1"/>
  <c r="BN532" i="1"/>
  <c r="BP534" i="1"/>
  <c r="BQ533" i="1"/>
  <c r="BV532" i="1"/>
  <c r="AP533" i="1"/>
  <c r="BL533" i="1" s="1"/>
  <c r="AN533" i="1"/>
  <c r="BK533" i="1" s="1"/>
  <c r="BU533" i="1" s="1"/>
  <c r="BF532" i="1"/>
  <c r="L535" i="1"/>
  <c r="AB534" i="1"/>
  <c r="Q534" i="1"/>
  <c r="M535" i="1"/>
  <c r="S535" i="1" s="1"/>
  <c r="AG532" i="1"/>
  <c r="P534" i="1"/>
  <c r="R533" i="1"/>
  <c r="Z532" i="1"/>
  <c r="AD532" i="1" s="1"/>
  <c r="Y533" i="1"/>
  <c r="AC532" i="1"/>
  <c r="AM532" i="1"/>
  <c r="BJ532" i="1" s="1"/>
  <c r="BE531" i="1"/>
  <c r="AL531" i="1"/>
  <c r="BI531" i="1" s="1"/>
  <c r="BS531" i="1" s="1"/>
  <c r="BD530" i="1"/>
  <c r="BQ534" i="1" l="1"/>
  <c r="BV533" i="1"/>
  <c r="BP535" i="1"/>
  <c r="BO533" i="1"/>
  <c r="BT532" i="1"/>
  <c r="BN533" i="1"/>
  <c r="AP534" i="1"/>
  <c r="BL534" i="1" s="1"/>
  <c r="AL532" i="1"/>
  <c r="BI532" i="1" s="1"/>
  <c r="BS532" i="1" s="1"/>
  <c r="BD531" i="1"/>
  <c r="AG533" i="1"/>
  <c r="L536" i="1"/>
  <c r="AB535" i="1"/>
  <c r="Q535" i="1"/>
  <c r="M536" i="1"/>
  <c r="S536" i="1" s="1"/>
  <c r="Z533" i="1"/>
  <c r="AD533" i="1" s="1"/>
  <c r="Y534" i="1"/>
  <c r="AC533" i="1"/>
  <c r="AM533" i="1"/>
  <c r="BJ533" i="1" s="1"/>
  <c r="BE532" i="1"/>
  <c r="P535" i="1"/>
  <c r="R534" i="1"/>
  <c r="AN534" i="1"/>
  <c r="BK534" i="1" s="1"/>
  <c r="BU534" i="1" s="1"/>
  <c r="BF533" i="1"/>
  <c r="BN534" i="1" l="1"/>
  <c r="BP536" i="1"/>
  <c r="BO534" i="1"/>
  <c r="BT533" i="1"/>
  <c r="BQ535" i="1"/>
  <c r="BV534" i="1"/>
  <c r="AP535" i="1"/>
  <c r="BL535" i="1" s="1"/>
  <c r="AN535" i="1"/>
  <c r="BK535" i="1" s="1"/>
  <c r="BU535" i="1" s="1"/>
  <c r="BF534" i="1"/>
  <c r="AM534" i="1"/>
  <c r="BJ534" i="1" s="1"/>
  <c r="BE533" i="1"/>
  <c r="P536" i="1"/>
  <c r="R535" i="1"/>
  <c r="Z534" i="1"/>
  <c r="AD534" i="1" s="1"/>
  <c r="AC534" i="1"/>
  <c r="Y535" i="1"/>
  <c r="AG534" i="1"/>
  <c r="L537" i="1"/>
  <c r="AB536" i="1"/>
  <c r="M537" i="1"/>
  <c r="S537" i="1" s="1"/>
  <c r="Q536" i="1"/>
  <c r="AL533" i="1"/>
  <c r="BI533" i="1" s="1"/>
  <c r="BS533" i="1" s="1"/>
  <c r="BD532" i="1"/>
  <c r="BQ536" i="1" l="1"/>
  <c r="BV535" i="1"/>
  <c r="BP537" i="1"/>
  <c r="BO535" i="1"/>
  <c r="BT534" i="1"/>
  <c r="BN535" i="1"/>
  <c r="AP536" i="1"/>
  <c r="BL536" i="1" s="1"/>
  <c r="AL534" i="1"/>
  <c r="BI534" i="1" s="1"/>
  <c r="BS534" i="1" s="1"/>
  <c r="BD533" i="1"/>
  <c r="AM535" i="1"/>
  <c r="BJ535" i="1" s="1"/>
  <c r="BE534" i="1"/>
  <c r="L538" i="1"/>
  <c r="AB537" i="1"/>
  <c r="Q537" i="1"/>
  <c r="M538" i="1"/>
  <c r="S538" i="1" s="1"/>
  <c r="AG535" i="1"/>
  <c r="Z535" i="1"/>
  <c r="AD535" i="1" s="1"/>
  <c r="AC535" i="1"/>
  <c r="Y536" i="1"/>
  <c r="P537" i="1"/>
  <c r="R536" i="1"/>
  <c r="AN536" i="1"/>
  <c r="BK536" i="1" s="1"/>
  <c r="BU536" i="1" s="1"/>
  <c r="BF535" i="1"/>
  <c r="BN536" i="1" l="1"/>
  <c r="BO536" i="1"/>
  <c r="BT535" i="1"/>
  <c r="BQ537" i="1"/>
  <c r="BV536" i="1"/>
  <c r="BP538" i="1"/>
  <c r="AP537" i="1"/>
  <c r="BL537" i="1" s="1"/>
  <c r="AM536" i="1"/>
  <c r="BJ536" i="1" s="1"/>
  <c r="BE535" i="1"/>
  <c r="AN537" i="1"/>
  <c r="BK537" i="1" s="1"/>
  <c r="BU537" i="1" s="1"/>
  <c r="BF536" i="1"/>
  <c r="P538" i="1"/>
  <c r="R537" i="1"/>
  <c r="Z536" i="1"/>
  <c r="AD536" i="1" s="1"/>
  <c r="AC536" i="1"/>
  <c r="Y537" i="1"/>
  <c r="AG536" i="1"/>
  <c r="L539" i="1"/>
  <c r="AB538" i="1"/>
  <c r="Q538" i="1"/>
  <c r="M539" i="1"/>
  <c r="S539" i="1" s="1"/>
  <c r="AL535" i="1"/>
  <c r="BI535" i="1" s="1"/>
  <c r="BS535" i="1" s="1"/>
  <c r="BD534" i="1"/>
  <c r="BO537" i="1" l="1"/>
  <c r="BT536" i="1"/>
  <c r="BP539" i="1"/>
  <c r="BQ538" i="1"/>
  <c r="BV537" i="1"/>
  <c r="BN537" i="1"/>
  <c r="AP538" i="1"/>
  <c r="BL538" i="1" s="1"/>
  <c r="L540" i="1"/>
  <c r="AB539" i="1"/>
  <c r="Q539" i="1"/>
  <c r="M540" i="1"/>
  <c r="S540" i="1" s="1"/>
  <c r="AG537" i="1"/>
  <c r="AL536" i="1"/>
  <c r="BI536" i="1" s="1"/>
  <c r="BS536" i="1" s="1"/>
  <c r="BD535" i="1"/>
  <c r="AN538" i="1"/>
  <c r="BK538" i="1" s="1"/>
  <c r="BU538" i="1" s="1"/>
  <c r="BF537" i="1"/>
  <c r="Z537" i="1"/>
  <c r="AD537" i="1" s="1"/>
  <c r="AC537" i="1"/>
  <c r="Y538" i="1"/>
  <c r="P539" i="1"/>
  <c r="R538" i="1"/>
  <c r="AM537" i="1"/>
  <c r="BJ537" i="1" s="1"/>
  <c r="BE536" i="1"/>
  <c r="BP540" i="1" l="1"/>
  <c r="BN538" i="1"/>
  <c r="BQ539" i="1"/>
  <c r="BV538" i="1"/>
  <c r="BO538" i="1"/>
  <c r="BT537" i="1"/>
  <c r="AP539" i="1"/>
  <c r="BL539" i="1" s="1"/>
  <c r="AM538" i="1"/>
  <c r="BJ538" i="1" s="1"/>
  <c r="BE537" i="1"/>
  <c r="AL537" i="1"/>
  <c r="BI537" i="1" s="1"/>
  <c r="BS537" i="1" s="1"/>
  <c r="BD536" i="1"/>
  <c r="P540" i="1"/>
  <c r="R539" i="1"/>
  <c r="Z538" i="1"/>
  <c r="AD538" i="1" s="1"/>
  <c r="Y539" i="1"/>
  <c r="AC538" i="1"/>
  <c r="AN539" i="1"/>
  <c r="BK539" i="1" s="1"/>
  <c r="BU539" i="1" s="1"/>
  <c r="BF538" i="1"/>
  <c r="AG538" i="1"/>
  <c r="L541" i="1"/>
  <c r="AB540" i="1"/>
  <c r="Q540" i="1"/>
  <c r="M541" i="1"/>
  <c r="S541" i="1" s="1"/>
  <c r="BO539" i="1" l="1"/>
  <c r="BT538" i="1"/>
  <c r="BN539" i="1"/>
  <c r="BQ540" i="1"/>
  <c r="BV539" i="1"/>
  <c r="BP541" i="1"/>
  <c r="AP540" i="1"/>
  <c r="BL540" i="1" s="1"/>
  <c r="AL538" i="1"/>
  <c r="BI538" i="1" s="1"/>
  <c r="BS538" i="1" s="1"/>
  <c r="BD537" i="1"/>
  <c r="AG539" i="1"/>
  <c r="L542" i="1"/>
  <c r="AB541" i="1"/>
  <c r="Q541" i="1"/>
  <c r="M542" i="1"/>
  <c r="S542" i="1" s="1"/>
  <c r="AN540" i="1"/>
  <c r="BK540" i="1" s="1"/>
  <c r="BU540" i="1" s="1"/>
  <c r="BF539" i="1"/>
  <c r="Z539" i="1"/>
  <c r="AD539" i="1" s="1"/>
  <c r="Y540" i="1"/>
  <c r="AC539" i="1"/>
  <c r="P541" i="1"/>
  <c r="R540" i="1"/>
  <c r="AM539" i="1"/>
  <c r="BJ539" i="1" s="1"/>
  <c r="BE538" i="1"/>
  <c r="BN540" i="1" l="1"/>
  <c r="BQ541" i="1"/>
  <c r="BV540" i="1"/>
  <c r="BO540" i="1"/>
  <c r="BT539" i="1"/>
  <c r="BP542" i="1"/>
  <c r="AP541" i="1"/>
  <c r="BL541" i="1" s="1"/>
  <c r="P542" i="1"/>
  <c r="R541" i="1"/>
  <c r="AM540" i="1"/>
  <c r="BJ540" i="1" s="1"/>
  <c r="BE539" i="1"/>
  <c r="Z540" i="1"/>
  <c r="AD540" i="1" s="1"/>
  <c r="Y541" i="1"/>
  <c r="AC540" i="1"/>
  <c r="AG540" i="1"/>
  <c r="AN541" i="1"/>
  <c r="BK541" i="1" s="1"/>
  <c r="BU541" i="1" s="1"/>
  <c r="BF540" i="1"/>
  <c r="L543" i="1"/>
  <c r="AB542" i="1"/>
  <c r="Q542" i="1"/>
  <c r="M543" i="1"/>
  <c r="S543" i="1" s="1"/>
  <c r="AL539" i="1"/>
  <c r="BI539" i="1" s="1"/>
  <c r="BS539" i="1" s="1"/>
  <c r="BD538" i="1"/>
  <c r="BP543" i="1" l="1"/>
  <c r="BQ542" i="1"/>
  <c r="BV541" i="1"/>
  <c r="BO541" i="1"/>
  <c r="BT540" i="1"/>
  <c r="BN541" i="1"/>
  <c r="AP542" i="1"/>
  <c r="BL542" i="1" s="1"/>
  <c r="AL540" i="1"/>
  <c r="BI540" i="1" s="1"/>
  <c r="BS540" i="1" s="1"/>
  <c r="BD539" i="1"/>
  <c r="L544" i="1"/>
  <c r="AB543" i="1"/>
  <c r="Q543" i="1"/>
  <c r="M544" i="1"/>
  <c r="S544" i="1" s="1"/>
  <c r="AG541" i="1"/>
  <c r="AN542" i="1"/>
  <c r="BK542" i="1" s="1"/>
  <c r="BU542" i="1" s="1"/>
  <c r="BF541" i="1"/>
  <c r="Z541" i="1"/>
  <c r="AD541" i="1" s="1"/>
  <c r="Y542" i="1"/>
  <c r="AC541" i="1"/>
  <c r="AM541" i="1"/>
  <c r="BJ541" i="1" s="1"/>
  <c r="BE540" i="1"/>
  <c r="P543" i="1"/>
  <c r="R542" i="1"/>
  <c r="BN542" i="1" l="1"/>
  <c r="BO542" i="1"/>
  <c r="BT541" i="1"/>
  <c r="BP544" i="1"/>
  <c r="BQ543" i="1"/>
  <c r="BV542" i="1"/>
  <c r="AP543" i="1"/>
  <c r="BL543" i="1" s="1"/>
  <c r="BK543" i="1"/>
  <c r="BU543" i="1" s="1"/>
  <c r="L545" i="1"/>
  <c r="AB544" i="1"/>
  <c r="M545" i="1"/>
  <c r="S545" i="1" s="1"/>
  <c r="Q544" i="1"/>
  <c r="Z542" i="1"/>
  <c r="AD542" i="1" s="1"/>
  <c r="Y543" i="1"/>
  <c r="AC542" i="1"/>
  <c r="AG542" i="1"/>
  <c r="AM542" i="1"/>
  <c r="BJ542" i="1" s="1"/>
  <c r="BE541" i="1"/>
  <c r="P544" i="1"/>
  <c r="R543" i="1"/>
  <c r="AN543" i="1"/>
  <c r="BF542" i="1"/>
  <c r="AL541" i="1"/>
  <c r="BI541" i="1" s="1"/>
  <c r="BS541" i="1" s="1"/>
  <c r="BD540" i="1"/>
  <c r="BQ544" i="1" l="1"/>
  <c r="BV543" i="1"/>
  <c r="BP545" i="1"/>
  <c r="BN543" i="1"/>
  <c r="BO543" i="1"/>
  <c r="BT542" i="1"/>
  <c r="AP544" i="1"/>
  <c r="BL544" i="1" s="1"/>
  <c r="P545" i="1"/>
  <c r="R544" i="1"/>
  <c r="AG543" i="1"/>
  <c r="AN544" i="1"/>
  <c r="BK544" i="1" s="1"/>
  <c r="BU544" i="1" s="1"/>
  <c r="BF543" i="1"/>
  <c r="AM543" i="1"/>
  <c r="BJ543" i="1" s="1"/>
  <c r="BE542" i="1"/>
  <c r="Z543" i="1"/>
  <c r="AD543" i="1" s="1"/>
  <c r="AC543" i="1"/>
  <c r="Y544" i="1"/>
  <c r="AL542" i="1"/>
  <c r="BI542" i="1" s="1"/>
  <c r="BS542" i="1" s="1"/>
  <c r="BD541" i="1"/>
  <c r="L546" i="1"/>
  <c r="AB545" i="1"/>
  <c r="Q545" i="1"/>
  <c r="M546" i="1"/>
  <c r="S546" i="1" s="1"/>
  <c r="BO544" i="1" l="1"/>
  <c r="BT543" i="1"/>
  <c r="BP546" i="1"/>
  <c r="BN544" i="1"/>
  <c r="BQ545" i="1"/>
  <c r="BV544" i="1"/>
  <c r="AP545" i="1"/>
  <c r="BL545" i="1" s="1"/>
  <c r="BK545" i="1"/>
  <c r="BU545" i="1" s="1"/>
  <c r="AL543" i="1"/>
  <c r="BI543" i="1" s="1"/>
  <c r="BS543" i="1" s="1"/>
  <c r="BD542" i="1"/>
  <c r="Z544" i="1"/>
  <c r="AD544" i="1" s="1"/>
  <c r="Y545" i="1"/>
  <c r="AC544" i="1"/>
  <c r="AM544" i="1"/>
  <c r="BJ544" i="1" s="1"/>
  <c r="BE543" i="1"/>
  <c r="L547" i="1"/>
  <c r="AB546" i="1"/>
  <c r="M547" i="1"/>
  <c r="S547" i="1" s="1"/>
  <c r="Q546" i="1"/>
  <c r="AG544" i="1"/>
  <c r="AN545" i="1"/>
  <c r="BF544" i="1"/>
  <c r="P546" i="1"/>
  <c r="R545" i="1"/>
  <c r="BP547" i="1" l="1"/>
  <c r="BN545" i="1"/>
  <c r="BO545" i="1"/>
  <c r="BT544" i="1"/>
  <c r="BQ546" i="1"/>
  <c r="BV545" i="1"/>
  <c r="AP546" i="1"/>
  <c r="BL546" i="1" s="1"/>
  <c r="P547" i="1"/>
  <c r="R546" i="1"/>
  <c r="L548" i="1"/>
  <c r="AB547" i="1"/>
  <c r="Q547" i="1"/>
  <c r="M548" i="1"/>
  <c r="S548" i="1" s="1"/>
  <c r="Z545" i="1"/>
  <c r="AD545" i="1" s="1"/>
  <c r="Y546" i="1"/>
  <c r="AC545" i="1"/>
  <c r="AM545" i="1"/>
  <c r="BJ545" i="1" s="1"/>
  <c r="BE544" i="1"/>
  <c r="AG545" i="1"/>
  <c r="AN546" i="1"/>
  <c r="BK546" i="1" s="1"/>
  <c r="BU546" i="1" s="1"/>
  <c r="BF545" i="1"/>
  <c r="AL544" i="1"/>
  <c r="BI544" i="1" s="1"/>
  <c r="BS544" i="1" s="1"/>
  <c r="BD543" i="1"/>
  <c r="BQ547" i="1" l="1"/>
  <c r="BV546" i="1"/>
  <c r="BN546" i="1"/>
  <c r="BO546" i="1"/>
  <c r="BT545" i="1"/>
  <c r="BP548" i="1"/>
  <c r="AP547" i="1"/>
  <c r="BL547" i="1" s="1"/>
  <c r="BK547" i="1"/>
  <c r="BU547" i="1" s="1"/>
  <c r="AL545" i="1"/>
  <c r="BI545" i="1" s="1"/>
  <c r="BS545" i="1" s="1"/>
  <c r="BD544" i="1"/>
  <c r="Z546" i="1"/>
  <c r="AD546" i="1" s="1"/>
  <c r="Y547" i="1"/>
  <c r="AC546" i="1"/>
  <c r="AM546" i="1"/>
  <c r="BJ546" i="1" s="1"/>
  <c r="BE545" i="1"/>
  <c r="AG546" i="1"/>
  <c r="L549" i="1"/>
  <c r="AB548" i="1"/>
  <c r="M549" i="1"/>
  <c r="S549" i="1" s="1"/>
  <c r="Q548" i="1"/>
  <c r="AN547" i="1"/>
  <c r="BF546" i="1"/>
  <c r="P548" i="1"/>
  <c r="R547" i="1"/>
  <c r="BN547" i="1" l="1"/>
  <c r="BP549" i="1"/>
  <c r="BO547" i="1"/>
  <c r="BT546" i="1"/>
  <c r="BQ548" i="1"/>
  <c r="BV547" i="1"/>
  <c r="AP548" i="1"/>
  <c r="BL548" i="1" s="1"/>
  <c r="P549" i="1"/>
  <c r="R548" i="1"/>
  <c r="AG547" i="1"/>
  <c r="AN548" i="1"/>
  <c r="BK548" i="1" s="1"/>
  <c r="BU548" i="1" s="1"/>
  <c r="BF547" i="1"/>
  <c r="AM547" i="1"/>
  <c r="BJ547" i="1" s="1"/>
  <c r="BE546" i="1"/>
  <c r="Z547" i="1"/>
  <c r="AD547" i="1" s="1"/>
  <c r="Y548" i="1"/>
  <c r="AC547" i="1"/>
  <c r="L550" i="1"/>
  <c r="AB549" i="1"/>
  <c r="Q549" i="1"/>
  <c r="M550" i="1"/>
  <c r="S550" i="1" s="1"/>
  <c r="AL546" i="1"/>
  <c r="BI546" i="1" s="1"/>
  <c r="BS546" i="1" s="1"/>
  <c r="BD545" i="1"/>
  <c r="BP550" i="1" l="1"/>
  <c r="BO548" i="1"/>
  <c r="BT547" i="1"/>
  <c r="BN548" i="1"/>
  <c r="BQ549" i="1"/>
  <c r="BV548" i="1"/>
  <c r="AP549" i="1"/>
  <c r="BL549" i="1" s="1"/>
  <c r="AM548" i="1"/>
  <c r="BJ548" i="1" s="1"/>
  <c r="BE547" i="1"/>
  <c r="AG548" i="1"/>
  <c r="L551" i="1"/>
  <c r="AB550" i="1"/>
  <c r="Q550" i="1"/>
  <c r="M551" i="1"/>
  <c r="S551" i="1" s="1"/>
  <c r="Z548" i="1"/>
  <c r="AD548" i="1" s="1"/>
  <c r="Y549" i="1"/>
  <c r="AC548" i="1"/>
  <c r="AL547" i="1"/>
  <c r="BI547" i="1" s="1"/>
  <c r="BS547" i="1" s="1"/>
  <c r="BD546" i="1"/>
  <c r="AN549" i="1"/>
  <c r="BK549" i="1" s="1"/>
  <c r="BU549" i="1" s="1"/>
  <c r="BF548" i="1"/>
  <c r="P550" i="1"/>
  <c r="R549" i="1"/>
  <c r="BQ550" i="1" l="1"/>
  <c r="BV549" i="1"/>
  <c r="BN549" i="1"/>
  <c r="BP551" i="1"/>
  <c r="BO549" i="1"/>
  <c r="BT548" i="1"/>
  <c r="AP550" i="1"/>
  <c r="BL550" i="1" s="1"/>
  <c r="AG549" i="1"/>
  <c r="AN550" i="1"/>
  <c r="BK550" i="1" s="1"/>
  <c r="BU550" i="1" s="1"/>
  <c r="BF549" i="1"/>
  <c r="Z549" i="1"/>
  <c r="AD549" i="1" s="1"/>
  <c r="Y550" i="1"/>
  <c r="AC549" i="1"/>
  <c r="P551" i="1"/>
  <c r="R550" i="1"/>
  <c r="AL548" i="1"/>
  <c r="BI548" i="1" s="1"/>
  <c r="BS548" i="1" s="1"/>
  <c r="BD547" i="1"/>
  <c r="L552" i="1"/>
  <c r="AB551" i="1"/>
  <c r="Q551" i="1"/>
  <c r="M552" i="1"/>
  <c r="S552" i="1" s="1"/>
  <c r="AM549" i="1"/>
  <c r="BJ549" i="1" s="1"/>
  <c r="BE548" i="1"/>
  <c r="BO550" i="1" l="1"/>
  <c r="BT549" i="1"/>
  <c r="BP552" i="1"/>
  <c r="BQ551" i="1"/>
  <c r="BV550" i="1"/>
  <c r="BN550" i="1"/>
  <c r="AP551" i="1"/>
  <c r="BL551" i="1" s="1"/>
  <c r="L553" i="1"/>
  <c r="AB552" i="1"/>
  <c r="M553" i="1"/>
  <c r="S553" i="1" s="1"/>
  <c r="Q552" i="1"/>
  <c r="AL549" i="1"/>
  <c r="BI549" i="1" s="1"/>
  <c r="BS549" i="1" s="1"/>
  <c r="BD548" i="1"/>
  <c r="Z550" i="1"/>
  <c r="AD550" i="1" s="1"/>
  <c r="Y551" i="1"/>
  <c r="AC550" i="1"/>
  <c r="AM550" i="1"/>
  <c r="BJ550" i="1" s="1"/>
  <c r="BE549" i="1"/>
  <c r="P552" i="1"/>
  <c r="R551" i="1"/>
  <c r="AN551" i="1"/>
  <c r="BK551" i="1" s="1"/>
  <c r="BU551" i="1" s="1"/>
  <c r="BF550" i="1"/>
  <c r="AG550" i="1"/>
  <c r="BN551" i="1" l="1"/>
  <c r="BQ552" i="1"/>
  <c r="BV551" i="1"/>
  <c r="BO551" i="1"/>
  <c r="BT550" i="1"/>
  <c r="BP553" i="1"/>
  <c r="AP552" i="1"/>
  <c r="BL552" i="1" s="1"/>
  <c r="BK552" i="1"/>
  <c r="BU552" i="1" s="1"/>
  <c r="P553" i="1"/>
  <c r="R552" i="1"/>
  <c r="Z551" i="1"/>
  <c r="AD551" i="1" s="1"/>
  <c r="Y552" i="1"/>
  <c r="AC551" i="1"/>
  <c r="AN552" i="1"/>
  <c r="BF551" i="1"/>
  <c r="AM551" i="1"/>
  <c r="BJ551" i="1" s="1"/>
  <c r="BE550" i="1"/>
  <c r="AG551" i="1"/>
  <c r="AL550" i="1"/>
  <c r="BI550" i="1" s="1"/>
  <c r="BS550" i="1" s="1"/>
  <c r="BD549" i="1"/>
  <c r="L554" i="1"/>
  <c r="AB553" i="1"/>
  <c r="Q553" i="1"/>
  <c r="M554" i="1"/>
  <c r="S554" i="1" s="1"/>
  <c r="BQ553" i="1" l="1"/>
  <c r="BV552" i="1"/>
  <c r="BO552" i="1"/>
  <c r="BT551" i="1"/>
  <c r="BN552" i="1"/>
  <c r="BP554" i="1"/>
  <c r="AP553" i="1"/>
  <c r="BL553" i="1" s="1"/>
  <c r="Z552" i="1"/>
  <c r="AD552" i="1" s="1"/>
  <c r="AC552" i="1"/>
  <c r="Y553" i="1"/>
  <c r="L555" i="1"/>
  <c r="AB554" i="1"/>
  <c r="Q554" i="1"/>
  <c r="M555" i="1"/>
  <c r="S555" i="1" s="1"/>
  <c r="AG552" i="1"/>
  <c r="AN553" i="1"/>
  <c r="BK553" i="1" s="1"/>
  <c r="BU553" i="1" s="1"/>
  <c r="BF552" i="1"/>
  <c r="AL551" i="1"/>
  <c r="BI551" i="1" s="1"/>
  <c r="BS551" i="1" s="1"/>
  <c r="BD550" i="1"/>
  <c r="AM552" i="1"/>
  <c r="BJ552" i="1" s="1"/>
  <c r="BE551" i="1"/>
  <c r="P554" i="1"/>
  <c r="R553" i="1"/>
  <c r="BO553" i="1" l="1"/>
  <c r="BT552" i="1"/>
  <c r="BP555" i="1"/>
  <c r="BN553" i="1"/>
  <c r="BQ554" i="1"/>
  <c r="BV553" i="1"/>
  <c r="AP554" i="1"/>
  <c r="BL554" i="1" s="1"/>
  <c r="AL552" i="1"/>
  <c r="BI552" i="1" s="1"/>
  <c r="BS552" i="1" s="1"/>
  <c r="BD551" i="1"/>
  <c r="L556" i="1"/>
  <c r="AB555" i="1"/>
  <c r="Q555" i="1"/>
  <c r="M556" i="1"/>
  <c r="S556" i="1" s="1"/>
  <c r="Z553" i="1"/>
  <c r="AD553" i="1" s="1"/>
  <c r="AC553" i="1"/>
  <c r="Y554" i="1"/>
  <c r="AM553" i="1"/>
  <c r="BJ553" i="1" s="1"/>
  <c r="BE552" i="1"/>
  <c r="P555" i="1"/>
  <c r="R554" i="1"/>
  <c r="AG553" i="1"/>
  <c r="AN554" i="1"/>
  <c r="BK554" i="1" s="1"/>
  <c r="BU554" i="1" s="1"/>
  <c r="BF553" i="1"/>
  <c r="BQ555" i="1" l="1"/>
  <c r="BV554" i="1"/>
  <c r="BN554" i="1"/>
  <c r="BO554" i="1"/>
  <c r="BT553" i="1"/>
  <c r="BP556" i="1"/>
  <c r="AP555" i="1"/>
  <c r="BL555" i="1" s="1"/>
  <c r="AN555" i="1"/>
  <c r="BK555" i="1" s="1"/>
  <c r="BU555" i="1" s="1"/>
  <c r="BF554" i="1"/>
  <c r="AG554" i="1"/>
  <c r="AM554" i="1"/>
  <c r="BJ554" i="1" s="1"/>
  <c r="BE553" i="1"/>
  <c r="P556" i="1"/>
  <c r="R555" i="1"/>
  <c r="L557" i="1"/>
  <c r="AB556" i="1"/>
  <c r="M557" i="1"/>
  <c r="S557" i="1" s="1"/>
  <c r="Q556" i="1"/>
  <c r="Z554" i="1"/>
  <c r="AD554" i="1" s="1"/>
  <c r="Y555" i="1"/>
  <c r="AC554" i="1"/>
  <c r="AL553" i="1"/>
  <c r="BI553" i="1" s="1"/>
  <c r="BS553" i="1" s="1"/>
  <c r="BD552" i="1"/>
  <c r="BP557" i="1" l="1"/>
  <c r="BO555" i="1"/>
  <c r="BT554" i="1"/>
  <c r="BQ556" i="1"/>
  <c r="BV555" i="1"/>
  <c r="BN555" i="1"/>
  <c r="AP556" i="1"/>
  <c r="BL556" i="1" s="1"/>
  <c r="AL554" i="1"/>
  <c r="BI554" i="1" s="1"/>
  <c r="BS554" i="1" s="1"/>
  <c r="BD553" i="1"/>
  <c r="P557" i="1"/>
  <c r="R556" i="1"/>
  <c r="AG555" i="1"/>
  <c r="Z555" i="1"/>
  <c r="AD555" i="1" s="1"/>
  <c r="Y556" i="1"/>
  <c r="AC555" i="1"/>
  <c r="L558" i="1"/>
  <c r="AB557" i="1"/>
  <c r="Q557" i="1"/>
  <c r="M558" i="1"/>
  <c r="S558" i="1" s="1"/>
  <c r="AM555" i="1"/>
  <c r="BJ555" i="1" s="1"/>
  <c r="BE554" i="1"/>
  <c r="AN556" i="1"/>
  <c r="BK556" i="1" s="1"/>
  <c r="BU556" i="1" s="1"/>
  <c r="BF555" i="1"/>
  <c r="BO556" i="1" l="1"/>
  <c r="BT555" i="1"/>
  <c r="BQ557" i="1"/>
  <c r="BV556" i="1"/>
  <c r="BP558" i="1"/>
  <c r="BN556" i="1"/>
  <c r="AP557" i="1"/>
  <c r="BL557" i="1" s="1"/>
  <c r="P558" i="1"/>
  <c r="R557" i="1"/>
  <c r="AM556" i="1"/>
  <c r="BJ556" i="1" s="1"/>
  <c r="BE555" i="1"/>
  <c r="L559" i="1"/>
  <c r="AB558" i="1"/>
  <c r="Q558" i="1"/>
  <c r="M559" i="1"/>
  <c r="S559" i="1" s="1"/>
  <c r="AN557" i="1"/>
  <c r="BK557" i="1" s="1"/>
  <c r="BU557" i="1" s="1"/>
  <c r="BF556" i="1"/>
  <c r="Z556" i="1"/>
  <c r="AD556" i="1" s="1"/>
  <c r="Y557" i="1"/>
  <c r="AC556" i="1"/>
  <c r="AG556" i="1"/>
  <c r="AL555" i="1"/>
  <c r="BI555" i="1" s="1"/>
  <c r="BS555" i="1" s="1"/>
  <c r="BD554" i="1"/>
  <c r="BQ558" i="1" l="1"/>
  <c r="BV557" i="1"/>
  <c r="BP559" i="1"/>
  <c r="BO557" i="1"/>
  <c r="BT556" i="1"/>
  <c r="BN557" i="1"/>
  <c r="AP558" i="1"/>
  <c r="BL558" i="1" s="1"/>
  <c r="BK558" i="1"/>
  <c r="BU558" i="1" s="1"/>
  <c r="AL556" i="1"/>
  <c r="BI556" i="1" s="1"/>
  <c r="BS556" i="1" s="1"/>
  <c r="BD555" i="1"/>
  <c r="AG557" i="1"/>
  <c r="Z557" i="1"/>
  <c r="AD557" i="1" s="1"/>
  <c r="Y558" i="1"/>
  <c r="AC557" i="1"/>
  <c r="AM557" i="1"/>
  <c r="BJ557" i="1" s="1"/>
  <c r="BE556" i="1"/>
  <c r="AN558" i="1"/>
  <c r="BF557" i="1"/>
  <c r="L560" i="1"/>
  <c r="AB559" i="1"/>
  <c r="Q559" i="1"/>
  <c r="M560" i="1"/>
  <c r="S560" i="1" s="1"/>
  <c r="P559" i="1"/>
  <c r="R558" i="1"/>
  <c r="BN558" i="1" l="1"/>
  <c r="BO558" i="1"/>
  <c r="BT557" i="1"/>
  <c r="BQ559" i="1"/>
  <c r="BV558" i="1"/>
  <c r="BP560" i="1"/>
  <c r="AP559" i="1"/>
  <c r="BL559" i="1" s="1"/>
  <c r="L561" i="1"/>
  <c r="AB560" i="1"/>
  <c r="M561" i="1"/>
  <c r="S561" i="1" s="1"/>
  <c r="Q560" i="1"/>
  <c r="AM558" i="1"/>
  <c r="BJ558" i="1" s="1"/>
  <c r="BE557" i="1"/>
  <c r="AN559" i="1"/>
  <c r="BK559" i="1" s="1"/>
  <c r="BU559" i="1" s="1"/>
  <c r="BF558" i="1"/>
  <c r="Z558" i="1"/>
  <c r="AD558" i="1" s="1"/>
  <c r="AC558" i="1"/>
  <c r="Y559" i="1"/>
  <c r="P560" i="1"/>
  <c r="R559" i="1"/>
  <c r="AG558" i="1"/>
  <c r="AL557" i="1"/>
  <c r="BI557" i="1" s="1"/>
  <c r="BS557" i="1" s="1"/>
  <c r="BD556" i="1"/>
  <c r="BO559" i="1" l="1"/>
  <c r="BT558" i="1"/>
  <c r="BQ560" i="1"/>
  <c r="BV559" i="1"/>
  <c r="BN559" i="1"/>
  <c r="BP561" i="1"/>
  <c r="AP560" i="1"/>
  <c r="BL560" i="1" s="1"/>
  <c r="BK560" i="1"/>
  <c r="BU560" i="1" s="1"/>
  <c r="AL558" i="1"/>
  <c r="BI558" i="1" s="1"/>
  <c r="BS558" i="1" s="1"/>
  <c r="BD557" i="1"/>
  <c r="Z559" i="1"/>
  <c r="AD559" i="1" s="1"/>
  <c r="Y560" i="1"/>
  <c r="AC559" i="1"/>
  <c r="AN560" i="1"/>
  <c r="BF559" i="1"/>
  <c r="AG559" i="1"/>
  <c r="P561" i="1"/>
  <c r="R560" i="1"/>
  <c r="AM559" i="1"/>
  <c r="BJ559" i="1" s="1"/>
  <c r="BE558" i="1"/>
  <c r="L562" i="1"/>
  <c r="AB561" i="1"/>
  <c r="Q561" i="1"/>
  <c r="M562" i="1"/>
  <c r="S562" i="1" s="1"/>
  <c r="BQ561" i="1" l="1"/>
  <c r="BV560" i="1"/>
  <c r="BP562" i="1"/>
  <c r="BN560" i="1"/>
  <c r="BO560" i="1"/>
  <c r="BT559" i="1"/>
  <c r="AP561" i="1"/>
  <c r="BL561" i="1" s="1"/>
  <c r="AM560" i="1"/>
  <c r="BJ560" i="1" s="1"/>
  <c r="BE559" i="1"/>
  <c r="L563" i="1"/>
  <c r="AB562" i="1"/>
  <c r="M563" i="1"/>
  <c r="S563" i="1" s="1"/>
  <c r="Q562" i="1"/>
  <c r="P562" i="1"/>
  <c r="R561" i="1"/>
  <c r="AN561" i="1"/>
  <c r="BK561" i="1" s="1"/>
  <c r="BU561" i="1" s="1"/>
  <c r="BF560" i="1"/>
  <c r="AG560" i="1"/>
  <c r="Z560" i="1"/>
  <c r="AD560" i="1" s="1"/>
  <c r="Y561" i="1"/>
  <c r="AC560" i="1"/>
  <c r="AL559" i="1"/>
  <c r="BI559" i="1" s="1"/>
  <c r="BS559" i="1" s="1"/>
  <c r="BD558" i="1"/>
  <c r="BP563" i="1" l="1"/>
  <c r="BO561" i="1"/>
  <c r="BT560" i="1"/>
  <c r="BN561" i="1"/>
  <c r="BQ562" i="1"/>
  <c r="BV561" i="1"/>
  <c r="AP562" i="1"/>
  <c r="BL562" i="1" s="1"/>
  <c r="AL560" i="1"/>
  <c r="BI560" i="1" s="1"/>
  <c r="BS560" i="1" s="1"/>
  <c r="BD559" i="1"/>
  <c r="AG561" i="1"/>
  <c r="L564" i="1"/>
  <c r="AB563" i="1"/>
  <c r="Q563" i="1"/>
  <c r="M564" i="1"/>
  <c r="S564" i="1" s="1"/>
  <c r="Z561" i="1"/>
  <c r="AD561" i="1" s="1"/>
  <c r="AC561" i="1"/>
  <c r="Y562" i="1"/>
  <c r="P563" i="1"/>
  <c r="R562" i="1"/>
  <c r="AN562" i="1"/>
  <c r="BK562" i="1" s="1"/>
  <c r="BU562" i="1" s="1"/>
  <c r="BF561" i="1"/>
  <c r="AM561" i="1"/>
  <c r="BJ561" i="1" s="1"/>
  <c r="BE560" i="1"/>
  <c r="BO562" i="1" l="1"/>
  <c r="BT561" i="1"/>
  <c r="BN562" i="1"/>
  <c r="BP564" i="1"/>
  <c r="BQ563" i="1"/>
  <c r="BV562" i="1"/>
  <c r="AP563" i="1"/>
  <c r="BL563" i="1" s="1"/>
  <c r="P564" i="1"/>
  <c r="R563" i="1"/>
  <c r="AN563" i="1"/>
  <c r="BK563" i="1" s="1"/>
  <c r="BU563" i="1" s="1"/>
  <c r="BF562" i="1"/>
  <c r="AM562" i="1"/>
  <c r="BJ562" i="1" s="1"/>
  <c r="BE561" i="1"/>
  <c r="Z562" i="1"/>
  <c r="AD562" i="1" s="1"/>
  <c r="Y563" i="1"/>
  <c r="AC562" i="1"/>
  <c r="AG562" i="1"/>
  <c r="L565" i="1"/>
  <c r="AB564" i="1"/>
  <c r="M565" i="1"/>
  <c r="S565" i="1" s="1"/>
  <c r="Q564" i="1"/>
  <c r="AL561" i="1"/>
  <c r="BI561" i="1" s="1"/>
  <c r="BS561" i="1" s="1"/>
  <c r="BD560" i="1"/>
  <c r="BN563" i="1" l="1"/>
  <c r="BQ564" i="1"/>
  <c r="BV563" i="1"/>
  <c r="BO563" i="1"/>
  <c r="BT562" i="1"/>
  <c r="BP565" i="1"/>
  <c r="AP564" i="1"/>
  <c r="BL564" i="1" s="1"/>
  <c r="L566" i="1"/>
  <c r="AB565" i="1"/>
  <c r="Q565" i="1"/>
  <c r="M566" i="1"/>
  <c r="S566" i="1" s="1"/>
  <c r="AL562" i="1"/>
  <c r="BI562" i="1" s="1"/>
  <c r="BS562" i="1" s="1"/>
  <c r="BD561" i="1"/>
  <c r="Z563" i="1"/>
  <c r="AD563" i="1" s="1"/>
  <c r="Y564" i="1"/>
  <c r="AC563" i="1"/>
  <c r="AN564" i="1"/>
  <c r="BK564" i="1" s="1"/>
  <c r="BU564" i="1" s="1"/>
  <c r="BF563" i="1"/>
  <c r="AG563" i="1"/>
  <c r="AM563" i="1"/>
  <c r="BJ563" i="1" s="1"/>
  <c r="BE562" i="1"/>
  <c r="P565" i="1"/>
  <c r="R564" i="1"/>
  <c r="BQ565" i="1" l="1"/>
  <c r="BV564" i="1"/>
  <c r="BN564" i="1"/>
  <c r="BP566" i="1"/>
  <c r="BO564" i="1"/>
  <c r="BT563" i="1"/>
  <c r="AP565" i="1"/>
  <c r="BL565" i="1" s="1"/>
  <c r="Z564" i="1"/>
  <c r="AD564" i="1" s="1"/>
  <c r="AC564" i="1"/>
  <c r="Y565" i="1"/>
  <c r="P566" i="1"/>
  <c r="R565" i="1"/>
  <c r="AG564" i="1"/>
  <c r="AM564" i="1"/>
  <c r="BJ564" i="1" s="1"/>
  <c r="BE563" i="1"/>
  <c r="AN565" i="1"/>
  <c r="BK565" i="1" s="1"/>
  <c r="BU565" i="1" s="1"/>
  <c r="BF564" i="1"/>
  <c r="AL563" i="1"/>
  <c r="BI563" i="1" s="1"/>
  <c r="BS563" i="1" s="1"/>
  <c r="BD562" i="1"/>
  <c r="L567" i="1"/>
  <c r="AB566" i="1"/>
  <c r="Q566" i="1"/>
  <c r="M567" i="1"/>
  <c r="S567" i="1" s="1"/>
  <c r="BN565" i="1" l="1"/>
  <c r="BQ566" i="1"/>
  <c r="BV565" i="1"/>
  <c r="BO565" i="1"/>
  <c r="BT564" i="1"/>
  <c r="BP567" i="1"/>
  <c r="AP566" i="1"/>
  <c r="BL566" i="1" s="1"/>
  <c r="Z565" i="1"/>
  <c r="AD565" i="1" s="1"/>
  <c r="Y566" i="1"/>
  <c r="AC565" i="1"/>
  <c r="AM565" i="1"/>
  <c r="BJ565" i="1" s="1"/>
  <c r="BE564" i="1"/>
  <c r="L568" i="1"/>
  <c r="AB567" i="1"/>
  <c r="Q567" i="1"/>
  <c r="M568" i="1"/>
  <c r="S568" i="1" s="1"/>
  <c r="AN566" i="1"/>
  <c r="BK566" i="1" s="1"/>
  <c r="BU566" i="1" s="1"/>
  <c r="BF565" i="1"/>
  <c r="AG565" i="1"/>
  <c r="AL564" i="1"/>
  <c r="BI564" i="1" s="1"/>
  <c r="BS564" i="1" s="1"/>
  <c r="BD563" i="1"/>
  <c r="P567" i="1"/>
  <c r="R566" i="1"/>
  <c r="BQ567" i="1" l="1"/>
  <c r="BV566" i="1"/>
  <c r="BO566" i="1"/>
  <c r="BT565" i="1"/>
  <c r="BN566" i="1"/>
  <c r="BP568" i="1"/>
  <c r="AP567" i="1"/>
  <c r="BL567" i="1" s="1"/>
  <c r="BK567" i="1"/>
  <c r="BU567" i="1" s="1"/>
  <c r="P568" i="1"/>
  <c r="R567" i="1"/>
  <c r="AM566" i="1"/>
  <c r="BJ566" i="1" s="1"/>
  <c r="BE565" i="1"/>
  <c r="AL565" i="1"/>
  <c r="BI565" i="1" s="1"/>
  <c r="BS565" i="1" s="1"/>
  <c r="BD564" i="1"/>
  <c r="AN567" i="1"/>
  <c r="BF566" i="1"/>
  <c r="L569" i="1"/>
  <c r="AB568" i="1"/>
  <c r="M569" i="1"/>
  <c r="S569" i="1" s="1"/>
  <c r="Q568" i="1"/>
  <c r="Z566" i="1"/>
  <c r="AD566" i="1" s="1"/>
  <c r="AC566" i="1"/>
  <c r="Y567" i="1"/>
  <c r="AG566" i="1"/>
  <c r="BO567" i="1" l="1"/>
  <c r="BT566" i="1"/>
  <c r="BP569" i="1"/>
  <c r="BQ568" i="1"/>
  <c r="BV567" i="1"/>
  <c r="BN567" i="1"/>
  <c r="AP568" i="1"/>
  <c r="BL568" i="1" s="1"/>
  <c r="Z567" i="1"/>
  <c r="AD567" i="1" s="1"/>
  <c r="AC567" i="1"/>
  <c r="Y568" i="1"/>
  <c r="AN568" i="1"/>
  <c r="BK568" i="1" s="1"/>
  <c r="BU568" i="1" s="1"/>
  <c r="BF567" i="1"/>
  <c r="AM567" i="1"/>
  <c r="BJ567" i="1" s="1"/>
  <c r="BE566" i="1"/>
  <c r="AG567" i="1"/>
  <c r="L570" i="1"/>
  <c r="AB569" i="1"/>
  <c r="Q569" i="1"/>
  <c r="M570" i="1"/>
  <c r="S570" i="1" s="1"/>
  <c r="AL566" i="1"/>
  <c r="BI566" i="1" s="1"/>
  <c r="BS566" i="1" s="1"/>
  <c r="BD565" i="1"/>
  <c r="P569" i="1"/>
  <c r="R568" i="1"/>
  <c r="BP570" i="1" l="1"/>
  <c r="BQ569" i="1"/>
  <c r="BV568" i="1"/>
  <c r="BO568" i="1"/>
  <c r="BT567" i="1"/>
  <c r="BN568" i="1"/>
  <c r="AP569" i="1"/>
  <c r="BL569" i="1" s="1"/>
  <c r="BK569" i="1"/>
  <c r="BU569" i="1" s="1"/>
  <c r="P570" i="1"/>
  <c r="R569" i="1"/>
  <c r="AN569" i="1"/>
  <c r="BF568" i="1"/>
  <c r="Z568" i="1"/>
  <c r="AD568" i="1" s="1"/>
  <c r="Y569" i="1"/>
  <c r="AC568" i="1"/>
  <c r="AG568" i="1"/>
  <c r="AL567" i="1"/>
  <c r="BI567" i="1" s="1"/>
  <c r="BS567" i="1" s="1"/>
  <c r="BD566" i="1"/>
  <c r="L571" i="1"/>
  <c r="AB570" i="1"/>
  <c r="M571" i="1"/>
  <c r="S571" i="1" s="1"/>
  <c r="Q570" i="1"/>
  <c r="AM568" i="1"/>
  <c r="BJ568" i="1" s="1"/>
  <c r="BE567" i="1"/>
  <c r="BN569" i="1" l="1"/>
  <c r="BO569" i="1"/>
  <c r="BT568" i="1"/>
  <c r="BP571" i="1"/>
  <c r="BQ570" i="1"/>
  <c r="BV569" i="1"/>
  <c r="AP570" i="1"/>
  <c r="BL570" i="1" s="1"/>
  <c r="AM569" i="1"/>
  <c r="BJ569" i="1" s="1"/>
  <c r="BE568" i="1"/>
  <c r="AG569" i="1"/>
  <c r="AN570" i="1"/>
  <c r="BK570" i="1" s="1"/>
  <c r="BU570" i="1" s="1"/>
  <c r="BF569" i="1"/>
  <c r="AL568" i="1"/>
  <c r="BI568" i="1" s="1"/>
  <c r="BS568" i="1" s="1"/>
  <c r="BD567" i="1"/>
  <c r="Z569" i="1"/>
  <c r="AD569" i="1" s="1"/>
  <c r="Y570" i="1"/>
  <c r="AC569" i="1"/>
  <c r="L572" i="1"/>
  <c r="AB571" i="1"/>
  <c r="Q571" i="1"/>
  <c r="M572" i="1"/>
  <c r="S572" i="1" s="1"/>
  <c r="P571" i="1"/>
  <c r="R570" i="1"/>
  <c r="BQ571" i="1" l="1"/>
  <c r="BV570" i="1"/>
  <c r="BP572" i="1"/>
  <c r="BN570" i="1"/>
  <c r="BO570" i="1"/>
  <c r="BT569" i="1"/>
  <c r="AP571" i="1"/>
  <c r="BL571" i="1" s="1"/>
  <c r="P572" i="1"/>
  <c r="R571" i="1"/>
  <c r="L573" i="1"/>
  <c r="AB572" i="1"/>
  <c r="M573" i="1"/>
  <c r="S573" i="1" s="1"/>
  <c r="Q572" i="1"/>
  <c r="AL569" i="1"/>
  <c r="BI569" i="1" s="1"/>
  <c r="BS569" i="1" s="1"/>
  <c r="BD568" i="1"/>
  <c r="Z570" i="1"/>
  <c r="AD570" i="1" s="1"/>
  <c r="AC570" i="1"/>
  <c r="Y571" i="1"/>
  <c r="AG570" i="1"/>
  <c r="AN571" i="1"/>
  <c r="BK571" i="1" s="1"/>
  <c r="BU571" i="1" s="1"/>
  <c r="BF570" i="1"/>
  <c r="AM570" i="1"/>
  <c r="BJ570" i="1" s="1"/>
  <c r="BE569" i="1"/>
  <c r="BO571" i="1" l="1"/>
  <c r="BT570" i="1"/>
  <c r="BN571" i="1"/>
  <c r="BQ572" i="1"/>
  <c r="BV571" i="1"/>
  <c r="BP573" i="1"/>
  <c r="AP572" i="1"/>
  <c r="BL572" i="1" s="1"/>
  <c r="BK572" i="1"/>
  <c r="BU572" i="1" s="1"/>
  <c r="AM571" i="1"/>
  <c r="BJ571" i="1" s="1"/>
  <c r="BE570" i="1"/>
  <c r="AG571" i="1"/>
  <c r="AL570" i="1"/>
  <c r="BI570" i="1" s="1"/>
  <c r="BS570" i="1" s="1"/>
  <c r="BD569" i="1"/>
  <c r="AN572" i="1"/>
  <c r="BF571" i="1"/>
  <c r="Z571" i="1"/>
  <c r="AD571" i="1" s="1"/>
  <c r="Y572" i="1"/>
  <c r="AC571" i="1"/>
  <c r="L574" i="1"/>
  <c r="AB573" i="1"/>
  <c r="Q573" i="1"/>
  <c r="M574" i="1"/>
  <c r="S574" i="1" s="1"/>
  <c r="P573" i="1"/>
  <c r="R572" i="1"/>
  <c r="BP574" i="1" l="1"/>
  <c r="BN572" i="1"/>
  <c r="BQ573" i="1"/>
  <c r="BV572" i="1"/>
  <c r="BO572" i="1"/>
  <c r="BT571" i="1"/>
  <c r="AP573" i="1"/>
  <c r="BL573" i="1" s="1"/>
  <c r="L575" i="1"/>
  <c r="AB574" i="1"/>
  <c r="M575" i="1"/>
  <c r="S575" i="1" s="1"/>
  <c r="Q574" i="1"/>
  <c r="AN573" i="1"/>
  <c r="BK573" i="1" s="1"/>
  <c r="BU573" i="1" s="1"/>
  <c r="BF572" i="1"/>
  <c r="AG572" i="1"/>
  <c r="Z572" i="1"/>
  <c r="AD572" i="1" s="1"/>
  <c r="Y573" i="1"/>
  <c r="AC572" i="1"/>
  <c r="P574" i="1"/>
  <c r="R573" i="1"/>
  <c r="AL571" i="1"/>
  <c r="BI571" i="1" s="1"/>
  <c r="BS571" i="1" s="1"/>
  <c r="BD570" i="1"/>
  <c r="AM572" i="1"/>
  <c r="BJ572" i="1" s="1"/>
  <c r="BE571" i="1"/>
  <c r="BO573" i="1" l="1"/>
  <c r="BT572" i="1"/>
  <c r="BQ574" i="1"/>
  <c r="BV573" i="1"/>
  <c r="BP575" i="1"/>
  <c r="BN573" i="1"/>
  <c r="AP574" i="1"/>
  <c r="BL574" i="1" s="1"/>
  <c r="AM573" i="1"/>
  <c r="BJ573" i="1" s="1"/>
  <c r="BE572" i="1"/>
  <c r="AL572" i="1"/>
  <c r="BI572" i="1" s="1"/>
  <c r="BS572" i="1" s="1"/>
  <c r="BD571" i="1"/>
  <c r="Z573" i="1"/>
  <c r="AD573" i="1" s="1"/>
  <c r="Y574" i="1"/>
  <c r="AC573" i="1"/>
  <c r="P575" i="1"/>
  <c r="R574" i="1"/>
  <c r="AG573" i="1"/>
  <c r="AN574" i="1"/>
  <c r="BK574" i="1" s="1"/>
  <c r="BU574" i="1" s="1"/>
  <c r="BF573" i="1"/>
  <c r="L576" i="1"/>
  <c r="AB575" i="1"/>
  <c r="Q575" i="1"/>
  <c r="M576" i="1"/>
  <c r="S576" i="1" s="1"/>
  <c r="BN574" i="1" l="1"/>
  <c r="BQ575" i="1"/>
  <c r="BV574" i="1"/>
  <c r="BP576" i="1"/>
  <c r="BO574" i="1"/>
  <c r="BT573" i="1"/>
  <c r="AP575" i="1"/>
  <c r="BL575" i="1" s="1"/>
  <c r="AN575" i="1"/>
  <c r="BK575" i="1" s="1"/>
  <c r="BU575" i="1" s="1"/>
  <c r="BF574" i="1"/>
  <c r="P576" i="1"/>
  <c r="R575" i="1"/>
  <c r="AL573" i="1"/>
  <c r="BI573" i="1" s="1"/>
  <c r="BS573" i="1" s="1"/>
  <c r="BD572" i="1"/>
  <c r="AG574" i="1"/>
  <c r="L577" i="1"/>
  <c r="AB576" i="1"/>
  <c r="M577" i="1"/>
  <c r="S577" i="1" s="1"/>
  <c r="Q576" i="1"/>
  <c r="Z574" i="1"/>
  <c r="AD574" i="1" s="1"/>
  <c r="AC574" i="1"/>
  <c r="Y575" i="1"/>
  <c r="AM574" i="1"/>
  <c r="BJ574" i="1" s="1"/>
  <c r="BE573" i="1"/>
  <c r="BQ576" i="1" l="1"/>
  <c r="BV575" i="1"/>
  <c r="BO575" i="1"/>
  <c r="BT574" i="1"/>
  <c r="BP577" i="1"/>
  <c r="BN575" i="1"/>
  <c r="AP576" i="1"/>
  <c r="BL576" i="1" s="1"/>
  <c r="AM575" i="1"/>
  <c r="BJ575" i="1" s="1"/>
  <c r="BE574" i="1"/>
  <c r="Z575" i="1"/>
  <c r="AD575" i="1" s="1"/>
  <c r="AC575" i="1"/>
  <c r="Y576" i="1"/>
  <c r="AG575" i="1"/>
  <c r="P577" i="1"/>
  <c r="R576" i="1"/>
  <c r="L578" i="1"/>
  <c r="AB577" i="1"/>
  <c r="Q577" i="1"/>
  <c r="M578" i="1"/>
  <c r="S578" i="1" s="1"/>
  <c r="AL574" i="1"/>
  <c r="BI574" i="1" s="1"/>
  <c r="BS574" i="1" s="1"/>
  <c r="BD573" i="1"/>
  <c r="AN576" i="1"/>
  <c r="BK576" i="1" s="1"/>
  <c r="BU576" i="1" s="1"/>
  <c r="BF575" i="1"/>
  <c r="BN576" i="1" l="1"/>
  <c r="BP578" i="1"/>
  <c r="BQ577" i="1"/>
  <c r="BV576" i="1"/>
  <c r="BO576" i="1"/>
  <c r="BT575" i="1"/>
  <c r="AP577" i="1"/>
  <c r="BL577" i="1" s="1"/>
  <c r="AL575" i="1"/>
  <c r="BI575" i="1" s="1"/>
  <c r="BS575" i="1" s="1"/>
  <c r="BD574" i="1"/>
  <c r="L579" i="1"/>
  <c r="AB578" i="1"/>
  <c r="M579" i="1"/>
  <c r="S579" i="1" s="1"/>
  <c r="Q578" i="1"/>
  <c r="AG576" i="1"/>
  <c r="AN577" i="1"/>
  <c r="BK577" i="1" s="1"/>
  <c r="BU577" i="1" s="1"/>
  <c r="BF576" i="1"/>
  <c r="P578" i="1"/>
  <c r="R577" i="1"/>
  <c r="Z576" i="1"/>
  <c r="AD576" i="1" s="1"/>
  <c r="Y577" i="1"/>
  <c r="AC576" i="1"/>
  <c r="AM576" i="1"/>
  <c r="BJ576" i="1" s="1"/>
  <c r="BE575" i="1"/>
  <c r="BP579" i="1" l="1"/>
  <c r="BQ578" i="1"/>
  <c r="BV577" i="1"/>
  <c r="BN577" i="1"/>
  <c r="BO577" i="1"/>
  <c r="BT576" i="1"/>
  <c r="AP578" i="1"/>
  <c r="BL578" i="1" s="1"/>
  <c r="AG577" i="1"/>
  <c r="AM577" i="1"/>
  <c r="BJ577" i="1" s="1"/>
  <c r="BE576" i="1"/>
  <c r="P579" i="1"/>
  <c r="R578" i="1"/>
  <c r="L580" i="1"/>
  <c r="AB579" i="1"/>
  <c r="Q579" i="1"/>
  <c r="M580" i="1"/>
  <c r="S580" i="1" s="1"/>
  <c r="Z577" i="1"/>
  <c r="AD577" i="1" s="1"/>
  <c r="Y578" i="1"/>
  <c r="AC577" i="1"/>
  <c r="AN578" i="1"/>
  <c r="BK578" i="1" s="1"/>
  <c r="BU578" i="1" s="1"/>
  <c r="BF577" i="1"/>
  <c r="AL576" i="1"/>
  <c r="BI576" i="1" s="1"/>
  <c r="BS576" i="1" s="1"/>
  <c r="BD575" i="1"/>
  <c r="BQ579" i="1" l="1"/>
  <c r="BV578" i="1"/>
  <c r="BO578" i="1"/>
  <c r="BT577" i="1"/>
  <c r="BN578" i="1"/>
  <c r="BP580" i="1"/>
  <c r="AP579" i="1"/>
  <c r="BL579" i="1" s="1"/>
  <c r="AL577" i="1"/>
  <c r="BI577" i="1" s="1"/>
  <c r="BS577" i="1" s="1"/>
  <c r="BD576" i="1"/>
  <c r="L581" i="1"/>
  <c r="AB580" i="1"/>
  <c r="Q580" i="1"/>
  <c r="M581" i="1"/>
  <c r="S581" i="1" s="1"/>
  <c r="AN579" i="1"/>
  <c r="BK579" i="1" s="1"/>
  <c r="BU579" i="1" s="1"/>
  <c r="BF578" i="1"/>
  <c r="Z578" i="1"/>
  <c r="AD578" i="1" s="1"/>
  <c r="Y579" i="1"/>
  <c r="AC578" i="1"/>
  <c r="AM578" i="1"/>
  <c r="BJ578" i="1" s="1"/>
  <c r="BE577" i="1"/>
  <c r="P580" i="1"/>
  <c r="R579" i="1"/>
  <c r="AG578" i="1"/>
  <c r="BP581" i="1" l="1"/>
  <c r="BN579" i="1"/>
  <c r="BQ580" i="1"/>
  <c r="BV579" i="1"/>
  <c r="BO579" i="1"/>
  <c r="BT578" i="1"/>
  <c r="AP580" i="1"/>
  <c r="BL580" i="1" s="1"/>
  <c r="Z579" i="1"/>
  <c r="AD579" i="1" s="1"/>
  <c r="Y580" i="1"/>
  <c r="AC579" i="1"/>
  <c r="AG579" i="1"/>
  <c r="AM579" i="1"/>
  <c r="BJ579" i="1" s="1"/>
  <c r="BE578" i="1"/>
  <c r="AN580" i="1"/>
  <c r="BK580" i="1" s="1"/>
  <c r="BU580" i="1" s="1"/>
  <c r="BF579" i="1"/>
  <c r="L582" i="1"/>
  <c r="AB581" i="1"/>
  <c r="Q581" i="1"/>
  <c r="M582" i="1"/>
  <c r="S582" i="1" s="1"/>
  <c r="P581" i="1"/>
  <c r="R580" i="1"/>
  <c r="AL578" i="1"/>
  <c r="BI578" i="1" s="1"/>
  <c r="BS578" i="1" s="1"/>
  <c r="BD577" i="1"/>
  <c r="BO580" i="1" l="1"/>
  <c r="BT579" i="1"/>
  <c r="BN580" i="1"/>
  <c r="BQ581" i="1"/>
  <c r="BV580" i="1"/>
  <c r="BP582" i="1"/>
  <c r="AP581" i="1"/>
  <c r="BL581" i="1" s="1"/>
  <c r="AL579" i="1"/>
  <c r="BI579" i="1" s="1"/>
  <c r="BS579" i="1" s="1"/>
  <c r="BD578" i="1"/>
  <c r="AN581" i="1"/>
  <c r="BK581" i="1" s="1"/>
  <c r="BU581" i="1" s="1"/>
  <c r="BF580" i="1"/>
  <c r="AM580" i="1"/>
  <c r="BJ580" i="1" s="1"/>
  <c r="BE579" i="1"/>
  <c r="AG580" i="1"/>
  <c r="P582" i="1"/>
  <c r="R581" i="1"/>
  <c r="L583" i="1"/>
  <c r="AB582" i="1"/>
  <c r="M583" i="1"/>
  <c r="S583" i="1" s="1"/>
  <c r="Q582" i="1"/>
  <c r="Z580" i="1"/>
  <c r="AD580" i="1" s="1"/>
  <c r="Y581" i="1"/>
  <c r="AC580" i="1"/>
  <c r="BP583" i="1" l="1"/>
  <c r="BQ582" i="1"/>
  <c r="BV581" i="1"/>
  <c r="BO581" i="1"/>
  <c r="BT580" i="1"/>
  <c r="BN581" i="1"/>
  <c r="AP582" i="1"/>
  <c r="BL582" i="1" s="1"/>
  <c r="Z581" i="1"/>
  <c r="AD581" i="1" s="1"/>
  <c r="Y582" i="1"/>
  <c r="AC581" i="1"/>
  <c r="L584" i="1"/>
  <c r="AB583" i="1"/>
  <c r="Q583" i="1"/>
  <c r="M584" i="1"/>
  <c r="S584" i="1" s="1"/>
  <c r="AG581" i="1"/>
  <c r="AN582" i="1"/>
  <c r="BK582" i="1" s="1"/>
  <c r="BU582" i="1" s="1"/>
  <c r="BF581" i="1"/>
  <c r="P583" i="1"/>
  <c r="R582" i="1"/>
  <c r="AM581" i="1"/>
  <c r="BJ581" i="1" s="1"/>
  <c r="BE580" i="1"/>
  <c r="AL580" i="1"/>
  <c r="BI580" i="1" s="1"/>
  <c r="BS580" i="1" s="1"/>
  <c r="BD579" i="1"/>
  <c r="BQ583" i="1" l="1"/>
  <c r="BV582" i="1"/>
  <c r="BN582" i="1"/>
  <c r="BO582" i="1"/>
  <c r="BT581" i="1"/>
  <c r="BP584" i="1"/>
  <c r="AP583" i="1"/>
  <c r="BL583" i="1" s="1"/>
  <c r="BI581" i="1"/>
  <c r="BS581" i="1" s="1"/>
  <c r="P584" i="1"/>
  <c r="R583" i="1"/>
  <c r="L585" i="1"/>
  <c r="AB584" i="1"/>
  <c r="M585" i="1"/>
  <c r="S585" i="1" s="1"/>
  <c r="Q584" i="1"/>
  <c r="AM582" i="1"/>
  <c r="BJ582" i="1" s="1"/>
  <c r="BE581" i="1"/>
  <c r="AN583" i="1"/>
  <c r="BK583" i="1" s="1"/>
  <c r="BU583" i="1" s="1"/>
  <c r="BF582" i="1"/>
  <c r="Z582" i="1"/>
  <c r="AD582" i="1" s="1"/>
  <c r="AC582" i="1"/>
  <c r="Y583" i="1"/>
  <c r="AL581" i="1"/>
  <c r="BD580" i="1"/>
  <c r="AG582" i="1"/>
  <c r="BP585" i="1" l="1"/>
  <c r="BN583" i="1"/>
  <c r="BO583" i="1"/>
  <c r="BT582" i="1"/>
  <c r="BQ584" i="1"/>
  <c r="BV583" i="1"/>
  <c r="AP584" i="1"/>
  <c r="BL584" i="1" s="1"/>
  <c r="L586" i="1"/>
  <c r="AB585" i="1"/>
  <c r="Q585" i="1"/>
  <c r="M586" i="1"/>
  <c r="S586" i="1" s="1"/>
  <c r="AL582" i="1"/>
  <c r="BI582" i="1" s="1"/>
  <c r="BS582" i="1" s="1"/>
  <c r="BD581" i="1"/>
  <c r="AG583" i="1"/>
  <c r="AM583" i="1"/>
  <c r="BJ583" i="1" s="1"/>
  <c r="BE582" i="1"/>
  <c r="Z583" i="1"/>
  <c r="AD583" i="1" s="1"/>
  <c r="AC583" i="1"/>
  <c r="Y584" i="1"/>
  <c r="AN584" i="1"/>
  <c r="BK584" i="1" s="1"/>
  <c r="BU584" i="1" s="1"/>
  <c r="BF583" i="1"/>
  <c r="P585" i="1"/>
  <c r="R584" i="1"/>
  <c r="BN584" i="1" l="1"/>
  <c r="BQ585" i="1"/>
  <c r="BV584" i="1"/>
  <c r="BO584" i="1"/>
  <c r="BT583" i="1"/>
  <c r="BP586" i="1"/>
  <c r="AP585" i="1"/>
  <c r="BL585" i="1" s="1"/>
  <c r="BJ584" i="1"/>
  <c r="P586" i="1"/>
  <c r="R585" i="1"/>
  <c r="AN585" i="1"/>
  <c r="BK585" i="1" s="1"/>
  <c r="BU585" i="1" s="1"/>
  <c r="BF584" i="1"/>
  <c r="AG584" i="1"/>
  <c r="Z584" i="1"/>
  <c r="AD584" i="1" s="1"/>
  <c r="Y585" i="1"/>
  <c r="AC584" i="1"/>
  <c r="AM584" i="1"/>
  <c r="BE583" i="1"/>
  <c r="AL583" i="1"/>
  <c r="BI583" i="1" s="1"/>
  <c r="BS583" i="1" s="1"/>
  <c r="BD582" i="1"/>
  <c r="L587" i="1"/>
  <c r="AB586" i="1"/>
  <c r="M587" i="1"/>
  <c r="S587" i="1" s="1"/>
  <c r="Q586" i="1"/>
  <c r="BP587" i="1" l="1"/>
  <c r="BO585" i="1"/>
  <c r="BT584" i="1"/>
  <c r="BN585" i="1"/>
  <c r="BQ586" i="1"/>
  <c r="BV585" i="1"/>
  <c r="AP586" i="1"/>
  <c r="BL586" i="1" s="1"/>
  <c r="AL584" i="1"/>
  <c r="BI584" i="1" s="1"/>
  <c r="BS584" i="1" s="1"/>
  <c r="BD583" i="1"/>
  <c r="L588" i="1"/>
  <c r="AB587" i="1"/>
  <c r="Q587" i="1"/>
  <c r="M588" i="1"/>
  <c r="S588" i="1" s="1"/>
  <c r="AM585" i="1"/>
  <c r="BJ585" i="1" s="1"/>
  <c r="BE584" i="1"/>
  <c r="Z585" i="1"/>
  <c r="AD585" i="1" s="1"/>
  <c r="AC585" i="1"/>
  <c r="Y586" i="1"/>
  <c r="AN586" i="1"/>
  <c r="BK586" i="1" s="1"/>
  <c r="BU586" i="1" s="1"/>
  <c r="BF585" i="1"/>
  <c r="AG585" i="1"/>
  <c r="P587" i="1"/>
  <c r="R586" i="1"/>
  <c r="BO586" i="1" l="1"/>
  <c r="BT585" i="1"/>
  <c r="BN586" i="1"/>
  <c r="BP588" i="1"/>
  <c r="BQ587" i="1"/>
  <c r="BV586" i="1"/>
  <c r="AP587" i="1"/>
  <c r="BL587" i="1" s="1"/>
  <c r="P588" i="1"/>
  <c r="R587" i="1"/>
  <c r="AM586" i="1"/>
  <c r="BJ586" i="1" s="1"/>
  <c r="BE585" i="1"/>
  <c r="AN587" i="1"/>
  <c r="BK587" i="1" s="1"/>
  <c r="BU587" i="1" s="1"/>
  <c r="BF586" i="1"/>
  <c r="Z586" i="1"/>
  <c r="AD586" i="1" s="1"/>
  <c r="Y587" i="1"/>
  <c r="AC586" i="1"/>
  <c r="L589" i="1"/>
  <c r="AB588" i="1"/>
  <c r="M589" i="1"/>
  <c r="S589" i="1" s="1"/>
  <c r="Q588" i="1"/>
  <c r="AG586" i="1"/>
  <c r="AL585" i="1"/>
  <c r="BI585" i="1" s="1"/>
  <c r="BS585" i="1" s="1"/>
  <c r="BD584" i="1"/>
  <c r="BQ588" i="1" l="1"/>
  <c r="BV587" i="1"/>
  <c r="BP589" i="1"/>
  <c r="BO587" i="1"/>
  <c r="BT586" i="1"/>
  <c r="BN587" i="1"/>
  <c r="AP588" i="1"/>
  <c r="BL588" i="1" s="1"/>
  <c r="BK588" i="1"/>
  <c r="BU588" i="1" s="1"/>
  <c r="AL586" i="1"/>
  <c r="BI586" i="1" s="1"/>
  <c r="BS586" i="1" s="1"/>
  <c r="BD585" i="1"/>
  <c r="Z587" i="1"/>
  <c r="AD587" i="1" s="1"/>
  <c r="Y588" i="1"/>
  <c r="AC587" i="1"/>
  <c r="AM587" i="1"/>
  <c r="BJ587" i="1" s="1"/>
  <c r="BE586" i="1"/>
  <c r="AG587" i="1"/>
  <c r="L590" i="1"/>
  <c r="AB589" i="1"/>
  <c r="Q589" i="1"/>
  <c r="M590" i="1"/>
  <c r="S590" i="1" s="1"/>
  <c r="AN588" i="1"/>
  <c r="BF587" i="1"/>
  <c r="P589" i="1"/>
  <c r="R588" i="1"/>
  <c r="BP590" i="1" l="1"/>
  <c r="BN588" i="1"/>
  <c r="BO588" i="1"/>
  <c r="BT587" i="1"/>
  <c r="BQ589" i="1"/>
  <c r="BV588" i="1"/>
  <c r="AP589" i="1"/>
  <c r="BL589" i="1" s="1"/>
  <c r="P590" i="1"/>
  <c r="R589" i="1"/>
  <c r="AG588" i="1"/>
  <c r="AN589" i="1"/>
  <c r="BK589" i="1" s="1"/>
  <c r="BU589" i="1" s="1"/>
  <c r="BF588" i="1"/>
  <c r="L591" i="1"/>
  <c r="AB590" i="1"/>
  <c r="Q590" i="1"/>
  <c r="M591" i="1"/>
  <c r="S591" i="1" s="1"/>
  <c r="AM588" i="1"/>
  <c r="BJ588" i="1" s="1"/>
  <c r="BE587" i="1"/>
  <c r="Z588" i="1"/>
  <c r="AD588" i="1" s="1"/>
  <c r="AC588" i="1"/>
  <c r="Y589" i="1"/>
  <c r="AL587" i="1"/>
  <c r="BI587" i="1" s="1"/>
  <c r="BS587" i="1" s="1"/>
  <c r="BD586" i="1"/>
  <c r="BQ590" i="1" l="1"/>
  <c r="BV589" i="1"/>
  <c r="BO589" i="1"/>
  <c r="BT588" i="1"/>
  <c r="BP591" i="1"/>
  <c r="BN589" i="1"/>
  <c r="AP590" i="1"/>
  <c r="BL590" i="1" s="1"/>
  <c r="AL588" i="1"/>
  <c r="BI588" i="1" s="1"/>
  <c r="BS588" i="1" s="1"/>
  <c r="BD587" i="1"/>
  <c r="Z589" i="1"/>
  <c r="AD589" i="1" s="1"/>
  <c r="Y590" i="1"/>
  <c r="AC589" i="1"/>
  <c r="L592" i="1"/>
  <c r="AB591" i="1"/>
  <c r="Q591" i="1"/>
  <c r="M592" i="1"/>
  <c r="S592" i="1" s="1"/>
  <c r="AM589" i="1"/>
  <c r="BJ589" i="1" s="1"/>
  <c r="BE588" i="1"/>
  <c r="AG589" i="1"/>
  <c r="AN590" i="1"/>
  <c r="BK590" i="1" s="1"/>
  <c r="BU590" i="1" s="1"/>
  <c r="BF589" i="1"/>
  <c r="P591" i="1"/>
  <c r="R590" i="1"/>
  <c r="BN590" i="1" l="1"/>
  <c r="BP592" i="1"/>
  <c r="BQ591" i="1"/>
  <c r="BV590" i="1"/>
  <c r="BO590" i="1"/>
  <c r="BT589" i="1"/>
  <c r="AP591" i="1"/>
  <c r="BL591" i="1" s="1"/>
  <c r="AG590" i="1"/>
  <c r="P592" i="1"/>
  <c r="R591" i="1"/>
  <c r="Z590" i="1"/>
  <c r="AD590" i="1" s="1"/>
  <c r="AC590" i="1"/>
  <c r="Y591" i="1"/>
  <c r="AM590" i="1"/>
  <c r="BJ590" i="1" s="1"/>
  <c r="BE589" i="1"/>
  <c r="L593" i="1"/>
  <c r="AB592" i="1"/>
  <c r="Q592" i="1"/>
  <c r="M593" i="1"/>
  <c r="S593" i="1" s="1"/>
  <c r="AN591" i="1"/>
  <c r="BK591" i="1" s="1"/>
  <c r="BU591" i="1" s="1"/>
  <c r="BF590" i="1"/>
  <c r="AL589" i="1"/>
  <c r="BI589" i="1" s="1"/>
  <c r="BS589" i="1" s="1"/>
  <c r="BD588" i="1"/>
  <c r="BP593" i="1" l="1"/>
  <c r="BQ592" i="1"/>
  <c r="BV591" i="1"/>
  <c r="BN591" i="1"/>
  <c r="BO591" i="1"/>
  <c r="BT590" i="1"/>
  <c r="AP592" i="1"/>
  <c r="BL592" i="1" s="1"/>
  <c r="BK592" i="1"/>
  <c r="BU592" i="1" s="1"/>
  <c r="P593" i="1"/>
  <c r="R592" i="1"/>
  <c r="AN592" i="1"/>
  <c r="BF591" i="1"/>
  <c r="L594" i="1"/>
  <c r="AB593" i="1"/>
  <c r="Q593" i="1"/>
  <c r="M594" i="1"/>
  <c r="S594" i="1" s="1"/>
  <c r="AL590" i="1"/>
  <c r="BI590" i="1" s="1"/>
  <c r="BS590" i="1" s="1"/>
  <c r="BD589" i="1"/>
  <c r="AM591" i="1"/>
  <c r="BJ591" i="1" s="1"/>
  <c r="BE590" i="1"/>
  <c r="Z591" i="1"/>
  <c r="AD591" i="1" s="1"/>
  <c r="AC591" i="1"/>
  <c r="Y592" i="1"/>
  <c r="AG591" i="1"/>
  <c r="BO592" i="1" l="1"/>
  <c r="BT591" i="1"/>
  <c r="BN592" i="1"/>
  <c r="BP594" i="1"/>
  <c r="BQ593" i="1"/>
  <c r="BV592" i="1"/>
  <c r="AP593" i="1"/>
  <c r="BL593" i="1" s="1"/>
  <c r="AG592" i="1"/>
  <c r="Z592" i="1"/>
  <c r="AD592" i="1" s="1"/>
  <c r="AC592" i="1"/>
  <c r="Y593" i="1"/>
  <c r="AM592" i="1"/>
  <c r="BJ592" i="1" s="1"/>
  <c r="BE591" i="1"/>
  <c r="AN593" i="1"/>
  <c r="BK593" i="1" s="1"/>
  <c r="BU593" i="1" s="1"/>
  <c r="BF592" i="1"/>
  <c r="AL591" i="1"/>
  <c r="BI591" i="1" s="1"/>
  <c r="BS591" i="1" s="1"/>
  <c r="BD590" i="1"/>
  <c r="L595" i="1"/>
  <c r="AB594" i="1"/>
  <c r="M595" i="1"/>
  <c r="S595" i="1" s="1"/>
  <c r="Q594" i="1"/>
  <c r="P594" i="1"/>
  <c r="R593" i="1"/>
  <c r="BN593" i="1" l="1"/>
  <c r="BQ594" i="1"/>
  <c r="BV593" i="1"/>
  <c r="BP595" i="1"/>
  <c r="BO593" i="1"/>
  <c r="BT592" i="1"/>
  <c r="AP594" i="1"/>
  <c r="BL594" i="1" s="1"/>
  <c r="P595" i="1"/>
  <c r="R594" i="1"/>
  <c r="AN594" i="1"/>
  <c r="BK594" i="1" s="1"/>
  <c r="BU594" i="1" s="1"/>
  <c r="BF593" i="1"/>
  <c r="AL592" i="1"/>
  <c r="BI592" i="1" s="1"/>
  <c r="BS592" i="1" s="1"/>
  <c r="BD591" i="1"/>
  <c r="AM593" i="1"/>
  <c r="BJ593" i="1" s="1"/>
  <c r="BE592" i="1"/>
  <c r="L596" i="1"/>
  <c r="AB595" i="1"/>
  <c r="Q595" i="1"/>
  <c r="M596" i="1"/>
  <c r="S596" i="1" s="1"/>
  <c r="Z593" i="1"/>
  <c r="AD593" i="1" s="1"/>
  <c r="Y594" i="1"/>
  <c r="AC593" i="1"/>
  <c r="AG593" i="1"/>
  <c r="BQ595" i="1" l="1"/>
  <c r="BV594" i="1"/>
  <c r="BP596" i="1"/>
  <c r="BN594" i="1"/>
  <c r="BO594" i="1"/>
  <c r="BT593" i="1"/>
  <c r="AP595" i="1"/>
  <c r="BL595" i="1" s="1"/>
  <c r="AN595" i="1"/>
  <c r="BK595" i="1" s="1"/>
  <c r="BU595" i="1" s="1"/>
  <c r="BF594" i="1"/>
  <c r="Z594" i="1"/>
  <c r="AD594" i="1" s="1"/>
  <c r="AC594" i="1"/>
  <c r="Y595" i="1"/>
  <c r="AG594" i="1"/>
  <c r="AM594" i="1"/>
  <c r="BJ594" i="1" s="1"/>
  <c r="BE593" i="1"/>
  <c r="L597" i="1"/>
  <c r="AB596" i="1"/>
  <c r="Q596" i="1"/>
  <c r="M597" i="1"/>
  <c r="S597" i="1" s="1"/>
  <c r="AL593" i="1"/>
  <c r="BI593" i="1" s="1"/>
  <c r="BS593" i="1" s="1"/>
  <c r="BD592" i="1"/>
  <c r="P596" i="1"/>
  <c r="R595" i="1"/>
  <c r="BO595" i="1" l="1"/>
  <c r="BT594" i="1"/>
  <c r="BQ596" i="1"/>
  <c r="BV595" i="1"/>
  <c r="BP597" i="1"/>
  <c r="BN595" i="1"/>
  <c r="AP596" i="1"/>
  <c r="BL596" i="1" s="1"/>
  <c r="BI594" i="1"/>
  <c r="BS594" i="1" s="1"/>
  <c r="P597" i="1"/>
  <c r="R596" i="1"/>
  <c r="AL594" i="1"/>
  <c r="BD593" i="1"/>
  <c r="L598" i="1"/>
  <c r="AB597" i="1"/>
  <c r="Q597" i="1"/>
  <c r="M598" i="1"/>
  <c r="S598" i="1" s="1"/>
  <c r="AG595" i="1"/>
  <c r="AM595" i="1"/>
  <c r="BJ595" i="1" s="1"/>
  <c r="BE594" i="1"/>
  <c r="Z595" i="1"/>
  <c r="AD595" i="1" s="1"/>
  <c r="Y596" i="1"/>
  <c r="AC595" i="1"/>
  <c r="AN596" i="1"/>
  <c r="BK596" i="1" s="1"/>
  <c r="BU596" i="1" s="1"/>
  <c r="BF595" i="1"/>
  <c r="BQ597" i="1" l="1"/>
  <c r="BV596" i="1"/>
  <c r="BP598" i="1"/>
  <c r="BO596" i="1"/>
  <c r="BT595" i="1"/>
  <c r="BN596" i="1"/>
  <c r="AP597" i="1"/>
  <c r="BL597" i="1" s="1"/>
  <c r="BI595" i="1"/>
  <c r="BS595" i="1" s="1"/>
  <c r="AN597" i="1"/>
  <c r="BK597" i="1" s="1"/>
  <c r="BU597" i="1" s="1"/>
  <c r="BF596" i="1"/>
  <c r="AL595" i="1"/>
  <c r="BD594" i="1"/>
  <c r="Z596" i="1"/>
  <c r="AD596" i="1" s="1"/>
  <c r="AC596" i="1"/>
  <c r="Y597" i="1"/>
  <c r="AM596" i="1"/>
  <c r="BJ596" i="1" s="1"/>
  <c r="BE595" i="1"/>
  <c r="AG596" i="1"/>
  <c r="L599" i="1"/>
  <c r="AB598" i="1"/>
  <c r="Q598" i="1"/>
  <c r="M599" i="1"/>
  <c r="S599" i="1" s="1"/>
  <c r="P598" i="1"/>
  <c r="R597" i="1"/>
  <c r="BN597" i="1" l="1"/>
  <c r="BO597" i="1"/>
  <c r="BT596" i="1"/>
  <c r="BQ598" i="1"/>
  <c r="BV597" i="1"/>
  <c r="BP599" i="1"/>
  <c r="AP598" i="1"/>
  <c r="BL598" i="1" s="1"/>
  <c r="BI596" i="1"/>
  <c r="BS596" i="1" s="1"/>
  <c r="P599" i="1"/>
  <c r="R598" i="1"/>
  <c r="Z597" i="1"/>
  <c r="AD597" i="1" s="1"/>
  <c r="Y598" i="1"/>
  <c r="AC597" i="1"/>
  <c r="AL596" i="1"/>
  <c r="BD595" i="1"/>
  <c r="L600" i="1"/>
  <c r="AB599" i="1"/>
  <c r="Q599" i="1"/>
  <c r="M600" i="1"/>
  <c r="S600" i="1" s="1"/>
  <c r="AM597" i="1"/>
  <c r="BJ597" i="1" s="1"/>
  <c r="BE596" i="1"/>
  <c r="AG597" i="1"/>
  <c r="AN598" i="1"/>
  <c r="BK598" i="1" s="1"/>
  <c r="BU598" i="1" s="1"/>
  <c r="BF597" i="1"/>
  <c r="BO598" i="1" l="1"/>
  <c r="BT597" i="1"/>
  <c r="BN598" i="1"/>
  <c r="BP600" i="1"/>
  <c r="BQ599" i="1"/>
  <c r="BV598" i="1"/>
  <c r="AP599" i="1"/>
  <c r="BL599" i="1" s="1"/>
  <c r="BJ598" i="1"/>
  <c r="AN599" i="1"/>
  <c r="BK599" i="1" s="1"/>
  <c r="BU599" i="1" s="1"/>
  <c r="BF598" i="1"/>
  <c r="Z598" i="1"/>
  <c r="AD598" i="1" s="1"/>
  <c r="AC598" i="1"/>
  <c r="Y599" i="1"/>
  <c r="AG598" i="1"/>
  <c r="AL597" i="1"/>
  <c r="BI597" i="1" s="1"/>
  <c r="BS597" i="1" s="1"/>
  <c r="BD596" i="1"/>
  <c r="AM598" i="1"/>
  <c r="BE597" i="1"/>
  <c r="L601" i="1"/>
  <c r="AB600" i="1"/>
  <c r="M601" i="1"/>
  <c r="S601" i="1" s="1"/>
  <c r="Q600" i="1"/>
  <c r="P600" i="1"/>
  <c r="R599" i="1"/>
  <c r="BQ600" i="1" l="1"/>
  <c r="BV599" i="1"/>
  <c r="BN599" i="1"/>
  <c r="BP601" i="1"/>
  <c r="BO599" i="1"/>
  <c r="BT598" i="1"/>
  <c r="AP600" i="1"/>
  <c r="BL600" i="1" s="1"/>
  <c r="P601" i="1"/>
  <c r="R600" i="1"/>
  <c r="L602" i="1"/>
  <c r="AB601" i="1"/>
  <c r="Q601" i="1"/>
  <c r="M602" i="1"/>
  <c r="S602" i="1" s="1"/>
  <c r="AL598" i="1"/>
  <c r="BI598" i="1" s="1"/>
  <c r="BS598" i="1" s="1"/>
  <c r="BD597" i="1"/>
  <c r="AM599" i="1"/>
  <c r="BJ599" i="1" s="1"/>
  <c r="BE598" i="1"/>
  <c r="AG599" i="1"/>
  <c r="Z599" i="1"/>
  <c r="AD599" i="1" s="1"/>
  <c r="Y600" i="1"/>
  <c r="AC599" i="1"/>
  <c r="AN600" i="1"/>
  <c r="BK600" i="1" s="1"/>
  <c r="BU600" i="1" s="1"/>
  <c r="BF599" i="1"/>
  <c r="BN600" i="1" l="1"/>
  <c r="BP602" i="1"/>
  <c r="BQ601" i="1"/>
  <c r="BV600" i="1"/>
  <c r="BO600" i="1"/>
  <c r="BT599" i="1"/>
  <c r="AP601" i="1"/>
  <c r="BL601" i="1" s="1"/>
  <c r="AM600" i="1"/>
  <c r="BJ600" i="1" s="1"/>
  <c r="BE599" i="1"/>
  <c r="P602" i="1"/>
  <c r="R601" i="1"/>
  <c r="AN601" i="1"/>
  <c r="BK601" i="1" s="1"/>
  <c r="BU601" i="1" s="1"/>
  <c r="BF600" i="1"/>
  <c r="AG600" i="1"/>
  <c r="AL599" i="1"/>
  <c r="BI599" i="1" s="1"/>
  <c r="BS599" i="1" s="1"/>
  <c r="BD598" i="1"/>
  <c r="L603" i="1"/>
  <c r="AB602" i="1"/>
  <c r="Q602" i="1"/>
  <c r="M603" i="1"/>
  <c r="S603" i="1" s="1"/>
  <c r="Z600" i="1"/>
  <c r="AD600" i="1" s="1"/>
  <c r="Y601" i="1"/>
  <c r="AC600" i="1"/>
  <c r="BP603" i="1" l="1"/>
  <c r="BQ602" i="1"/>
  <c r="BV601" i="1"/>
  <c r="BN601" i="1"/>
  <c r="BO601" i="1"/>
  <c r="BT600" i="1"/>
  <c r="AP602" i="1"/>
  <c r="BL602" i="1" s="1"/>
  <c r="Z601" i="1"/>
  <c r="AD601" i="1" s="1"/>
  <c r="AC601" i="1"/>
  <c r="Y602" i="1"/>
  <c r="AG601" i="1"/>
  <c r="L604" i="1"/>
  <c r="AB603" i="1"/>
  <c r="Q603" i="1"/>
  <c r="M604" i="1"/>
  <c r="S604" i="1" s="1"/>
  <c r="P603" i="1"/>
  <c r="R602" i="1"/>
  <c r="AL600" i="1"/>
  <c r="BI600" i="1" s="1"/>
  <c r="BS600" i="1" s="1"/>
  <c r="BD599" i="1"/>
  <c r="AN602" i="1"/>
  <c r="BK602" i="1" s="1"/>
  <c r="BU602" i="1" s="1"/>
  <c r="BF601" i="1"/>
  <c r="AM601" i="1"/>
  <c r="BJ601" i="1" s="1"/>
  <c r="BE600" i="1"/>
  <c r="BO602" i="1" l="1"/>
  <c r="BT601" i="1"/>
  <c r="BN602" i="1"/>
  <c r="BP604" i="1"/>
  <c r="BQ603" i="1"/>
  <c r="BV602" i="1"/>
  <c r="AP603" i="1"/>
  <c r="BL603" i="1" s="1"/>
  <c r="BK603" i="1"/>
  <c r="BU603" i="1" s="1"/>
  <c r="AL601" i="1"/>
  <c r="BI601" i="1" s="1"/>
  <c r="BS601" i="1" s="1"/>
  <c r="BD600" i="1"/>
  <c r="Z602" i="1"/>
  <c r="AD602" i="1" s="1"/>
  <c r="Y603" i="1"/>
  <c r="AC602" i="1"/>
  <c r="AN603" i="1"/>
  <c r="BF602" i="1"/>
  <c r="P604" i="1"/>
  <c r="R603" i="1"/>
  <c r="L605" i="1"/>
  <c r="AB604" i="1"/>
  <c r="Q604" i="1"/>
  <c r="M605" i="1"/>
  <c r="S605" i="1" s="1"/>
  <c r="AM602" i="1"/>
  <c r="BJ602" i="1" s="1"/>
  <c r="BE601" i="1"/>
  <c r="AG602" i="1"/>
  <c r="BQ604" i="1" l="1"/>
  <c r="BV603" i="1"/>
  <c r="BP605" i="1"/>
  <c r="BN603" i="1"/>
  <c r="BO603" i="1"/>
  <c r="BT602" i="1"/>
  <c r="AP604" i="1"/>
  <c r="BL604" i="1" s="1"/>
  <c r="BK604" i="1"/>
  <c r="BU604" i="1" s="1"/>
  <c r="AG603" i="1"/>
  <c r="P605" i="1"/>
  <c r="R604" i="1"/>
  <c r="AM603" i="1"/>
  <c r="BJ603" i="1" s="1"/>
  <c r="BE602" i="1"/>
  <c r="L606" i="1"/>
  <c r="AB605" i="1"/>
  <c r="Q605" i="1"/>
  <c r="M606" i="1"/>
  <c r="S606" i="1" s="1"/>
  <c r="AN604" i="1"/>
  <c r="BF603" i="1"/>
  <c r="Z603" i="1"/>
  <c r="AD603" i="1" s="1"/>
  <c r="AC603" i="1"/>
  <c r="Y604" i="1"/>
  <c r="AL602" i="1"/>
  <c r="BI602" i="1" s="1"/>
  <c r="BS602" i="1" s="1"/>
  <c r="BD601" i="1"/>
  <c r="BO604" i="1" l="1"/>
  <c r="BT603" i="1"/>
  <c r="BP606" i="1"/>
  <c r="BN604" i="1"/>
  <c r="BQ605" i="1"/>
  <c r="BV604" i="1"/>
  <c r="AP605" i="1"/>
  <c r="BL605" i="1" s="1"/>
  <c r="BK605" i="1"/>
  <c r="BU605" i="1" s="1"/>
  <c r="AL603" i="1"/>
  <c r="BI603" i="1" s="1"/>
  <c r="BS603" i="1" s="1"/>
  <c r="BD602" i="1"/>
  <c r="AN605" i="1"/>
  <c r="BF604" i="1"/>
  <c r="L607" i="1"/>
  <c r="AB606" i="1"/>
  <c r="Q606" i="1"/>
  <c r="M607" i="1"/>
  <c r="S607" i="1" s="1"/>
  <c r="Z604" i="1"/>
  <c r="AD604" i="1" s="1"/>
  <c r="AC604" i="1"/>
  <c r="Y605" i="1"/>
  <c r="P606" i="1"/>
  <c r="R605" i="1"/>
  <c r="AM604" i="1"/>
  <c r="BJ604" i="1" s="1"/>
  <c r="BE603" i="1"/>
  <c r="AG604" i="1"/>
  <c r="BP607" i="1" l="1"/>
  <c r="BN605" i="1"/>
  <c r="BO605" i="1"/>
  <c r="BT604" i="1"/>
  <c r="BQ606" i="1"/>
  <c r="BV605" i="1"/>
  <c r="AP606" i="1"/>
  <c r="BL606" i="1" s="1"/>
  <c r="BK606" i="1"/>
  <c r="BU606" i="1" s="1"/>
  <c r="AG605" i="1"/>
  <c r="Z605" i="1"/>
  <c r="AD605" i="1" s="1"/>
  <c r="Y606" i="1"/>
  <c r="AC605" i="1"/>
  <c r="AN606" i="1"/>
  <c r="BF605" i="1"/>
  <c r="P607" i="1"/>
  <c r="R606" i="1"/>
  <c r="AM605" i="1"/>
  <c r="BJ605" i="1" s="1"/>
  <c r="BE604" i="1"/>
  <c r="L608" i="1"/>
  <c r="AB607" i="1"/>
  <c r="Q607" i="1"/>
  <c r="M608" i="1"/>
  <c r="S608" i="1" s="1"/>
  <c r="AL604" i="1"/>
  <c r="BI604" i="1" s="1"/>
  <c r="BS604" i="1" s="1"/>
  <c r="BD603" i="1"/>
  <c r="BQ607" i="1" l="1"/>
  <c r="BV606" i="1"/>
  <c r="BN606" i="1"/>
  <c r="BO606" i="1"/>
  <c r="BT605" i="1"/>
  <c r="BP608" i="1"/>
  <c r="AP607" i="1"/>
  <c r="BL607" i="1" s="1"/>
  <c r="AL605" i="1"/>
  <c r="BI605" i="1" s="1"/>
  <c r="BS605" i="1" s="1"/>
  <c r="BD604" i="1"/>
  <c r="P608" i="1"/>
  <c r="R607" i="1"/>
  <c r="AN607" i="1"/>
  <c r="BK607" i="1" s="1"/>
  <c r="BU607" i="1" s="1"/>
  <c r="BF606" i="1"/>
  <c r="L609" i="1"/>
  <c r="AB608" i="1"/>
  <c r="M609" i="1"/>
  <c r="S609" i="1" s="1"/>
  <c r="Q608" i="1"/>
  <c r="Z606" i="1"/>
  <c r="AD606" i="1" s="1"/>
  <c r="Y607" i="1"/>
  <c r="AC606" i="1"/>
  <c r="AM606" i="1"/>
  <c r="BJ606" i="1" s="1"/>
  <c r="BE605" i="1"/>
  <c r="AG606" i="1"/>
  <c r="BP609" i="1" l="1"/>
  <c r="BO607" i="1"/>
  <c r="BT606" i="1"/>
  <c r="BQ608" i="1"/>
  <c r="BV607" i="1"/>
  <c r="BN607" i="1"/>
  <c r="AP608" i="1"/>
  <c r="BL608" i="1" s="1"/>
  <c r="AG607" i="1"/>
  <c r="L610" i="1"/>
  <c r="AB609" i="1"/>
  <c r="Q609" i="1"/>
  <c r="M610" i="1"/>
  <c r="S610" i="1" s="1"/>
  <c r="AM607" i="1"/>
  <c r="BJ607" i="1" s="1"/>
  <c r="BE606" i="1"/>
  <c r="Z607" i="1"/>
  <c r="AD607" i="1" s="1"/>
  <c r="Y608" i="1"/>
  <c r="AC607" i="1"/>
  <c r="P609" i="1"/>
  <c r="R608" i="1"/>
  <c r="AN608" i="1"/>
  <c r="BK608" i="1" s="1"/>
  <c r="BU608" i="1" s="1"/>
  <c r="BF607" i="1"/>
  <c r="AL606" i="1"/>
  <c r="BI606" i="1" s="1"/>
  <c r="BS606" i="1" s="1"/>
  <c r="BD605" i="1"/>
  <c r="BN608" i="1" l="1"/>
  <c r="BO608" i="1"/>
  <c r="BT607" i="1"/>
  <c r="BQ609" i="1"/>
  <c r="BV608" i="1"/>
  <c r="BP610" i="1"/>
  <c r="AP609" i="1"/>
  <c r="BL609" i="1" s="1"/>
  <c r="AM608" i="1"/>
  <c r="BJ608" i="1" s="1"/>
  <c r="BE607" i="1"/>
  <c r="L611" i="1"/>
  <c r="AB610" i="1"/>
  <c r="Q610" i="1"/>
  <c r="M611" i="1"/>
  <c r="S611" i="1" s="1"/>
  <c r="AL607" i="1"/>
  <c r="BI607" i="1" s="1"/>
  <c r="BS607" i="1" s="1"/>
  <c r="BD606" i="1"/>
  <c r="AN609" i="1"/>
  <c r="BK609" i="1" s="1"/>
  <c r="BU609" i="1" s="1"/>
  <c r="BF608" i="1"/>
  <c r="Z608" i="1"/>
  <c r="AD608" i="1" s="1"/>
  <c r="Y609" i="1"/>
  <c r="AC608" i="1"/>
  <c r="P610" i="1"/>
  <c r="R609" i="1"/>
  <c r="AG608" i="1"/>
  <c r="BP611" i="1" l="1"/>
  <c r="BO609" i="1"/>
  <c r="BT608" i="1"/>
  <c r="BQ610" i="1"/>
  <c r="BV609" i="1"/>
  <c r="BN609" i="1"/>
  <c r="AP610" i="1"/>
  <c r="BL610" i="1" s="1"/>
  <c r="Z609" i="1"/>
  <c r="AD609" i="1" s="1"/>
  <c r="AC609" i="1"/>
  <c r="Y610" i="1"/>
  <c r="AL608" i="1"/>
  <c r="BI608" i="1" s="1"/>
  <c r="BS608" i="1" s="1"/>
  <c r="BD607" i="1"/>
  <c r="L612" i="1"/>
  <c r="AB611" i="1"/>
  <c r="Q611" i="1"/>
  <c r="M612" i="1"/>
  <c r="S612" i="1" s="1"/>
  <c r="P611" i="1"/>
  <c r="R610" i="1"/>
  <c r="AG609" i="1"/>
  <c r="AN610" i="1"/>
  <c r="BK610" i="1" s="1"/>
  <c r="BU610" i="1" s="1"/>
  <c r="BF609" i="1"/>
  <c r="AM609" i="1"/>
  <c r="BJ609" i="1" s="1"/>
  <c r="BE608" i="1"/>
  <c r="BO610" i="1" l="1"/>
  <c r="BT609" i="1"/>
  <c r="BN610" i="1"/>
  <c r="BQ611" i="1"/>
  <c r="BV610" i="1"/>
  <c r="BP612" i="1"/>
  <c r="AP611" i="1"/>
  <c r="BL611" i="1" s="1"/>
  <c r="AN611" i="1"/>
  <c r="BK611" i="1" s="1"/>
  <c r="BU611" i="1" s="1"/>
  <c r="BF610" i="1"/>
  <c r="L613" i="1"/>
  <c r="AB612" i="1"/>
  <c r="M613" i="1"/>
  <c r="S613" i="1" s="1"/>
  <c r="Q612" i="1"/>
  <c r="AM610" i="1"/>
  <c r="BJ610" i="1" s="1"/>
  <c r="BE609" i="1"/>
  <c r="AG610" i="1"/>
  <c r="AL609" i="1"/>
  <c r="BI609" i="1" s="1"/>
  <c r="BS609" i="1" s="1"/>
  <c r="BD608" i="1"/>
  <c r="Z610" i="1"/>
  <c r="AD610" i="1" s="1"/>
  <c r="AC610" i="1"/>
  <c r="Y611" i="1"/>
  <c r="P612" i="1"/>
  <c r="R611" i="1"/>
  <c r="BP613" i="1" l="1"/>
  <c r="BO611" i="1"/>
  <c r="BT610" i="1"/>
  <c r="BN611" i="1"/>
  <c r="BQ612" i="1"/>
  <c r="BV611" i="1"/>
  <c r="AP612" i="1"/>
  <c r="BL612" i="1" s="1"/>
  <c r="L614" i="1"/>
  <c r="AB613" i="1"/>
  <c r="Q613" i="1"/>
  <c r="M614" i="1"/>
  <c r="S614" i="1" s="1"/>
  <c r="P613" i="1"/>
  <c r="R612" i="1"/>
  <c r="Z611" i="1"/>
  <c r="AD611" i="1" s="1"/>
  <c r="AC611" i="1"/>
  <c r="Y612" i="1"/>
  <c r="AM611" i="1"/>
  <c r="BJ611" i="1" s="1"/>
  <c r="BE610" i="1"/>
  <c r="AL610" i="1"/>
  <c r="BI610" i="1" s="1"/>
  <c r="BS610" i="1" s="1"/>
  <c r="BD609" i="1"/>
  <c r="AG611" i="1"/>
  <c r="AN612" i="1"/>
  <c r="BK612" i="1" s="1"/>
  <c r="BU612" i="1" s="1"/>
  <c r="BF611" i="1"/>
  <c r="BQ613" i="1" l="1"/>
  <c r="BV612" i="1"/>
  <c r="BN612" i="1"/>
  <c r="BP614" i="1"/>
  <c r="BO612" i="1"/>
  <c r="BT611" i="1"/>
  <c r="AP613" i="1"/>
  <c r="BL613" i="1" s="1"/>
  <c r="AL611" i="1"/>
  <c r="BI611" i="1" s="1"/>
  <c r="BS611" i="1" s="1"/>
  <c r="BD610" i="1"/>
  <c r="AG612" i="1"/>
  <c r="AM612" i="1"/>
  <c r="BJ612" i="1" s="1"/>
  <c r="BE611" i="1"/>
  <c r="AN613" i="1"/>
  <c r="BK613" i="1" s="1"/>
  <c r="BU613" i="1" s="1"/>
  <c r="BF612" i="1"/>
  <c r="Z612" i="1"/>
  <c r="AD612" i="1" s="1"/>
  <c r="Y613" i="1"/>
  <c r="AC612" i="1"/>
  <c r="P614" i="1"/>
  <c r="R613" i="1"/>
  <c r="L615" i="1"/>
  <c r="AB614" i="1"/>
  <c r="M615" i="1"/>
  <c r="S615" i="1" s="1"/>
  <c r="Q614" i="1"/>
  <c r="BN613" i="1" l="1"/>
  <c r="BP615" i="1"/>
  <c r="BQ614" i="1"/>
  <c r="BV613" i="1"/>
  <c r="BO613" i="1"/>
  <c r="BT612" i="1"/>
  <c r="AP614" i="1"/>
  <c r="BL614" i="1" s="1"/>
  <c r="P615" i="1"/>
  <c r="R614" i="1"/>
  <c r="AN614" i="1"/>
  <c r="BK614" i="1" s="1"/>
  <c r="BU614" i="1" s="1"/>
  <c r="BF613" i="1"/>
  <c r="L616" i="1"/>
  <c r="AB615" i="1"/>
  <c r="Q615" i="1"/>
  <c r="M616" i="1"/>
  <c r="S616" i="1" s="1"/>
  <c r="Z613" i="1"/>
  <c r="AD613" i="1" s="1"/>
  <c r="Y614" i="1"/>
  <c r="AC613" i="1"/>
  <c r="AG613" i="1"/>
  <c r="AM613" i="1"/>
  <c r="BJ613" i="1" s="1"/>
  <c r="BE612" i="1"/>
  <c r="AL612" i="1"/>
  <c r="BI612" i="1" s="1"/>
  <c r="BS612" i="1" s="1"/>
  <c r="BD611" i="1"/>
  <c r="BP616" i="1" l="1"/>
  <c r="BO614" i="1"/>
  <c r="BT613" i="1"/>
  <c r="BQ615" i="1"/>
  <c r="BV614" i="1"/>
  <c r="BN614" i="1"/>
  <c r="AP615" i="1"/>
  <c r="BL615" i="1" s="1"/>
  <c r="BJ614" i="1"/>
  <c r="AL613" i="1"/>
  <c r="BI613" i="1" s="1"/>
  <c r="BS613" i="1" s="1"/>
  <c r="BD612" i="1"/>
  <c r="AG614" i="1"/>
  <c r="AN615" i="1"/>
  <c r="BK615" i="1" s="1"/>
  <c r="BU615" i="1" s="1"/>
  <c r="BF614" i="1"/>
  <c r="AM614" i="1"/>
  <c r="BE613" i="1"/>
  <c r="Z614" i="1"/>
  <c r="AD614" i="1" s="1"/>
  <c r="Y615" i="1"/>
  <c r="AC614" i="1"/>
  <c r="L617" i="1"/>
  <c r="AB616" i="1"/>
  <c r="Q616" i="1"/>
  <c r="M617" i="1"/>
  <c r="S617" i="1" s="1"/>
  <c r="P616" i="1"/>
  <c r="R615" i="1"/>
  <c r="BN615" i="1" l="1"/>
  <c r="BO615" i="1"/>
  <c r="BT614" i="1"/>
  <c r="BQ616" i="1"/>
  <c r="BV615" i="1"/>
  <c r="BP617" i="1"/>
  <c r="AP616" i="1"/>
  <c r="BL616" i="1" s="1"/>
  <c r="BJ615" i="1"/>
  <c r="P617" i="1"/>
  <c r="R616" i="1"/>
  <c r="AM615" i="1"/>
  <c r="BE614" i="1"/>
  <c r="AG615" i="1"/>
  <c r="L618" i="1"/>
  <c r="AB617" i="1"/>
  <c r="M618" i="1"/>
  <c r="S618" i="1" s="1"/>
  <c r="Q617" i="1"/>
  <c r="Z615" i="1"/>
  <c r="AD615" i="1" s="1"/>
  <c r="Y616" i="1"/>
  <c r="AC615" i="1"/>
  <c r="AN616" i="1"/>
  <c r="BK616" i="1" s="1"/>
  <c r="BU616" i="1" s="1"/>
  <c r="BF615" i="1"/>
  <c r="AL614" i="1"/>
  <c r="BI614" i="1" s="1"/>
  <c r="BS614" i="1" s="1"/>
  <c r="BD613" i="1"/>
  <c r="BP618" i="1" l="1"/>
  <c r="BO616" i="1"/>
  <c r="BT615" i="1"/>
  <c r="BQ617" i="1"/>
  <c r="BV616" i="1"/>
  <c r="BN616" i="1"/>
  <c r="AP617" i="1"/>
  <c r="BL617" i="1" s="1"/>
  <c r="AL615" i="1"/>
  <c r="BI615" i="1" s="1"/>
  <c r="BS615" i="1" s="1"/>
  <c r="BD614" i="1"/>
  <c r="AM616" i="1"/>
  <c r="BJ616" i="1" s="1"/>
  <c r="BE615" i="1"/>
  <c r="AN617" i="1"/>
  <c r="BK617" i="1" s="1"/>
  <c r="BU617" i="1" s="1"/>
  <c r="BF616" i="1"/>
  <c r="Z616" i="1"/>
  <c r="AD616" i="1" s="1"/>
  <c r="Y617" i="1"/>
  <c r="AC616" i="1"/>
  <c r="L619" i="1"/>
  <c r="AB618" i="1"/>
  <c r="Q618" i="1"/>
  <c r="M619" i="1"/>
  <c r="S619" i="1" s="1"/>
  <c r="AG616" i="1"/>
  <c r="P618" i="1"/>
  <c r="R617" i="1"/>
  <c r="BN617" i="1" l="1"/>
  <c r="BO617" i="1"/>
  <c r="BT616" i="1"/>
  <c r="BP619" i="1"/>
  <c r="BQ618" i="1"/>
  <c r="BV617" i="1"/>
  <c r="AP618" i="1"/>
  <c r="BL618" i="1" s="1"/>
  <c r="P619" i="1"/>
  <c r="R618" i="1"/>
  <c r="Z617" i="1"/>
  <c r="AD617" i="1" s="1"/>
  <c r="Y618" i="1"/>
  <c r="AC617" i="1"/>
  <c r="AM617" i="1"/>
  <c r="BJ617" i="1" s="1"/>
  <c r="BE616" i="1"/>
  <c r="AG617" i="1"/>
  <c r="L620" i="1"/>
  <c r="AB619" i="1"/>
  <c r="Q619" i="1"/>
  <c r="M620" i="1"/>
  <c r="S620" i="1" s="1"/>
  <c r="AN618" i="1"/>
  <c r="BK618" i="1" s="1"/>
  <c r="BU618" i="1" s="1"/>
  <c r="BF617" i="1"/>
  <c r="AL616" i="1"/>
  <c r="BI616" i="1" s="1"/>
  <c r="BS616" i="1" s="1"/>
  <c r="BD615" i="1"/>
  <c r="BQ619" i="1" l="1"/>
  <c r="BV618" i="1"/>
  <c r="BP620" i="1"/>
  <c r="BN618" i="1"/>
  <c r="BO618" i="1"/>
  <c r="BT617" i="1"/>
  <c r="AP619" i="1"/>
  <c r="BL619" i="1" s="1"/>
  <c r="AL617" i="1"/>
  <c r="BI617" i="1" s="1"/>
  <c r="BS617" i="1" s="1"/>
  <c r="BD616" i="1"/>
  <c r="Z618" i="1"/>
  <c r="AD618" i="1" s="1"/>
  <c r="Y619" i="1"/>
  <c r="AC618" i="1"/>
  <c r="AN619" i="1"/>
  <c r="BK619" i="1" s="1"/>
  <c r="BU619" i="1" s="1"/>
  <c r="BF618" i="1"/>
  <c r="L621" i="1"/>
  <c r="AB620" i="1"/>
  <c r="Q620" i="1"/>
  <c r="M621" i="1"/>
  <c r="S621" i="1" s="1"/>
  <c r="AM618" i="1"/>
  <c r="BJ618" i="1" s="1"/>
  <c r="BE617" i="1"/>
  <c r="AG618" i="1"/>
  <c r="P620" i="1"/>
  <c r="R619" i="1"/>
  <c r="BP621" i="1" l="1"/>
  <c r="BN619" i="1"/>
  <c r="BQ620" i="1"/>
  <c r="BV619" i="1"/>
  <c r="BO619" i="1"/>
  <c r="BT618" i="1"/>
  <c r="AP620" i="1"/>
  <c r="BL620" i="1" s="1"/>
  <c r="AM619" i="1"/>
  <c r="BJ619" i="1" s="1"/>
  <c r="BE618" i="1"/>
  <c r="Z619" i="1"/>
  <c r="AD619" i="1" s="1"/>
  <c r="Y620" i="1"/>
  <c r="AC619" i="1"/>
  <c r="AG619" i="1"/>
  <c r="AN620" i="1"/>
  <c r="BK620" i="1" s="1"/>
  <c r="BU620" i="1" s="1"/>
  <c r="BF619" i="1"/>
  <c r="P621" i="1"/>
  <c r="R620" i="1"/>
  <c r="L622" i="1"/>
  <c r="AB621" i="1"/>
  <c r="M622" i="1"/>
  <c r="S622" i="1" s="1"/>
  <c r="Q621" i="1"/>
  <c r="AL618" i="1"/>
  <c r="BI618" i="1" s="1"/>
  <c r="BS618" i="1" s="1"/>
  <c r="BD617" i="1"/>
  <c r="BO620" i="1" l="1"/>
  <c r="BT619" i="1"/>
  <c r="BQ621" i="1"/>
  <c r="BV620" i="1"/>
  <c r="BP622" i="1"/>
  <c r="BN620" i="1"/>
  <c r="AP621" i="1"/>
  <c r="BL621" i="1" s="1"/>
  <c r="L623" i="1"/>
  <c r="AB622" i="1"/>
  <c r="Q622" i="1"/>
  <c r="M623" i="1"/>
  <c r="S623" i="1" s="1"/>
  <c r="Z620" i="1"/>
  <c r="AD620" i="1" s="1"/>
  <c r="AC620" i="1"/>
  <c r="Y621" i="1"/>
  <c r="P622" i="1"/>
  <c r="R621" i="1"/>
  <c r="AG620" i="1"/>
  <c r="AL619" i="1"/>
  <c r="BI619" i="1" s="1"/>
  <c r="BS619" i="1" s="1"/>
  <c r="BD618" i="1"/>
  <c r="AN621" i="1"/>
  <c r="BK621" i="1" s="1"/>
  <c r="BU621" i="1" s="1"/>
  <c r="BF620" i="1"/>
  <c r="AM620" i="1"/>
  <c r="BJ620" i="1" s="1"/>
  <c r="BE619" i="1"/>
  <c r="BN621" i="1" l="1"/>
  <c r="BQ622" i="1"/>
  <c r="BV621" i="1"/>
  <c r="BP623" i="1"/>
  <c r="BO621" i="1"/>
  <c r="BT620" i="1"/>
  <c r="AP622" i="1"/>
  <c r="BL622" i="1" s="1"/>
  <c r="BK622" i="1"/>
  <c r="BU622" i="1" s="1"/>
  <c r="AM621" i="1"/>
  <c r="BJ621" i="1" s="1"/>
  <c r="BE620" i="1"/>
  <c r="AN622" i="1"/>
  <c r="BF621" i="1"/>
  <c r="AG621" i="1"/>
  <c r="AL620" i="1"/>
  <c r="BI620" i="1" s="1"/>
  <c r="BS620" i="1" s="1"/>
  <c r="BD619" i="1"/>
  <c r="P623" i="1"/>
  <c r="R622" i="1"/>
  <c r="Z621" i="1"/>
  <c r="AD621" i="1" s="1"/>
  <c r="Y622" i="1"/>
  <c r="AC621" i="1"/>
  <c r="L624" i="1"/>
  <c r="AB623" i="1"/>
  <c r="Q623" i="1"/>
  <c r="M624" i="1"/>
  <c r="S624" i="1" s="1"/>
  <c r="BO622" i="1" l="1"/>
  <c r="BT621" i="1"/>
  <c r="BP624" i="1"/>
  <c r="BN622" i="1"/>
  <c r="BQ623" i="1"/>
  <c r="BV622" i="1"/>
  <c r="AP623" i="1"/>
  <c r="BL623" i="1" s="1"/>
  <c r="BK623" i="1"/>
  <c r="BU623" i="1" s="1"/>
  <c r="AL621" i="1"/>
  <c r="BI621" i="1" s="1"/>
  <c r="BS621" i="1" s="1"/>
  <c r="BD620" i="1"/>
  <c r="Z622" i="1"/>
  <c r="AD622" i="1" s="1"/>
  <c r="Y623" i="1"/>
  <c r="AC622" i="1"/>
  <c r="L625" i="1"/>
  <c r="AB624" i="1"/>
  <c r="Q624" i="1"/>
  <c r="M625" i="1"/>
  <c r="S625" i="1" s="1"/>
  <c r="AN623" i="1"/>
  <c r="BF622" i="1"/>
  <c r="P624" i="1"/>
  <c r="R623" i="1"/>
  <c r="AG622" i="1"/>
  <c r="AM622" i="1"/>
  <c r="BJ622" i="1" s="1"/>
  <c r="BE621" i="1"/>
  <c r="BQ624" i="1" l="1"/>
  <c r="BV623" i="1"/>
  <c r="BP625" i="1"/>
  <c r="BO623" i="1"/>
  <c r="BT622" i="1"/>
  <c r="BN623" i="1"/>
  <c r="AP624" i="1"/>
  <c r="BL624" i="1" s="1"/>
  <c r="BK624" i="1"/>
  <c r="BU624" i="1" s="1"/>
  <c r="AM623" i="1"/>
  <c r="BJ623" i="1" s="1"/>
  <c r="BE622" i="1"/>
  <c r="P625" i="1"/>
  <c r="R624" i="1"/>
  <c r="Z623" i="1"/>
  <c r="AD623" i="1" s="1"/>
  <c r="Y624" i="1"/>
  <c r="AC623" i="1"/>
  <c r="AG623" i="1"/>
  <c r="AN624" i="1"/>
  <c r="BF623" i="1"/>
  <c r="L626" i="1"/>
  <c r="AB625" i="1"/>
  <c r="Q625" i="1"/>
  <c r="M626" i="1"/>
  <c r="S626" i="1" s="1"/>
  <c r="AL622" i="1"/>
  <c r="BI622" i="1" s="1"/>
  <c r="BS622" i="1" s="1"/>
  <c r="BD621" i="1"/>
  <c r="BN624" i="1" l="1"/>
  <c r="BP626" i="1"/>
  <c r="BO624" i="1"/>
  <c r="BT623" i="1"/>
  <c r="BQ625" i="1"/>
  <c r="BV624" i="1"/>
  <c r="AP625" i="1"/>
  <c r="BL625" i="1" s="1"/>
  <c r="AL623" i="1"/>
  <c r="BI623" i="1" s="1"/>
  <c r="BS623" i="1" s="1"/>
  <c r="BD622" i="1"/>
  <c r="AG624" i="1"/>
  <c r="P626" i="1"/>
  <c r="R625" i="1"/>
  <c r="L627" i="1"/>
  <c r="AB626" i="1"/>
  <c r="Q626" i="1"/>
  <c r="M627" i="1"/>
  <c r="S627" i="1" s="1"/>
  <c r="AN625" i="1"/>
  <c r="BK625" i="1" s="1"/>
  <c r="BU625" i="1" s="1"/>
  <c r="BF624" i="1"/>
  <c r="Z624" i="1"/>
  <c r="AD624" i="1" s="1"/>
  <c r="Y625" i="1"/>
  <c r="AC624" i="1"/>
  <c r="AM624" i="1"/>
  <c r="BJ624" i="1" s="1"/>
  <c r="BE623" i="1"/>
  <c r="BP627" i="1" l="1"/>
  <c r="BO625" i="1"/>
  <c r="BT624" i="1"/>
  <c r="BN625" i="1"/>
  <c r="BQ626" i="1"/>
  <c r="BV625" i="1"/>
  <c r="AP626" i="1"/>
  <c r="BL626" i="1" s="1"/>
  <c r="AM625" i="1"/>
  <c r="BJ625" i="1" s="1"/>
  <c r="BE624" i="1"/>
  <c r="AN626" i="1"/>
  <c r="BK626" i="1" s="1"/>
  <c r="BU626" i="1" s="1"/>
  <c r="BF625" i="1"/>
  <c r="L628" i="1"/>
  <c r="AB627" i="1"/>
  <c r="M628" i="1"/>
  <c r="S628" i="1" s="1"/>
  <c r="Q627" i="1"/>
  <c r="AG625" i="1"/>
  <c r="Z625" i="1"/>
  <c r="AD625" i="1" s="1"/>
  <c r="Y626" i="1"/>
  <c r="AC625" i="1"/>
  <c r="P627" i="1"/>
  <c r="R626" i="1"/>
  <c r="AL624" i="1"/>
  <c r="BI624" i="1" s="1"/>
  <c r="BS624" i="1" s="1"/>
  <c r="BD623" i="1"/>
  <c r="BO626" i="1" l="1"/>
  <c r="BT625" i="1"/>
  <c r="BQ627" i="1"/>
  <c r="BV626" i="1"/>
  <c r="BN626" i="1"/>
  <c r="BP628" i="1"/>
  <c r="AP627" i="1"/>
  <c r="BL627" i="1" s="1"/>
  <c r="AL625" i="1"/>
  <c r="BI625" i="1" s="1"/>
  <c r="BS625" i="1" s="1"/>
  <c r="BD624" i="1"/>
  <c r="Z626" i="1"/>
  <c r="AD626" i="1" s="1"/>
  <c r="AC626" i="1"/>
  <c r="Y627" i="1"/>
  <c r="P628" i="1"/>
  <c r="R627" i="1"/>
  <c r="AN627" i="1"/>
  <c r="BK627" i="1" s="1"/>
  <c r="BU627" i="1" s="1"/>
  <c r="BF626" i="1"/>
  <c r="AG626" i="1"/>
  <c r="L629" i="1"/>
  <c r="AB628" i="1"/>
  <c r="Q628" i="1"/>
  <c r="M629" i="1"/>
  <c r="S629" i="1" s="1"/>
  <c r="AM626" i="1"/>
  <c r="BJ626" i="1" s="1"/>
  <c r="BE625" i="1"/>
  <c r="BP629" i="1" l="1"/>
  <c r="BN627" i="1"/>
  <c r="BO627" i="1"/>
  <c r="BT626" i="1"/>
  <c r="BQ628" i="1"/>
  <c r="BV627" i="1"/>
  <c r="AP628" i="1"/>
  <c r="BL628" i="1" s="1"/>
  <c r="AM627" i="1"/>
  <c r="BJ627" i="1" s="1"/>
  <c r="BE626" i="1"/>
  <c r="L630" i="1"/>
  <c r="AB629" i="1"/>
  <c r="M630" i="1"/>
  <c r="S630" i="1" s="1"/>
  <c r="Q629" i="1"/>
  <c r="AG627" i="1"/>
  <c r="P629" i="1"/>
  <c r="R628" i="1"/>
  <c r="AN628" i="1"/>
  <c r="BK628" i="1" s="1"/>
  <c r="BU628" i="1" s="1"/>
  <c r="BF627" i="1"/>
  <c r="Z627" i="1"/>
  <c r="AD627" i="1" s="1"/>
  <c r="AC627" i="1"/>
  <c r="Y628" i="1"/>
  <c r="AL626" i="1"/>
  <c r="BI626" i="1" s="1"/>
  <c r="BS626" i="1" s="1"/>
  <c r="BD625" i="1"/>
  <c r="BQ629" i="1" l="1"/>
  <c r="BV628" i="1"/>
  <c r="BN628" i="1"/>
  <c r="BO628" i="1"/>
  <c r="BT627" i="1"/>
  <c r="BP630" i="1"/>
  <c r="AP629" i="1"/>
  <c r="BL629" i="1" s="1"/>
  <c r="Z628" i="1"/>
  <c r="AD628" i="1" s="1"/>
  <c r="AC628" i="1"/>
  <c r="Y629" i="1"/>
  <c r="L631" i="1"/>
  <c r="AB630" i="1"/>
  <c r="Q630" i="1"/>
  <c r="M631" i="1"/>
  <c r="S631" i="1" s="1"/>
  <c r="AL627" i="1"/>
  <c r="BI627" i="1" s="1"/>
  <c r="BS627" i="1" s="1"/>
  <c r="BD626" i="1"/>
  <c r="AN629" i="1"/>
  <c r="BK629" i="1" s="1"/>
  <c r="BU629" i="1" s="1"/>
  <c r="BF628" i="1"/>
  <c r="AG628" i="1"/>
  <c r="P630" i="1"/>
  <c r="R629" i="1"/>
  <c r="AM628" i="1"/>
  <c r="BJ628" i="1" s="1"/>
  <c r="BE627" i="1"/>
  <c r="BN629" i="1" l="1"/>
  <c r="BO629" i="1"/>
  <c r="BT628" i="1"/>
  <c r="BQ630" i="1"/>
  <c r="BV629" i="1"/>
  <c r="BP631" i="1"/>
  <c r="AP630" i="1"/>
  <c r="BL630" i="1" s="1"/>
  <c r="AG629" i="1"/>
  <c r="L632" i="1"/>
  <c r="AB631" i="1"/>
  <c r="M632" i="1"/>
  <c r="S632" i="1" s="1"/>
  <c r="Q631" i="1"/>
  <c r="P631" i="1"/>
  <c r="R630" i="1"/>
  <c r="AN630" i="1"/>
  <c r="BK630" i="1" s="1"/>
  <c r="BU630" i="1" s="1"/>
  <c r="BF629" i="1"/>
  <c r="AM629" i="1"/>
  <c r="BJ629" i="1" s="1"/>
  <c r="BE628" i="1"/>
  <c r="AL628" i="1"/>
  <c r="BI628" i="1" s="1"/>
  <c r="BS628" i="1" s="1"/>
  <c r="BD627" i="1"/>
  <c r="Z629" i="1"/>
  <c r="AD629" i="1" s="1"/>
  <c r="AC629" i="1"/>
  <c r="Y630" i="1"/>
  <c r="BP632" i="1" l="1"/>
  <c r="BQ631" i="1"/>
  <c r="BV630" i="1"/>
  <c r="BN630" i="1"/>
  <c r="BO630" i="1"/>
  <c r="BT629" i="1"/>
  <c r="AP631" i="1"/>
  <c r="BL631" i="1" s="1"/>
  <c r="P632" i="1"/>
  <c r="R631" i="1"/>
  <c r="L633" i="1"/>
  <c r="AB632" i="1"/>
  <c r="Q632" i="1"/>
  <c r="M633" i="1"/>
  <c r="S633" i="1" s="1"/>
  <c r="AM630" i="1"/>
  <c r="BJ630" i="1" s="1"/>
  <c r="BE629" i="1"/>
  <c r="Z630" i="1"/>
  <c r="AD630" i="1" s="1"/>
  <c r="Y631" i="1"/>
  <c r="AC630" i="1"/>
  <c r="AL629" i="1"/>
  <c r="BI629" i="1" s="1"/>
  <c r="BS629" i="1" s="1"/>
  <c r="BD628" i="1"/>
  <c r="AN631" i="1"/>
  <c r="BK631" i="1" s="1"/>
  <c r="BU631" i="1" s="1"/>
  <c r="BF630" i="1"/>
  <c r="AG630" i="1"/>
  <c r="BQ632" i="1" l="1"/>
  <c r="BV631" i="1"/>
  <c r="BN631" i="1"/>
  <c r="BP633" i="1"/>
  <c r="BO631" i="1"/>
  <c r="BT630" i="1"/>
  <c r="AP632" i="1"/>
  <c r="BL632" i="1" s="1"/>
  <c r="AG631" i="1"/>
  <c r="AM631" i="1"/>
  <c r="BJ631" i="1" s="1"/>
  <c r="BE630" i="1"/>
  <c r="AN632" i="1"/>
  <c r="BK632" i="1" s="1"/>
  <c r="BU632" i="1" s="1"/>
  <c r="BF631" i="1"/>
  <c r="Z631" i="1"/>
  <c r="AD631" i="1" s="1"/>
  <c r="Y632" i="1"/>
  <c r="AC631" i="1"/>
  <c r="AL630" i="1"/>
  <c r="BI630" i="1" s="1"/>
  <c r="BS630" i="1" s="1"/>
  <c r="BD629" i="1"/>
  <c r="L634" i="1"/>
  <c r="AB633" i="1"/>
  <c r="M634" i="1"/>
  <c r="S634" i="1" s="1"/>
  <c r="Q633" i="1"/>
  <c r="P633" i="1"/>
  <c r="R632" i="1"/>
  <c r="BO632" i="1" l="1"/>
  <c r="BT631" i="1"/>
  <c r="BP634" i="1"/>
  <c r="BQ633" i="1"/>
  <c r="BV632" i="1"/>
  <c r="BN632" i="1"/>
  <c r="AP633" i="1"/>
  <c r="BL633" i="1" s="1"/>
  <c r="L635" i="1"/>
  <c r="AB634" i="1"/>
  <c r="Q634" i="1"/>
  <c r="M635" i="1"/>
  <c r="S635" i="1" s="1"/>
  <c r="Z632" i="1"/>
  <c r="AD632" i="1" s="1"/>
  <c r="Y633" i="1"/>
  <c r="AC632" i="1"/>
  <c r="AM632" i="1"/>
  <c r="BJ632" i="1" s="1"/>
  <c r="BE631" i="1"/>
  <c r="AL631" i="1"/>
  <c r="BI631" i="1" s="1"/>
  <c r="BS631" i="1" s="1"/>
  <c r="BD630" i="1"/>
  <c r="P634" i="1"/>
  <c r="R633" i="1"/>
  <c r="AN633" i="1"/>
  <c r="BK633" i="1" s="1"/>
  <c r="BU633" i="1" s="1"/>
  <c r="BF632" i="1"/>
  <c r="AG632" i="1"/>
  <c r="BN633" i="1" l="1"/>
  <c r="BQ634" i="1"/>
  <c r="BV633" i="1"/>
  <c r="BO633" i="1"/>
  <c r="BT632" i="1"/>
  <c r="BP635" i="1"/>
  <c r="AP634" i="1"/>
  <c r="BL634" i="1" s="1"/>
  <c r="BK634" i="1"/>
  <c r="BU634" i="1" s="1"/>
  <c r="AG633" i="1"/>
  <c r="AM633" i="1"/>
  <c r="BJ633" i="1" s="1"/>
  <c r="BE632" i="1"/>
  <c r="P635" i="1"/>
  <c r="R634" i="1"/>
  <c r="AN634" i="1"/>
  <c r="BF633" i="1"/>
  <c r="AL632" i="1"/>
  <c r="BI632" i="1" s="1"/>
  <c r="BS632" i="1" s="1"/>
  <c r="BD631" i="1"/>
  <c r="Z633" i="1"/>
  <c r="AD633" i="1" s="1"/>
  <c r="Y634" i="1"/>
  <c r="AC633" i="1"/>
  <c r="L636" i="1"/>
  <c r="AB635" i="1"/>
  <c r="M636" i="1"/>
  <c r="S636" i="1" s="1"/>
  <c r="Q635" i="1"/>
  <c r="BQ635" i="1" l="1"/>
  <c r="BV634" i="1"/>
  <c r="BP636" i="1"/>
  <c r="BO634" i="1"/>
  <c r="BT633" i="1"/>
  <c r="BN634" i="1"/>
  <c r="AP635" i="1"/>
  <c r="BL635" i="1" s="1"/>
  <c r="BK635" i="1"/>
  <c r="BU635" i="1" s="1"/>
  <c r="Z634" i="1"/>
  <c r="AD634" i="1" s="1"/>
  <c r="Y635" i="1"/>
  <c r="AC634" i="1"/>
  <c r="AM634" i="1"/>
  <c r="BJ634" i="1" s="1"/>
  <c r="BE633" i="1"/>
  <c r="AN635" i="1"/>
  <c r="BF634" i="1"/>
  <c r="L637" i="1"/>
  <c r="AB636" i="1"/>
  <c r="Q636" i="1"/>
  <c r="M637" i="1"/>
  <c r="S637" i="1" s="1"/>
  <c r="AL633" i="1"/>
  <c r="BI633" i="1" s="1"/>
  <c r="BS633" i="1" s="1"/>
  <c r="BD632" i="1"/>
  <c r="P636" i="1"/>
  <c r="R635" i="1"/>
  <c r="AG634" i="1"/>
  <c r="BN635" i="1" l="1"/>
  <c r="BO635" i="1"/>
  <c r="BT634" i="1"/>
  <c r="BQ636" i="1"/>
  <c r="BV635" i="1"/>
  <c r="BP637" i="1"/>
  <c r="AP636" i="1"/>
  <c r="BL636" i="1" s="1"/>
  <c r="L638" i="1"/>
  <c r="AB637" i="1"/>
  <c r="Q637" i="1"/>
  <c r="M638" i="1"/>
  <c r="S638" i="1" s="1"/>
  <c r="P637" i="1"/>
  <c r="R636" i="1"/>
  <c r="AN636" i="1"/>
  <c r="BK636" i="1" s="1"/>
  <c r="BU636" i="1" s="1"/>
  <c r="BF635" i="1"/>
  <c r="Z635" i="1"/>
  <c r="AD635" i="1" s="1"/>
  <c r="Y636" i="1"/>
  <c r="AC635" i="1"/>
  <c r="AG635" i="1"/>
  <c r="AL634" i="1"/>
  <c r="BI634" i="1" s="1"/>
  <c r="BS634" i="1" s="1"/>
  <c r="BD633" i="1"/>
  <c r="AM635" i="1"/>
  <c r="BJ635" i="1" s="1"/>
  <c r="BE634" i="1"/>
  <c r="BP638" i="1" l="1"/>
  <c r="BO636" i="1"/>
  <c r="BT635" i="1"/>
  <c r="BQ637" i="1"/>
  <c r="BV636" i="1"/>
  <c r="BN636" i="1"/>
  <c r="AP637" i="1"/>
  <c r="BL637" i="1" s="1"/>
  <c r="AM636" i="1"/>
  <c r="BJ636" i="1" s="1"/>
  <c r="BE635" i="1"/>
  <c r="AG636" i="1"/>
  <c r="AN637" i="1"/>
  <c r="BK637" i="1" s="1"/>
  <c r="BU637" i="1" s="1"/>
  <c r="BF636" i="1"/>
  <c r="AL635" i="1"/>
  <c r="BI635" i="1" s="1"/>
  <c r="BS635" i="1" s="1"/>
  <c r="BD634" i="1"/>
  <c r="Z636" i="1"/>
  <c r="AD636" i="1" s="1"/>
  <c r="AC636" i="1"/>
  <c r="Y637" i="1"/>
  <c r="P638" i="1"/>
  <c r="R637" i="1"/>
  <c r="L639" i="1"/>
  <c r="AB638" i="1"/>
  <c r="Q638" i="1"/>
  <c r="M639" i="1"/>
  <c r="S639" i="1" s="1"/>
  <c r="BN637" i="1" l="1"/>
  <c r="BQ638" i="1"/>
  <c r="BV637" i="1"/>
  <c r="BP639" i="1"/>
  <c r="BO637" i="1"/>
  <c r="BT636" i="1"/>
  <c r="AP638" i="1"/>
  <c r="BL638" i="1" s="1"/>
  <c r="P639" i="1"/>
  <c r="R638" i="1"/>
  <c r="AG637" i="1"/>
  <c r="Z637" i="1"/>
  <c r="AD637" i="1" s="1"/>
  <c r="AC637" i="1"/>
  <c r="Y638" i="1"/>
  <c r="L640" i="1"/>
  <c r="AB639" i="1"/>
  <c r="M640" i="1"/>
  <c r="S640" i="1" s="1"/>
  <c r="Q639" i="1"/>
  <c r="AL636" i="1"/>
  <c r="BI636" i="1" s="1"/>
  <c r="BS636" i="1" s="1"/>
  <c r="BD635" i="1"/>
  <c r="AN638" i="1"/>
  <c r="BK638" i="1" s="1"/>
  <c r="BU638" i="1" s="1"/>
  <c r="BF637" i="1"/>
  <c r="AM637" i="1"/>
  <c r="BJ637" i="1" s="1"/>
  <c r="BE636" i="1"/>
  <c r="BO638" i="1" l="1"/>
  <c r="BT637" i="1"/>
  <c r="BP640" i="1"/>
  <c r="BN638" i="1"/>
  <c r="BQ639" i="1"/>
  <c r="BV638" i="1"/>
  <c r="AP639" i="1"/>
  <c r="BL639" i="1" s="1"/>
  <c r="AL637" i="1"/>
  <c r="BI637" i="1" s="1"/>
  <c r="BS637" i="1" s="1"/>
  <c r="BD636" i="1"/>
  <c r="Z638" i="1"/>
  <c r="AD638" i="1" s="1"/>
  <c r="AC638" i="1"/>
  <c r="Y639" i="1"/>
  <c r="AG638" i="1"/>
  <c r="AN639" i="1"/>
  <c r="BK639" i="1" s="1"/>
  <c r="BU639" i="1" s="1"/>
  <c r="BF638" i="1"/>
  <c r="AM638" i="1"/>
  <c r="BJ638" i="1" s="1"/>
  <c r="BE637" i="1"/>
  <c r="L641" i="1"/>
  <c r="AB640" i="1"/>
  <c r="Q640" i="1"/>
  <c r="M641" i="1"/>
  <c r="S641" i="1" s="1"/>
  <c r="P640" i="1"/>
  <c r="R639" i="1"/>
  <c r="BP641" i="1" l="1"/>
  <c r="BQ640" i="1"/>
  <c r="BV639" i="1"/>
  <c r="BN639" i="1"/>
  <c r="BO639" i="1"/>
  <c r="BT638" i="1"/>
  <c r="AP640" i="1"/>
  <c r="BL640" i="1" s="1"/>
  <c r="L642" i="1"/>
  <c r="AB641" i="1"/>
  <c r="Q641" i="1"/>
  <c r="M642" i="1"/>
  <c r="S642" i="1" s="1"/>
  <c r="AM639" i="1"/>
  <c r="BJ639" i="1" s="1"/>
  <c r="BE638" i="1"/>
  <c r="AG639" i="1"/>
  <c r="P641" i="1"/>
  <c r="R640" i="1"/>
  <c r="AN640" i="1"/>
  <c r="BK640" i="1" s="1"/>
  <c r="BU640" i="1" s="1"/>
  <c r="BF639" i="1"/>
  <c r="Z639" i="1"/>
  <c r="AD639" i="1" s="1"/>
  <c r="Y640" i="1"/>
  <c r="AC639" i="1"/>
  <c r="AL638" i="1"/>
  <c r="BI638" i="1" s="1"/>
  <c r="BS638" i="1" s="1"/>
  <c r="BD637" i="1"/>
  <c r="BQ641" i="1" l="1"/>
  <c r="BV640" i="1"/>
  <c r="BO640" i="1"/>
  <c r="BT639" i="1"/>
  <c r="BN640" i="1"/>
  <c r="BP642" i="1"/>
  <c r="AP641" i="1"/>
  <c r="BL641" i="1" s="1"/>
  <c r="AL639" i="1"/>
  <c r="BI639" i="1" s="1"/>
  <c r="BS639" i="1" s="1"/>
  <c r="BD638" i="1"/>
  <c r="AN641" i="1"/>
  <c r="BK641" i="1" s="1"/>
  <c r="BU641" i="1" s="1"/>
  <c r="BF640" i="1"/>
  <c r="AG640" i="1"/>
  <c r="Z640" i="1"/>
  <c r="AD640" i="1" s="1"/>
  <c r="AC640" i="1"/>
  <c r="Y641" i="1"/>
  <c r="P642" i="1"/>
  <c r="R641" i="1"/>
  <c r="AM640" i="1"/>
  <c r="BJ640" i="1" s="1"/>
  <c r="BE639" i="1"/>
  <c r="L643" i="1"/>
  <c r="AB642" i="1"/>
  <c r="Q642" i="1"/>
  <c r="M643" i="1"/>
  <c r="S643" i="1" s="1"/>
  <c r="BP643" i="1" l="1"/>
  <c r="BO641" i="1"/>
  <c r="BT640" i="1"/>
  <c r="BN641" i="1"/>
  <c r="BQ642" i="1"/>
  <c r="BV641" i="1"/>
  <c r="AP642" i="1"/>
  <c r="BL642" i="1" s="1"/>
  <c r="AM641" i="1"/>
  <c r="BJ641" i="1" s="1"/>
  <c r="BE640" i="1"/>
  <c r="AN642" i="1"/>
  <c r="BK642" i="1" s="1"/>
  <c r="BU642" i="1" s="1"/>
  <c r="BF641" i="1"/>
  <c r="L644" i="1"/>
  <c r="AB643" i="1"/>
  <c r="M644" i="1"/>
  <c r="S644" i="1" s="1"/>
  <c r="Q643" i="1"/>
  <c r="P643" i="1"/>
  <c r="R642" i="1"/>
  <c r="Z641" i="1"/>
  <c r="AD641" i="1" s="1"/>
  <c r="Y642" i="1"/>
  <c r="AC641" i="1"/>
  <c r="AG641" i="1"/>
  <c r="AL640" i="1"/>
  <c r="BI640" i="1" s="1"/>
  <c r="BS640" i="1" s="1"/>
  <c r="BD639" i="1"/>
  <c r="BQ643" i="1" l="1"/>
  <c r="BV642" i="1"/>
  <c r="BN642" i="1"/>
  <c r="BP644" i="1"/>
  <c r="BO642" i="1"/>
  <c r="BT641" i="1"/>
  <c r="AP643" i="1"/>
  <c r="BL643" i="1" s="1"/>
  <c r="Z642" i="1"/>
  <c r="AD642" i="1" s="1"/>
  <c r="Y643" i="1"/>
  <c r="AC642" i="1"/>
  <c r="AN643" i="1"/>
  <c r="BK643" i="1" s="1"/>
  <c r="BU643" i="1" s="1"/>
  <c r="BF642" i="1"/>
  <c r="AG642" i="1"/>
  <c r="AL641" i="1"/>
  <c r="BI641" i="1" s="1"/>
  <c r="BS641" i="1" s="1"/>
  <c r="BD640" i="1"/>
  <c r="P644" i="1"/>
  <c r="R643" i="1"/>
  <c r="L645" i="1"/>
  <c r="AB644" i="1"/>
  <c r="Q644" i="1"/>
  <c r="M645" i="1"/>
  <c r="S645" i="1" s="1"/>
  <c r="AM642" i="1"/>
  <c r="BJ642" i="1" s="1"/>
  <c r="BE641" i="1"/>
  <c r="BO643" i="1" l="1"/>
  <c r="BT642" i="1"/>
  <c r="BN643" i="1"/>
  <c r="BP645" i="1"/>
  <c r="BQ644" i="1"/>
  <c r="BV643" i="1"/>
  <c r="AP644" i="1"/>
  <c r="BL644" i="1" s="1"/>
  <c r="L646" i="1"/>
  <c r="AB645" i="1"/>
  <c r="M646" i="1"/>
  <c r="S646" i="1" s="1"/>
  <c r="Q645" i="1"/>
  <c r="AL642" i="1"/>
  <c r="BI642" i="1" s="1"/>
  <c r="BS642" i="1" s="1"/>
  <c r="BD641" i="1"/>
  <c r="P645" i="1"/>
  <c r="R644" i="1"/>
  <c r="AG643" i="1"/>
  <c r="Z643" i="1"/>
  <c r="AD643" i="1" s="1"/>
  <c r="AC643" i="1"/>
  <c r="Y644" i="1"/>
  <c r="AM643" i="1"/>
  <c r="BJ643" i="1" s="1"/>
  <c r="BE642" i="1"/>
  <c r="AN644" i="1"/>
  <c r="BK644" i="1" s="1"/>
  <c r="BU644" i="1" s="1"/>
  <c r="BF643" i="1"/>
  <c r="BN644" i="1" l="1"/>
  <c r="BP646" i="1"/>
  <c r="BO644" i="1"/>
  <c r="BT643" i="1"/>
  <c r="BQ645" i="1"/>
  <c r="BV644" i="1"/>
  <c r="AP645" i="1"/>
  <c r="BL645" i="1" s="1"/>
  <c r="AN645" i="1"/>
  <c r="BK645" i="1" s="1"/>
  <c r="BU645" i="1" s="1"/>
  <c r="BF644" i="1"/>
  <c r="P646" i="1"/>
  <c r="R645" i="1"/>
  <c r="AM644" i="1"/>
  <c r="BJ644" i="1" s="1"/>
  <c r="BE643" i="1"/>
  <c r="Z644" i="1"/>
  <c r="AD644" i="1" s="1"/>
  <c r="AC644" i="1"/>
  <c r="Y645" i="1"/>
  <c r="AG644" i="1"/>
  <c r="AL643" i="1"/>
  <c r="BI643" i="1" s="1"/>
  <c r="BS643" i="1" s="1"/>
  <c r="BD642" i="1"/>
  <c r="L647" i="1"/>
  <c r="AB646" i="1"/>
  <c r="Q646" i="1"/>
  <c r="M647" i="1"/>
  <c r="S647" i="1" s="1"/>
  <c r="BP647" i="1" l="1"/>
  <c r="BO645" i="1"/>
  <c r="BT644" i="1"/>
  <c r="BN645" i="1"/>
  <c r="BQ646" i="1"/>
  <c r="BV645" i="1"/>
  <c r="AP646" i="1"/>
  <c r="BL646" i="1" s="1"/>
  <c r="P647" i="1"/>
  <c r="R646" i="1"/>
  <c r="L648" i="1"/>
  <c r="AB647" i="1"/>
  <c r="M648" i="1"/>
  <c r="S648" i="1" s="1"/>
  <c r="Q647" i="1"/>
  <c r="AG645" i="1"/>
  <c r="AL644" i="1"/>
  <c r="BI644" i="1" s="1"/>
  <c r="BS644" i="1" s="1"/>
  <c r="BD643" i="1"/>
  <c r="Z645" i="1"/>
  <c r="AD645" i="1" s="1"/>
  <c r="Y646" i="1"/>
  <c r="AC645" i="1"/>
  <c r="AM645" i="1"/>
  <c r="BJ645" i="1" s="1"/>
  <c r="BE644" i="1"/>
  <c r="AN646" i="1"/>
  <c r="BK646" i="1" s="1"/>
  <c r="BU646" i="1" s="1"/>
  <c r="BF645" i="1"/>
  <c r="BQ647" i="1" l="1"/>
  <c r="BV646" i="1"/>
  <c r="BN646" i="1"/>
  <c r="BP648" i="1"/>
  <c r="BO646" i="1"/>
  <c r="BT645" i="1"/>
  <c r="AP647" i="1"/>
  <c r="BL647" i="1" s="1"/>
  <c r="BI645" i="1"/>
  <c r="BS645" i="1" s="1"/>
  <c r="AN647" i="1"/>
  <c r="BK647" i="1" s="1"/>
  <c r="BU647" i="1" s="1"/>
  <c r="BF646" i="1"/>
  <c r="L649" i="1"/>
  <c r="AB648" i="1"/>
  <c r="Q648" i="1"/>
  <c r="M649" i="1"/>
  <c r="S649" i="1" s="1"/>
  <c r="AM646" i="1"/>
  <c r="BJ646" i="1" s="1"/>
  <c r="BE645" i="1"/>
  <c r="Z646" i="1"/>
  <c r="AD646" i="1" s="1"/>
  <c r="AC646" i="1"/>
  <c r="Y647" i="1"/>
  <c r="AG646" i="1"/>
  <c r="AL645" i="1"/>
  <c r="BD644" i="1"/>
  <c r="P648" i="1"/>
  <c r="R647" i="1"/>
  <c r="BN647" i="1" l="1"/>
  <c r="BO647" i="1"/>
  <c r="BT646" i="1"/>
  <c r="BP649" i="1"/>
  <c r="BQ648" i="1"/>
  <c r="BV647" i="1"/>
  <c r="AP648" i="1"/>
  <c r="BL648" i="1" s="1"/>
  <c r="Z647" i="1"/>
  <c r="AD647" i="1" s="1"/>
  <c r="AC647" i="1"/>
  <c r="Y648" i="1"/>
  <c r="AM647" i="1"/>
  <c r="BJ647" i="1" s="1"/>
  <c r="BE646" i="1"/>
  <c r="L650" i="1"/>
  <c r="AB649" i="1"/>
  <c r="Q649" i="1"/>
  <c r="M650" i="1"/>
  <c r="S650" i="1" s="1"/>
  <c r="AG647" i="1"/>
  <c r="AL646" i="1"/>
  <c r="BI646" i="1" s="1"/>
  <c r="BS646" i="1" s="1"/>
  <c r="BD645" i="1"/>
  <c r="P649" i="1"/>
  <c r="R648" i="1"/>
  <c r="AN648" i="1"/>
  <c r="BK648" i="1" s="1"/>
  <c r="BU648" i="1" s="1"/>
  <c r="BF647" i="1"/>
  <c r="BO648" i="1" l="1"/>
  <c r="BT647" i="1"/>
  <c r="BQ649" i="1"/>
  <c r="BV648" i="1"/>
  <c r="BP650" i="1"/>
  <c r="BN648" i="1"/>
  <c r="AP649" i="1"/>
  <c r="BL649" i="1" s="1"/>
  <c r="AN649" i="1"/>
  <c r="BK649" i="1" s="1"/>
  <c r="BU649" i="1" s="1"/>
  <c r="BF648" i="1"/>
  <c r="AL647" i="1"/>
  <c r="BI647" i="1" s="1"/>
  <c r="BS647" i="1" s="1"/>
  <c r="BD646" i="1"/>
  <c r="AM648" i="1"/>
  <c r="BJ648" i="1" s="1"/>
  <c r="BE647" i="1"/>
  <c r="Z648" i="1"/>
  <c r="AD648" i="1" s="1"/>
  <c r="Y649" i="1"/>
  <c r="AC648" i="1"/>
  <c r="P650" i="1"/>
  <c r="R649" i="1"/>
  <c r="AG648" i="1"/>
  <c r="L651" i="1"/>
  <c r="AB650" i="1"/>
  <c r="Q650" i="1"/>
  <c r="M651" i="1"/>
  <c r="S651" i="1" s="1"/>
  <c r="BN649" i="1" l="1"/>
  <c r="BQ650" i="1"/>
  <c r="BV649" i="1"/>
  <c r="BP651" i="1"/>
  <c r="BO649" i="1"/>
  <c r="BT648" i="1"/>
  <c r="AP650" i="1"/>
  <c r="BL650" i="1" s="1"/>
  <c r="AN650" i="1"/>
  <c r="BK650" i="1" s="1"/>
  <c r="BU650" i="1" s="1"/>
  <c r="BF649" i="1"/>
  <c r="AG649" i="1"/>
  <c r="AM649" i="1"/>
  <c r="BJ649" i="1" s="1"/>
  <c r="BE648" i="1"/>
  <c r="Z649" i="1"/>
  <c r="AD649" i="1" s="1"/>
  <c r="AC649" i="1"/>
  <c r="Y650" i="1"/>
  <c r="AL648" i="1"/>
  <c r="BI648" i="1" s="1"/>
  <c r="BS648" i="1" s="1"/>
  <c r="BD647" i="1"/>
  <c r="L652" i="1"/>
  <c r="AB651" i="1"/>
  <c r="M652" i="1"/>
  <c r="S652" i="1" s="1"/>
  <c r="Q651" i="1"/>
  <c r="P651" i="1"/>
  <c r="R650" i="1"/>
  <c r="BQ651" i="1" l="1"/>
  <c r="BV650" i="1"/>
  <c r="BP652" i="1"/>
  <c r="BN650" i="1"/>
  <c r="BO650" i="1"/>
  <c r="BT649" i="1"/>
  <c r="AP651" i="1"/>
  <c r="BL651" i="1" s="1"/>
  <c r="L653" i="1"/>
  <c r="AB652" i="1"/>
  <c r="Q652" i="1"/>
  <c r="M653" i="1"/>
  <c r="S653" i="1" s="1"/>
  <c r="P652" i="1"/>
  <c r="R651" i="1"/>
  <c r="AG650" i="1"/>
  <c r="AL649" i="1"/>
  <c r="BI649" i="1" s="1"/>
  <c r="BS649" i="1" s="1"/>
  <c r="BD648" i="1"/>
  <c r="Z650" i="1"/>
  <c r="AD650" i="1" s="1"/>
  <c r="AC650" i="1"/>
  <c r="Y651" i="1"/>
  <c r="AM650" i="1"/>
  <c r="BJ650" i="1" s="1"/>
  <c r="BE649" i="1"/>
  <c r="AN651" i="1"/>
  <c r="BK651" i="1" s="1"/>
  <c r="BU651" i="1" s="1"/>
  <c r="BF650" i="1"/>
  <c r="BP653" i="1" l="1"/>
  <c r="BO651" i="1"/>
  <c r="BT650" i="1"/>
  <c r="BN651" i="1"/>
  <c r="BQ652" i="1"/>
  <c r="BV651" i="1"/>
  <c r="AP652" i="1"/>
  <c r="BL652" i="1" s="1"/>
  <c r="BI650" i="1"/>
  <c r="BS650" i="1" s="1"/>
  <c r="AG651" i="1"/>
  <c r="AN652" i="1"/>
  <c r="BK652" i="1" s="1"/>
  <c r="BU652" i="1" s="1"/>
  <c r="BF651" i="1"/>
  <c r="AM651" i="1"/>
  <c r="BJ651" i="1" s="1"/>
  <c r="BE650" i="1"/>
  <c r="Z651" i="1"/>
  <c r="AD651" i="1" s="1"/>
  <c r="Y652" i="1"/>
  <c r="AC651" i="1"/>
  <c r="AL650" i="1"/>
  <c r="BD649" i="1"/>
  <c r="P653" i="1"/>
  <c r="R652" i="1"/>
  <c r="L654" i="1"/>
  <c r="AB653" i="1"/>
  <c r="Q653" i="1"/>
  <c r="M654" i="1"/>
  <c r="S654" i="1" s="1"/>
  <c r="BO652" i="1" l="1"/>
  <c r="BT651" i="1"/>
  <c r="BN652" i="1"/>
  <c r="BP654" i="1"/>
  <c r="BQ653" i="1"/>
  <c r="BV652" i="1"/>
  <c r="AP653" i="1"/>
  <c r="BL653" i="1" s="1"/>
  <c r="Z652" i="1"/>
  <c r="AD652" i="1" s="1"/>
  <c r="Y653" i="1"/>
  <c r="AC652" i="1"/>
  <c r="AN653" i="1"/>
  <c r="BK653" i="1" s="1"/>
  <c r="BU653" i="1" s="1"/>
  <c r="BF652" i="1"/>
  <c r="P654" i="1"/>
  <c r="R653" i="1"/>
  <c r="L655" i="1"/>
  <c r="AB654" i="1"/>
  <c r="Q654" i="1"/>
  <c r="M655" i="1"/>
  <c r="S655" i="1" s="1"/>
  <c r="AL651" i="1"/>
  <c r="BI651" i="1" s="1"/>
  <c r="BS651" i="1" s="1"/>
  <c r="BD650" i="1"/>
  <c r="AM652" i="1"/>
  <c r="BJ652" i="1" s="1"/>
  <c r="BE651" i="1"/>
  <c r="AG652" i="1"/>
  <c r="BN653" i="1" l="1"/>
  <c r="BQ654" i="1"/>
  <c r="BV653" i="1"/>
  <c r="BP655" i="1"/>
  <c r="BO653" i="1"/>
  <c r="BT652" i="1"/>
  <c r="AP654" i="1"/>
  <c r="BL654" i="1" s="1"/>
  <c r="L656" i="1"/>
  <c r="AB655" i="1"/>
  <c r="M656" i="1"/>
  <c r="S656" i="1" s="1"/>
  <c r="Q655" i="1"/>
  <c r="AM653" i="1"/>
  <c r="BJ653" i="1" s="1"/>
  <c r="BE652" i="1"/>
  <c r="P655" i="1"/>
  <c r="R654" i="1"/>
  <c r="Z653" i="1"/>
  <c r="AD653" i="1" s="1"/>
  <c r="Y654" i="1"/>
  <c r="AC653" i="1"/>
  <c r="AG653" i="1"/>
  <c r="AL652" i="1"/>
  <c r="BI652" i="1" s="1"/>
  <c r="BS652" i="1" s="1"/>
  <c r="BD651" i="1"/>
  <c r="AN654" i="1"/>
  <c r="BK654" i="1" s="1"/>
  <c r="BU654" i="1" s="1"/>
  <c r="BF653" i="1"/>
  <c r="BQ655" i="1" l="1"/>
  <c r="BV654" i="1"/>
  <c r="BP656" i="1"/>
  <c r="BN654" i="1"/>
  <c r="BO654" i="1"/>
  <c r="BT653" i="1"/>
  <c r="AP655" i="1"/>
  <c r="BL655" i="1" s="1"/>
  <c r="AN655" i="1"/>
  <c r="BK655" i="1" s="1"/>
  <c r="BU655" i="1" s="1"/>
  <c r="BF654" i="1"/>
  <c r="AL653" i="1"/>
  <c r="BI653" i="1" s="1"/>
  <c r="BS653" i="1" s="1"/>
  <c r="BD652" i="1"/>
  <c r="Z654" i="1"/>
  <c r="AD654" i="1" s="1"/>
  <c r="AC654" i="1"/>
  <c r="Y655" i="1"/>
  <c r="AG654" i="1"/>
  <c r="P656" i="1"/>
  <c r="R655" i="1"/>
  <c r="AM654" i="1"/>
  <c r="BJ654" i="1" s="1"/>
  <c r="BE653" i="1"/>
  <c r="L657" i="1"/>
  <c r="AB656" i="1"/>
  <c r="Q656" i="1"/>
  <c r="M657" i="1"/>
  <c r="S657" i="1" s="1"/>
  <c r="BO655" i="1" l="1"/>
  <c r="BT654" i="1"/>
  <c r="BN655" i="1"/>
  <c r="BQ656" i="1"/>
  <c r="BV655" i="1"/>
  <c r="BP657" i="1"/>
  <c r="AP656" i="1"/>
  <c r="BL656" i="1" s="1"/>
  <c r="AG655" i="1"/>
  <c r="Z655" i="1"/>
  <c r="AD655" i="1" s="1"/>
  <c r="Y656" i="1"/>
  <c r="AC655" i="1"/>
  <c r="P657" i="1"/>
  <c r="R656" i="1"/>
  <c r="AM655" i="1"/>
  <c r="BJ655" i="1" s="1"/>
  <c r="BE654" i="1"/>
  <c r="AL654" i="1"/>
  <c r="BI654" i="1" s="1"/>
  <c r="BS654" i="1" s="1"/>
  <c r="BD653" i="1"/>
  <c r="L658" i="1"/>
  <c r="AB657" i="1"/>
  <c r="Q657" i="1"/>
  <c r="M658" i="1"/>
  <c r="S658" i="1" s="1"/>
  <c r="AN656" i="1"/>
  <c r="BK656" i="1" s="1"/>
  <c r="BU656" i="1" s="1"/>
  <c r="BF655" i="1"/>
  <c r="BN656" i="1" l="1"/>
  <c r="BO656" i="1"/>
  <c r="BT655" i="1"/>
  <c r="BP658" i="1"/>
  <c r="BQ657" i="1"/>
  <c r="BV656" i="1"/>
  <c r="AP657" i="1"/>
  <c r="BL657" i="1" s="1"/>
  <c r="BI655" i="1"/>
  <c r="BS655" i="1" s="1"/>
  <c r="L659" i="1"/>
  <c r="AB658" i="1"/>
  <c r="Q658" i="1"/>
  <c r="M659" i="1"/>
  <c r="S659" i="1" s="1"/>
  <c r="AM656" i="1"/>
  <c r="BJ656" i="1" s="1"/>
  <c r="BE655" i="1"/>
  <c r="AL655" i="1"/>
  <c r="BD654" i="1"/>
  <c r="AN657" i="1"/>
  <c r="BK657" i="1" s="1"/>
  <c r="BU657" i="1" s="1"/>
  <c r="BF656" i="1"/>
  <c r="Z656" i="1"/>
  <c r="AD656" i="1" s="1"/>
  <c r="Y657" i="1"/>
  <c r="AC656" i="1"/>
  <c r="P658" i="1"/>
  <c r="R657" i="1"/>
  <c r="AG656" i="1"/>
  <c r="BQ658" i="1" l="1"/>
  <c r="BV657" i="1"/>
  <c r="BP659" i="1"/>
  <c r="BN657" i="1"/>
  <c r="BO657" i="1"/>
  <c r="BT656" i="1"/>
  <c r="AP658" i="1"/>
  <c r="BL658" i="1" s="1"/>
  <c r="AG657" i="1"/>
  <c r="Z657" i="1"/>
  <c r="AD657" i="1" s="1"/>
  <c r="Y658" i="1"/>
  <c r="AC657" i="1"/>
  <c r="AL656" i="1"/>
  <c r="BI656" i="1" s="1"/>
  <c r="BS656" i="1" s="1"/>
  <c r="BD655" i="1"/>
  <c r="P659" i="1"/>
  <c r="R658" i="1"/>
  <c r="AN658" i="1"/>
  <c r="BK658" i="1" s="1"/>
  <c r="BU658" i="1" s="1"/>
  <c r="BF657" i="1"/>
  <c r="AM657" i="1"/>
  <c r="BJ657" i="1" s="1"/>
  <c r="BE656" i="1"/>
  <c r="L660" i="1"/>
  <c r="AB659" i="1"/>
  <c r="M660" i="1"/>
  <c r="S660" i="1" s="1"/>
  <c r="Q659" i="1"/>
  <c r="BO658" i="1" l="1"/>
  <c r="BT657" i="1"/>
  <c r="BP660" i="1"/>
  <c r="BN658" i="1"/>
  <c r="BQ659" i="1"/>
  <c r="BV658" i="1"/>
  <c r="AP659" i="1"/>
  <c r="BL659" i="1" s="1"/>
  <c r="P660" i="1"/>
  <c r="R659" i="1"/>
  <c r="L661" i="1"/>
  <c r="AB660" i="1"/>
  <c r="Q660" i="1"/>
  <c r="M661" i="1"/>
  <c r="S661" i="1" s="1"/>
  <c r="AN659" i="1"/>
  <c r="BK659" i="1" s="1"/>
  <c r="BU659" i="1" s="1"/>
  <c r="BF658" i="1"/>
  <c r="AL657" i="1"/>
  <c r="BI657" i="1" s="1"/>
  <c r="BS657" i="1" s="1"/>
  <c r="BD656" i="1"/>
  <c r="AM658" i="1"/>
  <c r="BJ658" i="1" s="1"/>
  <c r="BE657" i="1"/>
  <c r="Z658" i="1"/>
  <c r="AD658" i="1" s="1"/>
  <c r="AC658" i="1"/>
  <c r="Y659" i="1"/>
  <c r="AG658" i="1"/>
  <c r="BQ660" i="1" l="1"/>
  <c r="BV659" i="1"/>
  <c r="BO659" i="1"/>
  <c r="BT658" i="1"/>
  <c r="BP661" i="1"/>
  <c r="BN659" i="1"/>
  <c r="AP660" i="1"/>
  <c r="BL660" i="1" s="1"/>
  <c r="Z659" i="1"/>
  <c r="AD659" i="1" s="1"/>
  <c r="Y660" i="1"/>
  <c r="AC659" i="1"/>
  <c r="AN660" i="1"/>
  <c r="BK660" i="1" s="1"/>
  <c r="BU660" i="1" s="1"/>
  <c r="BF659" i="1"/>
  <c r="AG659" i="1"/>
  <c r="AM659" i="1"/>
  <c r="BJ659" i="1" s="1"/>
  <c r="BE658" i="1"/>
  <c r="L662" i="1"/>
  <c r="AB661" i="1"/>
  <c r="M662" i="1"/>
  <c r="S662" i="1" s="1"/>
  <c r="Q661" i="1"/>
  <c r="AL658" i="1"/>
  <c r="BI658" i="1" s="1"/>
  <c r="BS658" i="1" s="1"/>
  <c r="BD657" i="1"/>
  <c r="P661" i="1"/>
  <c r="R660" i="1"/>
  <c r="BN660" i="1" l="1"/>
  <c r="BQ661" i="1"/>
  <c r="BV660" i="1"/>
  <c r="BO660" i="1"/>
  <c r="BT659" i="1"/>
  <c r="BP662" i="1"/>
  <c r="AP661" i="1"/>
  <c r="BL661" i="1" s="1"/>
  <c r="BI659" i="1"/>
  <c r="BS659" i="1" s="1"/>
  <c r="P662" i="1"/>
  <c r="R661" i="1"/>
  <c r="AM660" i="1"/>
  <c r="BJ660" i="1" s="1"/>
  <c r="BE659" i="1"/>
  <c r="AN661" i="1"/>
  <c r="BK661" i="1" s="1"/>
  <c r="BU661" i="1" s="1"/>
  <c r="BF660" i="1"/>
  <c r="L663" i="1"/>
  <c r="AB662" i="1"/>
  <c r="Q662" i="1"/>
  <c r="M663" i="1"/>
  <c r="S663" i="1" s="1"/>
  <c r="Z660" i="1"/>
  <c r="AD660" i="1" s="1"/>
  <c r="AC660" i="1"/>
  <c r="Y661" i="1"/>
  <c r="AL659" i="1"/>
  <c r="BD658" i="1"/>
  <c r="AG660" i="1"/>
  <c r="BQ662" i="1" l="1"/>
  <c r="BV661" i="1"/>
  <c r="BO661" i="1"/>
  <c r="BT660" i="1"/>
  <c r="BN661" i="1"/>
  <c r="BP663" i="1"/>
  <c r="AP662" i="1"/>
  <c r="BL662" i="1" s="1"/>
  <c r="Z661" i="1"/>
  <c r="AD661" i="1" s="1"/>
  <c r="Y662" i="1"/>
  <c r="AC661" i="1"/>
  <c r="AN662" i="1"/>
  <c r="BK662" i="1" s="1"/>
  <c r="BU662" i="1" s="1"/>
  <c r="BF661" i="1"/>
  <c r="P663" i="1"/>
  <c r="R662" i="1"/>
  <c r="AG661" i="1"/>
  <c r="L664" i="1"/>
  <c r="AB663" i="1"/>
  <c r="Q663" i="1"/>
  <c r="M664" i="1"/>
  <c r="S664" i="1" s="1"/>
  <c r="AM661" i="1"/>
  <c r="BJ661" i="1" s="1"/>
  <c r="BE660" i="1"/>
  <c r="AL660" i="1"/>
  <c r="BI660" i="1" s="1"/>
  <c r="BS660" i="1" s="1"/>
  <c r="BD659" i="1"/>
  <c r="BP664" i="1" l="1"/>
  <c r="BO662" i="1"/>
  <c r="BT661" i="1"/>
  <c r="BN662" i="1"/>
  <c r="BQ663" i="1"/>
  <c r="BV662" i="1"/>
  <c r="AP663" i="1"/>
  <c r="BL663" i="1" s="1"/>
  <c r="AN663" i="1"/>
  <c r="BK663" i="1" s="1"/>
  <c r="BU663" i="1" s="1"/>
  <c r="BF662" i="1"/>
  <c r="L665" i="1"/>
  <c r="AB664" i="1"/>
  <c r="Q664" i="1"/>
  <c r="M665" i="1"/>
  <c r="S665" i="1" s="1"/>
  <c r="P664" i="1"/>
  <c r="R663" i="1"/>
  <c r="Z662" i="1"/>
  <c r="AD662" i="1" s="1"/>
  <c r="Y663" i="1"/>
  <c r="AC662" i="1"/>
  <c r="AL661" i="1"/>
  <c r="BI661" i="1" s="1"/>
  <c r="BS661" i="1" s="1"/>
  <c r="BD660" i="1"/>
  <c r="AG662" i="1"/>
  <c r="AM662" i="1"/>
  <c r="BJ662" i="1" s="1"/>
  <c r="BE661" i="1"/>
  <c r="BQ664" i="1" l="1"/>
  <c r="BV663" i="1"/>
  <c r="BP665" i="1"/>
  <c r="BO663" i="1"/>
  <c r="BT662" i="1"/>
  <c r="BN663" i="1"/>
  <c r="AP664" i="1"/>
  <c r="BL664" i="1" s="1"/>
  <c r="AM663" i="1"/>
  <c r="BJ663" i="1" s="1"/>
  <c r="BE662" i="1"/>
  <c r="L666" i="1"/>
  <c r="AB665" i="1"/>
  <c r="Q665" i="1"/>
  <c r="M666" i="1"/>
  <c r="S666" i="1" s="1"/>
  <c r="AG663" i="1"/>
  <c r="Z663" i="1"/>
  <c r="AD663" i="1" s="1"/>
  <c r="AC663" i="1"/>
  <c r="Y664" i="1"/>
  <c r="AL662" i="1"/>
  <c r="BI662" i="1" s="1"/>
  <c r="BS662" i="1" s="1"/>
  <c r="BD661" i="1"/>
  <c r="P665" i="1"/>
  <c r="R664" i="1"/>
  <c r="AN664" i="1"/>
  <c r="BK664" i="1" s="1"/>
  <c r="BU664" i="1" s="1"/>
  <c r="BF663" i="1"/>
  <c r="BN664" i="1" l="1"/>
  <c r="BO664" i="1"/>
  <c r="BT663" i="1"/>
  <c r="BQ665" i="1"/>
  <c r="BV664" i="1"/>
  <c r="BP666" i="1"/>
  <c r="AP665" i="1"/>
  <c r="BL665" i="1" s="1"/>
  <c r="AL663" i="1"/>
  <c r="BI663" i="1" s="1"/>
  <c r="BS663" i="1" s="1"/>
  <c r="BD662" i="1"/>
  <c r="L667" i="1"/>
  <c r="AB666" i="1"/>
  <c r="Q666" i="1"/>
  <c r="M667" i="1"/>
  <c r="S667" i="1" s="1"/>
  <c r="AN665" i="1"/>
  <c r="BK665" i="1" s="1"/>
  <c r="BU665" i="1" s="1"/>
  <c r="BF664" i="1"/>
  <c r="Z664" i="1"/>
  <c r="AD664" i="1" s="1"/>
  <c r="AC664" i="1"/>
  <c r="Y665" i="1"/>
  <c r="AG664" i="1"/>
  <c r="P666" i="1"/>
  <c r="R665" i="1"/>
  <c r="AM664" i="1"/>
  <c r="BJ664" i="1" s="1"/>
  <c r="BE663" i="1"/>
  <c r="BP667" i="1" l="1"/>
  <c r="BO665" i="1"/>
  <c r="BT664" i="1"/>
  <c r="BQ666" i="1"/>
  <c r="BV665" i="1"/>
  <c r="BN665" i="1"/>
  <c r="AP666" i="1"/>
  <c r="BL666" i="1" s="1"/>
  <c r="AM665" i="1"/>
  <c r="BJ665" i="1" s="1"/>
  <c r="BE664" i="1"/>
  <c r="AN666" i="1"/>
  <c r="BK666" i="1" s="1"/>
  <c r="BU666" i="1" s="1"/>
  <c r="BF665" i="1"/>
  <c r="P667" i="1"/>
  <c r="R666" i="1"/>
  <c r="AG665" i="1"/>
  <c r="Z665" i="1"/>
  <c r="AD665" i="1" s="1"/>
  <c r="Y666" i="1"/>
  <c r="AC665" i="1"/>
  <c r="L668" i="1"/>
  <c r="AB667" i="1"/>
  <c r="M668" i="1"/>
  <c r="S668" i="1" s="1"/>
  <c r="Q667" i="1"/>
  <c r="AL664" i="1"/>
  <c r="BI664" i="1" s="1"/>
  <c r="BS664" i="1" s="1"/>
  <c r="BD663" i="1"/>
  <c r="BN666" i="1" l="1"/>
  <c r="BO666" i="1"/>
  <c r="BT665" i="1"/>
  <c r="BQ667" i="1"/>
  <c r="BV666" i="1"/>
  <c r="BP668" i="1"/>
  <c r="AP667" i="1"/>
  <c r="BL667" i="1" s="1"/>
  <c r="L669" i="1"/>
  <c r="AB668" i="1"/>
  <c r="Q668" i="1"/>
  <c r="M669" i="1"/>
  <c r="S669" i="1" s="1"/>
  <c r="AN667" i="1"/>
  <c r="BK667" i="1" s="1"/>
  <c r="BU667" i="1" s="1"/>
  <c r="BF666" i="1"/>
  <c r="Z666" i="1"/>
  <c r="AD666" i="1" s="1"/>
  <c r="AC666" i="1"/>
  <c r="Y667" i="1"/>
  <c r="AL665" i="1"/>
  <c r="BI665" i="1" s="1"/>
  <c r="BS665" i="1" s="1"/>
  <c r="BD664" i="1"/>
  <c r="AG666" i="1"/>
  <c r="P668" i="1"/>
  <c r="R667" i="1"/>
  <c r="AM666" i="1"/>
  <c r="BJ666" i="1" s="1"/>
  <c r="BE665" i="1"/>
  <c r="BO667" i="1" l="1"/>
  <c r="BT666" i="1"/>
  <c r="BQ668" i="1"/>
  <c r="BV667" i="1"/>
  <c r="BN667" i="1"/>
  <c r="BP669" i="1"/>
  <c r="AP668" i="1"/>
  <c r="BL668" i="1" s="1"/>
  <c r="AL666" i="1"/>
  <c r="BI666" i="1" s="1"/>
  <c r="BS666" i="1" s="1"/>
  <c r="BD665" i="1"/>
  <c r="AM667" i="1"/>
  <c r="BJ667" i="1" s="1"/>
  <c r="BE666" i="1"/>
  <c r="AG667" i="1"/>
  <c r="P669" i="1"/>
  <c r="R668" i="1"/>
  <c r="Z667" i="1"/>
  <c r="AD667" i="1" s="1"/>
  <c r="AC667" i="1"/>
  <c r="Y668" i="1"/>
  <c r="AN668" i="1"/>
  <c r="BK668" i="1" s="1"/>
  <c r="BU668" i="1" s="1"/>
  <c r="BF667" i="1"/>
  <c r="L670" i="1"/>
  <c r="AB669" i="1"/>
  <c r="M670" i="1"/>
  <c r="S670" i="1" s="1"/>
  <c r="Q669" i="1"/>
  <c r="BP670" i="1" l="1"/>
  <c r="BQ669" i="1"/>
  <c r="BV668" i="1"/>
  <c r="BN668" i="1"/>
  <c r="BO668" i="1"/>
  <c r="BT667" i="1"/>
  <c r="AP669" i="1"/>
  <c r="BL669" i="1" s="1"/>
  <c r="AN669" i="1"/>
  <c r="BK669" i="1" s="1"/>
  <c r="BU669" i="1" s="1"/>
  <c r="BF668" i="1"/>
  <c r="Z668" i="1"/>
  <c r="AD668" i="1" s="1"/>
  <c r="Y669" i="1"/>
  <c r="AC668" i="1"/>
  <c r="P670" i="1"/>
  <c r="R669" i="1"/>
  <c r="AM668" i="1"/>
  <c r="BJ668" i="1" s="1"/>
  <c r="BE667" i="1"/>
  <c r="L671" i="1"/>
  <c r="AB670" i="1"/>
  <c r="Q670" i="1"/>
  <c r="M671" i="1"/>
  <c r="S671" i="1" s="1"/>
  <c r="AG668" i="1"/>
  <c r="AL667" i="1"/>
  <c r="BI667" i="1" s="1"/>
  <c r="BS667" i="1" s="1"/>
  <c r="BD666" i="1"/>
  <c r="BO669" i="1" l="1"/>
  <c r="BT668" i="1"/>
  <c r="BN669" i="1"/>
  <c r="BP671" i="1"/>
  <c r="BQ670" i="1"/>
  <c r="BV669" i="1"/>
  <c r="AP670" i="1"/>
  <c r="BL670" i="1" s="1"/>
  <c r="Z669" i="1"/>
  <c r="AD669" i="1" s="1"/>
  <c r="Y670" i="1"/>
  <c r="AC669" i="1"/>
  <c r="AG669" i="1"/>
  <c r="L672" i="1"/>
  <c r="AB671" i="1"/>
  <c r="M672" i="1"/>
  <c r="S672" i="1" s="1"/>
  <c r="Q671" i="1"/>
  <c r="P671" i="1"/>
  <c r="R670" i="1"/>
  <c r="AL668" i="1"/>
  <c r="BI668" i="1" s="1"/>
  <c r="BS668" i="1" s="1"/>
  <c r="BD667" i="1"/>
  <c r="AM669" i="1"/>
  <c r="BJ669" i="1" s="1"/>
  <c r="BE668" i="1"/>
  <c r="AN670" i="1"/>
  <c r="BK670" i="1" s="1"/>
  <c r="BU670" i="1" s="1"/>
  <c r="BF669" i="1"/>
  <c r="BN670" i="1" l="1"/>
  <c r="BP672" i="1"/>
  <c r="BO670" i="1"/>
  <c r="BT669" i="1"/>
  <c r="BQ671" i="1"/>
  <c r="BV670" i="1"/>
  <c r="AP671" i="1"/>
  <c r="BL671" i="1" s="1"/>
  <c r="AN671" i="1"/>
  <c r="BK671" i="1" s="1"/>
  <c r="BU671" i="1" s="1"/>
  <c r="BF670" i="1"/>
  <c r="AL669" i="1"/>
  <c r="BI669" i="1" s="1"/>
  <c r="BS669" i="1" s="1"/>
  <c r="BD668" i="1"/>
  <c r="AM670" i="1"/>
  <c r="BJ670" i="1" s="1"/>
  <c r="BE669" i="1"/>
  <c r="P672" i="1"/>
  <c r="R671" i="1"/>
  <c r="L673" i="1"/>
  <c r="AB672" i="1"/>
  <c r="Q672" i="1"/>
  <c r="M673" i="1"/>
  <c r="S673" i="1" s="1"/>
  <c r="Z670" i="1"/>
  <c r="AD670" i="1" s="1"/>
  <c r="Y671" i="1"/>
  <c r="AC670" i="1"/>
  <c r="AG670" i="1"/>
  <c r="BP673" i="1" l="1"/>
  <c r="BO671" i="1"/>
  <c r="BT670" i="1"/>
  <c r="BN671" i="1"/>
  <c r="BQ672" i="1"/>
  <c r="BV671" i="1"/>
  <c r="AP672" i="1"/>
  <c r="BL672" i="1" s="1"/>
  <c r="AG671" i="1"/>
  <c r="P673" i="1"/>
  <c r="R672" i="1"/>
  <c r="AL670" i="1"/>
  <c r="BI670" i="1" s="1"/>
  <c r="BS670" i="1" s="1"/>
  <c r="BD669" i="1"/>
  <c r="Z671" i="1"/>
  <c r="AD671" i="1" s="1"/>
  <c r="Y672" i="1"/>
  <c r="AC671" i="1"/>
  <c r="L674" i="1"/>
  <c r="AB673" i="1"/>
  <c r="M674" i="1"/>
  <c r="S674" i="1" s="1"/>
  <c r="Q673" i="1"/>
  <c r="AM671" i="1"/>
  <c r="BJ671" i="1" s="1"/>
  <c r="BE670" i="1"/>
  <c r="AN672" i="1"/>
  <c r="BK672" i="1" s="1"/>
  <c r="BU672" i="1" s="1"/>
  <c r="BF671" i="1"/>
  <c r="BQ673" i="1" l="1"/>
  <c r="BV672" i="1"/>
  <c r="BN672" i="1"/>
  <c r="BP674" i="1"/>
  <c r="BO672" i="1"/>
  <c r="BT671" i="1"/>
  <c r="AP673" i="1"/>
  <c r="BL673" i="1" s="1"/>
  <c r="P674" i="1"/>
  <c r="R673" i="1"/>
  <c r="L675" i="1"/>
  <c r="AB674" i="1"/>
  <c r="Q674" i="1"/>
  <c r="M675" i="1"/>
  <c r="S675" i="1" s="1"/>
  <c r="AN673" i="1"/>
  <c r="BK673" i="1" s="1"/>
  <c r="BU673" i="1" s="1"/>
  <c r="BF672" i="1"/>
  <c r="Z672" i="1"/>
  <c r="AD672" i="1" s="1"/>
  <c r="Y673" i="1"/>
  <c r="AC672" i="1"/>
  <c r="AM672" i="1"/>
  <c r="BJ672" i="1" s="1"/>
  <c r="BE671" i="1"/>
  <c r="AL671" i="1"/>
  <c r="BI671" i="1" s="1"/>
  <c r="BS671" i="1" s="1"/>
  <c r="BD670" i="1"/>
  <c r="AG672" i="1"/>
  <c r="BO673" i="1" l="1"/>
  <c r="BT672" i="1"/>
  <c r="BN673" i="1"/>
  <c r="BP675" i="1"/>
  <c r="BQ674" i="1"/>
  <c r="BV673" i="1"/>
  <c r="AP674" i="1"/>
  <c r="BL674" i="1" s="1"/>
  <c r="AG673" i="1"/>
  <c r="AN674" i="1"/>
  <c r="BK674" i="1" s="1"/>
  <c r="BU674" i="1" s="1"/>
  <c r="BF673" i="1"/>
  <c r="AM673" i="1"/>
  <c r="BJ673" i="1" s="1"/>
  <c r="BE672" i="1"/>
  <c r="L676" i="1"/>
  <c r="AB675" i="1"/>
  <c r="Q675" i="1"/>
  <c r="M676" i="1"/>
  <c r="S676" i="1" s="1"/>
  <c r="AL672" i="1"/>
  <c r="BI672" i="1" s="1"/>
  <c r="BS672" i="1" s="1"/>
  <c r="BD671" i="1"/>
  <c r="Z673" i="1"/>
  <c r="AD673" i="1" s="1"/>
  <c r="AC673" i="1"/>
  <c r="Y674" i="1"/>
  <c r="P675" i="1"/>
  <c r="R674" i="1"/>
  <c r="BN674" i="1" l="1"/>
  <c r="BP676" i="1"/>
  <c r="BO674" i="1"/>
  <c r="BT673" i="1"/>
  <c r="BQ675" i="1"/>
  <c r="BV674" i="1"/>
  <c r="AP675" i="1"/>
  <c r="BL675" i="1" s="1"/>
  <c r="AL673" i="1"/>
  <c r="BI673" i="1" s="1"/>
  <c r="BS673" i="1" s="1"/>
  <c r="BD672" i="1"/>
  <c r="AN675" i="1"/>
  <c r="BK675" i="1" s="1"/>
  <c r="BU675" i="1" s="1"/>
  <c r="BF674" i="1"/>
  <c r="P676" i="1"/>
  <c r="R675" i="1"/>
  <c r="Z674" i="1"/>
  <c r="AD674" i="1" s="1"/>
  <c r="Y675" i="1"/>
  <c r="AC674" i="1"/>
  <c r="L677" i="1"/>
  <c r="AB676" i="1"/>
  <c r="Q676" i="1"/>
  <c r="M677" i="1"/>
  <c r="S677" i="1" s="1"/>
  <c r="AM674" i="1"/>
  <c r="BJ674" i="1" s="1"/>
  <c r="BE673" i="1"/>
  <c r="AG674" i="1"/>
  <c r="BQ676" i="1" l="1"/>
  <c r="BV675" i="1"/>
  <c r="BO675" i="1"/>
  <c r="BT674" i="1"/>
  <c r="BN675" i="1"/>
  <c r="BP677" i="1"/>
  <c r="AP676" i="1"/>
  <c r="BL676" i="1" s="1"/>
  <c r="AN676" i="1"/>
  <c r="BK676" i="1" s="1"/>
  <c r="BU676" i="1" s="1"/>
  <c r="BF675" i="1"/>
  <c r="AM675" i="1"/>
  <c r="BJ675" i="1" s="1"/>
  <c r="BE674" i="1"/>
  <c r="L678" i="1"/>
  <c r="AB677" i="1"/>
  <c r="Q677" i="1"/>
  <c r="M678" i="1"/>
  <c r="S678" i="1" s="1"/>
  <c r="AG675" i="1"/>
  <c r="Z675" i="1"/>
  <c r="AD675" i="1" s="1"/>
  <c r="Y676" i="1"/>
  <c r="AC675" i="1"/>
  <c r="P677" i="1"/>
  <c r="R676" i="1"/>
  <c r="AL674" i="1"/>
  <c r="BI674" i="1" s="1"/>
  <c r="BS674" i="1" s="1"/>
  <c r="BD673" i="1"/>
  <c r="BO676" i="1" l="1"/>
  <c r="BT675" i="1"/>
  <c r="BN676" i="1"/>
  <c r="BQ677" i="1"/>
  <c r="BV676" i="1"/>
  <c r="BP678" i="1"/>
  <c r="AP677" i="1"/>
  <c r="BL677" i="1" s="1"/>
  <c r="AL675" i="1"/>
  <c r="BI675" i="1" s="1"/>
  <c r="BS675" i="1" s="1"/>
  <c r="BD674" i="1"/>
  <c r="P678" i="1"/>
  <c r="R677" i="1"/>
  <c r="Z676" i="1"/>
  <c r="AD676" i="1" s="1"/>
  <c r="AC676" i="1"/>
  <c r="Y677" i="1"/>
  <c r="AM676" i="1"/>
  <c r="BJ676" i="1" s="1"/>
  <c r="BE675" i="1"/>
  <c r="AG676" i="1"/>
  <c r="L679" i="1"/>
  <c r="AB678" i="1"/>
  <c r="Q678" i="1"/>
  <c r="M679" i="1"/>
  <c r="S679" i="1" s="1"/>
  <c r="AN677" i="1"/>
  <c r="BK677" i="1" s="1"/>
  <c r="BU677" i="1" s="1"/>
  <c r="BF676" i="1"/>
  <c r="BN677" i="1" l="1"/>
  <c r="BQ678" i="1"/>
  <c r="BV677" i="1"/>
  <c r="BO677" i="1"/>
  <c r="BT676" i="1"/>
  <c r="BP679" i="1"/>
  <c r="AP678" i="1"/>
  <c r="BL678" i="1" s="1"/>
  <c r="AL676" i="1"/>
  <c r="BI676" i="1" s="1"/>
  <c r="BS676" i="1" s="1"/>
  <c r="BD675" i="1"/>
  <c r="AN678" i="1"/>
  <c r="BK678" i="1" s="1"/>
  <c r="BU678" i="1" s="1"/>
  <c r="BF677" i="1"/>
  <c r="AM677" i="1"/>
  <c r="BJ677" i="1" s="1"/>
  <c r="BE676" i="1"/>
  <c r="P679" i="1"/>
  <c r="R678" i="1"/>
  <c r="L680" i="1"/>
  <c r="AB679" i="1"/>
  <c r="M680" i="1"/>
  <c r="S680" i="1" s="1"/>
  <c r="Q679" i="1"/>
  <c r="Z677" i="1"/>
  <c r="AD677" i="1" s="1"/>
  <c r="Y678" i="1"/>
  <c r="AC677" i="1"/>
  <c r="AG677" i="1"/>
  <c r="BQ679" i="1" l="1"/>
  <c r="BV678" i="1"/>
  <c r="BP680" i="1"/>
  <c r="BO678" i="1"/>
  <c r="BT677" i="1"/>
  <c r="BN678" i="1"/>
  <c r="AP679" i="1"/>
  <c r="BL679" i="1" s="1"/>
  <c r="P680" i="1"/>
  <c r="R679" i="1"/>
  <c r="AN679" i="1"/>
  <c r="BK679" i="1" s="1"/>
  <c r="BU679" i="1" s="1"/>
  <c r="BF678" i="1"/>
  <c r="AG678" i="1"/>
  <c r="Z678" i="1"/>
  <c r="AD678" i="1" s="1"/>
  <c r="Y679" i="1"/>
  <c r="AC678" i="1"/>
  <c r="L681" i="1"/>
  <c r="AB680" i="1"/>
  <c r="Q680" i="1"/>
  <c r="M681" i="1"/>
  <c r="S681" i="1" s="1"/>
  <c r="AM678" i="1"/>
  <c r="BJ678" i="1" s="1"/>
  <c r="BE677" i="1"/>
  <c r="AL677" i="1"/>
  <c r="BI677" i="1" s="1"/>
  <c r="BS677" i="1" s="1"/>
  <c r="BD676" i="1"/>
  <c r="BN679" i="1" l="1"/>
  <c r="BP681" i="1"/>
  <c r="BO679" i="1"/>
  <c r="BT678" i="1"/>
  <c r="BQ680" i="1"/>
  <c r="BV679" i="1"/>
  <c r="AP680" i="1"/>
  <c r="BL680" i="1" s="1"/>
  <c r="AL678" i="1"/>
  <c r="BI678" i="1" s="1"/>
  <c r="BS678" i="1" s="1"/>
  <c r="BD677" i="1"/>
  <c r="Z679" i="1"/>
  <c r="AD679" i="1" s="1"/>
  <c r="AC679" i="1"/>
  <c r="Y680" i="1"/>
  <c r="AN680" i="1"/>
  <c r="BK680" i="1" s="1"/>
  <c r="BU680" i="1" s="1"/>
  <c r="BF679" i="1"/>
  <c r="L682" i="1"/>
  <c r="AB681" i="1"/>
  <c r="M682" i="1"/>
  <c r="S682" i="1" s="1"/>
  <c r="Q681" i="1"/>
  <c r="AM679" i="1"/>
  <c r="BJ679" i="1" s="1"/>
  <c r="BE678" i="1"/>
  <c r="AG679" i="1"/>
  <c r="P681" i="1"/>
  <c r="R680" i="1"/>
  <c r="BP682" i="1" l="1"/>
  <c r="BO680" i="1"/>
  <c r="BT679" i="1"/>
  <c r="BN680" i="1"/>
  <c r="BQ681" i="1"/>
  <c r="BV680" i="1"/>
  <c r="AP681" i="1"/>
  <c r="BL681" i="1" s="1"/>
  <c r="P682" i="1"/>
  <c r="R681" i="1"/>
  <c r="L683" i="1"/>
  <c r="AB682" i="1"/>
  <c r="Q682" i="1"/>
  <c r="M683" i="1"/>
  <c r="S683" i="1" s="1"/>
  <c r="AG680" i="1"/>
  <c r="AN681" i="1"/>
  <c r="BK681" i="1" s="1"/>
  <c r="BU681" i="1" s="1"/>
  <c r="BF680" i="1"/>
  <c r="AM680" i="1"/>
  <c r="BJ680" i="1" s="1"/>
  <c r="BE679" i="1"/>
  <c r="Z680" i="1"/>
  <c r="AD680" i="1" s="1"/>
  <c r="AC680" i="1"/>
  <c r="Y681" i="1"/>
  <c r="AL679" i="1"/>
  <c r="BI679" i="1" s="1"/>
  <c r="BS679" i="1" s="1"/>
  <c r="BD678" i="1"/>
  <c r="BQ682" i="1" l="1"/>
  <c r="BV681" i="1"/>
  <c r="BN681" i="1"/>
  <c r="BP683" i="1"/>
  <c r="BO681" i="1"/>
  <c r="BT680" i="1"/>
  <c r="AP682" i="1"/>
  <c r="BL682" i="1" s="1"/>
  <c r="Z681" i="1"/>
  <c r="AD681" i="1" s="1"/>
  <c r="Y682" i="1"/>
  <c r="AC681" i="1"/>
  <c r="L684" i="1"/>
  <c r="AB683" i="1"/>
  <c r="Q683" i="1"/>
  <c r="M684" i="1"/>
  <c r="S684" i="1" s="1"/>
  <c r="AL680" i="1"/>
  <c r="BI680" i="1" s="1"/>
  <c r="BS680" i="1" s="1"/>
  <c r="BD679" i="1"/>
  <c r="AM681" i="1"/>
  <c r="BJ681" i="1" s="1"/>
  <c r="BE680" i="1"/>
  <c r="AG681" i="1"/>
  <c r="AN682" i="1"/>
  <c r="BK682" i="1" s="1"/>
  <c r="BU682" i="1" s="1"/>
  <c r="BF681" i="1"/>
  <c r="P683" i="1"/>
  <c r="R682" i="1"/>
  <c r="BN682" i="1" l="1"/>
  <c r="BP684" i="1"/>
  <c r="BQ683" i="1"/>
  <c r="BV682" i="1"/>
  <c r="BO682" i="1"/>
  <c r="BT681" i="1"/>
  <c r="AP683" i="1"/>
  <c r="BL683" i="1" s="1"/>
  <c r="P684" i="1"/>
  <c r="R683" i="1"/>
  <c r="AG682" i="1"/>
  <c r="AL681" i="1"/>
  <c r="BI681" i="1" s="1"/>
  <c r="BS681" i="1" s="1"/>
  <c r="BD680" i="1"/>
  <c r="L685" i="1"/>
  <c r="AB684" i="1"/>
  <c r="Q684" i="1"/>
  <c r="M685" i="1"/>
  <c r="S685" i="1" s="1"/>
  <c r="AN683" i="1"/>
  <c r="BK683" i="1" s="1"/>
  <c r="BU683" i="1" s="1"/>
  <c r="BF682" i="1"/>
  <c r="AM682" i="1"/>
  <c r="BJ682" i="1" s="1"/>
  <c r="BE681" i="1"/>
  <c r="Z682" i="1"/>
  <c r="AD682" i="1" s="1"/>
  <c r="Y683" i="1"/>
  <c r="AC682" i="1"/>
  <c r="BO683" i="1" l="1"/>
  <c r="BT682" i="1"/>
  <c r="BQ684" i="1"/>
  <c r="BV683" i="1"/>
  <c r="BN683" i="1"/>
  <c r="BP685" i="1"/>
  <c r="AP684" i="1"/>
  <c r="BL684" i="1" s="1"/>
  <c r="Z683" i="1"/>
  <c r="AD683" i="1" s="1"/>
  <c r="AC683" i="1"/>
  <c r="Y684" i="1"/>
  <c r="L686" i="1"/>
  <c r="AB685" i="1"/>
  <c r="Q685" i="1"/>
  <c r="M686" i="1"/>
  <c r="S686" i="1" s="1"/>
  <c r="AG683" i="1"/>
  <c r="AN684" i="1"/>
  <c r="BK684" i="1" s="1"/>
  <c r="BU684" i="1" s="1"/>
  <c r="BF683" i="1"/>
  <c r="AM683" i="1"/>
  <c r="BJ683" i="1" s="1"/>
  <c r="BE682" i="1"/>
  <c r="AL682" i="1"/>
  <c r="BI682" i="1" s="1"/>
  <c r="BS682" i="1" s="1"/>
  <c r="BD681" i="1"/>
  <c r="P685" i="1"/>
  <c r="R684" i="1"/>
  <c r="BP686" i="1" l="1"/>
  <c r="BQ685" i="1"/>
  <c r="BV684" i="1"/>
  <c r="BN684" i="1"/>
  <c r="BO684" i="1"/>
  <c r="BT683" i="1"/>
  <c r="AP685" i="1"/>
  <c r="BL685" i="1" s="1"/>
  <c r="BK685" i="1"/>
  <c r="BU685" i="1" s="1"/>
  <c r="Z684" i="1"/>
  <c r="AD684" i="1" s="1"/>
  <c r="Y685" i="1"/>
  <c r="AC684" i="1"/>
  <c r="P686" i="1"/>
  <c r="R685" i="1"/>
  <c r="AG684" i="1"/>
  <c r="AL683" i="1"/>
  <c r="BI683" i="1" s="1"/>
  <c r="BS683" i="1" s="1"/>
  <c r="BD682" i="1"/>
  <c r="AN685" i="1"/>
  <c r="BF684" i="1"/>
  <c r="AM684" i="1"/>
  <c r="BJ684" i="1" s="1"/>
  <c r="BE683" i="1"/>
  <c r="L687" i="1"/>
  <c r="AB686" i="1"/>
  <c r="Q686" i="1"/>
  <c r="M687" i="1"/>
  <c r="S687" i="1" s="1"/>
  <c r="BQ686" i="1" l="1"/>
  <c r="BV685" i="1"/>
  <c r="BO685" i="1"/>
  <c r="BT684" i="1"/>
  <c r="BN685" i="1"/>
  <c r="BP687" i="1"/>
  <c r="AP686" i="1"/>
  <c r="BL686" i="1" s="1"/>
  <c r="AM685" i="1"/>
  <c r="BJ685" i="1" s="1"/>
  <c r="BE684" i="1"/>
  <c r="AL684" i="1"/>
  <c r="BI684" i="1" s="1"/>
  <c r="BS684" i="1" s="1"/>
  <c r="BD683" i="1"/>
  <c r="P687" i="1"/>
  <c r="R686" i="1"/>
  <c r="L688" i="1"/>
  <c r="AB687" i="1"/>
  <c r="Q687" i="1"/>
  <c r="M688" i="1"/>
  <c r="S688" i="1" s="1"/>
  <c r="AN686" i="1"/>
  <c r="BK686" i="1" s="1"/>
  <c r="BU686" i="1" s="1"/>
  <c r="BF685" i="1"/>
  <c r="AG685" i="1"/>
  <c r="Z685" i="1"/>
  <c r="AD685" i="1" s="1"/>
  <c r="AC685" i="1"/>
  <c r="Y686" i="1"/>
  <c r="BO686" i="1" l="1"/>
  <c r="BT685" i="1"/>
  <c r="BN686" i="1"/>
  <c r="BQ687" i="1"/>
  <c r="BV686" i="1"/>
  <c r="BP688" i="1"/>
  <c r="AP687" i="1"/>
  <c r="BL687" i="1" s="1"/>
  <c r="AN687" i="1"/>
  <c r="BK687" i="1" s="1"/>
  <c r="BU687" i="1" s="1"/>
  <c r="BF686" i="1"/>
  <c r="L689" i="1"/>
  <c r="AB688" i="1"/>
  <c r="Q688" i="1"/>
  <c r="M689" i="1"/>
  <c r="S689" i="1" s="1"/>
  <c r="AL685" i="1"/>
  <c r="BI685" i="1" s="1"/>
  <c r="BS685" i="1" s="1"/>
  <c r="BD684" i="1"/>
  <c r="Z686" i="1"/>
  <c r="AD686" i="1" s="1"/>
  <c r="AC686" i="1"/>
  <c r="Y687" i="1"/>
  <c r="AG686" i="1"/>
  <c r="P688" i="1"/>
  <c r="R687" i="1"/>
  <c r="AM686" i="1"/>
  <c r="BJ686" i="1" s="1"/>
  <c r="BE685" i="1"/>
  <c r="BP689" i="1" l="1"/>
  <c r="BQ688" i="1"/>
  <c r="BV687" i="1"/>
  <c r="BO687" i="1"/>
  <c r="BT686" i="1"/>
  <c r="BN687" i="1"/>
  <c r="AP688" i="1"/>
  <c r="BL688" i="1" s="1"/>
  <c r="AM687" i="1"/>
  <c r="BJ687" i="1" s="1"/>
  <c r="BE686" i="1"/>
  <c r="Z687" i="1"/>
  <c r="AD687" i="1" s="1"/>
  <c r="Y688" i="1"/>
  <c r="AC687" i="1"/>
  <c r="AL686" i="1"/>
  <c r="BI686" i="1" s="1"/>
  <c r="BS686" i="1" s="1"/>
  <c r="BD685" i="1"/>
  <c r="L690" i="1"/>
  <c r="AB689" i="1"/>
  <c r="Q689" i="1"/>
  <c r="M690" i="1"/>
  <c r="S690" i="1" s="1"/>
  <c r="AG687" i="1"/>
  <c r="P689" i="1"/>
  <c r="R688" i="1"/>
  <c r="AN688" i="1"/>
  <c r="BK688" i="1" s="1"/>
  <c r="BU688" i="1" s="1"/>
  <c r="BF687" i="1"/>
  <c r="BQ689" i="1" l="1"/>
  <c r="BV688" i="1"/>
  <c r="BO688" i="1"/>
  <c r="BT687" i="1"/>
  <c r="BP690" i="1"/>
  <c r="BN688" i="1"/>
  <c r="AP689" i="1"/>
  <c r="BL689" i="1" s="1"/>
  <c r="Z688" i="1"/>
  <c r="AD688" i="1" s="1"/>
  <c r="AC688" i="1"/>
  <c r="Y689" i="1"/>
  <c r="L691" i="1"/>
  <c r="AB690" i="1"/>
  <c r="M691" i="1"/>
  <c r="S691" i="1" s="1"/>
  <c r="Q690" i="1"/>
  <c r="AG688" i="1"/>
  <c r="P690" i="1"/>
  <c r="R689" i="1"/>
  <c r="AL687" i="1"/>
  <c r="BI687" i="1" s="1"/>
  <c r="BS687" i="1" s="1"/>
  <c r="BD686" i="1"/>
  <c r="AN689" i="1"/>
  <c r="BK689" i="1" s="1"/>
  <c r="BU689" i="1" s="1"/>
  <c r="BF688" i="1"/>
  <c r="AM688" i="1"/>
  <c r="BJ688" i="1" s="1"/>
  <c r="BE687" i="1"/>
  <c r="BN689" i="1" l="1"/>
  <c r="BP691" i="1"/>
  <c r="BQ690" i="1"/>
  <c r="BV689" i="1"/>
  <c r="BO689" i="1"/>
  <c r="BT688" i="1"/>
  <c r="AP690" i="1"/>
  <c r="BL690" i="1" s="1"/>
  <c r="AL688" i="1"/>
  <c r="BI688" i="1" s="1"/>
  <c r="BS688" i="1" s="1"/>
  <c r="BD687" i="1"/>
  <c r="AG689" i="1"/>
  <c r="L692" i="1"/>
  <c r="AB691" i="1"/>
  <c r="Q691" i="1"/>
  <c r="M692" i="1"/>
  <c r="S692" i="1" s="1"/>
  <c r="AM689" i="1"/>
  <c r="BJ689" i="1" s="1"/>
  <c r="BE688" i="1"/>
  <c r="Z689" i="1"/>
  <c r="AD689" i="1" s="1"/>
  <c r="AC689" i="1"/>
  <c r="Y690" i="1"/>
  <c r="P691" i="1"/>
  <c r="R690" i="1"/>
  <c r="AN690" i="1"/>
  <c r="BK690" i="1" s="1"/>
  <c r="BU690" i="1" s="1"/>
  <c r="BF689" i="1"/>
  <c r="BP692" i="1" l="1"/>
  <c r="BQ691" i="1"/>
  <c r="BV690" i="1"/>
  <c r="BN690" i="1"/>
  <c r="BO690" i="1"/>
  <c r="BT689" i="1"/>
  <c r="AP691" i="1"/>
  <c r="BL691" i="1" s="1"/>
  <c r="AN691" i="1"/>
  <c r="BK691" i="1" s="1"/>
  <c r="BU691" i="1" s="1"/>
  <c r="BF690" i="1"/>
  <c r="AG690" i="1"/>
  <c r="P692" i="1"/>
  <c r="R691" i="1"/>
  <c r="Z690" i="1"/>
  <c r="AD690" i="1" s="1"/>
  <c r="Y691" i="1"/>
  <c r="AC690" i="1"/>
  <c r="AM690" i="1"/>
  <c r="BJ690" i="1" s="1"/>
  <c r="BE689" i="1"/>
  <c r="L693" i="1"/>
  <c r="AB692" i="1"/>
  <c r="M693" i="1"/>
  <c r="S693" i="1" s="1"/>
  <c r="Q692" i="1"/>
  <c r="AL689" i="1"/>
  <c r="BI689" i="1" s="1"/>
  <c r="BS689" i="1" s="1"/>
  <c r="BD688" i="1"/>
  <c r="BO691" i="1" l="1"/>
  <c r="BT690" i="1"/>
  <c r="BN691" i="1"/>
  <c r="BP693" i="1"/>
  <c r="BQ692" i="1"/>
  <c r="BV691" i="1"/>
  <c r="AP692" i="1"/>
  <c r="BL692" i="1" s="1"/>
  <c r="Z691" i="1"/>
  <c r="AD691" i="1" s="1"/>
  <c r="Y692" i="1"/>
  <c r="AC691" i="1"/>
  <c r="AL690" i="1"/>
  <c r="BI690" i="1" s="1"/>
  <c r="BS690" i="1" s="1"/>
  <c r="BD689" i="1"/>
  <c r="AG691" i="1"/>
  <c r="L694" i="1"/>
  <c r="AB693" i="1"/>
  <c r="Q693" i="1"/>
  <c r="M694" i="1"/>
  <c r="S694" i="1" s="1"/>
  <c r="AM691" i="1"/>
  <c r="BJ691" i="1" s="1"/>
  <c r="BE690" i="1"/>
  <c r="P693" i="1"/>
  <c r="R692" i="1"/>
  <c r="AN692" i="1"/>
  <c r="BK692" i="1" s="1"/>
  <c r="BU692" i="1" s="1"/>
  <c r="BF691" i="1"/>
  <c r="BN692" i="1" l="1"/>
  <c r="BP694" i="1"/>
  <c r="BO692" i="1"/>
  <c r="BT691" i="1"/>
  <c r="BQ693" i="1"/>
  <c r="BV692" i="1"/>
  <c r="AP693" i="1"/>
  <c r="BL693" i="1" s="1"/>
  <c r="AN693" i="1"/>
  <c r="BK693" i="1" s="1"/>
  <c r="BU693" i="1" s="1"/>
  <c r="BF692" i="1"/>
  <c r="AM692" i="1"/>
  <c r="BJ692" i="1" s="1"/>
  <c r="BE691" i="1"/>
  <c r="L695" i="1"/>
  <c r="AB694" i="1"/>
  <c r="Q694" i="1"/>
  <c r="M695" i="1"/>
  <c r="S695" i="1" s="1"/>
  <c r="AL691" i="1"/>
  <c r="BI691" i="1" s="1"/>
  <c r="BS691" i="1" s="1"/>
  <c r="BD690" i="1"/>
  <c r="P694" i="1"/>
  <c r="R693" i="1"/>
  <c r="AG692" i="1"/>
  <c r="Z692" i="1"/>
  <c r="AD692" i="1" s="1"/>
  <c r="Y693" i="1"/>
  <c r="AC692" i="1"/>
  <c r="BP695" i="1" l="1"/>
  <c r="BO693" i="1"/>
  <c r="BT692" i="1"/>
  <c r="BN693" i="1"/>
  <c r="BQ694" i="1"/>
  <c r="BV693" i="1"/>
  <c r="AP694" i="1"/>
  <c r="BL694" i="1" s="1"/>
  <c r="Z693" i="1"/>
  <c r="AD693" i="1" s="1"/>
  <c r="Y694" i="1"/>
  <c r="AC693" i="1"/>
  <c r="P695" i="1"/>
  <c r="R694" i="1"/>
  <c r="AM693" i="1"/>
  <c r="BJ693" i="1" s="1"/>
  <c r="BE692" i="1"/>
  <c r="AG693" i="1"/>
  <c r="AL692" i="1"/>
  <c r="BI692" i="1" s="1"/>
  <c r="BS692" i="1" s="1"/>
  <c r="BD691" i="1"/>
  <c r="L696" i="1"/>
  <c r="AB695" i="1"/>
  <c r="Q695" i="1"/>
  <c r="M696" i="1"/>
  <c r="S696" i="1" s="1"/>
  <c r="AN694" i="1"/>
  <c r="BK694" i="1" s="1"/>
  <c r="BU694" i="1" s="1"/>
  <c r="BF693" i="1"/>
  <c r="BO694" i="1" l="1"/>
  <c r="BT693" i="1"/>
  <c r="BN694" i="1"/>
  <c r="BP696" i="1"/>
  <c r="BQ695" i="1"/>
  <c r="BV694" i="1"/>
  <c r="AP695" i="1"/>
  <c r="BL695" i="1" s="1"/>
  <c r="AN695" i="1"/>
  <c r="BK695" i="1" s="1"/>
  <c r="BU695" i="1" s="1"/>
  <c r="BF694" i="1"/>
  <c r="AG694" i="1"/>
  <c r="P696" i="1"/>
  <c r="R695" i="1"/>
  <c r="L697" i="1"/>
  <c r="AB696" i="1"/>
  <c r="M697" i="1"/>
  <c r="S697" i="1" s="1"/>
  <c r="Q696" i="1"/>
  <c r="AL693" i="1"/>
  <c r="BI693" i="1" s="1"/>
  <c r="BS693" i="1" s="1"/>
  <c r="BD692" i="1"/>
  <c r="AM694" i="1"/>
  <c r="BJ694" i="1" s="1"/>
  <c r="BE693" i="1"/>
  <c r="Z694" i="1"/>
  <c r="AD694" i="1" s="1"/>
  <c r="Y695" i="1"/>
  <c r="AC694" i="1"/>
  <c r="BQ696" i="1" l="1"/>
  <c r="BV695" i="1"/>
  <c r="BP697" i="1"/>
  <c r="BO695" i="1"/>
  <c r="BT694" i="1"/>
  <c r="BN695" i="1"/>
  <c r="AP696" i="1"/>
  <c r="BL696" i="1" s="1"/>
  <c r="AL694" i="1"/>
  <c r="BI694" i="1" s="1"/>
  <c r="BS694" i="1" s="1"/>
  <c r="BD693" i="1"/>
  <c r="L698" i="1"/>
  <c r="AB697" i="1"/>
  <c r="Q697" i="1"/>
  <c r="M698" i="1"/>
  <c r="S698" i="1" s="1"/>
  <c r="AG695" i="1"/>
  <c r="Z695" i="1"/>
  <c r="AD695" i="1" s="1"/>
  <c r="AC695" i="1"/>
  <c r="Y696" i="1"/>
  <c r="AM695" i="1"/>
  <c r="BJ695" i="1" s="1"/>
  <c r="BE694" i="1"/>
  <c r="P697" i="1"/>
  <c r="R696" i="1"/>
  <c r="AN696" i="1"/>
  <c r="BK696" i="1" s="1"/>
  <c r="BU696" i="1" s="1"/>
  <c r="BF695" i="1"/>
  <c r="BN696" i="1" l="1"/>
  <c r="BP698" i="1"/>
  <c r="BO696" i="1"/>
  <c r="BT695" i="1"/>
  <c r="BQ697" i="1"/>
  <c r="BV696" i="1"/>
  <c r="AP697" i="1"/>
  <c r="BL697" i="1" s="1"/>
  <c r="AM696" i="1"/>
  <c r="BJ696" i="1" s="1"/>
  <c r="BE695" i="1"/>
  <c r="Z696" i="1"/>
  <c r="AD696" i="1" s="1"/>
  <c r="Y697" i="1"/>
  <c r="AC696" i="1"/>
  <c r="AG696" i="1"/>
  <c r="L699" i="1"/>
  <c r="AB698" i="1"/>
  <c r="Q698" i="1"/>
  <c r="M699" i="1"/>
  <c r="S699" i="1" s="1"/>
  <c r="P698" i="1"/>
  <c r="R697" i="1"/>
  <c r="AN697" i="1"/>
  <c r="BK697" i="1" s="1"/>
  <c r="BU697" i="1" s="1"/>
  <c r="BF696" i="1"/>
  <c r="AL695" i="1"/>
  <c r="BI695" i="1" s="1"/>
  <c r="BS695" i="1" s="1"/>
  <c r="BD694" i="1"/>
  <c r="BQ698" i="1" l="1"/>
  <c r="BV697" i="1"/>
  <c r="BO697" i="1"/>
  <c r="BT696" i="1"/>
  <c r="BN697" i="1"/>
  <c r="BP699" i="1"/>
  <c r="AP698" i="1"/>
  <c r="BL698" i="1" s="1"/>
  <c r="L700" i="1"/>
  <c r="AB699" i="1"/>
  <c r="Q699" i="1"/>
  <c r="M700" i="1"/>
  <c r="S700" i="1" s="1"/>
  <c r="Z697" i="1"/>
  <c r="AD697" i="1" s="1"/>
  <c r="Y698" i="1"/>
  <c r="AC697" i="1"/>
  <c r="P699" i="1"/>
  <c r="R698" i="1"/>
  <c r="AG697" i="1"/>
  <c r="AL696" i="1"/>
  <c r="BI696" i="1" s="1"/>
  <c r="BS696" i="1" s="1"/>
  <c r="BD695" i="1"/>
  <c r="AN698" i="1"/>
  <c r="BK698" i="1" s="1"/>
  <c r="BU698" i="1" s="1"/>
  <c r="BF697" i="1"/>
  <c r="AM697" i="1"/>
  <c r="BJ697" i="1" s="1"/>
  <c r="BE696" i="1"/>
  <c r="BO698" i="1" l="1"/>
  <c r="BT697" i="1"/>
  <c r="BP700" i="1"/>
  <c r="BN698" i="1"/>
  <c r="BQ699" i="1"/>
  <c r="BV698" i="1"/>
  <c r="AP699" i="1"/>
  <c r="BL699" i="1" s="1"/>
  <c r="AM698" i="1"/>
  <c r="BJ698" i="1" s="1"/>
  <c r="BE697" i="1"/>
  <c r="AL697" i="1"/>
  <c r="BI697" i="1" s="1"/>
  <c r="BS697" i="1" s="1"/>
  <c r="BD696" i="1"/>
  <c r="AG698" i="1"/>
  <c r="Z698" i="1"/>
  <c r="AD698" i="1" s="1"/>
  <c r="Y699" i="1"/>
  <c r="AC698" i="1"/>
  <c r="P700" i="1"/>
  <c r="R699" i="1"/>
  <c r="AN699" i="1"/>
  <c r="BK699" i="1" s="1"/>
  <c r="BU699" i="1" s="1"/>
  <c r="BF698" i="1"/>
  <c r="L701" i="1"/>
  <c r="AB700" i="1"/>
  <c r="M701" i="1"/>
  <c r="S701" i="1" s="1"/>
  <c r="Q700" i="1"/>
  <c r="BP701" i="1" l="1"/>
  <c r="BN699" i="1"/>
  <c r="BO699" i="1"/>
  <c r="BT698" i="1"/>
  <c r="BQ700" i="1"/>
  <c r="BV699" i="1"/>
  <c r="AP700" i="1"/>
  <c r="BL700" i="1" s="1"/>
  <c r="AL698" i="1"/>
  <c r="BI698" i="1" s="1"/>
  <c r="BS698" i="1" s="1"/>
  <c r="BD697" i="1"/>
  <c r="Z699" i="1"/>
  <c r="AD699" i="1" s="1"/>
  <c r="AC699" i="1"/>
  <c r="Y700" i="1"/>
  <c r="L702" i="1"/>
  <c r="AB701" i="1"/>
  <c r="Q701" i="1"/>
  <c r="M702" i="1"/>
  <c r="S702" i="1" s="1"/>
  <c r="P701" i="1"/>
  <c r="R700" i="1"/>
  <c r="AN700" i="1"/>
  <c r="BK700" i="1" s="1"/>
  <c r="BU700" i="1" s="1"/>
  <c r="BF699" i="1"/>
  <c r="AG699" i="1"/>
  <c r="AM699" i="1"/>
  <c r="BJ699" i="1" s="1"/>
  <c r="BE698" i="1"/>
  <c r="BQ701" i="1" l="1"/>
  <c r="BV700" i="1"/>
  <c r="BN700" i="1"/>
  <c r="BO700" i="1"/>
  <c r="BT699" i="1"/>
  <c r="BP702" i="1"/>
  <c r="AP701" i="1"/>
  <c r="BL701" i="1" s="1"/>
  <c r="AN701" i="1"/>
  <c r="BK701" i="1" s="1"/>
  <c r="BU701" i="1" s="1"/>
  <c r="BF700" i="1"/>
  <c r="AG700" i="1"/>
  <c r="L703" i="1"/>
  <c r="AB702" i="1"/>
  <c r="Q702" i="1"/>
  <c r="M703" i="1"/>
  <c r="S703" i="1" s="1"/>
  <c r="AM700" i="1"/>
  <c r="BJ700" i="1" s="1"/>
  <c r="BE699" i="1"/>
  <c r="P702" i="1"/>
  <c r="R701" i="1"/>
  <c r="Z700" i="1"/>
  <c r="AD700" i="1" s="1"/>
  <c r="Y701" i="1"/>
  <c r="AC700" i="1"/>
  <c r="AL699" i="1"/>
  <c r="BI699" i="1" s="1"/>
  <c r="BS699" i="1" s="1"/>
  <c r="BD698" i="1"/>
  <c r="BP703" i="1" l="1"/>
  <c r="BN701" i="1"/>
  <c r="BO701" i="1"/>
  <c r="BT700" i="1"/>
  <c r="BQ702" i="1"/>
  <c r="BV701" i="1"/>
  <c r="AP702" i="1"/>
  <c r="BL702" i="1" s="1"/>
  <c r="AL700" i="1"/>
  <c r="BI700" i="1" s="1"/>
  <c r="BS700" i="1" s="1"/>
  <c r="BD699" i="1"/>
  <c r="P703" i="1"/>
  <c r="R702" i="1"/>
  <c r="AG701" i="1"/>
  <c r="Z701" i="1"/>
  <c r="AD701" i="1" s="1"/>
  <c r="Y702" i="1"/>
  <c r="AC701" i="1"/>
  <c r="AM701" i="1"/>
  <c r="BJ701" i="1" s="1"/>
  <c r="BE700" i="1"/>
  <c r="L704" i="1"/>
  <c r="AB703" i="1"/>
  <c r="Q703" i="1"/>
  <c r="M704" i="1"/>
  <c r="S704" i="1" s="1"/>
  <c r="AN702" i="1"/>
  <c r="BK702" i="1" s="1"/>
  <c r="BU702" i="1" s="1"/>
  <c r="BF701" i="1"/>
  <c r="BQ703" i="1" l="1"/>
  <c r="BV702" i="1"/>
  <c r="BO702" i="1"/>
  <c r="BT701" i="1"/>
  <c r="BP704" i="1"/>
  <c r="BN702" i="1"/>
  <c r="AP703" i="1"/>
  <c r="BL703" i="1" s="1"/>
  <c r="Z702" i="1"/>
  <c r="AD702" i="1" s="1"/>
  <c r="AC702" i="1"/>
  <c r="Y703" i="1"/>
  <c r="AN703" i="1"/>
  <c r="BK703" i="1" s="1"/>
  <c r="BU703" i="1" s="1"/>
  <c r="BF702" i="1"/>
  <c r="L705" i="1"/>
  <c r="AB704" i="1"/>
  <c r="Q704" i="1"/>
  <c r="M705" i="1"/>
  <c r="S705" i="1" s="1"/>
  <c r="P704" i="1"/>
  <c r="R703" i="1"/>
  <c r="AM702" i="1"/>
  <c r="BJ702" i="1" s="1"/>
  <c r="BE701" i="1"/>
  <c r="AG702" i="1"/>
  <c r="AL701" i="1"/>
  <c r="BI701" i="1" s="1"/>
  <c r="BS701" i="1" s="1"/>
  <c r="BD700" i="1"/>
  <c r="BO703" i="1" l="1"/>
  <c r="BT702" i="1"/>
  <c r="BN703" i="1"/>
  <c r="BQ704" i="1"/>
  <c r="BV703" i="1"/>
  <c r="BP705" i="1"/>
  <c r="AP704" i="1"/>
  <c r="BL704" i="1" s="1"/>
  <c r="BK704" i="1"/>
  <c r="BU704" i="1" s="1"/>
  <c r="AL702" i="1"/>
  <c r="BI702" i="1" s="1"/>
  <c r="BS702" i="1" s="1"/>
  <c r="BD701" i="1"/>
  <c r="AN704" i="1"/>
  <c r="BF703" i="1"/>
  <c r="Z703" i="1"/>
  <c r="AD703" i="1" s="1"/>
  <c r="Y704" i="1"/>
  <c r="AC703" i="1"/>
  <c r="P705" i="1"/>
  <c r="R704" i="1"/>
  <c r="L706" i="1"/>
  <c r="AB705" i="1"/>
  <c r="Q705" i="1"/>
  <c r="M706" i="1"/>
  <c r="S706" i="1" s="1"/>
  <c r="AM703" i="1"/>
  <c r="BJ703" i="1" s="1"/>
  <c r="BE702" i="1"/>
  <c r="AG703" i="1"/>
  <c r="BN704" i="1" l="1"/>
  <c r="BQ705" i="1"/>
  <c r="BV704" i="1"/>
  <c r="BO704" i="1"/>
  <c r="BT703" i="1"/>
  <c r="BP706" i="1"/>
  <c r="AP705" i="1"/>
  <c r="BL705" i="1" s="1"/>
  <c r="P706" i="1"/>
  <c r="R705" i="1"/>
  <c r="AG704" i="1"/>
  <c r="AN705" i="1"/>
  <c r="BK705" i="1" s="1"/>
  <c r="BU705" i="1" s="1"/>
  <c r="BF704" i="1"/>
  <c r="AM704" i="1"/>
  <c r="BJ704" i="1" s="1"/>
  <c r="BE703" i="1"/>
  <c r="L707" i="1"/>
  <c r="AB706" i="1"/>
  <c r="M707" i="1"/>
  <c r="S707" i="1" s="1"/>
  <c r="Q706" i="1"/>
  <c r="Z704" i="1"/>
  <c r="AD704" i="1" s="1"/>
  <c r="AC704" i="1"/>
  <c r="Y705" i="1"/>
  <c r="AL703" i="1"/>
  <c r="BI703" i="1" s="1"/>
  <c r="BS703" i="1" s="1"/>
  <c r="BD702" i="1"/>
  <c r="BQ706" i="1" l="1"/>
  <c r="BV705" i="1"/>
  <c r="BO705" i="1"/>
  <c r="BT704" i="1"/>
  <c r="BN705" i="1"/>
  <c r="BP707" i="1"/>
  <c r="AP706" i="1"/>
  <c r="BL706" i="1" s="1"/>
  <c r="BK706" i="1"/>
  <c r="BU706" i="1" s="1"/>
  <c r="AL704" i="1"/>
  <c r="BI704" i="1" s="1"/>
  <c r="BS704" i="1" s="1"/>
  <c r="BD703" i="1"/>
  <c r="AM705" i="1"/>
  <c r="BJ705" i="1" s="1"/>
  <c r="BE704" i="1"/>
  <c r="AG705" i="1"/>
  <c r="Z705" i="1"/>
  <c r="AD705" i="1" s="1"/>
  <c r="Y706" i="1"/>
  <c r="AC705" i="1"/>
  <c r="L708" i="1"/>
  <c r="AB707" i="1"/>
  <c r="Q707" i="1"/>
  <c r="M708" i="1"/>
  <c r="S708" i="1" s="1"/>
  <c r="AN706" i="1"/>
  <c r="BF705" i="1"/>
  <c r="P707" i="1"/>
  <c r="R706" i="1"/>
  <c r="BP708" i="1" l="1"/>
  <c r="BO706" i="1"/>
  <c r="BT705" i="1"/>
  <c r="BN706" i="1"/>
  <c r="BQ707" i="1"/>
  <c r="BV706" i="1"/>
  <c r="AP707" i="1"/>
  <c r="BL707" i="1" s="1"/>
  <c r="P708" i="1"/>
  <c r="R707" i="1"/>
  <c r="AM706" i="1"/>
  <c r="BJ706" i="1" s="1"/>
  <c r="BE705" i="1"/>
  <c r="AN707" i="1"/>
  <c r="BK707" i="1" s="1"/>
  <c r="BU707" i="1" s="1"/>
  <c r="BF706" i="1"/>
  <c r="L709" i="1"/>
  <c r="AB708" i="1"/>
  <c r="M709" i="1"/>
  <c r="S709" i="1" s="1"/>
  <c r="Q708" i="1"/>
  <c r="Z706" i="1"/>
  <c r="AD706" i="1" s="1"/>
  <c r="AC706" i="1"/>
  <c r="Y707" i="1"/>
  <c r="AG706" i="1"/>
  <c r="AL705" i="1"/>
  <c r="BI705" i="1" s="1"/>
  <c r="BS705" i="1" s="1"/>
  <c r="BD704" i="1"/>
  <c r="BQ708" i="1" l="1"/>
  <c r="BV707" i="1"/>
  <c r="BO707" i="1"/>
  <c r="BT706" i="1"/>
  <c r="BN707" i="1"/>
  <c r="BP709" i="1"/>
  <c r="AP708" i="1"/>
  <c r="BL708" i="1" s="1"/>
  <c r="AL706" i="1"/>
  <c r="BI706" i="1" s="1"/>
  <c r="BS706" i="1" s="1"/>
  <c r="BD705" i="1"/>
  <c r="L710" i="1"/>
  <c r="AB709" i="1"/>
  <c r="Q709" i="1"/>
  <c r="M710" i="1"/>
  <c r="S710" i="1" s="1"/>
  <c r="AM707" i="1"/>
  <c r="BJ707" i="1" s="1"/>
  <c r="BE706" i="1"/>
  <c r="AG707" i="1"/>
  <c r="Z707" i="1"/>
  <c r="AD707" i="1" s="1"/>
  <c r="Y708" i="1"/>
  <c r="AC707" i="1"/>
  <c r="AN708" i="1"/>
  <c r="BK708" i="1" s="1"/>
  <c r="BU708" i="1" s="1"/>
  <c r="BF707" i="1"/>
  <c r="P709" i="1"/>
  <c r="R708" i="1"/>
  <c r="BP710" i="1" l="1"/>
  <c r="BN708" i="1"/>
  <c r="BQ709" i="1"/>
  <c r="BV708" i="1"/>
  <c r="BO708" i="1"/>
  <c r="BT707" i="1"/>
  <c r="AP709" i="1"/>
  <c r="BL709" i="1" s="1"/>
  <c r="P710" i="1"/>
  <c r="R709" i="1"/>
  <c r="Z708" i="1"/>
  <c r="AD708" i="1" s="1"/>
  <c r="Y709" i="1"/>
  <c r="AC708" i="1"/>
  <c r="AM708" i="1"/>
  <c r="BJ708" i="1" s="1"/>
  <c r="BE707" i="1"/>
  <c r="L711" i="1"/>
  <c r="AB710" i="1"/>
  <c r="Q710" i="1"/>
  <c r="M711" i="1"/>
  <c r="S711" i="1" s="1"/>
  <c r="AN709" i="1"/>
  <c r="BK709" i="1" s="1"/>
  <c r="BU709" i="1" s="1"/>
  <c r="BF708" i="1"/>
  <c r="AG708" i="1"/>
  <c r="AL707" i="1"/>
  <c r="BI707" i="1" s="1"/>
  <c r="BS707" i="1" s="1"/>
  <c r="BD706" i="1"/>
  <c r="BN709" i="1" l="1"/>
  <c r="BQ710" i="1"/>
  <c r="BV709" i="1"/>
  <c r="BP711" i="1"/>
  <c r="BO709" i="1"/>
  <c r="BT708" i="1"/>
  <c r="AP710" i="1"/>
  <c r="BL710" i="1" s="1"/>
  <c r="Z709" i="1"/>
  <c r="AD709" i="1" s="1"/>
  <c r="Y710" i="1"/>
  <c r="AC709" i="1"/>
  <c r="AL708" i="1"/>
  <c r="BI708" i="1" s="1"/>
  <c r="BS708" i="1" s="1"/>
  <c r="BD707" i="1"/>
  <c r="AN710" i="1"/>
  <c r="BK710" i="1" s="1"/>
  <c r="BU710" i="1" s="1"/>
  <c r="BF709" i="1"/>
  <c r="AM709" i="1"/>
  <c r="BJ709" i="1" s="1"/>
  <c r="BE708" i="1"/>
  <c r="L712" i="1"/>
  <c r="AB711" i="1"/>
  <c r="Q711" i="1"/>
  <c r="M712" i="1"/>
  <c r="S712" i="1" s="1"/>
  <c r="AG709" i="1"/>
  <c r="P711" i="1"/>
  <c r="R710" i="1"/>
  <c r="BO710" i="1" l="1"/>
  <c r="BT709" i="1"/>
  <c r="BQ711" i="1"/>
  <c r="BV710" i="1"/>
  <c r="BP712" i="1"/>
  <c r="BN710" i="1"/>
  <c r="AP711" i="1"/>
  <c r="BL711" i="1" s="1"/>
  <c r="AM710" i="1"/>
  <c r="BJ710" i="1" s="1"/>
  <c r="BE709" i="1"/>
  <c r="AL709" i="1"/>
  <c r="BI709" i="1" s="1"/>
  <c r="BS709" i="1" s="1"/>
  <c r="BD708" i="1"/>
  <c r="P712" i="1"/>
  <c r="R711" i="1"/>
  <c r="AG710" i="1"/>
  <c r="L713" i="1"/>
  <c r="AB712" i="1"/>
  <c r="Q712" i="1"/>
  <c r="M713" i="1"/>
  <c r="S713" i="1" s="1"/>
  <c r="AN711" i="1"/>
  <c r="BK711" i="1" s="1"/>
  <c r="BU711" i="1" s="1"/>
  <c r="BF710" i="1"/>
  <c r="Z710" i="1"/>
  <c r="AD710" i="1" s="1"/>
  <c r="AC710" i="1"/>
  <c r="Y711" i="1"/>
  <c r="BN711" i="1" l="1"/>
  <c r="BQ712" i="1"/>
  <c r="BV711" i="1"/>
  <c r="BP713" i="1"/>
  <c r="BO711" i="1"/>
  <c r="BT710" i="1"/>
  <c r="AP712" i="1"/>
  <c r="BL712" i="1" s="1"/>
  <c r="AG711" i="1"/>
  <c r="AL710" i="1"/>
  <c r="BI710" i="1" s="1"/>
  <c r="BS710" i="1" s="1"/>
  <c r="BD709" i="1"/>
  <c r="Z711" i="1"/>
  <c r="AD711" i="1" s="1"/>
  <c r="Y712" i="1"/>
  <c r="AC711" i="1"/>
  <c r="AN712" i="1"/>
  <c r="BK712" i="1" s="1"/>
  <c r="BU712" i="1" s="1"/>
  <c r="BF711" i="1"/>
  <c r="L714" i="1"/>
  <c r="AB713" i="1"/>
  <c r="M714" i="1"/>
  <c r="S714" i="1" s="1"/>
  <c r="Q713" i="1"/>
  <c r="P713" i="1"/>
  <c r="R712" i="1"/>
  <c r="AM711" i="1"/>
  <c r="BJ711" i="1" s="1"/>
  <c r="BE710" i="1"/>
  <c r="BQ713" i="1" l="1"/>
  <c r="BV712" i="1"/>
  <c r="BP714" i="1"/>
  <c r="BN712" i="1"/>
  <c r="BO712" i="1"/>
  <c r="BT711" i="1"/>
  <c r="AP713" i="1"/>
  <c r="BL713" i="1" s="1"/>
  <c r="AM712" i="1"/>
  <c r="BJ712" i="1" s="1"/>
  <c r="BE711" i="1"/>
  <c r="AN713" i="1"/>
  <c r="BK713" i="1" s="1"/>
  <c r="BU713" i="1" s="1"/>
  <c r="BF712" i="1"/>
  <c r="AL711" i="1"/>
  <c r="BI711" i="1" s="1"/>
  <c r="BS711" i="1" s="1"/>
  <c r="BD710" i="1"/>
  <c r="L715" i="1"/>
  <c r="AB714" i="1"/>
  <c r="Q714" i="1"/>
  <c r="M715" i="1"/>
  <c r="S715" i="1" s="1"/>
  <c r="Z712" i="1"/>
  <c r="AD712" i="1" s="1"/>
  <c r="Y713" i="1"/>
  <c r="AC712" i="1"/>
  <c r="P714" i="1"/>
  <c r="R713" i="1"/>
  <c r="AG712" i="1"/>
  <c r="BO713" i="1" l="1"/>
  <c r="BT712" i="1"/>
  <c r="BP715" i="1"/>
  <c r="BN713" i="1"/>
  <c r="BQ714" i="1"/>
  <c r="BV713" i="1"/>
  <c r="AP714" i="1"/>
  <c r="BL714" i="1" s="1"/>
  <c r="L716" i="1"/>
  <c r="AB715" i="1"/>
  <c r="M716" i="1"/>
  <c r="S716" i="1" s="1"/>
  <c r="Q715" i="1"/>
  <c r="AN714" i="1"/>
  <c r="BK714" i="1" s="1"/>
  <c r="BU714" i="1" s="1"/>
  <c r="BF713" i="1"/>
  <c r="Z713" i="1"/>
  <c r="AD713" i="1" s="1"/>
  <c r="Y714" i="1"/>
  <c r="AC713" i="1"/>
  <c r="P715" i="1"/>
  <c r="R714" i="1"/>
  <c r="AG713" i="1"/>
  <c r="AL712" i="1"/>
  <c r="BI712" i="1" s="1"/>
  <c r="BS712" i="1" s="1"/>
  <c r="BD711" i="1"/>
  <c r="AM713" i="1"/>
  <c r="BJ713" i="1" s="1"/>
  <c r="BE712" i="1"/>
  <c r="BP716" i="1" l="1"/>
  <c r="BN714" i="1"/>
  <c r="BO714" i="1"/>
  <c r="BT713" i="1"/>
  <c r="BQ715" i="1"/>
  <c r="BV714" i="1"/>
  <c r="AP715" i="1"/>
  <c r="BL715" i="1" s="1"/>
  <c r="AG714" i="1"/>
  <c r="Z714" i="1"/>
  <c r="AD714" i="1" s="1"/>
  <c r="AC714" i="1"/>
  <c r="Y715" i="1"/>
  <c r="AL713" i="1"/>
  <c r="BI713" i="1" s="1"/>
  <c r="BS713" i="1" s="1"/>
  <c r="BD712" i="1"/>
  <c r="P716" i="1"/>
  <c r="R715" i="1"/>
  <c r="AM714" i="1"/>
  <c r="BJ714" i="1" s="1"/>
  <c r="BE713" i="1"/>
  <c r="AN715" i="1"/>
  <c r="BK715" i="1" s="1"/>
  <c r="BU715" i="1" s="1"/>
  <c r="BF714" i="1"/>
  <c r="L717" i="1"/>
  <c r="AB716" i="1"/>
  <c r="Q716" i="1"/>
  <c r="M717" i="1"/>
  <c r="S717" i="1" s="1"/>
  <c r="BN715" i="1" l="1"/>
  <c r="BO715" i="1"/>
  <c r="BT714" i="1"/>
  <c r="BP717" i="1"/>
  <c r="BQ716" i="1"/>
  <c r="BV715" i="1"/>
  <c r="AP716" i="1"/>
  <c r="BL716" i="1" s="1"/>
  <c r="P717" i="1"/>
  <c r="R716" i="1"/>
  <c r="L718" i="1"/>
  <c r="AB717" i="1"/>
  <c r="M718" i="1"/>
  <c r="S718" i="1" s="1"/>
  <c r="Q717" i="1"/>
  <c r="AM715" i="1"/>
  <c r="BJ715" i="1" s="1"/>
  <c r="BE714" i="1"/>
  <c r="AL714" i="1"/>
  <c r="BI714" i="1" s="1"/>
  <c r="BS714" i="1" s="1"/>
  <c r="BD713" i="1"/>
  <c r="AN716" i="1"/>
  <c r="BK716" i="1" s="1"/>
  <c r="BU716" i="1" s="1"/>
  <c r="BF715" i="1"/>
  <c r="Z715" i="1"/>
  <c r="AD715" i="1" s="1"/>
  <c r="AC715" i="1"/>
  <c r="Y716" i="1"/>
  <c r="AG715" i="1"/>
  <c r="BO716" i="1" l="1"/>
  <c r="BT715" i="1"/>
  <c r="BP718" i="1"/>
  <c r="BN716" i="1"/>
  <c r="BQ717" i="1"/>
  <c r="BV716" i="1"/>
  <c r="AP717" i="1"/>
  <c r="BL717" i="1" s="1"/>
  <c r="AG716" i="1"/>
  <c r="Z716" i="1"/>
  <c r="AD716" i="1" s="1"/>
  <c r="AC716" i="1"/>
  <c r="Y717" i="1"/>
  <c r="AN717" i="1"/>
  <c r="BK717" i="1" s="1"/>
  <c r="BU717" i="1" s="1"/>
  <c r="BF716" i="1"/>
  <c r="AM716" i="1"/>
  <c r="BJ716" i="1" s="1"/>
  <c r="BE715" i="1"/>
  <c r="L719" i="1"/>
  <c r="AB718" i="1"/>
  <c r="Q718" i="1"/>
  <c r="M719" i="1"/>
  <c r="S719" i="1" s="1"/>
  <c r="AL715" i="1"/>
  <c r="BI715" i="1" s="1"/>
  <c r="BS715" i="1" s="1"/>
  <c r="BD714" i="1"/>
  <c r="P718" i="1"/>
  <c r="R717" i="1"/>
  <c r="BP719" i="1" l="1"/>
  <c r="BN717" i="1"/>
  <c r="BO717" i="1"/>
  <c r="BT716" i="1"/>
  <c r="BQ718" i="1"/>
  <c r="BV717" i="1"/>
  <c r="AP718" i="1"/>
  <c r="BL718" i="1" s="1"/>
  <c r="P719" i="1"/>
  <c r="R718" i="1"/>
  <c r="AL716" i="1"/>
  <c r="BI716" i="1" s="1"/>
  <c r="BS716" i="1" s="1"/>
  <c r="BD715" i="1"/>
  <c r="L720" i="1"/>
  <c r="AB719" i="1"/>
  <c r="M720" i="1"/>
  <c r="S720" i="1" s="1"/>
  <c r="Q719" i="1"/>
  <c r="AN718" i="1"/>
  <c r="BK718" i="1" s="1"/>
  <c r="BU718" i="1" s="1"/>
  <c r="BF717" i="1"/>
  <c r="AM717" i="1"/>
  <c r="BJ717" i="1" s="1"/>
  <c r="BE716" i="1"/>
  <c r="Z717" i="1"/>
  <c r="AD717" i="1" s="1"/>
  <c r="AC717" i="1"/>
  <c r="Y718" i="1"/>
  <c r="AG717" i="1"/>
  <c r="BN718" i="1" l="1"/>
  <c r="BQ719" i="1"/>
  <c r="BV718" i="1"/>
  <c r="BO718" i="1"/>
  <c r="BT717" i="1"/>
  <c r="BP720" i="1"/>
  <c r="AP719" i="1"/>
  <c r="BL719" i="1" s="1"/>
  <c r="AM718" i="1"/>
  <c r="BJ718" i="1" s="1"/>
  <c r="BE717" i="1"/>
  <c r="AL717" i="1"/>
  <c r="BI717" i="1" s="1"/>
  <c r="BS717" i="1" s="1"/>
  <c r="BD716" i="1"/>
  <c r="AG718" i="1"/>
  <c r="Z718" i="1"/>
  <c r="AD718" i="1" s="1"/>
  <c r="Y719" i="1"/>
  <c r="AC718" i="1"/>
  <c r="AN719" i="1"/>
  <c r="BK719" i="1" s="1"/>
  <c r="BU719" i="1" s="1"/>
  <c r="BF718" i="1"/>
  <c r="L721" i="1"/>
  <c r="AB720" i="1"/>
  <c r="Q720" i="1"/>
  <c r="M721" i="1"/>
  <c r="S721" i="1" s="1"/>
  <c r="P720" i="1"/>
  <c r="R719" i="1"/>
  <c r="BQ720" i="1" l="1"/>
  <c r="BV719" i="1"/>
  <c r="BO719" i="1"/>
  <c r="BT718" i="1"/>
  <c r="BN719" i="1"/>
  <c r="BP721" i="1"/>
  <c r="AP720" i="1"/>
  <c r="BL720" i="1" s="1"/>
  <c r="P721" i="1"/>
  <c r="R720" i="1"/>
  <c r="L722" i="1"/>
  <c r="AB721" i="1"/>
  <c r="M722" i="1"/>
  <c r="S722" i="1" s="1"/>
  <c r="Q721" i="1"/>
  <c r="Z719" i="1"/>
  <c r="AD719" i="1" s="1"/>
  <c r="AC719" i="1"/>
  <c r="Y720" i="1"/>
  <c r="AL718" i="1"/>
  <c r="BI718" i="1" s="1"/>
  <c r="BS718" i="1" s="1"/>
  <c r="BD717" i="1"/>
  <c r="AN720" i="1"/>
  <c r="BK720" i="1" s="1"/>
  <c r="BU720" i="1" s="1"/>
  <c r="BF719" i="1"/>
  <c r="AG719" i="1"/>
  <c r="AM719" i="1"/>
  <c r="BJ719" i="1" s="1"/>
  <c r="BE718" i="1"/>
  <c r="BO720" i="1" l="1"/>
  <c r="BT719" i="1"/>
  <c r="BN720" i="1"/>
  <c r="BP722" i="1"/>
  <c r="BQ721" i="1"/>
  <c r="BV720" i="1"/>
  <c r="AP721" i="1"/>
  <c r="BL721" i="1" s="1"/>
  <c r="AM720" i="1"/>
  <c r="BJ720" i="1" s="1"/>
  <c r="BE719" i="1"/>
  <c r="L723" i="1"/>
  <c r="AB722" i="1"/>
  <c r="Q722" i="1"/>
  <c r="M723" i="1"/>
  <c r="S723" i="1" s="1"/>
  <c r="AG720" i="1"/>
  <c r="AL719" i="1"/>
  <c r="BI719" i="1" s="1"/>
  <c r="BS719" i="1" s="1"/>
  <c r="BD718" i="1"/>
  <c r="AN721" i="1"/>
  <c r="BK721" i="1" s="1"/>
  <c r="BU721" i="1" s="1"/>
  <c r="BF720" i="1"/>
  <c r="Z720" i="1"/>
  <c r="AD720" i="1" s="1"/>
  <c r="Y721" i="1"/>
  <c r="AC720" i="1"/>
  <c r="P722" i="1"/>
  <c r="R721" i="1"/>
  <c r="BQ722" i="1" l="1"/>
  <c r="BV721" i="1"/>
  <c r="BN721" i="1"/>
  <c r="BP723" i="1"/>
  <c r="BO721" i="1"/>
  <c r="BT720" i="1"/>
  <c r="AP722" i="1"/>
  <c r="BL722" i="1" s="1"/>
  <c r="AN722" i="1"/>
  <c r="BK722" i="1" s="1"/>
  <c r="BU722" i="1" s="1"/>
  <c r="BF721" i="1"/>
  <c r="AG721" i="1"/>
  <c r="L724" i="1"/>
  <c r="AB723" i="1"/>
  <c r="M724" i="1"/>
  <c r="S724" i="1" s="1"/>
  <c r="Q723" i="1"/>
  <c r="P723" i="1"/>
  <c r="R722" i="1"/>
  <c r="Z721" i="1"/>
  <c r="AD721" i="1" s="1"/>
  <c r="Y722" i="1"/>
  <c r="AC721" i="1"/>
  <c r="AL720" i="1"/>
  <c r="BI720" i="1" s="1"/>
  <c r="BS720" i="1" s="1"/>
  <c r="BD719" i="1"/>
  <c r="AM721" i="1"/>
  <c r="BJ721" i="1" s="1"/>
  <c r="BE720" i="1"/>
  <c r="BO722" i="1" l="1"/>
  <c r="BT721" i="1"/>
  <c r="BN722" i="1"/>
  <c r="BP724" i="1"/>
  <c r="BQ723" i="1"/>
  <c r="BV722" i="1"/>
  <c r="AP723" i="1"/>
  <c r="BL723" i="1" s="1"/>
  <c r="AG722" i="1"/>
  <c r="Z722" i="1"/>
  <c r="AD722" i="1" s="1"/>
  <c r="Y723" i="1"/>
  <c r="AC722" i="1"/>
  <c r="AL721" i="1"/>
  <c r="BI721" i="1" s="1"/>
  <c r="BS721" i="1" s="1"/>
  <c r="BD720" i="1"/>
  <c r="AM722" i="1"/>
  <c r="BJ722" i="1" s="1"/>
  <c r="BE721" i="1"/>
  <c r="P724" i="1"/>
  <c r="R723" i="1"/>
  <c r="L725" i="1"/>
  <c r="AB724" i="1"/>
  <c r="Q724" i="1"/>
  <c r="M725" i="1"/>
  <c r="S725" i="1" s="1"/>
  <c r="AN723" i="1"/>
  <c r="BK723" i="1" s="1"/>
  <c r="BU723" i="1" s="1"/>
  <c r="BF722" i="1"/>
  <c r="BQ724" i="1" l="1"/>
  <c r="BV723" i="1"/>
  <c r="BP725" i="1"/>
  <c r="BN723" i="1"/>
  <c r="BO723" i="1"/>
  <c r="BT722" i="1"/>
  <c r="AP724" i="1"/>
  <c r="BL724" i="1" s="1"/>
  <c r="BJ723" i="1"/>
  <c r="AN724" i="1"/>
  <c r="BK724" i="1" s="1"/>
  <c r="BU724" i="1" s="1"/>
  <c r="BF723" i="1"/>
  <c r="L726" i="1"/>
  <c r="AB725" i="1"/>
  <c r="M726" i="1"/>
  <c r="S726" i="1" s="1"/>
  <c r="Q725" i="1"/>
  <c r="AM723" i="1"/>
  <c r="BE722" i="1"/>
  <c r="Z723" i="1"/>
  <c r="AD723" i="1" s="1"/>
  <c r="Y724" i="1"/>
  <c r="AC723" i="1"/>
  <c r="P725" i="1"/>
  <c r="R724" i="1"/>
  <c r="AL722" i="1"/>
  <c r="BI722" i="1" s="1"/>
  <c r="BS722" i="1" s="1"/>
  <c r="BD721" i="1"/>
  <c r="AG723" i="1"/>
  <c r="BO724" i="1" l="1"/>
  <c r="BT723" i="1"/>
  <c r="BN724" i="1"/>
  <c r="BQ725" i="1"/>
  <c r="BV724" i="1"/>
  <c r="BP726" i="1"/>
  <c r="AP725" i="1"/>
  <c r="BL725" i="1" s="1"/>
  <c r="AM724" i="1"/>
  <c r="BJ724" i="1" s="1"/>
  <c r="BE723" i="1"/>
  <c r="P726" i="1"/>
  <c r="R725" i="1"/>
  <c r="L727" i="1"/>
  <c r="AB726" i="1"/>
  <c r="Q726" i="1"/>
  <c r="M727" i="1"/>
  <c r="S727" i="1" s="1"/>
  <c r="AL723" i="1"/>
  <c r="BI723" i="1" s="1"/>
  <c r="BS723" i="1" s="1"/>
  <c r="BD722" i="1"/>
  <c r="Z724" i="1"/>
  <c r="AD724" i="1" s="1"/>
  <c r="Y725" i="1"/>
  <c r="AC724" i="1"/>
  <c r="AG724" i="1"/>
  <c r="AN725" i="1"/>
  <c r="BK725" i="1" s="1"/>
  <c r="BU725" i="1" s="1"/>
  <c r="BF724" i="1"/>
  <c r="BN725" i="1" l="1"/>
  <c r="BQ726" i="1"/>
  <c r="BV725" i="1"/>
  <c r="BO725" i="1"/>
  <c r="BT724" i="1"/>
  <c r="BP727" i="1"/>
  <c r="AP726" i="1"/>
  <c r="BL726" i="1" s="1"/>
  <c r="Z725" i="1"/>
  <c r="AD725" i="1" s="1"/>
  <c r="Y726" i="1"/>
  <c r="AC725" i="1"/>
  <c r="P727" i="1"/>
  <c r="R726" i="1"/>
  <c r="AN726" i="1"/>
  <c r="BK726" i="1" s="1"/>
  <c r="BU726" i="1" s="1"/>
  <c r="BF725" i="1"/>
  <c r="AG725" i="1"/>
  <c r="AL724" i="1"/>
  <c r="BI724" i="1" s="1"/>
  <c r="BS724" i="1" s="1"/>
  <c r="BD723" i="1"/>
  <c r="L728" i="1"/>
  <c r="AB727" i="1"/>
  <c r="M728" i="1"/>
  <c r="S728" i="1" s="1"/>
  <c r="Q727" i="1"/>
  <c r="AM725" i="1"/>
  <c r="BJ725" i="1" s="1"/>
  <c r="BE724" i="1"/>
  <c r="BQ727" i="1" l="1"/>
  <c r="BV726" i="1"/>
  <c r="BP728" i="1"/>
  <c r="BO726" i="1"/>
  <c r="BT725" i="1"/>
  <c r="BN726" i="1"/>
  <c r="AP727" i="1"/>
  <c r="BL727" i="1" s="1"/>
  <c r="AG726" i="1"/>
  <c r="P728" i="1"/>
  <c r="R727" i="1"/>
  <c r="AM726" i="1"/>
  <c r="BJ726" i="1" s="1"/>
  <c r="BE725" i="1"/>
  <c r="AL725" i="1"/>
  <c r="BI725" i="1" s="1"/>
  <c r="BS725" i="1" s="1"/>
  <c r="BD724" i="1"/>
  <c r="AN727" i="1"/>
  <c r="BK727" i="1" s="1"/>
  <c r="BU727" i="1" s="1"/>
  <c r="BF726" i="1"/>
  <c r="Z726" i="1"/>
  <c r="AD726" i="1" s="1"/>
  <c r="AC726" i="1"/>
  <c r="Y727" i="1"/>
  <c r="L729" i="1"/>
  <c r="AB728" i="1"/>
  <c r="Q728" i="1"/>
  <c r="M729" i="1"/>
  <c r="S729" i="1" s="1"/>
  <c r="BN727" i="1" l="1"/>
  <c r="BO727" i="1"/>
  <c r="BT726" i="1"/>
  <c r="BQ728" i="1"/>
  <c r="BV727" i="1"/>
  <c r="BP729" i="1"/>
  <c r="AP728" i="1"/>
  <c r="BL728" i="1" s="1"/>
  <c r="BJ727" i="1"/>
  <c r="AL726" i="1"/>
  <c r="BI726" i="1" s="1"/>
  <c r="BS726" i="1" s="1"/>
  <c r="BD725" i="1"/>
  <c r="P729" i="1"/>
  <c r="R728" i="1"/>
  <c r="L730" i="1"/>
  <c r="AB729" i="1"/>
  <c r="Q729" i="1"/>
  <c r="M730" i="1"/>
  <c r="S730" i="1" s="1"/>
  <c r="Z727" i="1"/>
  <c r="AD727" i="1" s="1"/>
  <c r="Y728" i="1"/>
  <c r="AC727" i="1"/>
  <c r="AN728" i="1"/>
  <c r="BK728" i="1" s="1"/>
  <c r="BU728" i="1" s="1"/>
  <c r="BF727" i="1"/>
  <c r="AM727" i="1"/>
  <c r="BE726" i="1"/>
  <c r="AG727" i="1"/>
  <c r="BO728" i="1" l="1"/>
  <c r="BT727" i="1"/>
  <c r="BQ729" i="1"/>
  <c r="BV728" i="1"/>
  <c r="BN728" i="1"/>
  <c r="BP730" i="1"/>
  <c r="AP729" i="1"/>
  <c r="BL729" i="1" s="1"/>
  <c r="AG728" i="1"/>
  <c r="P730" i="1"/>
  <c r="R729" i="1"/>
  <c r="AM728" i="1"/>
  <c r="BJ728" i="1" s="1"/>
  <c r="BE727" i="1"/>
  <c r="AN729" i="1"/>
  <c r="BK729" i="1" s="1"/>
  <c r="BU729" i="1" s="1"/>
  <c r="BF728" i="1"/>
  <c r="Z728" i="1"/>
  <c r="AD728" i="1" s="1"/>
  <c r="Y729" i="1"/>
  <c r="AC728" i="1"/>
  <c r="L731" i="1"/>
  <c r="AB730" i="1"/>
  <c r="M731" i="1"/>
  <c r="S731" i="1" s="1"/>
  <c r="Q730" i="1"/>
  <c r="AL727" i="1"/>
  <c r="BI727" i="1" s="1"/>
  <c r="BS727" i="1" s="1"/>
  <c r="BD726" i="1"/>
  <c r="BO729" i="1" l="1"/>
  <c r="BT728" i="1"/>
  <c r="BP731" i="1"/>
  <c r="BQ730" i="1"/>
  <c r="BV729" i="1"/>
  <c r="BN729" i="1"/>
  <c r="AP730" i="1"/>
  <c r="BL730" i="1" s="1"/>
  <c r="AN730" i="1"/>
  <c r="BK730" i="1" s="1"/>
  <c r="BU730" i="1" s="1"/>
  <c r="BF729" i="1"/>
  <c r="P731" i="1"/>
  <c r="R730" i="1"/>
  <c r="AL728" i="1"/>
  <c r="BI728" i="1" s="1"/>
  <c r="BS728" i="1" s="1"/>
  <c r="BD727" i="1"/>
  <c r="Z729" i="1"/>
  <c r="AD729" i="1" s="1"/>
  <c r="Y730" i="1"/>
  <c r="AC729" i="1"/>
  <c r="L732" i="1"/>
  <c r="AB731" i="1"/>
  <c r="M732" i="1"/>
  <c r="S732" i="1" s="1"/>
  <c r="Q731" i="1"/>
  <c r="AM729" i="1"/>
  <c r="BJ729" i="1" s="1"/>
  <c r="BE728" i="1"/>
  <c r="AG729" i="1"/>
  <c r="BN730" i="1" l="1"/>
  <c r="BP732" i="1"/>
  <c r="BQ731" i="1"/>
  <c r="BV730" i="1"/>
  <c r="BO730" i="1"/>
  <c r="BT729" i="1"/>
  <c r="AP731" i="1"/>
  <c r="BL731" i="1" s="1"/>
  <c r="Z730" i="1"/>
  <c r="AD730" i="1" s="1"/>
  <c r="Y731" i="1"/>
  <c r="AC730" i="1"/>
  <c r="AG730" i="1"/>
  <c r="P732" i="1"/>
  <c r="R731" i="1"/>
  <c r="L733" i="1"/>
  <c r="AB732" i="1"/>
  <c r="Q732" i="1"/>
  <c r="M733" i="1"/>
  <c r="S733" i="1" s="1"/>
  <c r="AM730" i="1"/>
  <c r="BJ730" i="1" s="1"/>
  <c r="BE729" i="1"/>
  <c r="AL729" i="1"/>
  <c r="BI729" i="1" s="1"/>
  <c r="BS729" i="1" s="1"/>
  <c r="BD728" i="1"/>
  <c r="AN731" i="1"/>
  <c r="BK731" i="1" s="1"/>
  <c r="BU731" i="1" s="1"/>
  <c r="BF730" i="1"/>
  <c r="BO731" i="1" l="1"/>
  <c r="BT730" i="1"/>
  <c r="BQ732" i="1"/>
  <c r="BV731" i="1"/>
  <c r="BN731" i="1"/>
  <c r="BP733" i="1"/>
  <c r="AP732" i="1"/>
  <c r="BL732" i="1" s="1"/>
  <c r="AN732" i="1"/>
  <c r="BK732" i="1" s="1"/>
  <c r="BU732" i="1" s="1"/>
  <c r="BF731" i="1"/>
  <c r="AG731" i="1"/>
  <c r="L734" i="1"/>
  <c r="AB733" i="1"/>
  <c r="Q733" i="1"/>
  <c r="M734" i="1"/>
  <c r="S734" i="1" s="1"/>
  <c r="AL730" i="1"/>
  <c r="BI730" i="1" s="1"/>
  <c r="BS730" i="1" s="1"/>
  <c r="BD729" i="1"/>
  <c r="P733" i="1"/>
  <c r="R732" i="1"/>
  <c r="Z731" i="1"/>
  <c r="AD731" i="1" s="1"/>
  <c r="AC731" i="1"/>
  <c r="Y732" i="1"/>
  <c r="AM731" i="1"/>
  <c r="BJ731" i="1" s="1"/>
  <c r="BE730" i="1"/>
  <c r="BP734" i="1" l="1"/>
  <c r="BN732" i="1"/>
  <c r="BO732" i="1"/>
  <c r="BT731" i="1"/>
  <c r="BQ733" i="1"/>
  <c r="BV732" i="1"/>
  <c r="AP733" i="1"/>
  <c r="BL733" i="1" s="1"/>
  <c r="Z732" i="1"/>
  <c r="AD732" i="1" s="1"/>
  <c r="AC732" i="1"/>
  <c r="Y733" i="1"/>
  <c r="AG732" i="1"/>
  <c r="AM732" i="1"/>
  <c r="BJ732" i="1" s="1"/>
  <c r="BE731" i="1"/>
  <c r="P734" i="1"/>
  <c r="R733" i="1"/>
  <c r="AL731" i="1"/>
  <c r="BI731" i="1" s="1"/>
  <c r="BS731" i="1" s="1"/>
  <c r="BD730" i="1"/>
  <c r="L735" i="1"/>
  <c r="AB734" i="1"/>
  <c r="Q734" i="1"/>
  <c r="M735" i="1"/>
  <c r="S735" i="1" s="1"/>
  <c r="AN733" i="1"/>
  <c r="BK733" i="1" s="1"/>
  <c r="BU733" i="1" s="1"/>
  <c r="BF732" i="1"/>
  <c r="BQ734" i="1" l="1"/>
  <c r="BV733" i="1"/>
  <c r="BO733" i="1"/>
  <c r="BT732" i="1"/>
  <c r="BP735" i="1"/>
  <c r="BN733" i="1"/>
  <c r="AP734" i="1"/>
  <c r="BL734" i="1" s="1"/>
  <c r="AN734" i="1"/>
  <c r="BK734" i="1" s="1"/>
  <c r="BU734" i="1" s="1"/>
  <c r="BF733" i="1"/>
  <c r="P735" i="1"/>
  <c r="R734" i="1"/>
  <c r="AG733" i="1"/>
  <c r="Z733" i="1"/>
  <c r="AD733" i="1" s="1"/>
  <c r="AC733" i="1"/>
  <c r="Y734" i="1"/>
  <c r="L736" i="1"/>
  <c r="AB735" i="1"/>
  <c r="M736" i="1"/>
  <c r="S736" i="1" s="1"/>
  <c r="Q735" i="1"/>
  <c r="AL732" i="1"/>
  <c r="BI732" i="1" s="1"/>
  <c r="BS732" i="1" s="1"/>
  <c r="BD731" i="1"/>
  <c r="AM733" i="1"/>
  <c r="BJ733" i="1" s="1"/>
  <c r="BE732" i="1"/>
  <c r="BN734" i="1" l="1"/>
  <c r="BO734" i="1"/>
  <c r="BT733" i="1"/>
  <c r="BQ735" i="1"/>
  <c r="BV734" i="1"/>
  <c r="BP736" i="1"/>
  <c r="AP735" i="1"/>
  <c r="BL735" i="1" s="1"/>
  <c r="P736" i="1"/>
  <c r="R735" i="1"/>
  <c r="AM734" i="1"/>
  <c r="BJ734" i="1" s="1"/>
  <c r="BE733" i="1"/>
  <c r="AL733" i="1"/>
  <c r="BI733" i="1" s="1"/>
  <c r="BS733" i="1" s="1"/>
  <c r="BD732" i="1"/>
  <c r="L737" i="1"/>
  <c r="AB736" i="1"/>
  <c r="Q736" i="1"/>
  <c r="M737" i="1"/>
  <c r="S737" i="1" s="1"/>
  <c r="Z734" i="1"/>
  <c r="AD734" i="1" s="1"/>
  <c r="AC734" i="1"/>
  <c r="Y735" i="1"/>
  <c r="AG734" i="1"/>
  <c r="AN735" i="1"/>
  <c r="BK735" i="1" s="1"/>
  <c r="BU735" i="1" s="1"/>
  <c r="BF734" i="1"/>
  <c r="BP737" i="1" l="1"/>
  <c r="BQ736" i="1"/>
  <c r="BV735" i="1"/>
  <c r="BN735" i="1"/>
  <c r="BO735" i="1"/>
  <c r="BT734" i="1"/>
  <c r="AP736" i="1"/>
  <c r="BL736" i="1" s="1"/>
  <c r="AN736" i="1"/>
  <c r="BK736" i="1" s="1"/>
  <c r="BU736" i="1" s="1"/>
  <c r="BF735" i="1"/>
  <c r="L738" i="1"/>
  <c r="AB737" i="1"/>
  <c r="M738" i="1"/>
  <c r="S738" i="1" s="1"/>
  <c r="Q737" i="1"/>
  <c r="AM735" i="1"/>
  <c r="BJ735" i="1" s="1"/>
  <c r="BE734" i="1"/>
  <c r="AG735" i="1"/>
  <c r="Z735" i="1"/>
  <c r="AD735" i="1" s="1"/>
  <c r="Y736" i="1"/>
  <c r="AC735" i="1"/>
  <c r="AL734" i="1"/>
  <c r="BI734" i="1" s="1"/>
  <c r="BS734" i="1" s="1"/>
  <c r="BD733" i="1"/>
  <c r="P737" i="1"/>
  <c r="R736" i="1"/>
  <c r="BQ737" i="1" l="1"/>
  <c r="BV736" i="1"/>
  <c r="BN736" i="1"/>
  <c r="BP738" i="1"/>
  <c r="BO736" i="1"/>
  <c r="BT735" i="1"/>
  <c r="AP737" i="1"/>
  <c r="BL737" i="1" s="1"/>
  <c r="P738" i="1"/>
  <c r="R737" i="1"/>
  <c r="AM736" i="1"/>
  <c r="BJ736" i="1" s="1"/>
  <c r="BE735" i="1"/>
  <c r="L739" i="1"/>
  <c r="AB738" i="1"/>
  <c r="Q738" i="1"/>
  <c r="M739" i="1"/>
  <c r="S739" i="1" s="1"/>
  <c r="Z736" i="1"/>
  <c r="AD736" i="1" s="1"/>
  <c r="AC736" i="1"/>
  <c r="Y737" i="1"/>
  <c r="AL735" i="1"/>
  <c r="BI735" i="1" s="1"/>
  <c r="BS735" i="1" s="1"/>
  <c r="BD734" i="1"/>
  <c r="AG736" i="1"/>
  <c r="AN737" i="1"/>
  <c r="BK737" i="1" s="1"/>
  <c r="BU737" i="1" s="1"/>
  <c r="BF736" i="1"/>
  <c r="BO737" i="1" l="1"/>
  <c r="BT736" i="1"/>
  <c r="BN737" i="1"/>
  <c r="BP739" i="1"/>
  <c r="BQ738" i="1"/>
  <c r="BV737" i="1"/>
  <c r="AP738" i="1"/>
  <c r="BL738" i="1" s="1"/>
  <c r="AL736" i="1"/>
  <c r="BI736" i="1" s="1"/>
  <c r="BS736" i="1" s="1"/>
  <c r="BD735" i="1"/>
  <c r="AM737" i="1"/>
  <c r="BJ737" i="1" s="1"/>
  <c r="BE736" i="1"/>
  <c r="AN738" i="1"/>
  <c r="BK738" i="1" s="1"/>
  <c r="BU738" i="1" s="1"/>
  <c r="BF737" i="1"/>
  <c r="AG737" i="1"/>
  <c r="Z737" i="1"/>
  <c r="AD737" i="1" s="1"/>
  <c r="Y738" i="1"/>
  <c r="AC737" i="1"/>
  <c r="L740" i="1"/>
  <c r="AB739" i="1"/>
  <c r="Q739" i="1"/>
  <c r="M740" i="1"/>
  <c r="S740" i="1" s="1"/>
  <c r="P739" i="1"/>
  <c r="R738" i="1"/>
  <c r="BN738" i="1" l="1"/>
  <c r="BP740" i="1"/>
  <c r="BO738" i="1"/>
  <c r="BT737" i="1"/>
  <c r="BQ739" i="1"/>
  <c r="BV738" i="1"/>
  <c r="AP739" i="1"/>
  <c r="BL739" i="1" s="1"/>
  <c r="P740" i="1"/>
  <c r="R739" i="1"/>
  <c r="AG738" i="1"/>
  <c r="AM738" i="1"/>
  <c r="BJ738" i="1" s="1"/>
  <c r="BE737" i="1"/>
  <c r="Z738" i="1"/>
  <c r="AD738" i="1" s="1"/>
  <c r="Y739" i="1"/>
  <c r="AC738" i="1"/>
  <c r="L741" i="1"/>
  <c r="AB740" i="1"/>
  <c r="Q740" i="1"/>
  <c r="M741" i="1"/>
  <c r="S741" i="1" s="1"/>
  <c r="AN739" i="1"/>
  <c r="BK739" i="1" s="1"/>
  <c r="BU739" i="1" s="1"/>
  <c r="BF738" i="1"/>
  <c r="AL737" i="1"/>
  <c r="BI737" i="1" s="1"/>
  <c r="BS737" i="1" s="1"/>
  <c r="BD736" i="1"/>
  <c r="BP741" i="1" l="1"/>
  <c r="BN739" i="1"/>
  <c r="BQ740" i="1"/>
  <c r="BV739" i="1"/>
  <c r="BO739" i="1"/>
  <c r="BT738" i="1"/>
  <c r="AP740" i="1"/>
  <c r="BL740" i="1" s="1"/>
  <c r="BK740" i="1"/>
  <c r="BU740" i="1" s="1"/>
  <c r="AG739" i="1"/>
  <c r="Z739" i="1"/>
  <c r="AD739" i="1" s="1"/>
  <c r="AC739" i="1"/>
  <c r="Y740" i="1"/>
  <c r="AN740" i="1"/>
  <c r="BF739" i="1"/>
  <c r="L742" i="1"/>
  <c r="AB741" i="1"/>
  <c r="Q741" i="1"/>
  <c r="M742" i="1"/>
  <c r="S742" i="1" s="1"/>
  <c r="AL738" i="1"/>
  <c r="BI738" i="1" s="1"/>
  <c r="BS738" i="1" s="1"/>
  <c r="BD737" i="1"/>
  <c r="AM739" i="1"/>
  <c r="BJ739" i="1" s="1"/>
  <c r="BE738" i="1"/>
  <c r="P741" i="1"/>
  <c r="R740" i="1"/>
  <c r="BN740" i="1" l="1"/>
  <c r="BQ741" i="1"/>
  <c r="BV740" i="1"/>
  <c r="BP742" i="1"/>
  <c r="BO740" i="1"/>
  <c r="BT739" i="1"/>
  <c r="AP741" i="1"/>
  <c r="BL741" i="1" s="1"/>
  <c r="L743" i="1"/>
  <c r="AB742" i="1"/>
  <c r="Q742" i="1"/>
  <c r="M743" i="1"/>
  <c r="S743" i="1" s="1"/>
  <c r="AN741" i="1"/>
  <c r="BK741" i="1" s="1"/>
  <c r="BU741" i="1" s="1"/>
  <c r="BF740" i="1"/>
  <c r="P742" i="1"/>
  <c r="R741" i="1"/>
  <c r="AL739" i="1"/>
  <c r="BI739" i="1" s="1"/>
  <c r="BS739" i="1" s="1"/>
  <c r="BD738" i="1"/>
  <c r="AM740" i="1"/>
  <c r="BJ740" i="1" s="1"/>
  <c r="BE739" i="1"/>
  <c r="Z740" i="1"/>
  <c r="AD740" i="1" s="1"/>
  <c r="Y741" i="1"/>
  <c r="AC740" i="1"/>
  <c r="AG740" i="1"/>
  <c r="BO741" i="1" l="1"/>
  <c r="BT740" i="1"/>
  <c r="BP743" i="1"/>
  <c r="BN741" i="1"/>
  <c r="BQ742" i="1"/>
  <c r="BV741" i="1"/>
  <c r="AP742" i="1"/>
  <c r="BL742" i="1" s="1"/>
  <c r="AG741" i="1"/>
  <c r="P743" i="1"/>
  <c r="R742" i="1"/>
  <c r="Z741" i="1"/>
  <c r="AD741" i="1" s="1"/>
  <c r="Y742" i="1"/>
  <c r="AC741" i="1"/>
  <c r="AM741" i="1"/>
  <c r="BJ741" i="1" s="1"/>
  <c r="BE740" i="1"/>
  <c r="AL740" i="1"/>
  <c r="BI740" i="1" s="1"/>
  <c r="BS740" i="1" s="1"/>
  <c r="BD739" i="1"/>
  <c r="AN742" i="1"/>
  <c r="BK742" i="1" s="1"/>
  <c r="BU742" i="1" s="1"/>
  <c r="BF741" i="1"/>
  <c r="L744" i="1"/>
  <c r="AB743" i="1"/>
  <c r="Q743" i="1"/>
  <c r="M744" i="1"/>
  <c r="S744" i="1" s="1"/>
  <c r="BP744" i="1" l="1"/>
  <c r="BQ743" i="1"/>
  <c r="BV742" i="1"/>
  <c r="BN742" i="1"/>
  <c r="BO742" i="1"/>
  <c r="BT741" i="1"/>
  <c r="AP743" i="1"/>
  <c r="BL743" i="1" s="1"/>
  <c r="AM742" i="1"/>
  <c r="BJ742" i="1" s="1"/>
  <c r="BE741" i="1"/>
  <c r="P744" i="1"/>
  <c r="R743" i="1"/>
  <c r="AN743" i="1"/>
  <c r="BK743" i="1" s="1"/>
  <c r="BU743" i="1" s="1"/>
  <c r="BF742" i="1"/>
  <c r="L745" i="1"/>
  <c r="AB744" i="1"/>
  <c r="Q744" i="1"/>
  <c r="M745" i="1"/>
  <c r="S745" i="1" s="1"/>
  <c r="AL741" i="1"/>
  <c r="BI741" i="1" s="1"/>
  <c r="BS741" i="1" s="1"/>
  <c r="BD740" i="1"/>
  <c r="Z742" i="1"/>
  <c r="AD742" i="1" s="1"/>
  <c r="AC742" i="1"/>
  <c r="Y743" i="1"/>
  <c r="AG742" i="1"/>
  <c r="BO743" i="1" l="1"/>
  <c r="BT742" i="1"/>
  <c r="BQ744" i="1"/>
  <c r="BV743" i="1"/>
  <c r="BN743" i="1"/>
  <c r="BP745" i="1"/>
  <c r="AP744" i="1"/>
  <c r="BL744" i="1" s="1"/>
  <c r="Z743" i="1"/>
  <c r="AD743" i="1" s="1"/>
  <c r="Y744" i="1"/>
  <c r="AC743" i="1"/>
  <c r="AL742" i="1"/>
  <c r="BI742" i="1" s="1"/>
  <c r="BS742" i="1" s="1"/>
  <c r="BD741" i="1"/>
  <c r="L746" i="1"/>
  <c r="AB745" i="1"/>
  <c r="M746" i="1"/>
  <c r="S746" i="1" s="1"/>
  <c r="Q745" i="1"/>
  <c r="P745" i="1"/>
  <c r="R744" i="1"/>
  <c r="AG743" i="1"/>
  <c r="AN744" i="1"/>
  <c r="BK744" i="1" s="1"/>
  <c r="BU744" i="1" s="1"/>
  <c r="BF743" i="1"/>
  <c r="AM743" i="1"/>
  <c r="BJ743" i="1" s="1"/>
  <c r="BE742" i="1"/>
  <c r="BP746" i="1" l="1"/>
  <c r="BN744" i="1"/>
  <c r="BO744" i="1"/>
  <c r="BT743" i="1"/>
  <c r="BQ745" i="1"/>
  <c r="BV744" i="1"/>
  <c r="AP745" i="1"/>
  <c r="BL745" i="1" s="1"/>
  <c r="AL743" i="1"/>
  <c r="BI743" i="1" s="1"/>
  <c r="BS743" i="1" s="1"/>
  <c r="BD742" i="1"/>
  <c r="AG744" i="1"/>
  <c r="AN745" i="1"/>
  <c r="BK745" i="1" s="1"/>
  <c r="BU745" i="1" s="1"/>
  <c r="BF744" i="1"/>
  <c r="P746" i="1"/>
  <c r="R745" i="1"/>
  <c r="L747" i="1"/>
  <c r="AB746" i="1"/>
  <c r="Q746" i="1"/>
  <c r="M747" i="1"/>
  <c r="S747" i="1" s="1"/>
  <c r="Z744" i="1"/>
  <c r="AD744" i="1" s="1"/>
  <c r="AC744" i="1"/>
  <c r="Y745" i="1"/>
  <c r="AM744" i="1"/>
  <c r="BJ744" i="1" s="1"/>
  <c r="BE743" i="1"/>
  <c r="BN745" i="1" l="1"/>
  <c r="BQ746" i="1"/>
  <c r="BV745" i="1"/>
  <c r="BO745" i="1"/>
  <c r="BT744" i="1"/>
  <c r="BP747" i="1"/>
  <c r="AP746" i="1"/>
  <c r="BL746" i="1" s="1"/>
  <c r="Z745" i="1"/>
  <c r="AD745" i="1" s="1"/>
  <c r="Y746" i="1"/>
  <c r="AC745" i="1"/>
  <c r="P747" i="1"/>
  <c r="R746" i="1"/>
  <c r="AG745" i="1"/>
  <c r="AM745" i="1"/>
  <c r="BJ745" i="1" s="1"/>
  <c r="BE744" i="1"/>
  <c r="L748" i="1"/>
  <c r="AB747" i="1"/>
  <c r="M748" i="1"/>
  <c r="S748" i="1" s="1"/>
  <c r="Q747" i="1"/>
  <c r="AN746" i="1"/>
  <c r="BK746" i="1" s="1"/>
  <c r="BU746" i="1" s="1"/>
  <c r="BF745" i="1"/>
  <c r="AL744" i="1"/>
  <c r="BI744" i="1" s="1"/>
  <c r="BS744" i="1" s="1"/>
  <c r="BD743" i="1"/>
  <c r="BP748" i="1" l="1"/>
  <c r="BQ747" i="1"/>
  <c r="BV746" i="1"/>
  <c r="BO746" i="1"/>
  <c r="BT745" i="1"/>
  <c r="BN746" i="1"/>
  <c r="AP747" i="1"/>
  <c r="BL747" i="1" s="1"/>
  <c r="P748" i="1"/>
  <c r="R747" i="1"/>
  <c r="AL745" i="1"/>
  <c r="BI745" i="1" s="1"/>
  <c r="BS745" i="1" s="1"/>
  <c r="BD744" i="1"/>
  <c r="AM746" i="1"/>
  <c r="BJ746" i="1" s="1"/>
  <c r="BE745" i="1"/>
  <c r="AN747" i="1"/>
  <c r="BK747" i="1" s="1"/>
  <c r="BU747" i="1" s="1"/>
  <c r="BF746" i="1"/>
  <c r="L749" i="1"/>
  <c r="AB748" i="1"/>
  <c r="Q748" i="1"/>
  <c r="M749" i="1"/>
  <c r="S749" i="1" s="1"/>
  <c r="AG746" i="1"/>
  <c r="Z746" i="1"/>
  <c r="AD746" i="1" s="1"/>
  <c r="Y747" i="1"/>
  <c r="AC746" i="1"/>
  <c r="BQ748" i="1" l="1"/>
  <c r="BV747" i="1"/>
  <c r="BO747" i="1"/>
  <c r="BT746" i="1"/>
  <c r="BP749" i="1"/>
  <c r="BN747" i="1"/>
  <c r="AP748" i="1"/>
  <c r="BL748" i="1" s="1"/>
  <c r="AL746" i="1"/>
  <c r="BI746" i="1" s="1"/>
  <c r="BS746" i="1" s="1"/>
  <c r="BD745" i="1"/>
  <c r="Z747" i="1"/>
  <c r="AD747" i="1" s="1"/>
  <c r="Y748" i="1"/>
  <c r="AC747" i="1"/>
  <c r="AN748" i="1"/>
  <c r="BK748" i="1" s="1"/>
  <c r="BU748" i="1" s="1"/>
  <c r="BF747" i="1"/>
  <c r="AG747" i="1"/>
  <c r="L750" i="1"/>
  <c r="AB749" i="1"/>
  <c r="M750" i="1"/>
  <c r="S750" i="1" s="1"/>
  <c r="Q749" i="1"/>
  <c r="AM747" i="1"/>
  <c r="BJ747" i="1" s="1"/>
  <c r="BE746" i="1"/>
  <c r="P749" i="1"/>
  <c r="R748" i="1"/>
  <c r="BN748" i="1" l="1"/>
  <c r="BP750" i="1"/>
  <c r="BQ749" i="1"/>
  <c r="BV748" i="1"/>
  <c r="BO748" i="1"/>
  <c r="BT747" i="1"/>
  <c r="AP749" i="1"/>
  <c r="BL749" i="1" s="1"/>
  <c r="P750" i="1"/>
  <c r="R749" i="1"/>
  <c r="AG748" i="1"/>
  <c r="Z748" i="1"/>
  <c r="AD748" i="1" s="1"/>
  <c r="Y749" i="1"/>
  <c r="AC748" i="1"/>
  <c r="AM748" i="1"/>
  <c r="BJ748" i="1" s="1"/>
  <c r="BE747" i="1"/>
  <c r="AN749" i="1"/>
  <c r="BK749" i="1" s="1"/>
  <c r="BU749" i="1" s="1"/>
  <c r="BF748" i="1"/>
  <c r="L751" i="1"/>
  <c r="AB750" i="1"/>
  <c r="Q750" i="1"/>
  <c r="M751" i="1"/>
  <c r="S751" i="1" s="1"/>
  <c r="AL747" i="1"/>
  <c r="BI747" i="1" s="1"/>
  <c r="BS747" i="1" s="1"/>
  <c r="BD746" i="1"/>
  <c r="BO749" i="1" l="1"/>
  <c r="BT748" i="1"/>
  <c r="BQ750" i="1"/>
  <c r="BV749" i="1"/>
  <c r="BN749" i="1"/>
  <c r="BP751" i="1"/>
  <c r="AP750" i="1"/>
  <c r="BL750" i="1" s="1"/>
  <c r="AL748" i="1"/>
  <c r="BI748" i="1" s="1"/>
  <c r="BS748" i="1" s="1"/>
  <c r="BD747" i="1"/>
  <c r="L752" i="1"/>
  <c r="AB751" i="1"/>
  <c r="Q751" i="1"/>
  <c r="M752" i="1"/>
  <c r="S752" i="1" s="1"/>
  <c r="AM749" i="1"/>
  <c r="BJ749" i="1" s="1"/>
  <c r="BE748" i="1"/>
  <c r="AG749" i="1"/>
  <c r="AN750" i="1"/>
  <c r="BK750" i="1" s="1"/>
  <c r="BU750" i="1" s="1"/>
  <c r="BF749" i="1"/>
  <c r="Z749" i="1"/>
  <c r="AD749" i="1" s="1"/>
  <c r="Y750" i="1"/>
  <c r="AC749" i="1"/>
  <c r="P751" i="1"/>
  <c r="R750" i="1"/>
  <c r="BQ751" i="1" l="1"/>
  <c r="BV750" i="1"/>
  <c r="BN750" i="1"/>
  <c r="BO750" i="1"/>
  <c r="BT749" i="1"/>
  <c r="BP752" i="1"/>
  <c r="AP751" i="1"/>
  <c r="BL751" i="1" s="1"/>
  <c r="P752" i="1"/>
  <c r="R751" i="1"/>
  <c r="AN751" i="1"/>
  <c r="BK751" i="1" s="1"/>
  <c r="BU751" i="1" s="1"/>
  <c r="BF750" i="1"/>
  <c r="AM750" i="1"/>
  <c r="BJ750" i="1" s="1"/>
  <c r="BE749" i="1"/>
  <c r="L753" i="1"/>
  <c r="AB752" i="1"/>
  <c r="Q752" i="1"/>
  <c r="M753" i="1"/>
  <c r="S753" i="1" s="1"/>
  <c r="Z750" i="1"/>
  <c r="AD750" i="1" s="1"/>
  <c r="AC750" i="1"/>
  <c r="Y751" i="1"/>
  <c r="AG750" i="1"/>
  <c r="AL749" i="1"/>
  <c r="BI749" i="1" s="1"/>
  <c r="BS749" i="1" s="1"/>
  <c r="BD748" i="1"/>
  <c r="BP753" i="1" l="1"/>
  <c r="BN751" i="1"/>
  <c r="BO751" i="1"/>
  <c r="BT750" i="1"/>
  <c r="BQ752" i="1"/>
  <c r="BV751" i="1"/>
  <c r="AP752" i="1"/>
  <c r="BL752" i="1" s="1"/>
  <c r="AL750" i="1"/>
  <c r="BI750" i="1" s="1"/>
  <c r="BS750" i="1" s="1"/>
  <c r="BD749" i="1"/>
  <c r="L754" i="1"/>
  <c r="AB753" i="1"/>
  <c r="M754" i="1"/>
  <c r="S754" i="1" s="1"/>
  <c r="Q753" i="1"/>
  <c r="AN752" i="1"/>
  <c r="BK752" i="1" s="1"/>
  <c r="BU752" i="1" s="1"/>
  <c r="BF751" i="1"/>
  <c r="AG751" i="1"/>
  <c r="Z751" i="1"/>
  <c r="AD751" i="1" s="1"/>
  <c r="Y752" i="1"/>
  <c r="AC751" i="1"/>
  <c r="AM751" i="1"/>
  <c r="BJ751" i="1" s="1"/>
  <c r="BE750" i="1"/>
  <c r="P753" i="1"/>
  <c r="R752" i="1"/>
  <c r="BQ753" i="1" l="1"/>
  <c r="BV752" i="1"/>
  <c r="BO752" i="1"/>
  <c r="BT751" i="1"/>
  <c r="BP754" i="1"/>
  <c r="BN752" i="1"/>
  <c r="AP753" i="1"/>
  <c r="BL753" i="1" s="1"/>
  <c r="AN753" i="1"/>
  <c r="BK753" i="1" s="1"/>
  <c r="BU753" i="1" s="1"/>
  <c r="BF752" i="1"/>
  <c r="P754" i="1"/>
  <c r="R753" i="1"/>
  <c r="Z752" i="1"/>
  <c r="AD752" i="1" s="1"/>
  <c r="Y753" i="1"/>
  <c r="AC752" i="1"/>
  <c r="L755" i="1"/>
  <c r="AB754" i="1"/>
  <c r="Q754" i="1"/>
  <c r="M755" i="1"/>
  <c r="S755" i="1" s="1"/>
  <c r="AM752" i="1"/>
  <c r="BJ752" i="1" s="1"/>
  <c r="BE751" i="1"/>
  <c r="AG752" i="1"/>
  <c r="AL751" i="1"/>
  <c r="BI751" i="1" s="1"/>
  <c r="BS751" i="1" s="1"/>
  <c r="BD750" i="1"/>
  <c r="BN753" i="1" l="1"/>
  <c r="BP755" i="1"/>
  <c r="BQ754" i="1"/>
  <c r="BV753" i="1"/>
  <c r="BO753" i="1"/>
  <c r="BT752" i="1"/>
  <c r="AP754" i="1"/>
  <c r="BL754" i="1" s="1"/>
  <c r="AL752" i="1"/>
  <c r="BI752" i="1" s="1"/>
  <c r="BS752" i="1" s="1"/>
  <c r="BD751" i="1"/>
  <c r="AM753" i="1"/>
  <c r="BJ753" i="1" s="1"/>
  <c r="BE752" i="1"/>
  <c r="L756" i="1"/>
  <c r="AB755" i="1"/>
  <c r="M756" i="1"/>
  <c r="S756" i="1" s="1"/>
  <c r="Q755" i="1"/>
  <c r="P755" i="1"/>
  <c r="R754" i="1"/>
  <c r="AG753" i="1"/>
  <c r="Z753" i="1"/>
  <c r="AD753" i="1" s="1"/>
  <c r="AC753" i="1"/>
  <c r="Y754" i="1"/>
  <c r="AN754" i="1"/>
  <c r="BK754" i="1" s="1"/>
  <c r="BU754" i="1" s="1"/>
  <c r="BF753" i="1"/>
  <c r="BO754" i="1" l="1"/>
  <c r="BT753" i="1"/>
  <c r="BP756" i="1"/>
  <c r="BQ755" i="1"/>
  <c r="BV754" i="1"/>
  <c r="BN754" i="1"/>
  <c r="AP755" i="1"/>
  <c r="BL755" i="1" s="1"/>
  <c r="AG754" i="1"/>
  <c r="AM754" i="1"/>
  <c r="BJ754" i="1" s="1"/>
  <c r="BE753" i="1"/>
  <c r="AN755" i="1"/>
  <c r="BK755" i="1" s="1"/>
  <c r="BU755" i="1" s="1"/>
  <c r="BF754" i="1"/>
  <c r="Z754" i="1"/>
  <c r="AD754" i="1" s="1"/>
  <c r="Y755" i="1"/>
  <c r="AC754" i="1"/>
  <c r="P756" i="1"/>
  <c r="R755" i="1"/>
  <c r="L757" i="1"/>
  <c r="AB756" i="1"/>
  <c r="M757" i="1"/>
  <c r="S757" i="1" s="1"/>
  <c r="Q756" i="1"/>
  <c r="AL753" i="1"/>
  <c r="BI753" i="1" s="1"/>
  <c r="BS753" i="1" s="1"/>
  <c r="BD752" i="1"/>
  <c r="BP757" i="1" l="1"/>
  <c r="BN755" i="1"/>
  <c r="BQ756" i="1"/>
  <c r="BV755" i="1"/>
  <c r="BO755" i="1"/>
  <c r="BT754" i="1"/>
  <c r="AP756" i="1"/>
  <c r="BL756" i="1" s="1"/>
  <c r="AL754" i="1"/>
  <c r="BI754" i="1" s="1"/>
  <c r="BS754" i="1" s="1"/>
  <c r="BD753" i="1"/>
  <c r="Z755" i="1"/>
  <c r="AD755" i="1" s="1"/>
  <c r="AC755" i="1"/>
  <c r="Y756" i="1"/>
  <c r="AM755" i="1"/>
  <c r="BJ755" i="1" s="1"/>
  <c r="BE754" i="1"/>
  <c r="L758" i="1"/>
  <c r="AB757" i="1"/>
  <c r="Q757" i="1"/>
  <c r="M758" i="1"/>
  <c r="S758" i="1" s="1"/>
  <c r="P757" i="1"/>
  <c r="R756" i="1"/>
  <c r="AN756" i="1"/>
  <c r="BK756" i="1" s="1"/>
  <c r="BU756" i="1" s="1"/>
  <c r="BF755" i="1"/>
  <c r="AG755" i="1"/>
  <c r="BN756" i="1" l="1"/>
  <c r="BO756" i="1"/>
  <c r="BT755" i="1"/>
  <c r="BQ757" i="1"/>
  <c r="BV756" i="1"/>
  <c r="BP758" i="1"/>
  <c r="AP757" i="1"/>
  <c r="BL757" i="1" s="1"/>
  <c r="AG756" i="1"/>
  <c r="P758" i="1"/>
  <c r="R757" i="1"/>
  <c r="L759" i="1"/>
  <c r="AB758" i="1"/>
  <c r="Q758" i="1"/>
  <c r="M759" i="1"/>
  <c r="S759" i="1" s="1"/>
  <c r="AN757" i="1"/>
  <c r="BK757" i="1" s="1"/>
  <c r="BU757" i="1" s="1"/>
  <c r="BF756" i="1"/>
  <c r="AM756" i="1"/>
  <c r="BJ756" i="1" s="1"/>
  <c r="BE755" i="1"/>
  <c r="Z756" i="1"/>
  <c r="AD756" i="1" s="1"/>
  <c r="AC756" i="1"/>
  <c r="Y757" i="1"/>
  <c r="AL755" i="1"/>
  <c r="BI755" i="1" s="1"/>
  <c r="BS755" i="1" s="1"/>
  <c r="BD754" i="1"/>
  <c r="BO757" i="1" l="1"/>
  <c r="BT756" i="1"/>
  <c r="BP759" i="1"/>
  <c r="BQ758" i="1"/>
  <c r="BV757" i="1"/>
  <c r="BN757" i="1"/>
  <c r="AP758" i="1"/>
  <c r="BL758" i="1" s="1"/>
  <c r="AL756" i="1"/>
  <c r="BI756" i="1" s="1"/>
  <c r="BS756" i="1" s="1"/>
  <c r="BD755" i="1"/>
  <c r="P759" i="1"/>
  <c r="R758" i="1"/>
  <c r="Z757" i="1"/>
  <c r="AD757" i="1" s="1"/>
  <c r="AC757" i="1"/>
  <c r="Y758" i="1"/>
  <c r="AM757" i="1"/>
  <c r="BJ757" i="1" s="1"/>
  <c r="BE756" i="1"/>
  <c r="AN758" i="1"/>
  <c r="BK758" i="1" s="1"/>
  <c r="BU758" i="1" s="1"/>
  <c r="BF757" i="1"/>
  <c r="L760" i="1"/>
  <c r="AB759" i="1"/>
  <c r="Q759" i="1"/>
  <c r="M760" i="1"/>
  <c r="S760" i="1" s="1"/>
  <c r="AG757" i="1"/>
  <c r="BN758" i="1" l="1"/>
  <c r="BP760" i="1"/>
  <c r="BQ759" i="1"/>
  <c r="BV758" i="1"/>
  <c r="BO758" i="1"/>
  <c r="BT757" i="1"/>
  <c r="AP759" i="1"/>
  <c r="BL759" i="1" s="1"/>
  <c r="AG758" i="1"/>
  <c r="AM758" i="1"/>
  <c r="BJ758" i="1" s="1"/>
  <c r="BE757" i="1"/>
  <c r="Z758" i="1"/>
  <c r="AD758" i="1" s="1"/>
  <c r="Y759" i="1"/>
  <c r="AC758" i="1"/>
  <c r="P760" i="1"/>
  <c r="R759" i="1"/>
  <c r="L761" i="1"/>
  <c r="AB760" i="1"/>
  <c r="Q760" i="1"/>
  <c r="M761" i="1"/>
  <c r="S761" i="1" s="1"/>
  <c r="AN759" i="1"/>
  <c r="BK759" i="1" s="1"/>
  <c r="BU759" i="1" s="1"/>
  <c r="BF758" i="1"/>
  <c r="AL757" i="1"/>
  <c r="BI757" i="1" s="1"/>
  <c r="BS757" i="1" s="1"/>
  <c r="BD756" i="1"/>
  <c r="BO759" i="1" l="1"/>
  <c r="BT758" i="1"/>
  <c r="BP761" i="1"/>
  <c r="BQ760" i="1"/>
  <c r="BV759" i="1"/>
  <c r="BN759" i="1"/>
  <c r="AP760" i="1"/>
  <c r="BL760" i="1" s="1"/>
  <c r="AM759" i="1"/>
  <c r="BJ759" i="1" s="1"/>
  <c r="BE758" i="1"/>
  <c r="AL758" i="1"/>
  <c r="BI758" i="1" s="1"/>
  <c r="BS758" i="1" s="1"/>
  <c r="BD757" i="1"/>
  <c r="P761" i="1"/>
  <c r="R760" i="1"/>
  <c r="AN760" i="1"/>
  <c r="BK760" i="1" s="1"/>
  <c r="BU760" i="1" s="1"/>
  <c r="BF759" i="1"/>
  <c r="L762" i="1"/>
  <c r="AB761" i="1"/>
  <c r="Q761" i="1"/>
  <c r="M762" i="1"/>
  <c r="S762" i="1" s="1"/>
  <c r="Z759" i="1"/>
  <c r="AD759" i="1" s="1"/>
  <c r="Y760" i="1"/>
  <c r="AC759" i="1"/>
  <c r="AG759" i="1"/>
  <c r="BN760" i="1" l="1"/>
  <c r="BP762" i="1"/>
  <c r="BQ761" i="1"/>
  <c r="BV760" i="1"/>
  <c r="BO760" i="1"/>
  <c r="BT759" i="1"/>
  <c r="AP761" i="1"/>
  <c r="BL761" i="1" s="1"/>
  <c r="AN761" i="1"/>
  <c r="BK761" i="1" s="1"/>
  <c r="BU761" i="1" s="1"/>
  <c r="BF760" i="1"/>
  <c r="AL759" i="1"/>
  <c r="BI759" i="1" s="1"/>
  <c r="BS759" i="1" s="1"/>
  <c r="BD758" i="1"/>
  <c r="AG760" i="1"/>
  <c r="Z760" i="1"/>
  <c r="AD760" i="1" s="1"/>
  <c r="Y761" i="1"/>
  <c r="AC760" i="1"/>
  <c r="L763" i="1"/>
  <c r="AB762" i="1"/>
  <c r="M763" i="1"/>
  <c r="S763" i="1" s="1"/>
  <c r="Q762" i="1"/>
  <c r="P762" i="1"/>
  <c r="R761" i="1"/>
  <c r="AM760" i="1"/>
  <c r="BJ760" i="1" s="1"/>
  <c r="BE759" i="1"/>
  <c r="BO761" i="1" l="1"/>
  <c r="BT760" i="1"/>
  <c r="BQ762" i="1"/>
  <c r="BV761" i="1"/>
  <c r="BN761" i="1"/>
  <c r="BP763" i="1"/>
  <c r="AP762" i="1"/>
  <c r="BL762" i="1" s="1"/>
  <c r="Z761" i="1"/>
  <c r="AD761" i="1" s="1"/>
  <c r="Y762" i="1"/>
  <c r="AC761" i="1"/>
  <c r="AL760" i="1"/>
  <c r="BI760" i="1" s="1"/>
  <c r="BS760" i="1" s="1"/>
  <c r="BD759" i="1"/>
  <c r="P763" i="1"/>
  <c r="R762" i="1"/>
  <c r="L764" i="1"/>
  <c r="AB763" i="1"/>
  <c r="Q763" i="1"/>
  <c r="M764" i="1"/>
  <c r="S764" i="1" s="1"/>
  <c r="AM761" i="1"/>
  <c r="BJ761" i="1" s="1"/>
  <c r="BE760" i="1"/>
  <c r="AG761" i="1"/>
  <c r="AN762" i="1"/>
  <c r="BK762" i="1" s="1"/>
  <c r="BU762" i="1" s="1"/>
  <c r="BF761" i="1"/>
  <c r="BP764" i="1" l="1"/>
  <c r="BN762" i="1"/>
  <c r="BO762" i="1"/>
  <c r="BT761" i="1"/>
  <c r="BQ763" i="1"/>
  <c r="BV762" i="1"/>
  <c r="AP763" i="1"/>
  <c r="BL763" i="1" s="1"/>
  <c r="AN763" i="1"/>
  <c r="BK763" i="1" s="1"/>
  <c r="BU763" i="1" s="1"/>
  <c r="BF762" i="1"/>
  <c r="AM762" i="1"/>
  <c r="BJ762" i="1" s="1"/>
  <c r="BE761" i="1"/>
  <c r="L765" i="1"/>
  <c r="AB764" i="1"/>
  <c r="Q764" i="1"/>
  <c r="M765" i="1"/>
  <c r="S765" i="1" s="1"/>
  <c r="AL761" i="1"/>
  <c r="BI761" i="1" s="1"/>
  <c r="BS761" i="1" s="1"/>
  <c r="BD760" i="1"/>
  <c r="AG762" i="1"/>
  <c r="P764" i="1"/>
  <c r="R763" i="1"/>
  <c r="Z762" i="1"/>
  <c r="AD762" i="1" s="1"/>
  <c r="Y763" i="1"/>
  <c r="AC762" i="1"/>
  <c r="BQ764" i="1" l="1"/>
  <c r="BV763" i="1"/>
  <c r="BO763" i="1"/>
  <c r="BT762" i="1"/>
  <c r="BP765" i="1"/>
  <c r="BN763" i="1"/>
  <c r="AP764" i="1"/>
  <c r="BL764" i="1" s="1"/>
  <c r="AG763" i="1"/>
  <c r="AM763" i="1"/>
  <c r="BJ763" i="1" s="1"/>
  <c r="BE762" i="1"/>
  <c r="Z763" i="1"/>
  <c r="AD763" i="1" s="1"/>
  <c r="AC763" i="1"/>
  <c r="Y764" i="1"/>
  <c r="P765" i="1"/>
  <c r="R764" i="1"/>
  <c r="AL762" i="1"/>
  <c r="BI762" i="1" s="1"/>
  <c r="BS762" i="1" s="1"/>
  <c r="BD761" i="1"/>
  <c r="L766" i="1"/>
  <c r="AB765" i="1"/>
  <c r="Q765" i="1"/>
  <c r="M766" i="1"/>
  <c r="S766" i="1" s="1"/>
  <c r="AN764" i="1"/>
  <c r="BK764" i="1" s="1"/>
  <c r="BU764" i="1" s="1"/>
  <c r="BF763" i="1"/>
  <c r="BO764" i="1" l="1"/>
  <c r="BT763" i="1"/>
  <c r="BP766" i="1"/>
  <c r="BQ765" i="1"/>
  <c r="BV764" i="1"/>
  <c r="BN764" i="1"/>
  <c r="AP765" i="1"/>
  <c r="BL765" i="1" s="1"/>
  <c r="AN765" i="1"/>
  <c r="BK765" i="1" s="1"/>
  <c r="BU765" i="1" s="1"/>
  <c r="BF764" i="1"/>
  <c r="Z764" i="1"/>
  <c r="AD764" i="1" s="1"/>
  <c r="Y765" i="1"/>
  <c r="AC764" i="1"/>
  <c r="AM764" i="1"/>
  <c r="BJ764" i="1" s="1"/>
  <c r="BE763" i="1"/>
  <c r="P766" i="1"/>
  <c r="R765" i="1"/>
  <c r="AL763" i="1"/>
  <c r="BI763" i="1" s="1"/>
  <c r="BS763" i="1" s="1"/>
  <c r="BD762" i="1"/>
  <c r="L767" i="1"/>
  <c r="AB766" i="1"/>
  <c r="Q766" i="1"/>
  <c r="M767" i="1"/>
  <c r="S767" i="1" s="1"/>
  <c r="AG764" i="1"/>
  <c r="BP767" i="1" l="1"/>
  <c r="BN765" i="1"/>
  <c r="BQ766" i="1"/>
  <c r="BV765" i="1"/>
  <c r="BO765" i="1"/>
  <c r="BT764" i="1"/>
  <c r="AP766" i="1"/>
  <c r="BL766" i="1" s="1"/>
  <c r="L768" i="1"/>
  <c r="AB767" i="1"/>
  <c r="M768" i="1"/>
  <c r="S768" i="1" s="1"/>
  <c r="Q767" i="1"/>
  <c r="P767" i="1"/>
  <c r="R766" i="1"/>
  <c r="Z765" i="1"/>
  <c r="AD765" i="1" s="1"/>
  <c r="AC765" i="1"/>
  <c r="Y766" i="1"/>
  <c r="AG765" i="1"/>
  <c r="AL764" i="1"/>
  <c r="BI764" i="1" s="1"/>
  <c r="BS764" i="1" s="1"/>
  <c r="BD763" i="1"/>
  <c r="AM765" i="1"/>
  <c r="BJ765" i="1" s="1"/>
  <c r="BE764" i="1"/>
  <c r="AN766" i="1"/>
  <c r="BK766" i="1" s="1"/>
  <c r="BU766" i="1" s="1"/>
  <c r="BF765" i="1"/>
  <c r="BO766" i="1" l="1"/>
  <c r="BT765" i="1"/>
  <c r="BQ767" i="1"/>
  <c r="BV766" i="1"/>
  <c r="BP768" i="1"/>
  <c r="BN766" i="1"/>
  <c r="AP767" i="1"/>
  <c r="BL767" i="1" s="1"/>
  <c r="AN767" i="1"/>
  <c r="BK767" i="1" s="1"/>
  <c r="BU767" i="1" s="1"/>
  <c r="BF766" i="1"/>
  <c r="AL765" i="1"/>
  <c r="BI765" i="1" s="1"/>
  <c r="BS765" i="1" s="1"/>
  <c r="BD764" i="1"/>
  <c r="AG766" i="1"/>
  <c r="AM766" i="1"/>
  <c r="BJ766" i="1" s="1"/>
  <c r="BE765" i="1"/>
  <c r="Z766" i="1"/>
  <c r="AD766" i="1" s="1"/>
  <c r="Y767" i="1"/>
  <c r="AC766" i="1"/>
  <c r="P768" i="1"/>
  <c r="R767" i="1"/>
  <c r="L769" i="1"/>
  <c r="AB768" i="1"/>
  <c r="Q768" i="1"/>
  <c r="M769" i="1"/>
  <c r="S769" i="1" s="1"/>
  <c r="BN767" i="1" l="1"/>
  <c r="BQ768" i="1"/>
  <c r="BV767" i="1"/>
  <c r="BP769" i="1"/>
  <c r="BO767" i="1"/>
  <c r="BT766" i="1"/>
  <c r="AP768" i="1"/>
  <c r="BL768" i="1" s="1"/>
  <c r="AM767" i="1"/>
  <c r="BJ767" i="1" s="1"/>
  <c r="BE766" i="1"/>
  <c r="AL766" i="1"/>
  <c r="BI766" i="1" s="1"/>
  <c r="BS766" i="1" s="1"/>
  <c r="BD765" i="1"/>
  <c r="P769" i="1"/>
  <c r="R768" i="1"/>
  <c r="L770" i="1"/>
  <c r="AB769" i="1"/>
  <c r="M770" i="1"/>
  <c r="S770" i="1" s="1"/>
  <c r="Q769" i="1"/>
  <c r="Z767" i="1"/>
  <c r="AD767" i="1" s="1"/>
  <c r="Y768" i="1"/>
  <c r="AC767" i="1"/>
  <c r="AG767" i="1"/>
  <c r="AN768" i="1"/>
  <c r="BK768" i="1" s="1"/>
  <c r="BU768" i="1" s="1"/>
  <c r="BF767" i="1"/>
  <c r="BO768" i="1" l="1"/>
  <c r="BT767" i="1"/>
  <c r="BQ769" i="1"/>
  <c r="BV768" i="1"/>
  <c r="BP770" i="1"/>
  <c r="BN768" i="1"/>
  <c r="AP769" i="1"/>
  <c r="BL769" i="1" s="1"/>
  <c r="Z768" i="1"/>
  <c r="AD768" i="1" s="1"/>
  <c r="Y769" i="1"/>
  <c r="AC768" i="1"/>
  <c r="AN769" i="1"/>
  <c r="BK769" i="1" s="1"/>
  <c r="BU769" i="1" s="1"/>
  <c r="BF768" i="1"/>
  <c r="L771" i="1"/>
  <c r="AB770" i="1"/>
  <c r="Q770" i="1"/>
  <c r="M771" i="1"/>
  <c r="S771" i="1" s="1"/>
  <c r="AL767" i="1"/>
  <c r="BI767" i="1" s="1"/>
  <c r="BS767" i="1" s="1"/>
  <c r="BD766" i="1"/>
  <c r="AG768" i="1"/>
  <c r="P770" i="1"/>
  <c r="R769" i="1"/>
  <c r="AM768" i="1"/>
  <c r="BJ768" i="1" s="1"/>
  <c r="BE767" i="1"/>
  <c r="BN769" i="1" l="1"/>
  <c r="BP771" i="1"/>
  <c r="BO769" i="1"/>
  <c r="BT768" i="1"/>
  <c r="BQ770" i="1"/>
  <c r="BV769" i="1"/>
  <c r="AP770" i="1"/>
  <c r="BL770" i="1" s="1"/>
  <c r="AM769" i="1"/>
  <c r="BJ769" i="1" s="1"/>
  <c r="BE768" i="1"/>
  <c r="AN770" i="1"/>
  <c r="BK770" i="1" s="1"/>
  <c r="BU770" i="1" s="1"/>
  <c r="BF769" i="1"/>
  <c r="AG769" i="1"/>
  <c r="P771" i="1"/>
  <c r="R770" i="1"/>
  <c r="AL768" i="1"/>
  <c r="BI768" i="1" s="1"/>
  <c r="BS768" i="1" s="1"/>
  <c r="BD767" i="1"/>
  <c r="L772" i="1"/>
  <c r="AB771" i="1"/>
  <c r="M772" i="1"/>
  <c r="S772" i="1" s="1"/>
  <c r="Q771" i="1"/>
  <c r="Z769" i="1"/>
  <c r="AD769" i="1" s="1"/>
  <c r="Y770" i="1"/>
  <c r="AC769" i="1"/>
  <c r="BP772" i="1" l="1"/>
  <c r="BO770" i="1"/>
  <c r="BT769" i="1"/>
  <c r="BN770" i="1"/>
  <c r="BQ771" i="1"/>
  <c r="BV770" i="1"/>
  <c r="AP771" i="1"/>
  <c r="BL771" i="1" s="1"/>
  <c r="Z770" i="1"/>
  <c r="AD770" i="1" s="1"/>
  <c r="AC770" i="1"/>
  <c r="Y771" i="1"/>
  <c r="L773" i="1"/>
  <c r="AB772" i="1"/>
  <c r="Q772" i="1"/>
  <c r="M773" i="1"/>
  <c r="S773" i="1" s="1"/>
  <c r="P772" i="1"/>
  <c r="R771" i="1"/>
  <c r="AN771" i="1"/>
  <c r="BK771" i="1" s="1"/>
  <c r="BU771" i="1" s="1"/>
  <c r="BF770" i="1"/>
  <c r="AL769" i="1"/>
  <c r="BI769" i="1" s="1"/>
  <c r="BS769" i="1" s="1"/>
  <c r="BD768" i="1"/>
  <c r="AG770" i="1"/>
  <c r="AM770" i="1"/>
  <c r="BJ770" i="1" s="1"/>
  <c r="BE769" i="1"/>
  <c r="BQ772" i="1" l="1"/>
  <c r="BV771" i="1"/>
  <c r="BN771" i="1"/>
  <c r="BP773" i="1"/>
  <c r="BO771" i="1"/>
  <c r="BT770" i="1"/>
  <c r="AP772" i="1"/>
  <c r="BL772" i="1" s="1"/>
  <c r="AM771" i="1"/>
  <c r="BJ771" i="1" s="1"/>
  <c r="BE770" i="1"/>
  <c r="AL770" i="1"/>
  <c r="BI770" i="1" s="1"/>
  <c r="BS770" i="1" s="1"/>
  <c r="BD769" i="1"/>
  <c r="P773" i="1"/>
  <c r="R772" i="1"/>
  <c r="L774" i="1"/>
  <c r="AB773" i="1"/>
  <c r="M774" i="1"/>
  <c r="S774" i="1" s="1"/>
  <c r="Q773" i="1"/>
  <c r="Z771" i="1"/>
  <c r="AD771" i="1" s="1"/>
  <c r="Y772" i="1"/>
  <c r="AC771" i="1"/>
  <c r="AG771" i="1"/>
  <c r="AN772" i="1"/>
  <c r="BK772" i="1" s="1"/>
  <c r="BU772" i="1" s="1"/>
  <c r="BF771" i="1"/>
  <c r="BO772" i="1" l="1"/>
  <c r="BT771" i="1"/>
  <c r="BP774" i="1"/>
  <c r="BQ773" i="1"/>
  <c r="BV772" i="1"/>
  <c r="BN772" i="1"/>
  <c r="AP773" i="1"/>
  <c r="BL773" i="1" s="1"/>
  <c r="AN773" i="1"/>
  <c r="BK773" i="1" s="1"/>
  <c r="BU773" i="1" s="1"/>
  <c r="BF772" i="1"/>
  <c r="Z772" i="1"/>
  <c r="AD772" i="1" s="1"/>
  <c r="Y773" i="1"/>
  <c r="AC772" i="1"/>
  <c r="L775" i="1"/>
  <c r="AB774" i="1"/>
  <c r="Q774" i="1"/>
  <c r="M775" i="1"/>
  <c r="S775" i="1" s="1"/>
  <c r="AL771" i="1"/>
  <c r="BI771" i="1" s="1"/>
  <c r="BS771" i="1" s="1"/>
  <c r="BD770" i="1"/>
  <c r="AG772" i="1"/>
  <c r="P774" i="1"/>
  <c r="R773" i="1"/>
  <c r="AM772" i="1"/>
  <c r="BJ772" i="1" s="1"/>
  <c r="BE771" i="1"/>
  <c r="BP775" i="1" l="1"/>
  <c r="BN773" i="1"/>
  <c r="BQ774" i="1"/>
  <c r="BV773" i="1"/>
  <c r="BO773" i="1"/>
  <c r="BT772" i="1"/>
  <c r="AP774" i="1"/>
  <c r="BL774" i="1" s="1"/>
  <c r="AM773" i="1"/>
  <c r="BJ773" i="1" s="1"/>
  <c r="BE772" i="1"/>
  <c r="AG773" i="1"/>
  <c r="Z773" i="1"/>
  <c r="AD773" i="1" s="1"/>
  <c r="Y774" i="1"/>
  <c r="AC773" i="1"/>
  <c r="P775" i="1"/>
  <c r="R774" i="1"/>
  <c r="AL772" i="1"/>
  <c r="BI772" i="1" s="1"/>
  <c r="BS772" i="1" s="1"/>
  <c r="BD771" i="1"/>
  <c r="L776" i="1"/>
  <c r="AB775" i="1"/>
  <c r="M776" i="1"/>
  <c r="S776" i="1" s="1"/>
  <c r="Q775" i="1"/>
  <c r="AN774" i="1"/>
  <c r="BK774" i="1" s="1"/>
  <c r="BU774" i="1" s="1"/>
  <c r="BF773" i="1"/>
  <c r="BN774" i="1" l="1"/>
  <c r="BO774" i="1"/>
  <c r="BT773" i="1"/>
  <c r="BQ775" i="1"/>
  <c r="BV774" i="1"/>
  <c r="BP776" i="1"/>
  <c r="AP775" i="1"/>
  <c r="BL775" i="1" s="1"/>
  <c r="P776" i="1"/>
  <c r="R775" i="1"/>
  <c r="AG774" i="1"/>
  <c r="L777" i="1"/>
  <c r="AB776" i="1"/>
  <c r="Q776" i="1"/>
  <c r="M777" i="1"/>
  <c r="S777" i="1" s="1"/>
  <c r="AL773" i="1"/>
  <c r="BI773" i="1" s="1"/>
  <c r="BS773" i="1" s="1"/>
  <c r="BD772" i="1"/>
  <c r="Z774" i="1"/>
  <c r="AD774" i="1" s="1"/>
  <c r="Y775" i="1"/>
  <c r="AC774" i="1"/>
  <c r="AN775" i="1"/>
  <c r="BK775" i="1" s="1"/>
  <c r="BU775" i="1" s="1"/>
  <c r="BF774" i="1"/>
  <c r="AM774" i="1"/>
  <c r="BJ774" i="1" s="1"/>
  <c r="BE773" i="1"/>
  <c r="BP777" i="1" l="1"/>
  <c r="BQ776" i="1"/>
  <c r="BV775" i="1"/>
  <c r="BN775" i="1"/>
  <c r="BO775" i="1"/>
  <c r="BT774" i="1"/>
  <c r="AP776" i="1"/>
  <c r="BL776" i="1" s="1"/>
  <c r="Z775" i="1"/>
  <c r="AD775" i="1" s="1"/>
  <c r="Y776" i="1"/>
  <c r="AC775" i="1"/>
  <c r="AG775" i="1"/>
  <c r="AM775" i="1"/>
  <c r="BJ775" i="1" s="1"/>
  <c r="BE774" i="1"/>
  <c r="AN776" i="1"/>
  <c r="BK776" i="1" s="1"/>
  <c r="BU776" i="1" s="1"/>
  <c r="BF775" i="1"/>
  <c r="AL774" i="1"/>
  <c r="BI774" i="1" s="1"/>
  <c r="BS774" i="1" s="1"/>
  <c r="BD773" i="1"/>
  <c r="L778" i="1"/>
  <c r="AB777" i="1"/>
  <c r="M778" i="1"/>
  <c r="S778" i="1" s="1"/>
  <c r="Q777" i="1"/>
  <c r="P777" i="1"/>
  <c r="R776" i="1"/>
  <c r="BQ777" i="1" l="1"/>
  <c r="BV776" i="1"/>
  <c r="BN776" i="1"/>
  <c r="BP778" i="1"/>
  <c r="BO776" i="1"/>
  <c r="BT775" i="1"/>
  <c r="AP777" i="1"/>
  <c r="BL777" i="1" s="1"/>
  <c r="L779" i="1"/>
  <c r="AB778" i="1"/>
  <c r="Q778" i="1"/>
  <c r="M779" i="1"/>
  <c r="S779" i="1" s="1"/>
  <c r="AG776" i="1"/>
  <c r="P778" i="1"/>
  <c r="R777" i="1"/>
  <c r="AL775" i="1"/>
  <c r="BI775" i="1" s="1"/>
  <c r="BS775" i="1" s="1"/>
  <c r="BD774" i="1"/>
  <c r="AM776" i="1"/>
  <c r="BJ776" i="1" s="1"/>
  <c r="BE775" i="1"/>
  <c r="Z776" i="1"/>
  <c r="AD776" i="1" s="1"/>
  <c r="Y777" i="1"/>
  <c r="AC776" i="1"/>
  <c r="AN777" i="1"/>
  <c r="BK777" i="1" s="1"/>
  <c r="BU777" i="1" s="1"/>
  <c r="BF776" i="1"/>
  <c r="BO777" i="1" l="1"/>
  <c r="BT776" i="1"/>
  <c r="BN777" i="1"/>
  <c r="BP779" i="1"/>
  <c r="BQ778" i="1"/>
  <c r="BV777" i="1"/>
  <c r="AP778" i="1"/>
  <c r="BL778" i="1" s="1"/>
  <c r="AN778" i="1"/>
  <c r="BK778" i="1" s="1"/>
  <c r="BU778" i="1" s="1"/>
  <c r="BF777" i="1"/>
  <c r="AM777" i="1"/>
  <c r="BJ777" i="1" s="1"/>
  <c r="BE776" i="1"/>
  <c r="P779" i="1"/>
  <c r="R778" i="1"/>
  <c r="Z777" i="1"/>
  <c r="AD777" i="1" s="1"/>
  <c r="AC777" i="1"/>
  <c r="Y778" i="1"/>
  <c r="AL776" i="1"/>
  <c r="BI776" i="1" s="1"/>
  <c r="BS776" i="1" s="1"/>
  <c r="BD775" i="1"/>
  <c r="AG777" i="1"/>
  <c r="L780" i="1"/>
  <c r="AB779" i="1"/>
  <c r="M780" i="1"/>
  <c r="S780" i="1" s="1"/>
  <c r="Q779" i="1"/>
  <c r="BQ779" i="1" l="1"/>
  <c r="BV778" i="1"/>
  <c r="BN778" i="1"/>
  <c r="BP780" i="1"/>
  <c r="BO778" i="1"/>
  <c r="BT777" i="1"/>
  <c r="AP779" i="1"/>
  <c r="BL779" i="1" s="1"/>
  <c r="AM778" i="1"/>
  <c r="BJ778" i="1" s="1"/>
  <c r="BE777" i="1"/>
  <c r="L781" i="1"/>
  <c r="AB780" i="1"/>
  <c r="M781" i="1"/>
  <c r="S781" i="1" s="1"/>
  <c r="Q780" i="1"/>
  <c r="AL777" i="1"/>
  <c r="BI777" i="1" s="1"/>
  <c r="BS777" i="1" s="1"/>
  <c r="BD776" i="1"/>
  <c r="AG778" i="1"/>
  <c r="Z778" i="1"/>
  <c r="AD778" i="1" s="1"/>
  <c r="AC778" i="1"/>
  <c r="Y779" i="1"/>
  <c r="P780" i="1"/>
  <c r="R779" i="1"/>
  <c r="AN779" i="1"/>
  <c r="BK779" i="1" s="1"/>
  <c r="BU779" i="1" s="1"/>
  <c r="BF778" i="1"/>
  <c r="BN779" i="1" l="1"/>
  <c r="BP781" i="1"/>
  <c r="BQ780" i="1"/>
  <c r="BV779" i="1"/>
  <c r="BO779" i="1"/>
  <c r="BT778" i="1"/>
  <c r="AP780" i="1"/>
  <c r="BL780" i="1" s="1"/>
  <c r="AL778" i="1"/>
  <c r="BI778" i="1" s="1"/>
  <c r="BS778" i="1" s="1"/>
  <c r="BD777" i="1"/>
  <c r="L782" i="1"/>
  <c r="AB781" i="1"/>
  <c r="Q781" i="1"/>
  <c r="M782" i="1"/>
  <c r="S782" i="1" s="1"/>
  <c r="AN780" i="1"/>
  <c r="BK780" i="1" s="1"/>
  <c r="BU780" i="1" s="1"/>
  <c r="BF779" i="1"/>
  <c r="P781" i="1"/>
  <c r="R780" i="1"/>
  <c r="Z779" i="1"/>
  <c r="AD779" i="1" s="1"/>
  <c r="AC779" i="1"/>
  <c r="Y780" i="1"/>
  <c r="AG779" i="1"/>
  <c r="AM779" i="1"/>
  <c r="BJ779" i="1" s="1"/>
  <c r="BE778" i="1"/>
  <c r="BP782" i="1" l="1"/>
  <c r="BO780" i="1"/>
  <c r="BT779" i="1"/>
  <c r="BQ781" i="1"/>
  <c r="BV780" i="1"/>
  <c r="BN780" i="1"/>
  <c r="AP781" i="1"/>
  <c r="BL781" i="1" s="1"/>
  <c r="AN781" i="1"/>
  <c r="BK781" i="1" s="1"/>
  <c r="BU781" i="1" s="1"/>
  <c r="BF780" i="1"/>
  <c r="L783" i="1"/>
  <c r="AB782" i="1"/>
  <c r="Q782" i="1"/>
  <c r="M783" i="1"/>
  <c r="S783" i="1" s="1"/>
  <c r="AM780" i="1"/>
  <c r="BJ780" i="1" s="1"/>
  <c r="BE779" i="1"/>
  <c r="AG780" i="1"/>
  <c r="Z780" i="1"/>
  <c r="AD780" i="1" s="1"/>
  <c r="AC780" i="1"/>
  <c r="Y781" i="1"/>
  <c r="P782" i="1"/>
  <c r="R781" i="1"/>
  <c r="AL779" i="1"/>
  <c r="BI779" i="1" s="1"/>
  <c r="BS779" i="1" s="1"/>
  <c r="BD778" i="1"/>
  <c r="BN781" i="1" l="1"/>
  <c r="BQ782" i="1"/>
  <c r="BV781" i="1"/>
  <c r="BP783" i="1"/>
  <c r="BO781" i="1"/>
  <c r="BT780" i="1"/>
  <c r="AP782" i="1"/>
  <c r="BL782" i="1" s="1"/>
  <c r="AM781" i="1"/>
  <c r="BJ781" i="1" s="1"/>
  <c r="BE780" i="1"/>
  <c r="L784" i="1"/>
  <c r="AB783" i="1"/>
  <c r="M784" i="1"/>
  <c r="S784" i="1" s="1"/>
  <c r="Q783" i="1"/>
  <c r="AL780" i="1"/>
  <c r="BI780" i="1" s="1"/>
  <c r="BS780" i="1" s="1"/>
  <c r="BD779" i="1"/>
  <c r="P783" i="1"/>
  <c r="R782" i="1"/>
  <c r="Z781" i="1"/>
  <c r="AD781" i="1" s="1"/>
  <c r="AC781" i="1"/>
  <c r="Y782" i="1"/>
  <c r="AG781" i="1"/>
  <c r="AN782" i="1"/>
  <c r="BK782" i="1" s="1"/>
  <c r="BU782" i="1" s="1"/>
  <c r="BF781" i="1"/>
  <c r="BO782" i="1" l="1"/>
  <c r="BT781" i="1"/>
  <c r="BQ783" i="1"/>
  <c r="BV782" i="1"/>
  <c r="BP784" i="1"/>
  <c r="BN782" i="1"/>
  <c r="AP783" i="1"/>
  <c r="BL783" i="1" s="1"/>
  <c r="AL781" i="1"/>
  <c r="BI781" i="1" s="1"/>
  <c r="BS781" i="1" s="1"/>
  <c r="BD780" i="1"/>
  <c r="L785" i="1"/>
  <c r="AB784" i="1"/>
  <c r="Q784" i="1"/>
  <c r="M785" i="1"/>
  <c r="S785" i="1" s="1"/>
  <c r="AN783" i="1"/>
  <c r="BK783" i="1" s="1"/>
  <c r="BU783" i="1" s="1"/>
  <c r="BF782" i="1"/>
  <c r="AG782" i="1"/>
  <c r="Z782" i="1"/>
  <c r="AD782" i="1" s="1"/>
  <c r="AC782" i="1"/>
  <c r="Y783" i="1"/>
  <c r="P784" i="1"/>
  <c r="R783" i="1"/>
  <c r="AM782" i="1"/>
  <c r="BJ782" i="1" s="1"/>
  <c r="BE781" i="1"/>
  <c r="BQ784" i="1" l="1"/>
  <c r="BV783" i="1"/>
  <c r="BN783" i="1"/>
  <c r="BP785" i="1"/>
  <c r="BO783" i="1"/>
  <c r="BT782" i="1"/>
  <c r="AP784" i="1"/>
  <c r="BL784" i="1" s="1"/>
  <c r="AM783" i="1"/>
  <c r="BJ783" i="1" s="1"/>
  <c r="BE782" i="1"/>
  <c r="AN784" i="1"/>
  <c r="BK784" i="1" s="1"/>
  <c r="BU784" i="1" s="1"/>
  <c r="BF783" i="1"/>
  <c r="L786" i="1"/>
  <c r="AB785" i="1"/>
  <c r="Q785" i="1"/>
  <c r="M786" i="1"/>
  <c r="S786" i="1" s="1"/>
  <c r="P785" i="1"/>
  <c r="R784" i="1"/>
  <c r="Z783" i="1"/>
  <c r="AD783" i="1" s="1"/>
  <c r="AC783" i="1"/>
  <c r="Y784" i="1"/>
  <c r="AG783" i="1"/>
  <c r="AL782" i="1"/>
  <c r="BI782" i="1" s="1"/>
  <c r="BS782" i="1" s="1"/>
  <c r="BD781" i="1"/>
  <c r="BN784" i="1" l="1"/>
  <c r="BP786" i="1"/>
  <c r="BQ785" i="1"/>
  <c r="BV784" i="1"/>
  <c r="BO784" i="1"/>
  <c r="BT783" i="1"/>
  <c r="AP785" i="1"/>
  <c r="BL785" i="1" s="1"/>
  <c r="AL783" i="1"/>
  <c r="BI783" i="1" s="1"/>
  <c r="BS783" i="1" s="1"/>
  <c r="BD782" i="1"/>
  <c r="AN785" i="1"/>
  <c r="BK785" i="1" s="1"/>
  <c r="BU785" i="1" s="1"/>
  <c r="BF784" i="1"/>
  <c r="AG784" i="1"/>
  <c r="Z784" i="1"/>
  <c r="AD784" i="1" s="1"/>
  <c r="Y785" i="1"/>
  <c r="AC784" i="1"/>
  <c r="P786" i="1"/>
  <c r="R785" i="1"/>
  <c r="L787" i="1"/>
  <c r="AB786" i="1"/>
  <c r="Q786" i="1"/>
  <c r="M787" i="1"/>
  <c r="S787" i="1" s="1"/>
  <c r="AM784" i="1"/>
  <c r="BJ784" i="1" s="1"/>
  <c r="BE783" i="1"/>
  <c r="BP787" i="1" l="1"/>
  <c r="BQ786" i="1"/>
  <c r="BV785" i="1"/>
  <c r="BN785" i="1"/>
  <c r="BO785" i="1"/>
  <c r="BT784" i="1"/>
  <c r="AP786" i="1"/>
  <c r="BL786" i="1" s="1"/>
  <c r="L788" i="1"/>
  <c r="AB787" i="1"/>
  <c r="M788" i="1"/>
  <c r="S788" i="1" s="1"/>
  <c r="Q787" i="1"/>
  <c r="AN786" i="1"/>
  <c r="BK786" i="1" s="1"/>
  <c r="BU786" i="1" s="1"/>
  <c r="BF785" i="1"/>
  <c r="AM785" i="1"/>
  <c r="BJ785" i="1" s="1"/>
  <c r="BE784" i="1"/>
  <c r="Z785" i="1"/>
  <c r="AD785" i="1" s="1"/>
  <c r="AC785" i="1"/>
  <c r="Y786" i="1"/>
  <c r="P787" i="1"/>
  <c r="R786" i="1"/>
  <c r="AG785" i="1"/>
  <c r="AL784" i="1"/>
  <c r="BI784" i="1" s="1"/>
  <c r="BS784" i="1" s="1"/>
  <c r="BD783" i="1"/>
  <c r="BQ787" i="1" l="1"/>
  <c r="BV786" i="1"/>
  <c r="BN786" i="1"/>
  <c r="BP788" i="1"/>
  <c r="BO786" i="1"/>
  <c r="BT785" i="1"/>
  <c r="AP787" i="1"/>
  <c r="BL787" i="1" s="1"/>
  <c r="AL785" i="1"/>
  <c r="BI785" i="1" s="1"/>
  <c r="BS785" i="1" s="1"/>
  <c r="BD784" i="1"/>
  <c r="P788" i="1"/>
  <c r="R787" i="1"/>
  <c r="AM786" i="1"/>
  <c r="BJ786" i="1" s="1"/>
  <c r="BE785" i="1"/>
  <c r="AG786" i="1"/>
  <c r="Z786" i="1"/>
  <c r="AD786" i="1" s="1"/>
  <c r="Y787" i="1"/>
  <c r="AC786" i="1"/>
  <c r="AN787" i="1"/>
  <c r="BK787" i="1" s="1"/>
  <c r="BU787" i="1" s="1"/>
  <c r="BF786" i="1"/>
  <c r="L789" i="1"/>
  <c r="AB788" i="1"/>
  <c r="Q788" i="1"/>
  <c r="M789" i="1"/>
  <c r="S789" i="1" s="1"/>
  <c r="BN787" i="1" l="1"/>
  <c r="BP789" i="1"/>
  <c r="BQ788" i="1"/>
  <c r="BV787" i="1"/>
  <c r="BO787" i="1"/>
  <c r="BT786" i="1"/>
  <c r="AP788" i="1"/>
  <c r="BL788" i="1" s="1"/>
  <c r="AM787" i="1"/>
  <c r="BJ787" i="1" s="1"/>
  <c r="BE786" i="1"/>
  <c r="AG787" i="1"/>
  <c r="P789" i="1"/>
  <c r="R788" i="1"/>
  <c r="AL786" i="1"/>
  <c r="BI786" i="1" s="1"/>
  <c r="BS786" i="1" s="1"/>
  <c r="BD785" i="1"/>
  <c r="AN788" i="1"/>
  <c r="BK788" i="1" s="1"/>
  <c r="BU788" i="1" s="1"/>
  <c r="BF787" i="1"/>
  <c r="L790" i="1"/>
  <c r="AB789" i="1"/>
  <c r="M790" i="1"/>
  <c r="S790" i="1" s="1"/>
  <c r="Q789" i="1"/>
  <c r="Z787" i="1"/>
  <c r="AD787" i="1" s="1"/>
  <c r="AC787" i="1"/>
  <c r="Y788" i="1"/>
  <c r="BP790" i="1" l="1"/>
  <c r="BO788" i="1"/>
  <c r="BT787" i="1"/>
  <c r="BQ789" i="1"/>
  <c r="BV788" i="1"/>
  <c r="BN788" i="1"/>
  <c r="AP789" i="1"/>
  <c r="BL789" i="1" s="1"/>
  <c r="L791" i="1"/>
  <c r="AB790" i="1"/>
  <c r="Q790" i="1"/>
  <c r="M791" i="1"/>
  <c r="S791" i="1" s="1"/>
  <c r="AG788" i="1"/>
  <c r="AL787" i="1"/>
  <c r="BI787" i="1" s="1"/>
  <c r="BS787" i="1" s="1"/>
  <c r="BD786" i="1"/>
  <c r="Z788" i="1"/>
  <c r="AD788" i="1" s="1"/>
  <c r="AC788" i="1"/>
  <c r="Y789" i="1"/>
  <c r="AN789" i="1"/>
  <c r="BK789" i="1" s="1"/>
  <c r="BU789" i="1" s="1"/>
  <c r="BF788" i="1"/>
  <c r="P790" i="1"/>
  <c r="R789" i="1"/>
  <c r="AM788" i="1"/>
  <c r="BJ788" i="1" s="1"/>
  <c r="BE787" i="1"/>
  <c r="BN789" i="1" l="1"/>
  <c r="BQ790" i="1"/>
  <c r="BV789" i="1"/>
  <c r="BP791" i="1"/>
  <c r="BO789" i="1"/>
  <c r="BT788" i="1"/>
  <c r="AP790" i="1"/>
  <c r="BL790" i="1" s="1"/>
  <c r="Z789" i="1"/>
  <c r="AD789" i="1" s="1"/>
  <c r="Y790" i="1"/>
  <c r="AC789" i="1"/>
  <c r="AN790" i="1"/>
  <c r="BK790" i="1" s="1"/>
  <c r="BU790" i="1" s="1"/>
  <c r="BF789" i="1"/>
  <c r="P791" i="1"/>
  <c r="R790" i="1"/>
  <c r="AM789" i="1"/>
  <c r="BJ789" i="1" s="1"/>
  <c r="BE788" i="1"/>
  <c r="AL788" i="1"/>
  <c r="BI788" i="1" s="1"/>
  <c r="BS788" i="1" s="1"/>
  <c r="BD787" i="1"/>
  <c r="AG789" i="1"/>
  <c r="L792" i="1"/>
  <c r="AB791" i="1"/>
  <c r="M792" i="1"/>
  <c r="S792" i="1" s="1"/>
  <c r="Q791" i="1"/>
  <c r="BO790" i="1" l="1"/>
  <c r="BT789" i="1"/>
  <c r="BP792" i="1"/>
  <c r="BN790" i="1"/>
  <c r="BQ791" i="1"/>
  <c r="BV790" i="1"/>
  <c r="AP791" i="1"/>
  <c r="BL791" i="1" s="1"/>
  <c r="AM790" i="1"/>
  <c r="BJ790" i="1" s="1"/>
  <c r="BE789" i="1"/>
  <c r="AN791" i="1"/>
  <c r="BK791" i="1" s="1"/>
  <c r="BU791" i="1" s="1"/>
  <c r="BF790" i="1"/>
  <c r="AG790" i="1"/>
  <c r="L793" i="1"/>
  <c r="AB792" i="1"/>
  <c r="Q792" i="1"/>
  <c r="M793" i="1"/>
  <c r="S793" i="1" s="1"/>
  <c r="AL789" i="1"/>
  <c r="BI789" i="1" s="1"/>
  <c r="BS789" i="1" s="1"/>
  <c r="BD788" i="1"/>
  <c r="P792" i="1"/>
  <c r="R791" i="1"/>
  <c r="Z790" i="1"/>
  <c r="AD790" i="1" s="1"/>
  <c r="Y791" i="1"/>
  <c r="AC790" i="1"/>
  <c r="BQ792" i="1" l="1"/>
  <c r="BV791" i="1"/>
  <c r="BN791" i="1"/>
  <c r="BO791" i="1"/>
  <c r="BT790" i="1"/>
  <c r="BP793" i="1"/>
  <c r="AP792" i="1"/>
  <c r="BL792" i="1" s="1"/>
  <c r="AL790" i="1"/>
  <c r="BI790" i="1" s="1"/>
  <c r="BS790" i="1" s="1"/>
  <c r="BD789" i="1"/>
  <c r="L794" i="1"/>
  <c r="AB793" i="1"/>
  <c r="Q793" i="1"/>
  <c r="M794" i="1"/>
  <c r="S794" i="1" s="1"/>
  <c r="AN792" i="1"/>
  <c r="BK792" i="1" s="1"/>
  <c r="BU792" i="1" s="1"/>
  <c r="BF791" i="1"/>
  <c r="Z791" i="1"/>
  <c r="AD791" i="1" s="1"/>
  <c r="AC791" i="1"/>
  <c r="Y792" i="1"/>
  <c r="P793" i="1"/>
  <c r="R792" i="1"/>
  <c r="AG791" i="1"/>
  <c r="AM791" i="1"/>
  <c r="BJ791" i="1" s="1"/>
  <c r="BE790" i="1"/>
  <c r="BN792" i="1" l="1"/>
  <c r="BP794" i="1"/>
  <c r="BO792" i="1"/>
  <c r="BT791" i="1"/>
  <c r="BQ793" i="1"/>
  <c r="BV792" i="1"/>
  <c r="AP793" i="1"/>
  <c r="BL793" i="1" s="1"/>
  <c r="AM792" i="1"/>
  <c r="BJ792" i="1" s="1"/>
  <c r="BE791" i="1"/>
  <c r="P794" i="1"/>
  <c r="R793" i="1"/>
  <c r="Z792" i="1"/>
  <c r="AD792" i="1" s="1"/>
  <c r="Y793" i="1"/>
  <c r="AC792" i="1"/>
  <c r="AN793" i="1"/>
  <c r="BK793" i="1" s="1"/>
  <c r="BU793" i="1" s="1"/>
  <c r="BF792" i="1"/>
  <c r="L795" i="1"/>
  <c r="AB794" i="1"/>
  <c r="Q794" i="1"/>
  <c r="M795" i="1"/>
  <c r="S795" i="1" s="1"/>
  <c r="AG792" i="1"/>
  <c r="AL791" i="1"/>
  <c r="BI791" i="1" s="1"/>
  <c r="BS791" i="1" s="1"/>
  <c r="BD790" i="1"/>
  <c r="BP795" i="1" l="1"/>
  <c r="BQ794" i="1"/>
  <c r="BV793" i="1"/>
  <c r="BO793" i="1"/>
  <c r="BT792" i="1"/>
  <c r="BN793" i="1"/>
  <c r="AP794" i="1"/>
  <c r="BL794" i="1" s="1"/>
  <c r="AL792" i="1"/>
  <c r="BI792" i="1" s="1"/>
  <c r="BS792" i="1" s="1"/>
  <c r="BD791" i="1"/>
  <c r="AN794" i="1"/>
  <c r="BK794" i="1" s="1"/>
  <c r="BU794" i="1" s="1"/>
  <c r="BF793" i="1"/>
  <c r="P795" i="1"/>
  <c r="R794" i="1"/>
  <c r="AG793" i="1"/>
  <c r="L796" i="1"/>
  <c r="AB795" i="1"/>
  <c r="M796" i="1"/>
  <c r="S796" i="1" s="1"/>
  <c r="Q795" i="1"/>
  <c r="Z793" i="1"/>
  <c r="AD793" i="1" s="1"/>
  <c r="Y794" i="1"/>
  <c r="AC793" i="1"/>
  <c r="AM793" i="1"/>
  <c r="BJ793" i="1" s="1"/>
  <c r="BE792" i="1"/>
  <c r="BQ795" i="1" l="1"/>
  <c r="BV794" i="1"/>
  <c r="BN794" i="1"/>
  <c r="BO794" i="1"/>
  <c r="BT793" i="1"/>
  <c r="BP796" i="1"/>
  <c r="AP795" i="1"/>
  <c r="BL795" i="1" s="1"/>
  <c r="AM794" i="1"/>
  <c r="BJ794" i="1" s="1"/>
  <c r="BE793" i="1"/>
  <c r="AG794" i="1"/>
  <c r="AN795" i="1"/>
  <c r="BK795" i="1" s="1"/>
  <c r="BU795" i="1" s="1"/>
  <c r="BF794" i="1"/>
  <c r="Z794" i="1"/>
  <c r="AD794" i="1" s="1"/>
  <c r="AC794" i="1"/>
  <c r="Y795" i="1"/>
  <c r="L797" i="1"/>
  <c r="AB796" i="1"/>
  <c r="Q796" i="1"/>
  <c r="M797" i="1"/>
  <c r="S797" i="1" s="1"/>
  <c r="P796" i="1"/>
  <c r="R795" i="1"/>
  <c r="AL793" i="1"/>
  <c r="BI793" i="1" s="1"/>
  <c r="BS793" i="1" s="1"/>
  <c r="BD792" i="1"/>
  <c r="BN795" i="1" l="1"/>
  <c r="BP797" i="1"/>
  <c r="BO795" i="1"/>
  <c r="BT794" i="1"/>
  <c r="BQ796" i="1"/>
  <c r="BV795" i="1"/>
  <c r="AP796" i="1"/>
  <c r="BL796" i="1" s="1"/>
  <c r="AL794" i="1"/>
  <c r="BI794" i="1" s="1"/>
  <c r="BS794" i="1" s="1"/>
  <c r="BD793" i="1"/>
  <c r="AG795" i="1"/>
  <c r="P797" i="1"/>
  <c r="R796" i="1"/>
  <c r="L798" i="1"/>
  <c r="AB797" i="1"/>
  <c r="M798" i="1"/>
  <c r="S798" i="1" s="1"/>
  <c r="Q797" i="1"/>
  <c r="Z795" i="1"/>
  <c r="AD795" i="1" s="1"/>
  <c r="AC795" i="1"/>
  <c r="Y796" i="1"/>
  <c r="AN796" i="1"/>
  <c r="BK796" i="1" s="1"/>
  <c r="BU796" i="1" s="1"/>
  <c r="BF795" i="1"/>
  <c r="AM795" i="1"/>
  <c r="BJ795" i="1" s="1"/>
  <c r="BE794" i="1"/>
  <c r="BQ797" i="1" l="1"/>
  <c r="BV796" i="1"/>
  <c r="BP798" i="1"/>
  <c r="BO796" i="1"/>
  <c r="BT795" i="1"/>
  <c r="BN796" i="1"/>
  <c r="AP797" i="1"/>
  <c r="BL797" i="1" s="1"/>
  <c r="L799" i="1"/>
  <c r="AB798" i="1"/>
  <c r="Q798" i="1"/>
  <c r="M799" i="1"/>
  <c r="S799" i="1" s="1"/>
  <c r="AG796" i="1"/>
  <c r="AN797" i="1"/>
  <c r="BK797" i="1" s="1"/>
  <c r="BU797" i="1" s="1"/>
  <c r="BF796" i="1"/>
  <c r="AM796" i="1"/>
  <c r="BJ796" i="1" s="1"/>
  <c r="BE795" i="1"/>
  <c r="Z796" i="1"/>
  <c r="AD796" i="1" s="1"/>
  <c r="Y797" i="1"/>
  <c r="AC796" i="1"/>
  <c r="P798" i="1"/>
  <c r="R797" i="1"/>
  <c r="AL795" i="1"/>
  <c r="BI795" i="1" s="1"/>
  <c r="BS795" i="1" s="1"/>
  <c r="BD794" i="1"/>
  <c r="BN797" i="1" l="1"/>
  <c r="BP799" i="1"/>
  <c r="BO797" i="1"/>
  <c r="BT796" i="1"/>
  <c r="BQ798" i="1"/>
  <c r="BV797" i="1"/>
  <c r="AP798" i="1"/>
  <c r="BL798" i="1" s="1"/>
  <c r="AL796" i="1"/>
  <c r="BI796" i="1" s="1"/>
  <c r="BS796" i="1" s="1"/>
  <c r="BD795" i="1"/>
  <c r="AN798" i="1"/>
  <c r="BK798" i="1" s="1"/>
  <c r="BU798" i="1" s="1"/>
  <c r="BF797" i="1"/>
  <c r="Z797" i="1"/>
  <c r="AD797" i="1" s="1"/>
  <c r="Y798" i="1"/>
  <c r="AC797" i="1"/>
  <c r="P799" i="1"/>
  <c r="R798" i="1"/>
  <c r="AM797" i="1"/>
  <c r="BJ797" i="1" s="1"/>
  <c r="BE796" i="1"/>
  <c r="AG797" i="1"/>
  <c r="L800" i="1"/>
  <c r="AB799" i="1"/>
  <c r="Q799" i="1"/>
  <c r="M800" i="1"/>
  <c r="S800" i="1" s="1"/>
  <c r="BP800" i="1" l="1"/>
  <c r="BO798" i="1"/>
  <c r="BT797" i="1"/>
  <c r="BN798" i="1"/>
  <c r="BQ799" i="1"/>
  <c r="BV798" i="1"/>
  <c r="AP799" i="1"/>
  <c r="BL799" i="1" s="1"/>
  <c r="AN799" i="1"/>
  <c r="BK799" i="1" s="1"/>
  <c r="BU799" i="1" s="1"/>
  <c r="BF798" i="1"/>
  <c r="AG798" i="1"/>
  <c r="L801" i="1"/>
  <c r="AB800" i="1"/>
  <c r="Q800" i="1"/>
  <c r="M801" i="1"/>
  <c r="S801" i="1" s="1"/>
  <c r="AM798" i="1"/>
  <c r="BJ798" i="1" s="1"/>
  <c r="BE797" i="1"/>
  <c r="Z798" i="1"/>
  <c r="AD798" i="1" s="1"/>
  <c r="Y799" i="1"/>
  <c r="AC798" i="1"/>
  <c r="P800" i="1"/>
  <c r="R799" i="1"/>
  <c r="AL797" i="1"/>
  <c r="BI797" i="1" s="1"/>
  <c r="BS797" i="1" s="1"/>
  <c r="BD796" i="1"/>
  <c r="BO799" i="1" l="1"/>
  <c r="BT798" i="1"/>
  <c r="BN799" i="1"/>
  <c r="BP801" i="1"/>
  <c r="BQ800" i="1"/>
  <c r="BV799" i="1"/>
  <c r="AP800" i="1"/>
  <c r="BL800" i="1" s="1"/>
  <c r="AL798" i="1"/>
  <c r="BI798" i="1" s="1"/>
  <c r="BS798" i="1" s="1"/>
  <c r="BD797" i="1"/>
  <c r="AG799" i="1"/>
  <c r="P801" i="1"/>
  <c r="R800" i="1"/>
  <c r="Z799" i="1"/>
  <c r="AD799" i="1" s="1"/>
  <c r="Y800" i="1"/>
  <c r="AC799" i="1"/>
  <c r="AM799" i="1"/>
  <c r="BJ799" i="1" s="1"/>
  <c r="BE798" i="1"/>
  <c r="L802" i="1"/>
  <c r="AB801" i="1"/>
  <c r="Q801" i="1"/>
  <c r="M802" i="1"/>
  <c r="S802" i="1" s="1"/>
  <c r="AN800" i="1"/>
  <c r="BK800" i="1" s="1"/>
  <c r="BU800" i="1" s="1"/>
  <c r="BF799" i="1"/>
  <c r="BN800" i="1" l="1"/>
  <c r="BP802" i="1"/>
  <c r="BO800" i="1"/>
  <c r="BT799" i="1"/>
  <c r="BQ801" i="1"/>
  <c r="BV800" i="1"/>
  <c r="AP801" i="1"/>
  <c r="BL801" i="1" s="1"/>
  <c r="BJ800" i="1"/>
  <c r="L803" i="1"/>
  <c r="AB802" i="1"/>
  <c r="Q802" i="1"/>
  <c r="M803" i="1"/>
  <c r="S803" i="1" s="1"/>
  <c r="AG800" i="1"/>
  <c r="Z800" i="1"/>
  <c r="AD800" i="1" s="1"/>
  <c r="Y801" i="1"/>
  <c r="AC800" i="1"/>
  <c r="AM800" i="1"/>
  <c r="BE799" i="1"/>
  <c r="AN801" i="1"/>
  <c r="BK801" i="1" s="1"/>
  <c r="BU801" i="1" s="1"/>
  <c r="BF800" i="1"/>
  <c r="P802" i="1"/>
  <c r="R801" i="1"/>
  <c r="AL799" i="1"/>
  <c r="BI799" i="1" s="1"/>
  <c r="BS799" i="1" s="1"/>
  <c r="BD798" i="1"/>
  <c r="BP803" i="1" l="1"/>
  <c r="BO801" i="1"/>
  <c r="BT800" i="1"/>
  <c r="BN801" i="1"/>
  <c r="BQ802" i="1"/>
  <c r="BV801" i="1"/>
  <c r="AP802" i="1"/>
  <c r="BL802" i="1" s="1"/>
  <c r="AN802" i="1"/>
  <c r="BK802" i="1" s="1"/>
  <c r="BU802" i="1" s="1"/>
  <c r="BF801" i="1"/>
  <c r="Z801" i="1"/>
  <c r="AD801" i="1" s="1"/>
  <c r="Y802" i="1"/>
  <c r="AC801" i="1"/>
  <c r="P803" i="1"/>
  <c r="R802" i="1"/>
  <c r="AM801" i="1"/>
  <c r="BJ801" i="1" s="1"/>
  <c r="BE800" i="1"/>
  <c r="AL800" i="1"/>
  <c r="BI800" i="1" s="1"/>
  <c r="BS800" i="1" s="1"/>
  <c r="BD799" i="1"/>
  <c r="AG801" i="1"/>
  <c r="L804" i="1"/>
  <c r="AB803" i="1"/>
  <c r="Q803" i="1"/>
  <c r="M804" i="1"/>
  <c r="S804" i="1" s="1"/>
  <c r="BO802" i="1" l="1"/>
  <c r="BT801" i="1"/>
  <c r="BN802" i="1"/>
  <c r="BP804" i="1"/>
  <c r="BQ803" i="1"/>
  <c r="BV802" i="1"/>
  <c r="AP803" i="1"/>
  <c r="BL803" i="1" s="1"/>
  <c r="BI801" i="1"/>
  <c r="BS801" i="1" s="1"/>
  <c r="AG802" i="1"/>
  <c r="Z802" i="1"/>
  <c r="AD802" i="1" s="1"/>
  <c r="Y803" i="1"/>
  <c r="AC802" i="1"/>
  <c r="L805" i="1"/>
  <c r="AB804" i="1"/>
  <c r="M805" i="1"/>
  <c r="S805" i="1" s="1"/>
  <c r="Q804" i="1"/>
  <c r="AL801" i="1"/>
  <c r="BD800" i="1"/>
  <c r="P804" i="1"/>
  <c r="R803" i="1"/>
  <c r="AM802" i="1"/>
  <c r="BJ802" i="1" s="1"/>
  <c r="BE801" i="1"/>
  <c r="AN803" i="1"/>
  <c r="BK803" i="1" s="1"/>
  <c r="BU803" i="1" s="1"/>
  <c r="BF802" i="1"/>
  <c r="BQ804" i="1" l="1"/>
  <c r="BV803" i="1"/>
  <c r="BN803" i="1"/>
  <c r="BP805" i="1"/>
  <c r="BO803" i="1"/>
  <c r="BT802" i="1"/>
  <c r="AP804" i="1"/>
  <c r="BL804" i="1" s="1"/>
  <c r="BK804" i="1"/>
  <c r="BU804" i="1" s="1"/>
  <c r="P805" i="1"/>
  <c r="R804" i="1"/>
  <c r="Z803" i="1"/>
  <c r="AD803" i="1" s="1"/>
  <c r="AC803" i="1"/>
  <c r="Y804" i="1"/>
  <c r="AN804" i="1"/>
  <c r="BF803" i="1"/>
  <c r="AM803" i="1"/>
  <c r="BJ803" i="1" s="1"/>
  <c r="BE802" i="1"/>
  <c r="AL802" i="1"/>
  <c r="BI802" i="1" s="1"/>
  <c r="BS802" i="1" s="1"/>
  <c r="BD801" i="1"/>
  <c r="L806" i="1"/>
  <c r="AB805" i="1"/>
  <c r="M806" i="1"/>
  <c r="S806" i="1" s="1"/>
  <c r="Q805" i="1"/>
  <c r="AG803" i="1"/>
  <c r="BO804" i="1" l="1"/>
  <c r="BT803" i="1"/>
  <c r="BN804" i="1"/>
  <c r="BP806" i="1"/>
  <c r="BQ805" i="1"/>
  <c r="BV804" i="1"/>
  <c r="AP805" i="1"/>
  <c r="BL805" i="1" s="1"/>
  <c r="L807" i="1"/>
  <c r="AB806" i="1"/>
  <c r="Q806" i="1"/>
  <c r="M807" i="1"/>
  <c r="S807" i="1" s="1"/>
  <c r="AG804" i="1"/>
  <c r="AL803" i="1"/>
  <c r="BI803" i="1" s="1"/>
  <c r="BS803" i="1" s="1"/>
  <c r="BD802" i="1"/>
  <c r="AN805" i="1"/>
  <c r="BK805" i="1" s="1"/>
  <c r="BU805" i="1" s="1"/>
  <c r="BF804" i="1"/>
  <c r="AM804" i="1"/>
  <c r="BJ804" i="1" s="1"/>
  <c r="BE803" i="1"/>
  <c r="Z804" i="1"/>
  <c r="AD804" i="1" s="1"/>
  <c r="AC804" i="1"/>
  <c r="Y805" i="1"/>
  <c r="P806" i="1"/>
  <c r="R805" i="1"/>
  <c r="BP807" i="1" l="1"/>
  <c r="BO805" i="1"/>
  <c r="BT804" i="1"/>
  <c r="BQ806" i="1"/>
  <c r="BV805" i="1"/>
  <c r="BN805" i="1"/>
  <c r="AP806" i="1"/>
  <c r="BL806" i="1" s="1"/>
  <c r="Z805" i="1"/>
  <c r="AD805" i="1" s="1"/>
  <c r="AC805" i="1"/>
  <c r="Y806" i="1"/>
  <c r="AM805" i="1"/>
  <c r="BJ805" i="1" s="1"/>
  <c r="BE804" i="1"/>
  <c r="AL804" i="1"/>
  <c r="BI804" i="1" s="1"/>
  <c r="BS804" i="1" s="1"/>
  <c r="BD803" i="1"/>
  <c r="P807" i="1"/>
  <c r="R806" i="1"/>
  <c r="AN806" i="1"/>
  <c r="BK806" i="1" s="1"/>
  <c r="BU806" i="1" s="1"/>
  <c r="BF805" i="1"/>
  <c r="AG805" i="1"/>
  <c r="L808" i="1"/>
  <c r="AB807" i="1"/>
  <c r="M808" i="1"/>
  <c r="S808" i="1" s="1"/>
  <c r="Q807" i="1"/>
  <c r="BO806" i="1" l="1"/>
  <c r="BT805" i="1"/>
  <c r="BQ807" i="1"/>
  <c r="BV806" i="1"/>
  <c r="BP808" i="1"/>
  <c r="BN806" i="1"/>
  <c r="AP807" i="1"/>
  <c r="BL807" i="1" s="1"/>
  <c r="P808" i="1"/>
  <c r="R807" i="1"/>
  <c r="AG806" i="1"/>
  <c r="AM806" i="1"/>
  <c r="BJ806" i="1" s="1"/>
  <c r="BE805" i="1"/>
  <c r="Z806" i="1"/>
  <c r="AD806" i="1" s="1"/>
  <c r="AC806" i="1"/>
  <c r="Y807" i="1"/>
  <c r="AN807" i="1"/>
  <c r="BK807" i="1" s="1"/>
  <c r="BU807" i="1" s="1"/>
  <c r="BF806" i="1"/>
  <c r="AL805" i="1"/>
  <c r="BI805" i="1" s="1"/>
  <c r="BS805" i="1" s="1"/>
  <c r="BD804" i="1"/>
  <c r="L809" i="1"/>
  <c r="AB808" i="1"/>
  <c r="Q808" i="1"/>
  <c r="M809" i="1"/>
  <c r="S809" i="1" s="1"/>
  <c r="BQ808" i="1" l="1"/>
  <c r="BV807" i="1"/>
  <c r="BN807" i="1"/>
  <c r="BP809" i="1"/>
  <c r="BO807" i="1"/>
  <c r="BT806" i="1"/>
  <c r="AP808" i="1"/>
  <c r="BL808" i="1" s="1"/>
  <c r="AL806" i="1"/>
  <c r="BI806" i="1" s="1"/>
  <c r="BS806" i="1" s="1"/>
  <c r="BD805" i="1"/>
  <c r="AG807" i="1"/>
  <c r="L810" i="1"/>
  <c r="AB809" i="1"/>
  <c r="M810" i="1"/>
  <c r="S810" i="1" s="1"/>
  <c r="Q809" i="1"/>
  <c r="AN808" i="1"/>
  <c r="BK808" i="1" s="1"/>
  <c r="BU808" i="1" s="1"/>
  <c r="BF807" i="1"/>
  <c r="Z807" i="1"/>
  <c r="AD807" i="1" s="1"/>
  <c r="Y808" i="1"/>
  <c r="AC807" i="1"/>
  <c r="AM807" i="1"/>
  <c r="BJ807" i="1" s="1"/>
  <c r="BE806" i="1"/>
  <c r="P809" i="1"/>
  <c r="R808" i="1"/>
  <c r="BO808" i="1" l="1"/>
  <c r="BT807" i="1"/>
  <c r="BP810" i="1"/>
  <c r="BQ809" i="1"/>
  <c r="BV808" i="1"/>
  <c r="BN808" i="1"/>
  <c r="AP809" i="1"/>
  <c r="BL809" i="1" s="1"/>
  <c r="P810" i="1"/>
  <c r="R809" i="1"/>
  <c r="Z808" i="1"/>
  <c r="AD808" i="1" s="1"/>
  <c r="Y809" i="1"/>
  <c r="AC808" i="1"/>
  <c r="AG808" i="1"/>
  <c r="AM808" i="1"/>
  <c r="BJ808" i="1" s="1"/>
  <c r="BE807" i="1"/>
  <c r="AN809" i="1"/>
  <c r="BK809" i="1" s="1"/>
  <c r="BU809" i="1" s="1"/>
  <c r="BF808" i="1"/>
  <c r="L811" i="1"/>
  <c r="AB810" i="1"/>
  <c r="Q810" i="1"/>
  <c r="M811" i="1"/>
  <c r="S811" i="1" s="1"/>
  <c r="AL807" i="1"/>
  <c r="BI807" i="1" s="1"/>
  <c r="BS807" i="1" s="1"/>
  <c r="BD806" i="1"/>
  <c r="BP811" i="1" l="1"/>
  <c r="BN809" i="1"/>
  <c r="BQ810" i="1"/>
  <c r="BV809" i="1"/>
  <c r="BO809" i="1"/>
  <c r="BT808" i="1"/>
  <c r="AP810" i="1"/>
  <c r="BL810" i="1" s="1"/>
  <c r="AL808" i="1"/>
  <c r="BI808" i="1" s="1"/>
  <c r="BS808" i="1" s="1"/>
  <c r="BD807" i="1"/>
  <c r="L812" i="1"/>
  <c r="AB811" i="1"/>
  <c r="M812" i="1"/>
  <c r="S812" i="1" s="1"/>
  <c r="Q811" i="1"/>
  <c r="AM809" i="1"/>
  <c r="BJ809" i="1" s="1"/>
  <c r="BE808" i="1"/>
  <c r="Z809" i="1"/>
  <c r="AD809" i="1" s="1"/>
  <c r="AC809" i="1"/>
  <c r="Y810" i="1"/>
  <c r="AN810" i="1"/>
  <c r="BK810" i="1" s="1"/>
  <c r="BU810" i="1" s="1"/>
  <c r="BF809" i="1"/>
  <c r="AG809" i="1"/>
  <c r="P811" i="1"/>
  <c r="R810" i="1"/>
  <c r="BN810" i="1" l="1"/>
  <c r="BQ811" i="1"/>
  <c r="BV810" i="1"/>
  <c r="BP812" i="1"/>
  <c r="BO810" i="1"/>
  <c r="BT809" i="1"/>
  <c r="AP811" i="1"/>
  <c r="BL811" i="1" s="1"/>
  <c r="AN811" i="1"/>
  <c r="BK811" i="1" s="1"/>
  <c r="BU811" i="1" s="1"/>
  <c r="BF810" i="1"/>
  <c r="P812" i="1"/>
  <c r="R811" i="1"/>
  <c r="Z810" i="1"/>
  <c r="AD810" i="1" s="1"/>
  <c r="Y811" i="1"/>
  <c r="AC810" i="1"/>
  <c r="AM810" i="1"/>
  <c r="BJ810" i="1" s="1"/>
  <c r="BE809" i="1"/>
  <c r="L813" i="1"/>
  <c r="AB812" i="1"/>
  <c r="Q812" i="1"/>
  <c r="M813" i="1"/>
  <c r="S813" i="1" s="1"/>
  <c r="AG810" i="1"/>
  <c r="AL809" i="1"/>
  <c r="BI809" i="1" s="1"/>
  <c r="BS809" i="1" s="1"/>
  <c r="BD808" i="1"/>
  <c r="BO811" i="1" l="1"/>
  <c r="BT810" i="1"/>
  <c r="BP813" i="1"/>
  <c r="BN811" i="1"/>
  <c r="BQ812" i="1"/>
  <c r="BV811" i="1"/>
  <c r="AP812" i="1"/>
  <c r="BL812" i="1" s="1"/>
  <c r="P813" i="1"/>
  <c r="R812" i="1"/>
  <c r="AG811" i="1"/>
  <c r="L814" i="1"/>
  <c r="AB813" i="1"/>
  <c r="M814" i="1"/>
  <c r="S814" i="1" s="1"/>
  <c r="Q813" i="1"/>
  <c r="Z811" i="1"/>
  <c r="AD811" i="1" s="1"/>
  <c r="AC811" i="1"/>
  <c r="Y812" i="1"/>
  <c r="AL810" i="1"/>
  <c r="BI810" i="1" s="1"/>
  <c r="BS810" i="1" s="1"/>
  <c r="BD809" i="1"/>
  <c r="AM811" i="1"/>
  <c r="BJ811" i="1" s="1"/>
  <c r="BE810" i="1"/>
  <c r="AN812" i="1"/>
  <c r="BK812" i="1" s="1"/>
  <c r="BU812" i="1" s="1"/>
  <c r="BF811" i="1"/>
  <c r="BQ813" i="1" l="1"/>
  <c r="BV812" i="1"/>
  <c r="BP814" i="1"/>
  <c r="BN812" i="1"/>
  <c r="BO812" i="1"/>
  <c r="BT811" i="1"/>
  <c r="AP813" i="1"/>
  <c r="BL813" i="1" s="1"/>
  <c r="AN813" i="1"/>
  <c r="BK813" i="1" s="1"/>
  <c r="BU813" i="1" s="1"/>
  <c r="BF812" i="1"/>
  <c r="AL811" i="1"/>
  <c r="BI811" i="1" s="1"/>
  <c r="BS811" i="1" s="1"/>
  <c r="BD810" i="1"/>
  <c r="Z812" i="1"/>
  <c r="AD812" i="1" s="1"/>
  <c r="Y813" i="1"/>
  <c r="AC812" i="1"/>
  <c r="AG812" i="1"/>
  <c r="AM812" i="1"/>
  <c r="BJ812" i="1" s="1"/>
  <c r="BE811" i="1"/>
  <c r="L815" i="1"/>
  <c r="AB814" i="1"/>
  <c r="Q814" i="1"/>
  <c r="M815" i="1"/>
  <c r="S815" i="1" s="1"/>
  <c r="P814" i="1"/>
  <c r="R813" i="1"/>
  <c r="BP815" i="1" l="1"/>
  <c r="BN813" i="1"/>
  <c r="BQ814" i="1"/>
  <c r="BV813" i="1"/>
  <c r="BO813" i="1"/>
  <c r="BT812" i="1"/>
  <c r="AP814" i="1"/>
  <c r="BL814" i="1" s="1"/>
  <c r="P815" i="1"/>
  <c r="R814" i="1"/>
  <c r="L816" i="1"/>
  <c r="AB815" i="1"/>
  <c r="M816" i="1"/>
  <c r="S816" i="1" s="1"/>
  <c r="Q815" i="1"/>
  <c r="AG813" i="1"/>
  <c r="AL812" i="1"/>
  <c r="BI812" i="1" s="1"/>
  <c r="BS812" i="1" s="1"/>
  <c r="BD811" i="1"/>
  <c r="AM813" i="1"/>
  <c r="BJ813" i="1" s="1"/>
  <c r="BE812" i="1"/>
  <c r="Z813" i="1"/>
  <c r="AD813" i="1" s="1"/>
  <c r="Y814" i="1"/>
  <c r="AC813" i="1"/>
  <c r="AN814" i="1"/>
  <c r="BK814" i="1" s="1"/>
  <c r="BU814" i="1" s="1"/>
  <c r="BF813" i="1"/>
  <c r="BN814" i="1" l="1"/>
  <c r="BQ815" i="1"/>
  <c r="BV814" i="1"/>
  <c r="BP816" i="1"/>
  <c r="BO814" i="1"/>
  <c r="BT813" i="1"/>
  <c r="AP815" i="1"/>
  <c r="BL815" i="1" s="1"/>
  <c r="AN815" i="1"/>
  <c r="BK815" i="1" s="1"/>
  <c r="BU815" i="1" s="1"/>
  <c r="BF814" i="1"/>
  <c r="AM814" i="1"/>
  <c r="BJ814" i="1" s="1"/>
  <c r="BE813" i="1"/>
  <c r="AG814" i="1"/>
  <c r="L817" i="1"/>
  <c r="AB816" i="1"/>
  <c r="M817" i="1"/>
  <c r="S817" i="1" s="1"/>
  <c r="Q816" i="1"/>
  <c r="Z814" i="1"/>
  <c r="AD814" i="1" s="1"/>
  <c r="Y815" i="1"/>
  <c r="AC814" i="1"/>
  <c r="AL813" i="1"/>
  <c r="BI813" i="1" s="1"/>
  <c r="BS813" i="1" s="1"/>
  <c r="BD812" i="1"/>
  <c r="P816" i="1"/>
  <c r="R815" i="1"/>
  <c r="BO815" i="1" l="1"/>
  <c r="BT814" i="1"/>
  <c r="BQ816" i="1"/>
  <c r="BV815" i="1"/>
  <c r="BP817" i="1"/>
  <c r="BN815" i="1"/>
  <c r="AP816" i="1"/>
  <c r="BL816" i="1" s="1"/>
  <c r="Z815" i="1"/>
  <c r="AD815" i="1" s="1"/>
  <c r="Y816" i="1"/>
  <c r="AC815" i="1"/>
  <c r="L818" i="1"/>
  <c r="AB817" i="1"/>
  <c r="M818" i="1"/>
  <c r="S818" i="1" s="1"/>
  <c r="Q817" i="1"/>
  <c r="AM815" i="1"/>
  <c r="BJ815" i="1" s="1"/>
  <c r="BE814" i="1"/>
  <c r="AL814" i="1"/>
  <c r="BI814" i="1" s="1"/>
  <c r="BS814" i="1" s="1"/>
  <c r="BD813" i="1"/>
  <c r="P817" i="1"/>
  <c r="R816" i="1"/>
  <c r="AG815" i="1"/>
  <c r="AN816" i="1"/>
  <c r="BK816" i="1" s="1"/>
  <c r="BU816" i="1" s="1"/>
  <c r="BF815" i="1"/>
  <c r="BN816" i="1" l="1"/>
  <c r="BQ817" i="1"/>
  <c r="BV816" i="1"/>
  <c r="BP818" i="1"/>
  <c r="BO816" i="1"/>
  <c r="BT815" i="1"/>
  <c r="AP817" i="1"/>
  <c r="BL817" i="1" s="1"/>
  <c r="P818" i="1"/>
  <c r="R817" i="1"/>
  <c r="AM816" i="1"/>
  <c r="BJ816" i="1" s="1"/>
  <c r="BE815" i="1"/>
  <c r="L819" i="1"/>
  <c r="AB818" i="1"/>
  <c r="Q818" i="1"/>
  <c r="M819" i="1"/>
  <c r="S819" i="1" s="1"/>
  <c r="AG816" i="1"/>
  <c r="AL815" i="1"/>
  <c r="BI815" i="1" s="1"/>
  <c r="BS815" i="1" s="1"/>
  <c r="BD814" i="1"/>
  <c r="Z816" i="1"/>
  <c r="AD816" i="1" s="1"/>
  <c r="Y817" i="1"/>
  <c r="AC816" i="1"/>
  <c r="AN817" i="1"/>
  <c r="BK817" i="1" s="1"/>
  <c r="BU817" i="1" s="1"/>
  <c r="BF816" i="1"/>
  <c r="BO817" i="1" l="1"/>
  <c r="BT816" i="1"/>
  <c r="BP819" i="1"/>
  <c r="BN817" i="1"/>
  <c r="BQ818" i="1"/>
  <c r="BV817" i="1"/>
  <c r="AP818" i="1"/>
  <c r="BL818" i="1" s="1"/>
  <c r="AL816" i="1"/>
  <c r="BI816" i="1" s="1"/>
  <c r="BS816" i="1" s="1"/>
  <c r="BD815" i="1"/>
  <c r="Z817" i="1"/>
  <c r="AD817" i="1" s="1"/>
  <c r="AC817" i="1"/>
  <c r="Y818" i="1"/>
  <c r="AN818" i="1"/>
  <c r="BK818" i="1" s="1"/>
  <c r="BU818" i="1" s="1"/>
  <c r="BF817" i="1"/>
  <c r="AM817" i="1"/>
  <c r="BJ817" i="1" s="1"/>
  <c r="BE816" i="1"/>
  <c r="AG817" i="1"/>
  <c r="L820" i="1"/>
  <c r="AB819" i="1"/>
  <c r="M820" i="1"/>
  <c r="S820" i="1" s="1"/>
  <c r="Q819" i="1"/>
  <c r="P819" i="1"/>
  <c r="R818" i="1"/>
  <c r="BQ819" i="1" l="1"/>
  <c r="BV818" i="1"/>
  <c r="BN818" i="1"/>
  <c r="BO818" i="1"/>
  <c r="BT817" i="1"/>
  <c r="BP820" i="1"/>
  <c r="AP819" i="1"/>
  <c r="BL819" i="1" s="1"/>
  <c r="P820" i="1"/>
  <c r="R819" i="1"/>
  <c r="L821" i="1"/>
  <c r="AB820" i="1"/>
  <c r="Q820" i="1"/>
  <c r="M821" i="1"/>
  <c r="S821" i="1" s="1"/>
  <c r="AM818" i="1"/>
  <c r="BJ818" i="1" s="1"/>
  <c r="BE817" i="1"/>
  <c r="AG818" i="1"/>
  <c r="AN819" i="1"/>
  <c r="BK819" i="1" s="1"/>
  <c r="BU819" i="1" s="1"/>
  <c r="BF818" i="1"/>
  <c r="Z818" i="1"/>
  <c r="AD818" i="1" s="1"/>
  <c r="Y819" i="1"/>
  <c r="AC818" i="1"/>
  <c r="AL817" i="1"/>
  <c r="BI817" i="1" s="1"/>
  <c r="BS817" i="1" s="1"/>
  <c r="BD816" i="1"/>
  <c r="BP821" i="1" l="1"/>
  <c r="BN819" i="1"/>
  <c r="BO819" i="1"/>
  <c r="BT818" i="1"/>
  <c r="BQ820" i="1"/>
  <c r="BV819" i="1"/>
  <c r="AP820" i="1"/>
  <c r="BL820" i="1" s="1"/>
  <c r="AL818" i="1"/>
  <c r="BI818" i="1" s="1"/>
  <c r="BS818" i="1" s="1"/>
  <c r="BD817" i="1"/>
  <c r="AN820" i="1"/>
  <c r="BK820" i="1" s="1"/>
  <c r="BU820" i="1" s="1"/>
  <c r="BF819" i="1"/>
  <c r="AM819" i="1"/>
  <c r="BJ819" i="1" s="1"/>
  <c r="BE818" i="1"/>
  <c r="L822" i="1"/>
  <c r="AB821" i="1"/>
  <c r="M822" i="1"/>
  <c r="S822" i="1" s="1"/>
  <c r="Q821" i="1"/>
  <c r="Z819" i="1"/>
  <c r="AD819" i="1" s="1"/>
  <c r="Y820" i="1"/>
  <c r="AC819" i="1"/>
  <c r="AG819" i="1"/>
  <c r="P821" i="1"/>
  <c r="R820" i="1"/>
  <c r="BQ821" i="1" l="1"/>
  <c r="BV820" i="1"/>
  <c r="BN820" i="1"/>
  <c r="BO820" i="1"/>
  <c r="BT819" i="1"/>
  <c r="BP822" i="1"/>
  <c r="AP821" i="1"/>
  <c r="BL821" i="1" s="1"/>
  <c r="Z820" i="1"/>
  <c r="AD820" i="1" s="1"/>
  <c r="Y821" i="1"/>
  <c r="AC820" i="1"/>
  <c r="L823" i="1"/>
  <c r="AB822" i="1"/>
  <c r="Q822" i="1"/>
  <c r="M823" i="1"/>
  <c r="S823" i="1" s="1"/>
  <c r="AN821" i="1"/>
  <c r="BK821" i="1" s="1"/>
  <c r="BU821" i="1" s="1"/>
  <c r="BF820" i="1"/>
  <c r="AG820" i="1"/>
  <c r="P822" i="1"/>
  <c r="R821" i="1"/>
  <c r="AM820" i="1"/>
  <c r="BJ820" i="1" s="1"/>
  <c r="BE819" i="1"/>
  <c r="AL819" i="1"/>
  <c r="BI819" i="1" s="1"/>
  <c r="BS819" i="1" s="1"/>
  <c r="BD818" i="1"/>
  <c r="BP823" i="1" l="1"/>
  <c r="BN821" i="1"/>
  <c r="BO821" i="1"/>
  <c r="BT820" i="1"/>
  <c r="BQ822" i="1"/>
  <c r="BV821" i="1"/>
  <c r="AP822" i="1"/>
  <c r="BL822" i="1" s="1"/>
  <c r="P823" i="1"/>
  <c r="R822" i="1"/>
  <c r="AN822" i="1"/>
  <c r="BK822" i="1" s="1"/>
  <c r="BU822" i="1" s="1"/>
  <c r="BF821" i="1"/>
  <c r="L824" i="1"/>
  <c r="AB823" i="1"/>
  <c r="M824" i="1"/>
  <c r="S824" i="1" s="1"/>
  <c r="Q823" i="1"/>
  <c r="AM821" i="1"/>
  <c r="BJ821" i="1" s="1"/>
  <c r="BE820" i="1"/>
  <c r="AG821" i="1"/>
  <c r="Z821" i="1"/>
  <c r="AD821" i="1" s="1"/>
  <c r="AC821" i="1"/>
  <c r="Y822" i="1"/>
  <c r="AL820" i="1"/>
  <c r="BI820" i="1" s="1"/>
  <c r="BS820" i="1" s="1"/>
  <c r="BD819" i="1"/>
  <c r="BQ823" i="1" l="1"/>
  <c r="BV822" i="1"/>
  <c r="BO822" i="1"/>
  <c r="BT821" i="1"/>
  <c r="BP824" i="1"/>
  <c r="BN822" i="1"/>
  <c r="AP823" i="1"/>
  <c r="BL823" i="1" s="1"/>
  <c r="AL821" i="1"/>
  <c r="BI821" i="1" s="1"/>
  <c r="BS821" i="1" s="1"/>
  <c r="BD820" i="1"/>
  <c r="AG822" i="1"/>
  <c r="AN823" i="1"/>
  <c r="BK823" i="1" s="1"/>
  <c r="BU823" i="1" s="1"/>
  <c r="BF822" i="1"/>
  <c r="Z822" i="1"/>
  <c r="AD822" i="1" s="1"/>
  <c r="AC822" i="1"/>
  <c r="Y823" i="1"/>
  <c r="AM822" i="1"/>
  <c r="BJ822" i="1" s="1"/>
  <c r="BE821" i="1"/>
  <c r="L825" i="1"/>
  <c r="AB824" i="1"/>
  <c r="Q824" i="1"/>
  <c r="M825" i="1"/>
  <c r="S825" i="1" s="1"/>
  <c r="P824" i="1"/>
  <c r="R823" i="1"/>
  <c r="BP825" i="1" l="1"/>
  <c r="BQ824" i="1"/>
  <c r="BV823" i="1"/>
  <c r="BN823" i="1"/>
  <c r="BO823" i="1"/>
  <c r="BT822" i="1"/>
  <c r="AP824" i="1"/>
  <c r="BL824" i="1" s="1"/>
  <c r="P825" i="1"/>
  <c r="R824" i="1"/>
  <c r="L826" i="1"/>
  <c r="AB825" i="1"/>
  <c r="M826" i="1"/>
  <c r="S826" i="1" s="1"/>
  <c r="Q825" i="1"/>
  <c r="AG823" i="1"/>
  <c r="AM823" i="1"/>
  <c r="BJ823" i="1" s="1"/>
  <c r="BE822" i="1"/>
  <c r="Z823" i="1"/>
  <c r="AD823" i="1" s="1"/>
  <c r="Y824" i="1"/>
  <c r="AC823" i="1"/>
  <c r="AN824" i="1"/>
  <c r="BK824" i="1" s="1"/>
  <c r="BU824" i="1" s="1"/>
  <c r="BF823" i="1"/>
  <c r="AL822" i="1"/>
  <c r="BI822" i="1" s="1"/>
  <c r="BS822" i="1" s="1"/>
  <c r="BD821" i="1"/>
  <c r="BO824" i="1" l="1"/>
  <c r="BT823" i="1"/>
  <c r="BQ825" i="1"/>
  <c r="BV824" i="1"/>
  <c r="BN824" i="1"/>
  <c r="BP826" i="1"/>
  <c r="AP825" i="1"/>
  <c r="BL825" i="1" s="1"/>
  <c r="Z824" i="1"/>
  <c r="AD824" i="1" s="1"/>
  <c r="AC824" i="1"/>
  <c r="Y825" i="1"/>
  <c r="L827" i="1"/>
  <c r="AB826" i="1"/>
  <c r="Q826" i="1"/>
  <c r="M827" i="1"/>
  <c r="S827" i="1" s="1"/>
  <c r="AL823" i="1"/>
  <c r="BI823" i="1" s="1"/>
  <c r="BS823" i="1" s="1"/>
  <c r="BD822" i="1"/>
  <c r="AN825" i="1"/>
  <c r="BK825" i="1" s="1"/>
  <c r="BU825" i="1" s="1"/>
  <c r="BF824" i="1"/>
  <c r="AG824" i="1"/>
  <c r="AM824" i="1"/>
  <c r="BJ824" i="1" s="1"/>
  <c r="BE823" i="1"/>
  <c r="P826" i="1"/>
  <c r="R825" i="1"/>
  <c r="BP827" i="1" l="1"/>
  <c r="BN825" i="1"/>
  <c r="BO825" i="1"/>
  <c r="BT824" i="1"/>
  <c r="BQ826" i="1"/>
  <c r="BV825" i="1"/>
  <c r="AP826" i="1"/>
  <c r="BL826" i="1" s="1"/>
  <c r="P827" i="1"/>
  <c r="R826" i="1"/>
  <c r="AG825" i="1"/>
  <c r="AL824" i="1"/>
  <c r="BI824" i="1" s="1"/>
  <c r="BS824" i="1" s="1"/>
  <c r="BD823" i="1"/>
  <c r="L828" i="1"/>
  <c r="AB827" i="1"/>
  <c r="M828" i="1"/>
  <c r="S828" i="1" s="1"/>
  <c r="Q827" i="1"/>
  <c r="Z825" i="1"/>
  <c r="AD825" i="1" s="1"/>
  <c r="Y826" i="1"/>
  <c r="AC825" i="1"/>
  <c r="AM825" i="1"/>
  <c r="BJ825" i="1" s="1"/>
  <c r="BE824" i="1"/>
  <c r="AN826" i="1"/>
  <c r="BK826" i="1" s="1"/>
  <c r="BU826" i="1" s="1"/>
  <c r="BF825" i="1"/>
  <c r="BN826" i="1" l="1"/>
  <c r="BO826" i="1"/>
  <c r="BT825" i="1"/>
  <c r="BP828" i="1"/>
  <c r="BQ827" i="1"/>
  <c r="BV826" i="1"/>
  <c r="AP827" i="1"/>
  <c r="BL827" i="1" s="1"/>
  <c r="Z826" i="1"/>
  <c r="AD826" i="1" s="1"/>
  <c r="Y827" i="1"/>
  <c r="AC826" i="1"/>
  <c r="AG826" i="1"/>
  <c r="L829" i="1"/>
  <c r="AB828" i="1"/>
  <c r="Q828" i="1"/>
  <c r="M829" i="1"/>
  <c r="S829" i="1" s="1"/>
  <c r="AM826" i="1"/>
  <c r="BJ826" i="1" s="1"/>
  <c r="BE825" i="1"/>
  <c r="AN827" i="1"/>
  <c r="BK827" i="1" s="1"/>
  <c r="BU827" i="1" s="1"/>
  <c r="BF826" i="1"/>
  <c r="AL825" i="1"/>
  <c r="BI825" i="1" s="1"/>
  <c r="BS825" i="1" s="1"/>
  <c r="BD824" i="1"/>
  <c r="P828" i="1"/>
  <c r="R827" i="1"/>
  <c r="BQ828" i="1" l="1"/>
  <c r="BV827" i="1"/>
  <c r="BP829" i="1"/>
  <c r="BN827" i="1"/>
  <c r="BO827" i="1"/>
  <c r="BT826" i="1"/>
  <c r="AP828" i="1"/>
  <c r="BL828" i="1" s="1"/>
  <c r="P829" i="1"/>
  <c r="R828" i="1"/>
  <c r="AN828" i="1"/>
  <c r="BK828" i="1" s="1"/>
  <c r="BU828" i="1" s="1"/>
  <c r="BF827" i="1"/>
  <c r="AG827" i="1"/>
  <c r="AM827" i="1"/>
  <c r="BJ827" i="1" s="1"/>
  <c r="BE826" i="1"/>
  <c r="Z827" i="1"/>
  <c r="AD827" i="1" s="1"/>
  <c r="AC827" i="1"/>
  <c r="Y828" i="1"/>
  <c r="AL826" i="1"/>
  <c r="BI826" i="1" s="1"/>
  <c r="BS826" i="1" s="1"/>
  <c r="BD825" i="1"/>
  <c r="L830" i="1"/>
  <c r="AB829" i="1"/>
  <c r="M830" i="1"/>
  <c r="S830" i="1" s="1"/>
  <c r="Q829" i="1"/>
  <c r="BO828" i="1" l="1"/>
  <c r="BT827" i="1"/>
  <c r="BN828" i="1"/>
  <c r="BQ829" i="1"/>
  <c r="BV828" i="1"/>
  <c r="BP830" i="1"/>
  <c r="AP829" i="1"/>
  <c r="BL829" i="1" s="1"/>
  <c r="AL827" i="1"/>
  <c r="BI827" i="1" s="1"/>
  <c r="BS827" i="1" s="1"/>
  <c r="BD826" i="1"/>
  <c r="AN829" i="1"/>
  <c r="BK829" i="1" s="1"/>
  <c r="BU829" i="1" s="1"/>
  <c r="BF828" i="1"/>
  <c r="L831" i="1"/>
  <c r="AB830" i="1"/>
  <c r="Q830" i="1"/>
  <c r="M831" i="1"/>
  <c r="S831" i="1" s="1"/>
  <c r="Z828" i="1"/>
  <c r="AD828" i="1" s="1"/>
  <c r="AC828" i="1"/>
  <c r="Y829" i="1"/>
  <c r="AM828" i="1"/>
  <c r="BJ828" i="1" s="1"/>
  <c r="BE827" i="1"/>
  <c r="AG828" i="1"/>
  <c r="P830" i="1"/>
  <c r="R829" i="1"/>
  <c r="BN829" i="1" l="1"/>
  <c r="BP831" i="1"/>
  <c r="BQ830" i="1"/>
  <c r="BV829" i="1"/>
  <c r="BO829" i="1"/>
  <c r="BT828" i="1"/>
  <c r="AP830" i="1"/>
  <c r="BL830" i="1" s="1"/>
  <c r="AM829" i="1"/>
  <c r="BJ829" i="1" s="1"/>
  <c r="BE828" i="1"/>
  <c r="P831" i="1"/>
  <c r="R830" i="1"/>
  <c r="AN830" i="1"/>
  <c r="BK830" i="1" s="1"/>
  <c r="BU830" i="1" s="1"/>
  <c r="BF829" i="1"/>
  <c r="AG829" i="1"/>
  <c r="Z829" i="1"/>
  <c r="AD829" i="1" s="1"/>
  <c r="Y830" i="1"/>
  <c r="AC829" i="1"/>
  <c r="L832" i="1"/>
  <c r="AB831" i="1"/>
  <c r="M832" i="1"/>
  <c r="S832" i="1" s="1"/>
  <c r="Q831" i="1"/>
  <c r="AL828" i="1"/>
  <c r="BI828" i="1" s="1"/>
  <c r="BS828" i="1" s="1"/>
  <c r="BD827" i="1"/>
  <c r="BO830" i="1" l="1"/>
  <c r="BT829" i="1"/>
  <c r="BQ831" i="1"/>
  <c r="BV830" i="1"/>
  <c r="BN830" i="1"/>
  <c r="BP832" i="1"/>
  <c r="AP831" i="1"/>
  <c r="BL831" i="1" s="1"/>
  <c r="AL829" i="1"/>
  <c r="BI829" i="1" s="1"/>
  <c r="BS829" i="1" s="1"/>
  <c r="BD828" i="1"/>
  <c r="L833" i="1"/>
  <c r="AB832" i="1"/>
  <c r="M833" i="1"/>
  <c r="S833" i="1" s="1"/>
  <c r="Q832" i="1"/>
  <c r="P832" i="1"/>
  <c r="R831" i="1"/>
  <c r="AG830" i="1"/>
  <c r="Z830" i="1"/>
  <c r="AD830" i="1" s="1"/>
  <c r="Y831" i="1"/>
  <c r="AC830" i="1"/>
  <c r="AN831" i="1"/>
  <c r="BK831" i="1" s="1"/>
  <c r="BU831" i="1" s="1"/>
  <c r="BF830" i="1"/>
  <c r="AM830" i="1"/>
  <c r="BJ830" i="1" s="1"/>
  <c r="BE829" i="1"/>
  <c r="BQ832" i="1" l="1"/>
  <c r="BV831" i="1"/>
  <c r="BN831" i="1"/>
  <c r="BO831" i="1"/>
  <c r="BT830" i="1"/>
  <c r="BP833" i="1"/>
  <c r="AP832" i="1"/>
  <c r="BL832" i="1" s="1"/>
  <c r="Z831" i="1"/>
  <c r="AD831" i="1" s="1"/>
  <c r="Y832" i="1"/>
  <c r="AC831" i="1"/>
  <c r="P833" i="1"/>
  <c r="R832" i="1"/>
  <c r="L834" i="1"/>
  <c r="AB833" i="1"/>
  <c r="M834" i="1"/>
  <c r="S834" i="1" s="1"/>
  <c r="Q833" i="1"/>
  <c r="AM831" i="1"/>
  <c r="BJ831" i="1" s="1"/>
  <c r="BE830" i="1"/>
  <c r="AN832" i="1"/>
  <c r="BK832" i="1" s="1"/>
  <c r="BU832" i="1" s="1"/>
  <c r="BF831" i="1"/>
  <c r="AG831" i="1"/>
  <c r="AL830" i="1"/>
  <c r="BI830" i="1" s="1"/>
  <c r="BS830" i="1" s="1"/>
  <c r="BD829" i="1"/>
  <c r="BN832" i="1" l="1"/>
  <c r="BO832" i="1"/>
  <c r="BT831" i="1"/>
  <c r="BQ833" i="1"/>
  <c r="BV832" i="1"/>
  <c r="BP834" i="1"/>
  <c r="AP833" i="1"/>
  <c r="BL833" i="1" s="1"/>
  <c r="AN833" i="1"/>
  <c r="BK833" i="1" s="1"/>
  <c r="BU833" i="1" s="1"/>
  <c r="BF832" i="1"/>
  <c r="P834" i="1"/>
  <c r="R833" i="1"/>
  <c r="AG832" i="1"/>
  <c r="Z832" i="1"/>
  <c r="AD832" i="1" s="1"/>
  <c r="Y833" i="1"/>
  <c r="AC832" i="1"/>
  <c r="AL831" i="1"/>
  <c r="BI831" i="1" s="1"/>
  <c r="BS831" i="1" s="1"/>
  <c r="BD830" i="1"/>
  <c r="AM832" i="1"/>
  <c r="BJ832" i="1" s="1"/>
  <c r="BE831" i="1"/>
  <c r="L835" i="1"/>
  <c r="AB834" i="1"/>
  <c r="Q834" i="1"/>
  <c r="M835" i="1"/>
  <c r="S835" i="1" s="1"/>
  <c r="BP835" i="1" l="1"/>
  <c r="BQ834" i="1"/>
  <c r="BV833" i="1"/>
  <c r="BN833" i="1"/>
  <c r="BO833" i="1"/>
  <c r="BT832" i="1"/>
  <c r="AP834" i="1"/>
  <c r="BL834" i="1" s="1"/>
  <c r="Z833" i="1"/>
  <c r="AD833" i="1" s="1"/>
  <c r="AC833" i="1"/>
  <c r="Y834" i="1"/>
  <c r="P835" i="1"/>
  <c r="R834" i="1"/>
  <c r="AM833" i="1"/>
  <c r="BJ833" i="1" s="1"/>
  <c r="BE832" i="1"/>
  <c r="L836" i="1"/>
  <c r="AB835" i="1"/>
  <c r="Q835" i="1"/>
  <c r="M836" i="1"/>
  <c r="S836" i="1" s="1"/>
  <c r="AL832" i="1"/>
  <c r="BI832" i="1" s="1"/>
  <c r="BS832" i="1" s="1"/>
  <c r="BD831" i="1"/>
  <c r="AG833" i="1"/>
  <c r="AN834" i="1"/>
  <c r="BK834" i="1" s="1"/>
  <c r="BU834" i="1" s="1"/>
  <c r="BF833" i="1"/>
  <c r="BQ835" i="1" l="1"/>
  <c r="BV834" i="1"/>
  <c r="BN834" i="1"/>
  <c r="BP836" i="1"/>
  <c r="BO834" i="1"/>
  <c r="BT833" i="1"/>
  <c r="AP835" i="1"/>
  <c r="BL835" i="1" s="1"/>
  <c r="L837" i="1"/>
  <c r="AB836" i="1"/>
  <c r="Q836" i="1"/>
  <c r="M837" i="1"/>
  <c r="S837" i="1" s="1"/>
  <c r="P836" i="1"/>
  <c r="R835" i="1"/>
  <c r="AL833" i="1"/>
  <c r="BI833" i="1" s="1"/>
  <c r="BS833" i="1" s="1"/>
  <c r="BD832" i="1"/>
  <c r="AN835" i="1"/>
  <c r="BK835" i="1" s="1"/>
  <c r="BU835" i="1" s="1"/>
  <c r="BF834" i="1"/>
  <c r="Z834" i="1"/>
  <c r="AD834" i="1" s="1"/>
  <c r="Y835" i="1"/>
  <c r="AC834" i="1"/>
  <c r="AG834" i="1"/>
  <c r="AM834" i="1"/>
  <c r="BJ834" i="1" s="1"/>
  <c r="BE833" i="1"/>
  <c r="BO835" i="1" l="1"/>
  <c r="BT834" i="1"/>
  <c r="BP837" i="1"/>
  <c r="BQ836" i="1"/>
  <c r="BV835" i="1"/>
  <c r="BN835" i="1"/>
  <c r="AP836" i="1"/>
  <c r="BL836" i="1" s="1"/>
  <c r="AM835" i="1"/>
  <c r="BJ835" i="1" s="1"/>
  <c r="BE834" i="1"/>
  <c r="AL834" i="1"/>
  <c r="BI834" i="1" s="1"/>
  <c r="BS834" i="1" s="1"/>
  <c r="BD833" i="1"/>
  <c r="Z835" i="1"/>
  <c r="AD835" i="1" s="1"/>
  <c r="Y836" i="1"/>
  <c r="AC835" i="1"/>
  <c r="AG835" i="1"/>
  <c r="AN836" i="1"/>
  <c r="BK836" i="1" s="1"/>
  <c r="BU836" i="1" s="1"/>
  <c r="BF835" i="1"/>
  <c r="P837" i="1"/>
  <c r="R836" i="1"/>
  <c r="L838" i="1"/>
  <c r="AB837" i="1"/>
  <c r="Q837" i="1"/>
  <c r="M838" i="1"/>
  <c r="S838" i="1" s="1"/>
  <c r="BN836" i="1" l="1"/>
  <c r="BP838" i="1"/>
  <c r="BQ837" i="1"/>
  <c r="BV836" i="1"/>
  <c r="BO836" i="1"/>
  <c r="BT835" i="1"/>
  <c r="AP837" i="1"/>
  <c r="BL837" i="1" s="1"/>
  <c r="P838" i="1"/>
  <c r="R837" i="1"/>
  <c r="AG836" i="1"/>
  <c r="AL835" i="1"/>
  <c r="BI835" i="1" s="1"/>
  <c r="BS835" i="1" s="1"/>
  <c r="BD834" i="1"/>
  <c r="AN837" i="1"/>
  <c r="BK837" i="1" s="1"/>
  <c r="BU837" i="1" s="1"/>
  <c r="BF836" i="1"/>
  <c r="Z836" i="1"/>
  <c r="AD836" i="1" s="1"/>
  <c r="AC836" i="1"/>
  <c r="Y837" i="1"/>
  <c r="L839" i="1"/>
  <c r="AB838" i="1"/>
  <c r="Q838" i="1"/>
  <c r="M839" i="1"/>
  <c r="S839" i="1" s="1"/>
  <c r="AM836" i="1"/>
  <c r="BJ836" i="1" s="1"/>
  <c r="BE835" i="1"/>
  <c r="BP839" i="1" l="1"/>
  <c r="BQ838" i="1"/>
  <c r="BV837" i="1"/>
  <c r="BN837" i="1"/>
  <c r="BO837" i="1"/>
  <c r="BT836" i="1"/>
  <c r="AP838" i="1"/>
  <c r="BL838" i="1" s="1"/>
  <c r="AM837" i="1"/>
  <c r="BJ837" i="1" s="1"/>
  <c r="BE836" i="1"/>
  <c r="L840" i="1"/>
  <c r="AB839" i="1"/>
  <c r="M840" i="1"/>
  <c r="S840" i="1" s="1"/>
  <c r="Q839" i="1"/>
  <c r="AG837" i="1"/>
  <c r="AN838" i="1"/>
  <c r="BK838" i="1" s="1"/>
  <c r="BU838" i="1" s="1"/>
  <c r="BF837" i="1"/>
  <c r="Z837" i="1"/>
  <c r="AD837" i="1" s="1"/>
  <c r="Y838" i="1"/>
  <c r="AC837" i="1"/>
  <c r="AL836" i="1"/>
  <c r="BI836" i="1" s="1"/>
  <c r="BS836" i="1" s="1"/>
  <c r="BD835" i="1"/>
  <c r="P839" i="1"/>
  <c r="R838" i="1"/>
  <c r="BO838" i="1" l="1"/>
  <c r="BT837" i="1"/>
  <c r="BN838" i="1"/>
  <c r="BP840" i="1"/>
  <c r="BQ839" i="1"/>
  <c r="BV838" i="1"/>
  <c r="AP839" i="1"/>
  <c r="BL839" i="1" s="1"/>
  <c r="P840" i="1"/>
  <c r="R839" i="1"/>
  <c r="AG838" i="1"/>
  <c r="L841" i="1"/>
  <c r="AB840" i="1"/>
  <c r="Q840" i="1"/>
  <c r="M841" i="1"/>
  <c r="S841" i="1" s="1"/>
  <c r="AL837" i="1"/>
  <c r="BI837" i="1" s="1"/>
  <c r="BS837" i="1" s="1"/>
  <c r="BD836" i="1"/>
  <c r="Z838" i="1"/>
  <c r="AD838" i="1" s="1"/>
  <c r="Y839" i="1"/>
  <c r="AC838" i="1"/>
  <c r="AN839" i="1"/>
  <c r="BK839" i="1" s="1"/>
  <c r="BU839" i="1" s="1"/>
  <c r="BF838" i="1"/>
  <c r="AM838" i="1"/>
  <c r="BJ838" i="1" s="1"/>
  <c r="BE837" i="1"/>
  <c r="BQ840" i="1" l="1"/>
  <c r="BV839" i="1"/>
  <c r="BN839" i="1"/>
  <c r="BP841" i="1"/>
  <c r="BO839" i="1"/>
  <c r="BT838" i="1"/>
  <c r="AP840" i="1"/>
  <c r="BL840" i="1" s="1"/>
  <c r="AM839" i="1"/>
  <c r="BJ839" i="1" s="1"/>
  <c r="BE838" i="1"/>
  <c r="Z839" i="1"/>
  <c r="AD839" i="1" s="1"/>
  <c r="AC839" i="1"/>
  <c r="Y840" i="1"/>
  <c r="AG839" i="1"/>
  <c r="AN840" i="1"/>
  <c r="BK840" i="1" s="1"/>
  <c r="BU840" i="1" s="1"/>
  <c r="BF839" i="1"/>
  <c r="AL838" i="1"/>
  <c r="BI838" i="1" s="1"/>
  <c r="BS838" i="1" s="1"/>
  <c r="BD837" i="1"/>
  <c r="L842" i="1"/>
  <c r="AB841" i="1"/>
  <c r="M842" i="1"/>
  <c r="S842" i="1" s="1"/>
  <c r="Q841" i="1"/>
  <c r="P841" i="1"/>
  <c r="R840" i="1"/>
  <c r="BO840" i="1" l="1"/>
  <c r="BT839" i="1"/>
  <c r="BP842" i="1"/>
  <c r="BQ841" i="1"/>
  <c r="BV840" i="1"/>
  <c r="BN840" i="1"/>
  <c r="AP841" i="1"/>
  <c r="BL841" i="1" s="1"/>
  <c r="L843" i="1"/>
  <c r="AB842" i="1"/>
  <c r="Q842" i="1"/>
  <c r="M843" i="1"/>
  <c r="S843" i="1" s="1"/>
  <c r="AG840" i="1"/>
  <c r="P842" i="1"/>
  <c r="R841" i="1"/>
  <c r="AN841" i="1"/>
  <c r="BK841" i="1" s="1"/>
  <c r="BU841" i="1" s="1"/>
  <c r="BF840" i="1"/>
  <c r="AL839" i="1"/>
  <c r="BI839" i="1" s="1"/>
  <c r="BS839" i="1" s="1"/>
  <c r="BD838" i="1"/>
  <c r="Z840" i="1"/>
  <c r="AD840" i="1" s="1"/>
  <c r="AC840" i="1"/>
  <c r="Y841" i="1"/>
  <c r="AM840" i="1"/>
  <c r="BJ840" i="1" s="1"/>
  <c r="BE839" i="1"/>
  <c r="BN841" i="1" l="1"/>
  <c r="BQ842" i="1"/>
  <c r="BV841" i="1"/>
  <c r="BO841" i="1"/>
  <c r="BT840" i="1"/>
  <c r="BP843" i="1"/>
  <c r="AP842" i="1"/>
  <c r="BL842" i="1" s="1"/>
  <c r="AM841" i="1"/>
  <c r="BJ841" i="1" s="1"/>
  <c r="BE840" i="1"/>
  <c r="AL840" i="1"/>
  <c r="BI840" i="1" s="1"/>
  <c r="BS840" i="1" s="1"/>
  <c r="BD839" i="1"/>
  <c r="Z841" i="1"/>
  <c r="AD841" i="1" s="1"/>
  <c r="Y842" i="1"/>
  <c r="AC841" i="1"/>
  <c r="P843" i="1"/>
  <c r="R842" i="1"/>
  <c r="AN842" i="1"/>
  <c r="BK842" i="1" s="1"/>
  <c r="BU842" i="1" s="1"/>
  <c r="BF841" i="1"/>
  <c r="AG841" i="1"/>
  <c r="L844" i="1"/>
  <c r="AB843" i="1"/>
  <c r="M844" i="1"/>
  <c r="S844" i="1" s="1"/>
  <c r="Q843" i="1"/>
  <c r="BP844" i="1" l="1"/>
  <c r="BO842" i="1"/>
  <c r="BT841" i="1"/>
  <c r="BN842" i="1"/>
  <c r="BQ843" i="1"/>
  <c r="BV842" i="1"/>
  <c r="AP843" i="1"/>
  <c r="BL843" i="1" s="1"/>
  <c r="P844" i="1"/>
  <c r="R843" i="1"/>
  <c r="AL841" i="1"/>
  <c r="BI841" i="1" s="1"/>
  <c r="BS841" i="1" s="1"/>
  <c r="BD840" i="1"/>
  <c r="AG842" i="1"/>
  <c r="Z842" i="1"/>
  <c r="AD842" i="1" s="1"/>
  <c r="Y843" i="1"/>
  <c r="AC842" i="1"/>
  <c r="L845" i="1"/>
  <c r="AB844" i="1"/>
  <c r="Q844" i="1"/>
  <c r="M845" i="1"/>
  <c r="S845" i="1" s="1"/>
  <c r="AN843" i="1"/>
  <c r="BK843" i="1" s="1"/>
  <c r="BU843" i="1" s="1"/>
  <c r="BF842" i="1"/>
  <c r="AM842" i="1"/>
  <c r="BJ842" i="1" s="1"/>
  <c r="BE841" i="1"/>
  <c r="BQ844" i="1" l="1"/>
  <c r="BV843" i="1"/>
  <c r="BN843" i="1"/>
  <c r="BP845" i="1"/>
  <c r="BO843" i="1"/>
  <c r="BT842" i="1"/>
  <c r="AP844" i="1"/>
  <c r="BL844" i="1" s="1"/>
  <c r="Z843" i="1"/>
  <c r="AD843" i="1" s="1"/>
  <c r="Y844" i="1"/>
  <c r="AC843" i="1"/>
  <c r="AL842" i="1"/>
  <c r="BI842" i="1" s="1"/>
  <c r="BS842" i="1" s="1"/>
  <c r="BD841" i="1"/>
  <c r="AM843" i="1"/>
  <c r="BJ843" i="1" s="1"/>
  <c r="BE842" i="1"/>
  <c r="AN844" i="1"/>
  <c r="BK844" i="1" s="1"/>
  <c r="BU844" i="1" s="1"/>
  <c r="BF843" i="1"/>
  <c r="L846" i="1"/>
  <c r="AB845" i="1"/>
  <c r="M846" i="1"/>
  <c r="S846" i="1" s="1"/>
  <c r="Q845" i="1"/>
  <c r="AG843" i="1"/>
  <c r="P845" i="1"/>
  <c r="R844" i="1"/>
  <c r="BO844" i="1" l="1"/>
  <c r="BT843" i="1"/>
  <c r="BP846" i="1"/>
  <c r="BQ845" i="1"/>
  <c r="BV844" i="1"/>
  <c r="BN844" i="1"/>
  <c r="AP845" i="1"/>
  <c r="BL845" i="1" s="1"/>
  <c r="AN845" i="1"/>
  <c r="BK845" i="1" s="1"/>
  <c r="BU845" i="1" s="1"/>
  <c r="BF844" i="1"/>
  <c r="AL843" i="1"/>
  <c r="BI843" i="1" s="1"/>
  <c r="BS843" i="1" s="1"/>
  <c r="BD842" i="1"/>
  <c r="P846" i="1"/>
  <c r="R845" i="1"/>
  <c r="AG844" i="1"/>
  <c r="AM844" i="1"/>
  <c r="BJ844" i="1" s="1"/>
  <c r="BE843" i="1"/>
  <c r="Z844" i="1"/>
  <c r="AD844" i="1" s="1"/>
  <c r="Y845" i="1"/>
  <c r="AC844" i="1"/>
  <c r="L847" i="1"/>
  <c r="AB846" i="1"/>
  <c r="Q846" i="1"/>
  <c r="M847" i="1"/>
  <c r="S847" i="1" s="1"/>
  <c r="BP847" i="1" l="1"/>
  <c r="BQ846" i="1"/>
  <c r="BV845" i="1"/>
  <c r="BO845" i="1"/>
  <c r="BT844" i="1"/>
  <c r="BN845" i="1"/>
  <c r="AP846" i="1"/>
  <c r="BL846" i="1" s="1"/>
  <c r="AG845" i="1"/>
  <c r="Z845" i="1"/>
  <c r="AD845" i="1" s="1"/>
  <c r="AC845" i="1"/>
  <c r="Y846" i="1"/>
  <c r="AL844" i="1"/>
  <c r="BI844" i="1" s="1"/>
  <c r="BS844" i="1" s="1"/>
  <c r="BD843" i="1"/>
  <c r="L848" i="1"/>
  <c r="AB847" i="1"/>
  <c r="M848" i="1"/>
  <c r="S848" i="1" s="1"/>
  <c r="Q847" i="1"/>
  <c r="AM845" i="1"/>
  <c r="BJ845" i="1" s="1"/>
  <c r="BE844" i="1"/>
  <c r="P847" i="1"/>
  <c r="R846" i="1"/>
  <c r="AN846" i="1"/>
  <c r="BK846" i="1" s="1"/>
  <c r="BU846" i="1" s="1"/>
  <c r="BF845" i="1"/>
  <c r="BQ847" i="1" l="1"/>
  <c r="BV846" i="1"/>
  <c r="BO846" i="1"/>
  <c r="BT845" i="1"/>
  <c r="BP848" i="1"/>
  <c r="BN846" i="1"/>
  <c r="AP847" i="1"/>
  <c r="BL847" i="1" s="1"/>
  <c r="AM846" i="1"/>
  <c r="BJ846" i="1" s="1"/>
  <c r="BE845" i="1"/>
  <c r="L849" i="1"/>
  <c r="AB848" i="1"/>
  <c r="Q848" i="1"/>
  <c r="M849" i="1"/>
  <c r="S849" i="1" s="1"/>
  <c r="AN847" i="1"/>
  <c r="BK847" i="1" s="1"/>
  <c r="BU847" i="1" s="1"/>
  <c r="BF846" i="1"/>
  <c r="P848" i="1"/>
  <c r="R847" i="1"/>
  <c r="AL845" i="1"/>
  <c r="BI845" i="1" s="1"/>
  <c r="BS845" i="1" s="1"/>
  <c r="BD844" i="1"/>
  <c r="Z846" i="1"/>
  <c r="AD846" i="1" s="1"/>
  <c r="Y847" i="1"/>
  <c r="AC846" i="1"/>
  <c r="AG846" i="1"/>
  <c r="BO847" i="1" l="1"/>
  <c r="BT846" i="1"/>
  <c r="BP849" i="1"/>
  <c r="BQ848" i="1"/>
  <c r="BV847" i="1"/>
  <c r="BN847" i="1"/>
  <c r="AP848" i="1"/>
  <c r="BL848" i="1" s="1"/>
  <c r="L850" i="1"/>
  <c r="AB849" i="1"/>
  <c r="M850" i="1"/>
  <c r="S850" i="1" s="1"/>
  <c r="Q849" i="1"/>
  <c r="AL846" i="1"/>
  <c r="BI846" i="1" s="1"/>
  <c r="BS846" i="1" s="1"/>
  <c r="BD845" i="1"/>
  <c r="Z847" i="1"/>
  <c r="AD847" i="1" s="1"/>
  <c r="Y848" i="1"/>
  <c r="AC847" i="1"/>
  <c r="AG847" i="1"/>
  <c r="AN848" i="1"/>
  <c r="BK848" i="1" s="1"/>
  <c r="BU848" i="1" s="1"/>
  <c r="BF847" i="1"/>
  <c r="P849" i="1"/>
  <c r="R848" i="1"/>
  <c r="AM847" i="1"/>
  <c r="BJ847" i="1" s="1"/>
  <c r="BE846" i="1"/>
  <c r="BN848" i="1" l="1"/>
  <c r="BQ849" i="1"/>
  <c r="BV848" i="1"/>
  <c r="BO848" i="1"/>
  <c r="BT847" i="1"/>
  <c r="BP850" i="1"/>
  <c r="AP849" i="1"/>
  <c r="BL849" i="1" s="1"/>
  <c r="AN849" i="1"/>
  <c r="BK849" i="1" s="1"/>
  <c r="BU849" i="1" s="1"/>
  <c r="BF848" i="1"/>
  <c r="Z848" i="1"/>
  <c r="AD848" i="1" s="1"/>
  <c r="Y849" i="1"/>
  <c r="AC848" i="1"/>
  <c r="AM848" i="1"/>
  <c r="BJ848" i="1" s="1"/>
  <c r="BE847" i="1"/>
  <c r="AG848" i="1"/>
  <c r="P850" i="1"/>
  <c r="R849" i="1"/>
  <c r="AL847" i="1"/>
  <c r="BI847" i="1" s="1"/>
  <c r="BS847" i="1" s="1"/>
  <c r="BD846" i="1"/>
  <c r="L851" i="1"/>
  <c r="AB850" i="1"/>
  <c r="Q850" i="1"/>
  <c r="M851" i="1"/>
  <c r="S851" i="1" s="1"/>
  <c r="BP851" i="1" l="1"/>
  <c r="BO849" i="1"/>
  <c r="BT848" i="1"/>
  <c r="BN849" i="1"/>
  <c r="BQ850" i="1"/>
  <c r="BV849" i="1"/>
  <c r="AP850" i="1"/>
  <c r="BL850" i="1" s="1"/>
  <c r="AG849" i="1"/>
  <c r="Z849" i="1"/>
  <c r="AD849" i="1" s="1"/>
  <c r="Y850" i="1"/>
  <c r="AC849" i="1"/>
  <c r="P851" i="1"/>
  <c r="R850" i="1"/>
  <c r="AM849" i="1"/>
  <c r="BJ849" i="1" s="1"/>
  <c r="BE848" i="1"/>
  <c r="AL848" i="1"/>
  <c r="BI848" i="1" s="1"/>
  <c r="BS848" i="1" s="1"/>
  <c r="BD847" i="1"/>
  <c r="L852" i="1"/>
  <c r="AB851" i="1"/>
  <c r="M852" i="1"/>
  <c r="S852" i="1" s="1"/>
  <c r="Q851" i="1"/>
  <c r="AN850" i="1"/>
  <c r="BK850" i="1" s="1"/>
  <c r="BU850" i="1" s="1"/>
  <c r="BF849" i="1"/>
  <c r="BQ851" i="1" l="1"/>
  <c r="BV850" i="1"/>
  <c r="BN850" i="1"/>
  <c r="BP852" i="1"/>
  <c r="BO850" i="1"/>
  <c r="BT849" i="1"/>
  <c r="AP851" i="1"/>
  <c r="BL851" i="1" s="1"/>
  <c r="BI849" i="1"/>
  <c r="BS849" i="1" s="1"/>
  <c r="L853" i="1"/>
  <c r="AB852" i="1"/>
  <c r="Q852" i="1"/>
  <c r="M853" i="1"/>
  <c r="S853" i="1" s="1"/>
  <c r="Z850" i="1"/>
  <c r="AD850" i="1" s="1"/>
  <c r="Y851" i="1"/>
  <c r="AC850" i="1"/>
  <c r="P852" i="1"/>
  <c r="R851" i="1"/>
  <c r="AN851" i="1"/>
  <c r="BK851" i="1" s="1"/>
  <c r="BU851" i="1" s="1"/>
  <c r="BF850" i="1"/>
  <c r="AM850" i="1"/>
  <c r="BJ850" i="1" s="1"/>
  <c r="BE849" i="1"/>
  <c r="AL849" i="1"/>
  <c r="BD848" i="1"/>
  <c r="AG850" i="1"/>
  <c r="BO851" i="1" l="1"/>
  <c r="BT850" i="1"/>
  <c r="BP853" i="1"/>
  <c r="BQ852" i="1"/>
  <c r="BV851" i="1"/>
  <c r="BN851" i="1"/>
  <c r="AP852" i="1"/>
  <c r="BL852" i="1" s="1"/>
  <c r="AM851" i="1"/>
  <c r="BJ851" i="1" s="1"/>
  <c r="BE850" i="1"/>
  <c r="P853" i="1"/>
  <c r="R852" i="1"/>
  <c r="AG851" i="1"/>
  <c r="AL850" i="1"/>
  <c r="BI850" i="1" s="1"/>
  <c r="BS850" i="1" s="1"/>
  <c r="BD849" i="1"/>
  <c r="AN852" i="1"/>
  <c r="BK852" i="1" s="1"/>
  <c r="BU852" i="1" s="1"/>
  <c r="BF851" i="1"/>
  <c r="Z851" i="1"/>
  <c r="AD851" i="1" s="1"/>
  <c r="Y852" i="1"/>
  <c r="AC851" i="1"/>
  <c r="L854" i="1"/>
  <c r="AB853" i="1"/>
  <c r="M854" i="1"/>
  <c r="S854" i="1" s="1"/>
  <c r="Q853" i="1"/>
  <c r="BN852" i="1" l="1"/>
  <c r="BQ853" i="1"/>
  <c r="BV852" i="1"/>
  <c r="BO852" i="1"/>
  <c r="BT851" i="1"/>
  <c r="BP854" i="1"/>
  <c r="AP853" i="1"/>
  <c r="BL853" i="1" s="1"/>
  <c r="Z852" i="1"/>
  <c r="AD852" i="1" s="1"/>
  <c r="Y853" i="1"/>
  <c r="AC852" i="1"/>
  <c r="AL851" i="1"/>
  <c r="BI851" i="1" s="1"/>
  <c r="BS851" i="1" s="1"/>
  <c r="BD850" i="1"/>
  <c r="P854" i="1"/>
  <c r="R853" i="1"/>
  <c r="L855" i="1"/>
  <c r="AB854" i="1"/>
  <c r="Q854" i="1"/>
  <c r="M855" i="1"/>
  <c r="S855" i="1" s="1"/>
  <c r="AN853" i="1"/>
  <c r="BK853" i="1" s="1"/>
  <c r="BU853" i="1" s="1"/>
  <c r="BF852" i="1"/>
  <c r="AG852" i="1"/>
  <c r="AM852" i="1"/>
  <c r="BJ852" i="1" s="1"/>
  <c r="BE851" i="1"/>
  <c r="BP855" i="1" l="1"/>
  <c r="BO853" i="1"/>
  <c r="BT852" i="1"/>
  <c r="BN853" i="1"/>
  <c r="BQ854" i="1"/>
  <c r="BV853" i="1"/>
  <c r="AP854" i="1"/>
  <c r="BL854" i="1" s="1"/>
  <c r="L856" i="1"/>
  <c r="AB855" i="1"/>
  <c r="Q855" i="1"/>
  <c r="M856" i="1"/>
  <c r="S856" i="1" s="1"/>
  <c r="AN854" i="1"/>
  <c r="BK854" i="1" s="1"/>
  <c r="BU854" i="1" s="1"/>
  <c r="BF853" i="1"/>
  <c r="AG853" i="1"/>
  <c r="P855" i="1"/>
  <c r="R854" i="1"/>
  <c r="Z853" i="1"/>
  <c r="AD853" i="1" s="1"/>
  <c r="Y854" i="1"/>
  <c r="AC853" i="1"/>
  <c r="AM853" i="1"/>
  <c r="BJ853" i="1" s="1"/>
  <c r="BE852" i="1"/>
  <c r="AL852" i="1"/>
  <c r="BI852" i="1" s="1"/>
  <c r="BS852" i="1" s="1"/>
  <c r="BD851" i="1"/>
  <c r="BQ855" i="1" l="1"/>
  <c r="BV854" i="1"/>
  <c r="BN854" i="1"/>
  <c r="BP856" i="1"/>
  <c r="BO854" i="1"/>
  <c r="BT853" i="1"/>
  <c r="AP855" i="1"/>
  <c r="BL855" i="1" s="1"/>
  <c r="AL853" i="1"/>
  <c r="BI853" i="1" s="1"/>
  <c r="BS853" i="1" s="1"/>
  <c r="BD852" i="1"/>
  <c r="AM854" i="1"/>
  <c r="BJ854" i="1" s="1"/>
  <c r="BE853" i="1"/>
  <c r="Z854" i="1"/>
  <c r="AD854" i="1" s="1"/>
  <c r="Y855" i="1"/>
  <c r="AC854" i="1"/>
  <c r="AG854" i="1"/>
  <c r="P856" i="1"/>
  <c r="R855" i="1"/>
  <c r="AN855" i="1"/>
  <c r="BK855" i="1" s="1"/>
  <c r="BU855" i="1" s="1"/>
  <c r="BF854" i="1"/>
  <c r="L857" i="1"/>
  <c r="AB856" i="1"/>
  <c r="Q856" i="1"/>
  <c r="M857" i="1"/>
  <c r="S857" i="1" s="1"/>
  <c r="BO855" i="1" l="1"/>
  <c r="BT854" i="1"/>
  <c r="BP857" i="1"/>
  <c r="BQ856" i="1"/>
  <c r="BV855" i="1"/>
  <c r="BN855" i="1"/>
  <c r="AP856" i="1"/>
  <c r="BL856" i="1" s="1"/>
  <c r="AN856" i="1"/>
  <c r="BK856" i="1" s="1"/>
  <c r="BU856" i="1" s="1"/>
  <c r="BF855" i="1"/>
  <c r="AM855" i="1"/>
  <c r="BJ855" i="1" s="1"/>
  <c r="BE854" i="1"/>
  <c r="L858" i="1"/>
  <c r="AB857" i="1"/>
  <c r="M858" i="1"/>
  <c r="S858" i="1" s="1"/>
  <c r="Q857" i="1"/>
  <c r="AG855" i="1"/>
  <c r="P857" i="1"/>
  <c r="R856" i="1"/>
  <c r="Z855" i="1"/>
  <c r="AD855" i="1" s="1"/>
  <c r="AC855" i="1"/>
  <c r="Y856" i="1"/>
  <c r="AL854" i="1"/>
  <c r="BI854" i="1" s="1"/>
  <c r="BS854" i="1" s="1"/>
  <c r="BD853" i="1"/>
  <c r="BP858" i="1" l="1"/>
  <c r="BQ857" i="1"/>
  <c r="BV856" i="1"/>
  <c r="BO856" i="1"/>
  <c r="BT855" i="1"/>
  <c r="BN856" i="1"/>
  <c r="AP857" i="1"/>
  <c r="BL857" i="1" s="1"/>
  <c r="AL855" i="1"/>
  <c r="BI855" i="1" s="1"/>
  <c r="BS855" i="1" s="1"/>
  <c r="BD854" i="1"/>
  <c r="Z856" i="1"/>
  <c r="AD856" i="1" s="1"/>
  <c r="Y857" i="1"/>
  <c r="AC856" i="1"/>
  <c r="AM856" i="1"/>
  <c r="BJ856" i="1" s="1"/>
  <c r="BE855" i="1"/>
  <c r="P858" i="1"/>
  <c r="R857" i="1"/>
  <c r="AG856" i="1"/>
  <c r="L859" i="1"/>
  <c r="AB858" i="1"/>
  <c r="Q858" i="1"/>
  <c r="M859" i="1"/>
  <c r="S859" i="1" s="1"/>
  <c r="AN857" i="1"/>
  <c r="BK857" i="1" s="1"/>
  <c r="BU857" i="1" s="1"/>
  <c r="BF856" i="1"/>
  <c r="BN857" i="1" l="1"/>
  <c r="BQ858" i="1"/>
  <c r="BV857" i="1"/>
  <c r="BO857" i="1"/>
  <c r="BT856" i="1"/>
  <c r="BP859" i="1"/>
  <c r="AP858" i="1"/>
  <c r="BL858" i="1" s="1"/>
  <c r="P859" i="1"/>
  <c r="R858" i="1"/>
  <c r="Z857" i="1"/>
  <c r="AD857" i="1" s="1"/>
  <c r="Y858" i="1"/>
  <c r="AC857" i="1"/>
  <c r="AN858" i="1"/>
  <c r="BK858" i="1" s="1"/>
  <c r="BU858" i="1" s="1"/>
  <c r="BF857" i="1"/>
  <c r="L860" i="1"/>
  <c r="AB859" i="1"/>
  <c r="M860" i="1"/>
  <c r="S860" i="1" s="1"/>
  <c r="Q859" i="1"/>
  <c r="AG857" i="1"/>
  <c r="AM857" i="1"/>
  <c r="BJ857" i="1" s="1"/>
  <c r="BE856" i="1"/>
  <c r="AL856" i="1"/>
  <c r="BI856" i="1" s="1"/>
  <c r="BS856" i="1" s="1"/>
  <c r="BD855" i="1"/>
  <c r="BQ859" i="1" l="1"/>
  <c r="BV858" i="1"/>
  <c r="BN858" i="1"/>
  <c r="BP860" i="1"/>
  <c r="BO858" i="1"/>
  <c r="BT857" i="1"/>
  <c r="AP859" i="1"/>
  <c r="BL859" i="1" s="1"/>
  <c r="L861" i="1"/>
  <c r="AB860" i="1"/>
  <c r="Q860" i="1"/>
  <c r="M861" i="1"/>
  <c r="S861" i="1" s="1"/>
  <c r="Z858" i="1"/>
  <c r="AD858" i="1" s="1"/>
  <c r="Y859" i="1"/>
  <c r="AC858" i="1"/>
  <c r="AG858" i="1"/>
  <c r="AM858" i="1"/>
  <c r="BJ858" i="1" s="1"/>
  <c r="BE857" i="1"/>
  <c r="AL857" i="1"/>
  <c r="BI857" i="1" s="1"/>
  <c r="BS857" i="1" s="1"/>
  <c r="BD856" i="1"/>
  <c r="AN859" i="1"/>
  <c r="BK859" i="1" s="1"/>
  <c r="BU859" i="1" s="1"/>
  <c r="BF858" i="1"/>
  <c r="P860" i="1"/>
  <c r="R859" i="1"/>
  <c r="BO859" i="1" l="1"/>
  <c r="BT858" i="1"/>
  <c r="BN859" i="1"/>
  <c r="BP861" i="1"/>
  <c r="BQ860" i="1"/>
  <c r="BV859" i="1"/>
  <c r="AP860" i="1"/>
  <c r="BL860" i="1" s="1"/>
  <c r="P861" i="1"/>
  <c r="R860" i="1"/>
  <c r="AG859" i="1"/>
  <c r="AN860" i="1"/>
  <c r="BK860" i="1" s="1"/>
  <c r="BU860" i="1" s="1"/>
  <c r="BF859" i="1"/>
  <c r="AM859" i="1"/>
  <c r="BJ859" i="1" s="1"/>
  <c r="BE858" i="1"/>
  <c r="Z859" i="1"/>
  <c r="AD859" i="1" s="1"/>
  <c r="AC859" i="1"/>
  <c r="Y860" i="1"/>
  <c r="AL858" i="1"/>
  <c r="BI858" i="1" s="1"/>
  <c r="BS858" i="1" s="1"/>
  <c r="BD857" i="1"/>
  <c r="L862" i="1"/>
  <c r="AB861" i="1"/>
  <c r="Q861" i="1"/>
  <c r="M862" i="1"/>
  <c r="S862" i="1" s="1"/>
  <c r="BQ861" i="1" l="1"/>
  <c r="BV860" i="1"/>
  <c r="BN860" i="1"/>
  <c r="BP862" i="1"/>
  <c r="BO860" i="1"/>
  <c r="BT859" i="1"/>
  <c r="AP861" i="1"/>
  <c r="BL861" i="1" s="1"/>
  <c r="AL859" i="1"/>
  <c r="BI859" i="1" s="1"/>
  <c r="BS859" i="1" s="1"/>
  <c r="BD858" i="1"/>
  <c r="Z860" i="1"/>
  <c r="AD860" i="1" s="1"/>
  <c r="Y861" i="1"/>
  <c r="AC860" i="1"/>
  <c r="AM860" i="1"/>
  <c r="BJ860" i="1" s="1"/>
  <c r="BE859" i="1"/>
  <c r="AG860" i="1"/>
  <c r="L863" i="1"/>
  <c r="AB862" i="1"/>
  <c r="Q862" i="1"/>
  <c r="M863" i="1"/>
  <c r="S863" i="1" s="1"/>
  <c r="AN861" i="1"/>
  <c r="BK861" i="1" s="1"/>
  <c r="BU861" i="1" s="1"/>
  <c r="BF860" i="1"/>
  <c r="P862" i="1"/>
  <c r="R861" i="1"/>
  <c r="BN861" i="1" l="1"/>
  <c r="BP863" i="1"/>
  <c r="BQ862" i="1"/>
  <c r="BV861" i="1"/>
  <c r="BO861" i="1"/>
  <c r="BT860" i="1"/>
  <c r="AP862" i="1"/>
  <c r="BL862" i="1" s="1"/>
  <c r="AG861" i="1"/>
  <c r="Z861" i="1"/>
  <c r="AD861" i="1" s="1"/>
  <c r="Y862" i="1"/>
  <c r="AC861" i="1"/>
  <c r="P863" i="1"/>
  <c r="R862" i="1"/>
  <c r="L864" i="1"/>
  <c r="AB863" i="1"/>
  <c r="M864" i="1"/>
  <c r="S864" i="1" s="1"/>
  <c r="Q863" i="1"/>
  <c r="AN862" i="1"/>
  <c r="BK862" i="1" s="1"/>
  <c r="BU862" i="1" s="1"/>
  <c r="BF861" i="1"/>
  <c r="AM861" i="1"/>
  <c r="BJ861" i="1" s="1"/>
  <c r="BE860" i="1"/>
  <c r="AL860" i="1"/>
  <c r="BI860" i="1" s="1"/>
  <c r="BS860" i="1" s="1"/>
  <c r="BD859" i="1"/>
  <c r="BO862" i="1" l="1"/>
  <c r="BT861" i="1"/>
  <c r="BQ863" i="1"/>
  <c r="BV862" i="1"/>
  <c r="BN862" i="1"/>
  <c r="BP864" i="1"/>
  <c r="AP863" i="1"/>
  <c r="BL863" i="1" s="1"/>
  <c r="Z862" i="1"/>
  <c r="AD862" i="1" s="1"/>
  <c r="Y863" i="1"/>
  <c r="AC862" i="1"/>
  <c r="AL861" i="1"/>
  <c r="BI861" i="1" s="1"/>
  <c r="BS861" i="1" s="1"/>
  <c r="BD860" i="1"/>
  <c r="L865" i="1"/>
  <c r="AB864" i="1"/>
  <c r="Q864" i="1"/>
  <c r="M865" i="1"/>
  <c r="S865" i="1" s="1"/>
  <c r="AN863" i="1"/>
  <c r="BK863" i="1" s="1"/>
  <c r="BU863" i="1" s="1"/>
  <c r="BF862" i="1"/>
  <c r="AM862" i="1"/>
  <c r="BJ862" i="1" s="1"/>
  <c r="BE861" i="1"/>
  <c r="P864" i="1"/>
  <c r="R863" i="1"/>
  <c r="AG862" i="1"/>
  <c r="BQ864" i="1" l="1"/>
  <c r="BV863" i="1"/>
  <c r="BP865" i="1"/>
  <c r="BN863" i="1"/>
  <c r="BO863" i="1"/>
  <c r="BT862" i="1"/>
  <c r="AP864" i="1"/>
  <c r="BL864" i="1" s="1"/>
  <c r="AL862" i="1"/>
  <c r="BI862" i="1" s="1"/>
  <c r="BS862" i="1" s="1"/>
  <c r="BD861" i="1"/>
  <c r="P865" i="1"/>
  <c r="R864" i="1"/>
  <c r="L866" i="1"/>
  <c r="AB865" i="1"/>
  <c r="Q865" i="1"/>
  <c r="M866" i="1"/>
  <c r="S866" i="1" s="1"/>
  <c r="Z863" i="1"/>
  <c r="AD863" i="1" s="1"/>
  <c r="AC863" i="1"/>
  <c r="Y864" i="1"/>
  <c r="AG863" i="1"/>
  <c r="AM863" i="1"/>
  <c r="BJ863" i="1" s="1"/>
  <c r="BE862" i="1"/>
  <c r="AN864" i="1"/>
  <c r="BK864" i="1" s="1"/>
  <c r="BU864" i="1" s="1"/>
  <c r="BF863" i="1"/>
  <c r="BO864" i="1" l="1"/>
  <c r="BT863" i="1"/>
  <c r="BN864" i="1"/>
  <c r="BQ865" i="1"/>
  <c r="BV864" i="1"/>
  <c r="BP866" i="1"/>
  <c r="AP865" i="1"/>
  <c r="BL865" i="1" s="1"/>
  <c r="P866" i="1"/>
  <c r="R865" i="1"/>
  <c r="AG864" i="1"/>
  <c r="Z864" i="1"/>
  <c r="AD864" i="1" s="1"/>
  <c r="Y865" i="1"/>
  <c r="AC864" i="1"/>
  <c r="AN865" i="1"/>
  <c r="BK865" i="1" s="1"/>
  <c r="BU865" i="1" s="1"/>
  <c r="BF864" i="1"/>
  <c r="AM864" i="1"/>
  <c r="BJ864" i="1" s="1"/>
  <c r="BE863" i="1"/>
  <c r="L867" i="1"/>
  <c r="AB866" i="1"/>
  <c r="Q866" i="1"/>
  <c r="M867" i="1"/>
  <c r="S867" i="1" s="1"/>
  <c r="AL863" i="1"/>
  <c r="BI863" i="1" s="1"/>
  <c r="BS863" i="1" s="1"/>
  <c r="BD862" i="1"/>
  <c r="BN865" i="1" l="1"/>
  <c r="BP867" i="1"/>
  <c r="BQ866" i="1"/>
  <c r="BV865" i="1"/>
  <c r="BO865" i="1"/>
  <c r="BT864" i="1"/>
  <c r="AP866" i="1"/>
  <c r="BL866" i="1" s="1"/>
  <c r="L868" i="1"/>
  <c r="AB867" i="1"/>
  <c r="Q867" i="1"/>
  <c r="M868" i="1"/>
  <c r="S868" i="1" s="1"/>
  <c r="AN866" i="1"/>
  <c r="BK866" i="1" s="1"/>
  <c r="BU866" i="1" s="1"/>
  <c r="BF865" i="1"/>
  <c r="AL864" i="1"/>
  <c r="BI864" i="1" s="1"/>
  <c r="BS864" i="1" s="1"/>
  <c r="BD863" i="1"/>
  <c r="AG865" i="1"/>
  <c r="Z865" i="1"/>
  <c r="AD865" i="1" s="1"/>
  <c r="Y866" i="1"/>
  <c r="AC865" i="1"/>
  <c r="AM865" i="1"/>
  <c r="BJ865" i="1" s="1"/>
  <c r="BE864" i="1"/>
  <c r="P867" i="1"/>
  <c r="R866" i="1"/>
  <c r="BO866" i="1" l="1"/>
  <c r="BT865" i="1"/>
  <c r="BQ867" i="1"/>
  <c r="BV866" i="1"/>
  <c r="BN866" i="1"/>
  <c r="BP868" i="1"/>
  <c r="AP867" i="1"/>
  <c r="BL867" i="1" s="1"/>
  <c r="Z866" i="1"/>
  <c r="AD866" i="1" s="1"/>
  <c r="AC866" i="1"/>
  <c r="Y867" i="1"/>
  <c r="P868" i="1"/>
  <c r="R867" i="1"/>
  <c r="AL865" i="1"/>
  <c r="BI865" i="1" s="1"/>
  <c r="BS865" i="1" s="1"/>
  <c r="BD864" i="1"/>
  <c r="AM866" i="1"/>
  <c r="BJ866" i="1" s="1"/>
  <c r="BE865" i="1"/>
  <c r="AG866" i="1"/>
  <c r="AN867" i="1"/>
  <c r="BK867" i="1" s="1"/>
  <c r="BU867" i="1" s="1"/>
  <c r="BF866" i="1"/>
  <c r="L869" i="1"/>
  <c r="AB868" i="1"/>
  <c r="Q868" i="1"/>
  <c r="M869" i="1"/>
  <c r="S869" i="1" s="1"/>
  <c r="BP869" i="1" l="1"/>
  <c r="BN867" i="1"/>
  <c r="BO867" i="1"/>
  <c r="BT866" i="1"/>
  <c r="BQ868" i="1"/>
  <c r="BV867" i="1"/>
  <c r="AP868" i="1"/>
  <c r="BL868" i="1" s="1"/>
  <c r="AN868" i="1"/>
  <c r="BK868" i="1" s="1"/>
  <c r="BU868" i="1" s="1"/>
  <c r="BF867" i="1"/>
  <c r="AM867" i="1"/>
  <c r="BJ867" i="1" s="1"/>
  <c r="BE866" i="1"/>
  <c r="P869" i="1"/>
  <c r="R868" i="1"/>
  <c r="Z867" i="1"/>
  <c r="AD867" i="1" s="1"/>
  <c r="Y868" i="1"/>
  <c r="AC867" i="1"/>
  <c r="L870" i="1"/>
  <c r="AB869" i="1"/>
  <c r="M870" i="1"/>
  <c r="S870" i="1" s="1"/>
  <c r="Q869" i="1"/>
  <c r="AG867" i="1"/>
  <c r="AL866" i="1"/>
  <c r="BI866" i="1" s="1"/>
  <c r="BS866" i="1" s="1"/>
  <c r="BD865" i="1"/>
  <c r="BN868" i="1" l="1"/>
  <c r="BQ869" i="1"/>
  <c r="BV868" i="1"/>
  <c r="BO868" i="1"/>
  <c r="BT867" i="1"/>
  <c r="BP870" i="1"/>
  <c r="AP869" i="1"/>
  <c r="BL869" i="1" s="1"/>
  <c r="Z868" i="1"/>
  <c r="AD868" i="1" s="1"/>
  <c r="AC868" i="1"/>
  <c r="Y869" i="1"/>
  <c r="AL867" i="1"/>
  <c r="BI867" i="1" s="1"/>
  <c r="BS867" i="1" s="1"/>
  <c r="BD866" i="1"/>
  <c r="AM868" i="1"/>
  <c r="BJ868" i="1" s="1"/>
  <c r="BE867" i="1"/>
  <c r="AG868" i="1"/>
  <c r="L871" i="1"/>
  <c r="AB870" i="1"/>
  <c r="Q870" i="1"/>
  <c r="M871" i="1"/>
  <c r="S871" i="1" s="1"/>
  <c r="P870" i="1"/>
  <c r="R869" i="1"/>
  <c r="AN869" i="1"/>
  <c r="BK869" i="1" s="1"/>
  <c r="BU869" i="1" s="1"/>
  <c r="BF868" i="1"/>
  <c r="BP871" i="1" l="1"/>
  <c r="BQ870" i="1"/>
  <c r="BV869" i="1"/>
  <c r="BO869" i="1"/>
  <c r="BT868" i="1"/>
  <c r="BN869" i="1"/>
  <c r="AP870" i="1"/>
  <c r="BL870" i="1" s="1"/>
  <c r="BI868" i="1"/>
  <c r="BS868" i="1" s="1"/>
  <c r="AG869" i="1"/>
  <c r="AL868" i="1"/>
  <c r="BD867" i="1"/>
  <c r="Z869" i="1"/>
  <c r="AD869" i="1" s="1"/>
  <c r="Y870" i="1"/>
  <c r="AC869" i="1"/>
  <c r="AN870" i="1"/>
  <c r="BK870" i="1" s="1"/>
  <c r="BU870" i="1" s="1"/>
  <c r="BF869" i="1"/>
  <c r="L872" i="1"/>
  <c r="AB871" i="1"/>
  <c r="M872" i="1"/>
  <c r="S872" i="1" s="1"/>
  <c r="Q871" i="1"/>
  <c r="AM869" i="1"/>
  <c r="BJ869" i="1" s="1"/>
  <c r="BE868" i="1"/>
  <c r="P871" i="1"/>
  <c r="R870" i="1"/>
  <c r="BN870" i="1" l="1"/>
  <c r="BO870" i="1"/>
  <c r="BT869" i="1"/>
  <c r="BQ871" i="1"/>
  <c r="BV870" i="1"/>
  <c r="BP872" i="1"/>
  <c r="AP871" i="1"/>
  <c r="BL871" i="1" s="1"/>
  <c r="AN871" i="1"/>
  <c r="BK871" i="1" s="1"/>
  <c r="BU871" i="1" s="1"/>
  <c r="BF870" i="1"/>
  <c r="AL869" i="1"/>
  <c r="BI869" i="1" s="1"/>
  <c r="BS869" i="1" s="1"/>
  <c r="BD868" i="1"/>
  <c r="L873" i="1"/>
  <c r="AB872" i="1"/>
  <c r="Q872" i="1"/>
  <c r="M873" i="1"/>
  <c r="S873" i="1" s="1"/>
  <c r="P872" i="1"/>
  <c r="R871" i="1"/>
  <c r="AM870" i="1"/>
  <c r="BJ870" i="1" s="1"/>
  <c r="BE869" i="1"/>
  <c r="Z870" i="1"/>
  <c r="AD870" i="1" s="1"/>
  <c r="Y871" i="1"/>
  <c r="AC870" i="1"/>
  <c r="AG870" i="1"/>
  <c r="BO871" i="1" l="1"/>
  <c r="BT870" i="1"/>
  <c r="BP873" i="1"/>
  <c r="BQ872" i="1"/>
  <c r="BV871" i="1"/>
  <c r="BN871" i="1"/>
  <c r="AP872" i="1"/>
  <c r="BL872" i="1" s="1"/>
  <c r="AL870" i="1"/>
  <c r="BI870" i="1" s="1"/>
  <c r="BS870" i="1" s="1"/>
  <c r="BD869" i="1"/>
  <c r="AG871" i="1"/>
  <c r="AM871" i="1"/>
  <c r="BJ871" i="1" s="1"/>
  <c r="BE870" i="1"/>
  <c r="Z871" i="1"/>
  <c r="AD871" i="1" s="1"/>
  <c r="Y872" i="1"/>
  <c r="AC871" i="1"/>
  <c r="P873" i="1"/>
  <c r="R872" i="1"/>
  <c r="L874" i="1"/>
  <c r="AB873" i="1"/>
  <c r="M874" i="1"/>
  <c r="S874" i="1" s="1"/>
  <c r="Q873" i="1"/>
  <c r="AN872" i="1"/>
  <c r="BK872" i="1" s="1"/>
  <c r="BU872" i="1" s="1"/>
  <c r="BF871" i="1"/>
  <c r="BP874" i="1" l="1"/>
  <c r="BN872" i="1"/>
  <c r="BQ873" i="1"/>
  <c r="BV872" i="1"/>
  <c r="BO872" i="1"/>
  <c r="BT871" i="1"/>
  <c r="AP873" i="1"/>
  <c r="BL873" i="1" s="1"/>
  <c r="L875" i="1"/>
  <c r="AB874" i="1"/>
  <c r="Q874" i="1"/>
  <c r="M875" i="1"/>
  <c r="S875" i="1" s="1"/>
  <c r="Z872" i="1"/>
  <c r="AD872" i="1" s="1"/>
  <c r="Y873" i="1"/>
  <c r="AC872" i="1"/>
  <c r="AN873" i="1"/>
  <c r="BK873" i="1" s="1"/>
  <c r="BU873" i="1" s="1"/>
  <c r="BF872" i="1"/>
  <c r="AG872" i="1"/>
  <c r="P874" i="1"/>
  <c r="R873" i="1"/>
  <c r="AM872" i="1"/>
  <c r="BJ872" i="1" s="1"/>
  <c r="BE871" i="1"/>
  <c r="AL871" i="1"/>
  <c r="BI871" i="1" s="1"/>
  <c r="BS871" i="1" s="1"/>
  <c r="BD870" i="1"/>
  <c r="BN873" i="1" l="1"/>
  <c r="BO873" i="1"/>
  <c r="BT872" i="1"/>
  <c r="BQ874" i="1"/>
  <c r="BV873" i="1"/>
  <c r="BP875" i="1"/>
  <c r="AP874" i="1"/>
  <c r="BL874" i="1" s="1"/>
  <c r="AL872" i="1"/>
  <c r="BI872" i="1" s="1"/>
  <c r="BS872" i="1" s="1"/>
  <c r="BD871" i="1"/>
  <c r="AN874" i="1"/>
  <c r="BK874" i="1" s="1"/>
  <c r="BU874" i="1" s="1"/>
  <c r="BF873" i="1"/>
  <c r="P875" i="1"/>
  <c r="R874" i="1"/>
  <c r="AM873" i="1"/>
  <c r="BJ873" i="1" s="1"/>
  <c r="BE872" i="1"/>
  <c r="AG873" i="1"/>
  <c r="Z873" i="1"/>
  <c r="AD873" i="1" s="1"/>
  <c r="AC873" i="1"/>
  <c r="Y874" i="1"/>
  <c r="L876" i="1"/>
  <c r="AB875" i="1"/>
  <c r="M876" i="1"/>
  <c r="S876" i="1" s="1"/>
  <c r="Q875" i="1"/>
  <c r="BP876" i="1" l="1"/>
  <c r="BQ875" i="1"/>
  <c r="BV874" i="1"/>
  <c r="BN874" i="1"/>
  <c r="BO874" i="1"/>
  <c r="BT873" i="1"/>
  <c r="AP875" i="1"/>
  <c r="BL875" i="1" s="1"/>
  <c r="AN875" i="1"/>
  <c r="BK875" i="1" s="1"/>
  <c r="BU875" i="1" s="1"/>
  <c r="BF874" i="1"/>
  <c r="L877" i="1"/>
  <c r="AB876" i="1"/>
  <c r="Q876" i="1"/>
  <c r="M877" i="1"/>
  <c r="S877" i="1" s="1"/>
  <c r="AM874" i="1"/>
  <c r="BJ874" i="1" s="1"/>
  <c r="BE873" i="1"/>
  <c r="Z874" i="1"/>
  <c r="AD874" i="1" s="1"/>
  <c r="AC874" i="1"/>
  <c r="Y875" i="1"/>
  <c r="AG874" i="1"/>
  <c r="P876" i="1"/>
  <c r="R875" i="1"/>
  <c r="AL873" i="1"/>
  <c r="BI873" i="1" s="1"/>
  <c r="BS873" i="1" s="1"/>
  <c r="BD872" i="1"/>
  <c r="BQ876" i="1" l="1"/>
  <c r="BV875" i="1"/>
  <c r="BN875" i="1"/>
  <c r="BP877" i="1"/>
  <c r="BO875" i="1"/>
  <c r="BT874" i="1"/>
  <c r="AP876" i="1"/>
  <c r="BL876" i="1" s="1"/>
  <c r="AG875" i="1"/>
  <c r="Z875" i="1"/>
  <c r="AD875" i="1" s="1"/>
  <c r="Y876" i="1"/>
  <c r="AC875" i="1"/>
  <c r="AM875" i="1"/>
  <c r="BJ875" i="1" s="1"/>
  <c r="BE874" i="1"/>
  <c r="L878" i="1"/>
  <c r="AB877" i="1"/>
  <c r="Q877" i="1"/>
  <c r="M878" i="1"/>
  <c r="S878" i="1" s="1"/>
  <c r="AL874" i="1"/>
  <c r="BI874" i="1" s="1"/>
  <c r="BS874" i="1" s="1"/>
  <c r="BD873" i="1"/>
  <c r="P877" i="1"/>
  <c r="R876" i="1"/>
  <c r="AN876" i="1"/>
  <c r="BK876" i="1" s="1"/>
  <c r="BU876" i="1" s="1"/>
  <c r="BF875" i="1"/>
  <c r="BO876" i="1" l="1"/>
  <c r="BT875" i="1"/>
  <c r="BP878" i="1"/>
  <c r="BQ877" i="1"/>
  <c r="BV876" i="1"/>
  <c r="BN876" i="1"/>
  <c r="AP877" i="1"/>
  <c r="BL877" i="1" s="1"/>
  <c r="AN877" i="1"/>
  <c r="BK877" i="1" s="1"/>
  <c r="BU877" i="1" s="1"/>
  <c r="BF876" i="1"/>
  <c r="L879" i="1"/>
  <c r="AB878" i="1"/>
  <c r="M879" i="1"/>
  <c r="S879" i="1" s="1"/>
  <c r="Q878" i="1"/>
  <c r="Z876" i="1"/>
  <c r="AD876" i="1" s="1"/>
  <c r="Y877" i="1"/>
  <c r="AC876" i="1"/>
  <c r="AL875" i="1"/>
  <c r="BI875" i="1" s="1"/>
  <c r="BS875" i="1" s="1"/>
  <c r="BD874" i="1"/>
  <c r="P878" i="1"/>
  <c r="R877" i="1"/>
  <c r="AM876" i="1"/>
  <c r="BJ876" i="1" s="1"/>
  <c r="BE875" i="1"/>
  <c r="AG876" i="1"/>
  <c r="BN877" i="1" l="1"/>
  <c r="BQ878" i="1"/>
  <c r="BV877" i="1"/>
  <c r="BO877" i="1"/>
  <c r="BT876" i="1"/>
  <c r="BP879" i="1"/>
  <c r="AP878" i="1"/>
  <c r="BL878" i="1" s="1"/>
  <c r="P879" i="1"/>
  <c r="R878" i="1"/>
  <c r="L880" i="1"/>
  <c r="AB879" i="1"/>
  <c r="M880" i="1"/>
  <c r="S880" i="1" s="1"/>
  <c r="Q879" i="1"/>
  <c r="AG877" i="1"/>
  <c r="Z877" i="1"/>
  <c r="AD877" i="1" s="1"/>
  <c r="Y878" i="1"/>
  <c r="AC877" i="1"/>
  <c r="AM877" i="1"/>
  <c r="BJ877" i="1" s="1"/>
  <c r="BE876" i="1"/>
  <c r="AL876" i="1"/>
  <c r="BI876" i="1" s="1"/>
  <c r="BS876" i="1" s="1"/>
  <c r="BD875" i="1"/>
  <c r="AN878" i="1"/>
  <c r="BK878" i="1" s="1"/>
  <c r="BU878" i="1" s="1"/>
  <c r="BF877" i="1"/>
  <c r="BP880" i="1" l="1"/>
  <c r="BQ879" i="1"/>
  <c r="BV878" i="1"/>
  <c r="BO878" i="1"/>
  <c r="BT877" i="1"/>
  <c r="BN878" i="1"/>
  <c r="AP879" i="1"/>
  <c r="BL879" i="1" s="1"/>
  <c r="AM878" i="1"/>
  <c r="BJ878" i="1" s="1"/>
  <c r="BE877" i="1"/>
  <c r="AG878" i="1"/>
  <c r="L881" i="1"/>
  <c r="AB880" i="1"/>
  <c r="Q880" i="1"/>
  <c r="M881" i="1"/>
  <c r="S881" i="1" s="1"/>
  <c r="AL877" i="1"/>
  <c r="BI877" i="1" s="1"/>
  <c r="BS877" i="1" s="1"/>
  <c r="BD876" i="1"/>
  <c r="Z878" i="1"/>
  <c r="AD878" i="1" s="1"/>
  <c r="Y879" i="1"/>
  <c r="AC878" i="1"/>
  <c r="AN879" i="1"/>
  <c r="BK879" i="1" s="1"/>
  <c r="BU879" i="1" s="1"/>
  <c r="BF878" i="1"/>
  <c r="P880" i="1"/>
  <c r="R879" i="1"/>
  <c r="BQ880" i="1" l="1"/>
  <c r="BV879" i="1"/>
  <c r="BO879" i="1"/>
  <c r="BT878" i="1"/>
  <c r="BP881" i="1"/>
  <c r="BN879" i="1"/>
  <c r="AP880" i="1"/>
  <c r="BL880" i="1" s="1"/>
  <c r="P881" i="1"/>
  <c r="R880" i="1"/>
  <c r="AN880" i="1"/>
  <c r="BK880" i="1" s="1"/>
  <c r="BU880" i="1" s="1"/>
  <c r="BF879" i="1"/>
  <c r="Z879" i="1"/>
  <c r="AD879" i="1" s="1"/>
  <c r="Y880" i="1"/>
  <c r="AC879" i="1"/>
  <c r="AG879" i="1"/>
  <c r="AL878" i="1"/>
  <c r="BI878" i="1" s="1"/>
  <c r="BS878" i="1" s="1"/>
  <c r="BD877" i="1"/>
  <c r="L882" i="1"/>
  <c r="AB881" i="1"/>
  <c r="M882" i="1"/>
  <c r="S882" i="1" s="1"/>
  <c r="Q881" i="1"/>
  <c r="AM879" i="1"/>
  <c r="BJ879" i="1" s="1"/>
  <c r="BE878" i="1"/>
  <c r="BN880" i="1" l="1"/>
  <c r="BP882" i="1"/>
  <c r="BQ881" i="1"/>
  <c r="BV880" i="1"/>
  <c r="BO880" i="1"/>
  <c r="BT879" i="1"/>
  <c r="AP881" i="1"/>
  <c r="BL881" i="1" s="1"/>
  <c r="L883" i="1"/>
  <c r="AB882" i="1"/>
  <c r="Q882" i="1"/>
  <c r="M883" i="1"/>
  <c r="S883" i="1" s="1"/>
  <c r="AG880" i="1"/>
  <c r="AN881" i="1"/>
  <c r="BK881" i="1" s="1"/>
  <c r="BU881" i="1" s="1"/>
  <c r="BF880" i="1"/>
  <c r="AM880" i="1"/>
  <c r="BJ880" i="1" s="1"/>
  <c r="BE879" i="1"/>
  <c r="AL879" i="1"/>
  <c r="BI879" i="1" s="1"/>
  <c r="BS879" i="1" s="1"/>
  <c r="BD878" i="1"/>
  <c r="Z880" i="1"/>
  <c r="AD880" i="1" s="1"/>
  <c r="Y881" i="1"/>
  <c r="AC880" i="1"/>
  <c r="P882" i="1"/>
  <c r="R881" i="1"/>
  <c r="BO881" i="1" l="1"/>
  <c r="BT880" i="1"/>
  <c r="BQ882" i="1"/>
  <c r="BV881" i="1"/>
  <c r="BN881" i="1"/>
  <c r="BP883" i="1"/>
  <c r="AP882" i="1"/>
  <c r="BL882" i="1" s="1"/>
  <c r="P883" i="1"/>
  <c r="R882" i="1"/>
  <c r="AL880" i="1"/>
  <c r="BI880" i="1" s="1"/>
  <c r="BS880" i="1" s="1"/>
  <c r="BD879" i="1"/>
  <c r="AN882" i="1"/>
  <c r="BK882" i="1" s="1"/>
  <c r="BU882" i="1" s="1"/>
  <c r="BF881" i="1"/>
  <c r="Z881" i="1"/>
  <c r="AD881" i="1" s="1"/>
  <c r="Y882" i="1"/>
  <c r="AC881" i="1"/>
  <c r="AM881" i="1"/>
  <c r="BJ881" i="1" s="1"/>
  <c r="BE880" i="1"/>
  <c r="AG881" i="1"/>
  <c r="L884" i="1"/>
  <c r="AB883" i="1"/>
  <c r="M884" i="1"/>
  <c r="S884" i="1" s="1"/>
  <c r="Q883" i="1"/>
  <c r="BP884" i="1" l="1"/>
  <c r="BQ883" i="1"/>
  <c r="BV882" i="1"/>
  <c r="BN882" i="1"/>
  <c r="BO882" i="1"/>
  <c r="BT881" i="1"/>
  <c r="AP883" i="1"/>
  <c r="BL883" i="1" s="1"/>
  <c r="Z882" i="1"/>
  <c r="AD882" i="1" s="1"/>
  <c r="Y883" i="1"/>
  <c r="AC882" i="1"/>
  <c r="AL881" i="1"/>
  <c r="BI881" i="1" s="1"/>
  <c r="BS881" i="1" s="1"/>
  <c r="BD880" i="1"/>
  <c r="AG882" i="1"/>
  <c r="L885" i="1"/>
  <c r="AB884" i="1"/>
  <c r="M885" i="1"/>
  <c r="S885" i="1" s="1"/>
  <c r="Q884" i="1"/>
  <c r="AM882" i="1"/>
  <c r="BJ882" i="1" s="1"/>
  <c r="BE881" i="1"/>
  <c r="AN883" i="1"/>
  <c r="BK883" i="1" s="1"/>
  <c r="BU883" i="1" s="1"/>
  <c r="BF882" i="1"/>
  <c r="P884" i="1"/>
  <c r="R883" i="1"/>
  <c r="BO883" i="1" l="1"/>
  <c r="BT882" i="1"/>
  <c r="BN883" i="1"/>
  <c r="BP885" i="1"/>
  <c r="BQ884" i="1"/>
  <c r="BV883" i="1"/>
  <c r="AP884" i="1"/>
  <c r="BL884" i="1" s="1"/>
  <c r="L886" i="1"/>
  <c r="AB885" i="1"/>
  <c r="Q885" i="1"/>
  <c r="M886" i="1"/>
  <c r="S886" i="1" s="1"/>
  <c r="AM883" i="1"/>
  <c r="BJ883" i="1" s="1"/>
  <c r="BE882" i="1"/>
  <c r="P885" i="1"/>
  <c r="R884" i="1"/>
  <c r="AL882" i="1"/>
  <c r="BI882" i="1" s="1"/>
  <c r="BS882" i="1" s="1"/>
  <c r="BD881" i="1"/>
  <c r="AG883" i="1"/>
  <c r="Z883" i="1"/>
  <c r="AD883" i="1" s="1"/>
  <c r="Y884" i="1"/>
  <c r="AC883" i="1"/>
  <c r="AN884" i="1"/>
  <c r="BK884" i="1" s="1"/>
  <c r="BU884" i="1" s="1"/>
  <c r="BF883" i="1"/>
  <c r="BN884" i="1" l="1"/>
  <c r="BP886" i="1"/>
  <c r="BO884" i="1"/>
  <c r="BT883" i="1"/>
  <c r="BQ885" i="1"/>
  <c r="BV884" i="1"/>
  <c r="AP885" i="1"/>
  <c r="BL885" i="1" s="1"/>
  <c r="AN885" i="1"/>
  <c r="BK885" i="1" s="1"/>
  <c r="BU885" i="1" s="1"/>
  <c r="BF884" i="1"/>
  <c r="P886" i="1"/>
  <c r="R885" i="1"/>
  <c r="AG884" i="1"/>
  <c r="Z884" i="1"/>
  <c r="AD884" i="1" s="1"/>
  <c r="Y885" i="1"/>
  <c r="AC884" i="1"/>
  <c r="AL883" i="1"/>
  <c r="BI883" i="1" s="1"/>
  <c r="BS883" i="1" s="1"/>
  <c r="BD882" i="1"/>
  <c r="AM884" i="1"/>
  <c r="BJ884" i="1" s="1"/>
  <c r="BE883" i="1"/>
  <c r="L887" i="1"/>
  <c r="AB886" i="1"/>
  <c r="Q886" i="1"/>
  <c r="M887" i="1"/>
  <c r="S887" i="1" s="1"/>
  <c r="BQ886" i="1" l="1"/>
  <c r="BV885" i="1"/>
  <c r="BP887" i="1"/>
  <c r="BO885" i="1"/>
  <c r="BT884" i="1"/>
  <c r="BN885" i="1"/>
  <c r="AP886" i="1"/>
  <c r="BL886" i="1" s="1"/>
  <c r="AM885" i="1"/>
  <c r="BJ885" i="1" s="1"/>
  <c r="BE884" i="1"/>
  <c r="Z885" i="1"/>
  <c r="AD885" i="1" s="1"/>
  <c r="Y886" i="1"/>
  <c r="AC885" i="1"/>
  <c r="P887" i="1"/>
  <c r="R886" i="1"/>
  <c r="L888" i="1"/>
  <c r="AB887" i="1"/>
  <c r="Q887" i="1"/>
  <c r="M888" i="1"/>
  <c r="S888" i="1" s="1"/>
  <c r="AL884" i="1"/>
  <c r="BI884" i="1" s="1"/>
  <c r="BS884" i="1" s="1"/>
  <c r="BD883" i="1"/>
  <c r="AG885" i="1"/>
  <c r="AN886" i="1"/>
  <c r="BK886" i="1" s="1"/>
  <c r="BU886" i="1" s="1"/>
  <c r="BF885" i="1"/>
  <c r="BN886" i="1" l="1"/>
  <c r="BQ887" i="1"/>
  <c r="BV886" i="1"/>
  <c r="BP888" i="1"/>
  <c r="BO886" i="1"/>
  <c r="BT885" i="1"/>
  <c r="AP887" i="1"/>
  <c r="BL887" i="1" s="1"/>
  <c r="L889" i="1"/>
  <c r="AB888" i="1"/>
  <c r="M889" i="1"/>
  <c r="S889" i="1" s="1"/>
  <c r="Q888" i="1"/>
  <c r="AN887" i="1"/>
  <c r="BK887" i="1" s="1"/>
  <c r="BU887" i="1" s="1"/>
  <c r="BF886" i="1"/>
  <c r="AG886" i="1"/>
  <c r="AL885" i="1"/>
  <c r="BI885" i="1" s="1"/>
  <c r="BS885" i="1" s="1"/>
  <c r="BD884" i="1"/>
  <c r="Z886" i="1"/>
  <c r="AD886" i="1" s="1"/>
  <c r="Y887" i="1"/>
  <c r="AC886" i="1"/>
  <c r="P888" i="1"/>
  <c r="R887" i="1"/>
  <c r="AM886" i="1"/>
  <c r="BJ886" i="1" s="1"/>
  <c r="BE885" i="1"/>
  <c r="BQ888" i="1" l="1"/>
  <c r="BV887" i="1"/>
  <c r="BP889" i="1"/>
  <c r="BN887" i="1"/>
  <c r="BO887" i="1"/>
  <c r="BT886" i="1"/>
  <c r="AP888" i="1"/>
  <c r="BL888" i="1" s="1"/>
  <c r="AM887" i="1"/>
  <c r="BJ887" i="1" s="1"/>
  <c r="BE886" i="1"/>
  <c r="AG887" i="1"/>
  <c r="P889" i="1"/>
  <c r="R888" i="1"/>
  <c r="Z887" i="1"/>
  <c r="AD887" i="1" s="1"/>
  <c r="Y888" i="1"/>
  <c r="AC887" i="1"/>
  <c r="AL886" i="1"/>
  <c r="BI886" i="1" s="1"/>
  <c r="BS886" i="1" s="1"/>
  <c r="BD885" i="1"/>
  <c r="AN888" i="1"/>
  <c r="BK888" i="1" s="1"/>
  <c r="BU888" i="1" s="1"/>
  <c r="BF887" i="1"/>
  <c r="L890" i="1"/>
  <c r="AB889" i="1"/>
  <c r="Q889" i="1"/>
  <c r="M890" i="1"/>
  <c r="S890" i="1" s="1"/>
  <c r="BO888" i="1" l="1"/>
  <c r="BT887" i="1"/>
  <c r="BN888" i="1"/>
  <c r="BQ889" i="1"/>
  <c r="BV888" i="1"/>
  <c r="BP890" i="1"/>
  <c r="AP889" i="1"/>
  <c r="BL889" i="1" s="1"/>
  <c r="AN889" i="1"/>
  <c r="BK889" i="1" s="1"/>
  <c r="BU889" i="1" s="1"/>
  <c r="BF888" i="1"/>
  <c r="Z888" i="1"/>
  <c r="AD888" i="1" s="1"/>
  <c r="Y889" i="1"/>
  <c r="AC888" i="1"/>
  <c r="AG888" i="1"/>
  <c r="L891" i="1"/>
  <c r="AB890" i="1"/>
  <c r="M891" i="1"/>
  <c r="S891" i="1" s="1"/>
  <c r="Q890" i="1"/>
  <c r="AL887" i="1"/>
  <c r="BI887" i="1" s="1"/>
  <c r="BS887" i="1" s="1"/>
  <c r="BD886" i="1"/>
  <c r="P890" i="1"/>
  <c r="R889" i="1"/>
  <c r="AM888" i="1"/>
  <c r="BJ888" i="1" s="1"/>
  <c r="BE887" i="1"/>
  <c r="BP891" i="1" l="1"/>
  <c r="BN889" i="1"/>
  <c r="BQ890" i="1"/>
  <c r="BV889" i="1"/>
  <c r="BO889" i="1"/>
  <c r="BT888" i="1"/>
  <c r="AP890" i="1"/>
  <c r="BL890" i="1" s="1"/>
  <c r="L892" i="1"/>
  <c r="AB891" i="1"/>
  <c r="Q891" i="1"/>
  <c r="M892" i="1"/>
  <c r="S892" i="1" s="1"/>
  <c r="Z889" i="1"/>
  <c r="AD889" i="1" s="1"/>
  <c r="Y890" i="1"/>
  <c r="AC889" i="1"/>
  <c r="AM889" i="1"/>
  <c r="BJ889" i="1" s="1"/>
  <c r="BE888" i="1"/>
  <c r="P891" i="1"/>
  <c r="R890" i="1"/>
  <c r="AG889" i="1"/>
  <c r="AL888" i="1"/>
  <c r="BI888" i="1" s="1"/>
  <c r="BS888" i="1" s="1"/>
  <c r="BD887" i="1"/>
  <c r="AN890" i="1"/>
  <c r="BK890" i="1" s="1"/>
  <c r="BU890" i="1" s="1"/>
  <c r="BF889" i="1"/>
  <c r="BN890" i="1" l="1"/>
  <c r="BO890" i="1"/>
  <c r="BT889" i="1"/>
  <c r="BQ891" i="1"/>
  <c r="BV890" i="1"/>
  <c r="BP892" i="1"/>
  <c r="AP891" i="1"/>
  <c r="BL891" i="1" s="1"/>
  <c r="AN891" i="1"/>
  <c r="BK891" i="1" s="1"/>
  <c r="BU891" i="1" s="1"/>
  <c r="BF890" i="1"/>
  <c r="AG890" i="1"/>
  <c r="AM890" i="1"/>
  <c r="BJ890" i="1" s="1"/>
  <c r="BE889" i="1"/>
  <c r="AL889" i="1"/>
  <c r="BI889" i="1" s="1"/>
  <c r="BS889" i="1" s="1"/>
  <c r="BD888" i="1"/>
  <c r="P892" i="1"/>
  <c r="R891" i="1"/>
  <c r="Z890" i="1"/>
  <c r="AD890" i="1" s="1"/>
  <c r="Y891" i="1"/>
  <c r="AC890" i="1"/>
  <c r="L893" i="1"/>
  <c r="AB892" i="1"/>
  <c r="M893" i="1"/>
  <c r="S893" i="1" s="1"/>
  <c r="Q892" i="1"/>
  <c r="BO891" i="1" l="1"/>
  <c r="BT890" i="1"/>
  <c r="BQ892" i="1"/>
  <c r="BV891" i="1"/>
  <c r="BN891" i="1"/>
  <c r="BP893" i="1"/>
  <c r="AP892" i="1"/>
  <c r="BL892" i="1" s="1"/>
  <c r="AG891" i="1"/>
  <c r="Z891" i="1"/>
  <c r="AD891" i="1" s="1"/>
  <c r="AC891" i="1"/>
  <c r="Y892" i="1"/>
  <c r="AL890" i="1"/>
  <c r="BI890" i="1" s="1"/>
  <c r="BS890" i="1" s="1"/>
  <c r="BD889" i="1"/>
  <c r="L894" i="1"/>
  <c r="AB893" i="1"/>
  <c r="Q893" i="1"/>
  <c r="M894" i="1"/>
  <c r="S894" i="1" s="1"/>
  <c r="P893" i="1"/>
  <c r="R892" i="1"/>
  <c r="AM891" i="1"/>
  <c r="BJ891" i="1" s="1"/>
  <c r="BE890" i="1"/>
  <c r="AN892" i="1"/>
  <c r="BK892" i="1" s="1"/>
  <c r="BU892" i="1" s="1"/>
  <c r="BF891" i="1"/>
  <c r="BP894" i="1" l="1"/>
  <c r="BQ893" i="1"/>
  <c r="BV892" i="1"/>
  <c r="BN892" i="1"/>
  <c r="BO892" i="1"/>
  <c r="BT891" i="1"/>
  <c r="AP893" i="1"/>
  <c r="BL893" i="1" s="1"/>
  <c r="P894" i="1"/>
  <c r="R893" i="1"/>
  <c r="L895" i="1"/>
  <c r="AB894" i="1"/>
  <c r="M895" i="1"/>
  <c r="S895" i="1" s="1"/>
  <c r="Q894" i="1"/>
  <c r="AN893" i="1"/>
  <c r="BK893" i="1" s="1"/>
  <c r="BU893" i="1" s="1"/>
  <c r="BF892" i="1"/>
  <c r="AL891" i="1"/>
  <c r="BI891" i="1" s="1"/>
  <c r="BS891" i="1" s="1"/>
  <c r="BD890" i="1"/>
  <c r="AM892" i="1"/>
  <c r="BJ892" i="1" s="1"/>
  <c r="BE891" i="1"/>
  <c r="Z892" i="1"/>
  <c r="AD892" i="1" s="1"/>
  <c r="Y893" i="1"/>
  <c r="AC892" i="1"/>
  <c r="AG892" i="1"/>
  <c r="BQ894" i="1" l="1"/>
  <c r="BV893" i="1"/>
  <c r="BN893" i="1"/>
  <c r="BP895" i="1"/>
  <c r="BO893" i="1"/>
  <c r="BT892" i="1"/>
  <c r="AP894" i="1"/>
  <c r="BL894" i="1" s="1"/>
  <c r="AG893" i="1"/>
  <c r="AN894" i="1"/>
  <c r="BK894" i="1" s="1"/>
  <c r="BU894" i="1" s="1"/>
  <c r="BF893" i="1"/>
  <c r="L896" i="1"/>
  <c r="AB895" i="1"/>
  <c r="Q895" i="1"/>
  <c r="M896" i="1"/>
  <c r="S896" i="1" s="1"/>
  <c r="AM893" i="1"/>
  <c r="BJ893" i="1" s="1"/>
  <c r="BE892" i="1"/>
  <c r="Z893" i="1"/>
  <c r="AD893" i="1" s="1"/>
  <c r="Y894" i="1"/>
  <c r="AC893" i="1"/>
  <c r="AL892" i="1"/>
  <c r="BI892" i="1" s="1"/>
  <c r="BS892" i="1" s="1"/>
  <c r="BD891" i="1"/>
  <c r="P895" i="1"/>
  <c r="R894" i="1"/>
  <c r="BO894" i="1" l="1"/>
  <c r="BT893" i="1"/>
  <c r="BN894" i="1"/>
  <c r="BP896" i="1"/>
  <c r="BQ895" i="1"/>
  <c r="BV894" i="1"/>
  <c r="AP895" i="1"/>
  <c r="BL895" i="1" s="1"/>
  <c r="Z894" i="1"/>
  <c r="AD894" i="1" s="1"/>
  <c r="Y895" i="1"/>
  <c r="AC894" i="1"/>
  <c r="P896" i="1"/>
  <c r="R895" i="1"/>
  <c r="AN895" i="1"/>
  <c r="BK895" i="1" s="1"/>
  <c r="BU895" i="1" s="1"/>
  <c r="BF894" i="1"/>
  <c r="AL893" i="1"/>
  <c r="BI893" i="1" s="1"/>
  <c r="BS893" i="1" s="1"/>
  <c r="BD892" i="1"/>
  <c r="AM894" i="1"/>
  <c r="BJ894" i="1" s="1"/>
  <c r="BE893" i="1"/>
  <c r="L897" i="1"/>
  <c r="AB896" i="1"/>
  <c r="M897" i="1"/>
  <c r="S897" i="1" s="1"/>
  <c r="Q896" i="1"/>
  <c r="AG894" i="1"/>
  <c r="BN895" i="1" l="1"/>
  <c r="BP897" i="1"/>
  <c r="BO895" i="1"/>
  <c r="BT894" i="1"/>
  <c r="BQ896" i="1"/>
  <c r="BV895" i="1"/>
  <c r="AP896" i="1"/>
  <c r="BL896" i="1" s="1"/>
  <c r="AL894" i="1"/>
  <c r="BI894" i="1" s="1"/>
  <c r="BS894" i="1" s="1"/>
  <c r="BD893" i="1"/>
  <c r="AG895" i="1"/>
  <c r="P897" i="1"/>
  <c r="R896" i="1"/>
  <c r="AM895" i="1"/>
  <c r="BJ895" i="1" s="1"/>
  <c r="BE894" i="1"/>
  <c r="AN896" i="1"/>
  <c r="BK896" i="1" s="1"/>
  <c r="BU896" i="1" s="1"/>
  <c r="BF895" i="1"/>
  <c r="Z895" i="1"/>
  <c r="AD895" i="1" s="1"/>
  <c r="Y896" i="1"/>
  <c r="AC895" i="1"/>
  <c r="L898" i="1"/>
  <c r="AB897" i="1"/>
  <c r="Q897" i="1"/>
  <c r="M898" i="1"/>
  <c r="S898" i="1" s="1"/>
  <c r="BP898" i="1" l="1"/>
  <c r="BQ897" i="1"/>
  <c r="BV896" i="1"/>
  <c r="BO896" i="1"/>
  <c r="BT895" i="1"/>
  <c r="BN896" i="1"/>
  <c r="AP897" i="1"/>
  <c r="BL897" i="1" s="1"/>
  <c r="Z896" i="1"/>
  <c r="AD896" i="1" s="1"/>
  <c r="Y897" i="1"/>
  <c r="AC896" i="1"/>
  <c r="AG896" i="1"/>
  <c r="AM896" i="1"/>
  <c r="BJ896" i="1" s="1"/>
  <c r="BE895" i="1"/>
  <c r="L899" i="1"/>
  <c r="AB898" i="1"/>
  <c r="M899" i="1"/>
  <c r="S899" i="1" s="1"/>
  <c r="Q898" i="1"/>
  <c r="AN897" i="1"/>
  <c r="BK897" i="1" s="1"/>
  <c r="BU897" i="1" s="1"/>
  <c r="BF896" i="1"/>
  <c r="P898" i="1"/>
  <c r="R897" i="1"/>
  <c r="AL895" i="1"/>
  <c r="BI895" i="1" s="1"/>
  <c r="BS895" i="1" s="1"/>
  <c r="BD894" i="1"/>
  <c r="BN897" i="1" l="1"/>
  <c r="BO897" i="1"/>
  <c r="BT896" i="1"/>
  <c r="BP899" i="1"/>
  <c r="BQ898" i="1"/>
  <c r="BV897" i="1"/>
  <c r="AP898" i="1"/>
  <c r="BL898" i="1" s="1"/>
  <c r="L900" i="1"/>
  <c r="AB899" i="1"/>
  <c r="Q899" i="1"/>
  <c r="M900" i="1"/>
  <c r="S900" i="1" s="1"/>
  <c r="AL896" i="1"/>
  <c r="BI896" i="1" s="1"/>
  <c r="BS896" i="1" s="1"/>
  <c r="BD895" i="1"/>
  <c r="AG897" i="1"/>
  <c r="P899" i="1"/>
  <c r="R898" i="1"/>
  <c r="AM897" i="1"/>
  <c r="BJ897" i="1" s="1"/>
  <c r="BE896" i="1"/>
  <c r="Z897" i="1"/>
  <c r="AD897" i="1" s="1"/>
  <c r="Y898" i="1"/>
  <c r="AC897" i="1"/>
  <c r="AN898" i="1"/>
  <c r="BK898" i="1" s="1"/>
  <c r="BU898" i="1" s="1"/>
  <c r="BF897" i="1"/>
  <c r="BQ899" i="1" l="1"/>
  <c r="BV898" i="1"/>
  <c r="BN898" i="1"/>
  <c r="BO898" i="1"/>
  <c r="BT897" i="1"/>
  <c r="BP900" i="1"/>
  <c r="AP899" i="1"/>
  <c r="BL899" i="1" s="1"/>
  <c r="AN899" i="1"/>
  <c r="BK899" i="1" s="1"/>
  <c r="BU899" i="1" s="1"/>
  <c r="BF898" i="1"/>
  <c r="AG898" i="1"/>
  <c r="Z898" i="1"/>
  <c r="AD898" i="1" s="1"/>
  <c r="Y899" i="1"/>
  <c r="AC898" i="1"/>
  <c r="AM898" i="1"/>
  <c r="BJ898" i="1" s="1"/>
  <c r="BE897" i="1"/>
  <c r="P900" i="1"/>
  <c r="R899" i="1"/>
  <c r="AL897" i="1"/>
  <c r="BI897" i="1" s="1"/>
  <c r="BS897" i="1" s="1"/>
  <c r="BD896" i="1"/>
  <c r="L901" i="1"/>
  <c r="AB900" i="1"/>
  <c r="Q900" i="1"/>
  <c r="M901" i="1"/>
  <c r="S901" i="1" s="1"/>
  <c r="BP901" i="1" l="1"/>
  <c r="BO899" i="1"/>
  <c r="BT898" i="1"/>
  <c r="BQ900" i="1"/>
  <c r="BV899" i="1"/>
  <c r="BN899" i="1"/>
  <c r="AP900" i="1"/>
  <c r="BL900" i="1" s="1"/>
  <c r="AM899" i="1"/>
  <c r="BJ899" i="1" s="1"/>
  <c r="BE898" i="1"/>
  <c r="AG899" i="1"/>
  <c r="P901" i="1"/>
  <c r="R900" i="1"/>
  <c r="AL898" i="1"/>
  <c r="BI898" i="1" s="1"/>
  <c r="BS898" i="1" s="1"/>
  <c r="BD897" i="1"/>
  <c r="L902" i="1"/>
  <c r="AB901" i="1"/>
  <c r="Q901" i="1"/>
  <c r="M902" i="1"/>
  <c r="S902" i="1" s="1"/>
  <c r="Z899" i="1"/>
  <c r="AD899" i="1" s="1"/>
  <c r="Y900" i="1"/>
  <c r="AC899" i="1"/>
  <c r="AN900" i="1"/>
  <c r="BK900" i="1" s="1"/>
  <c r="BU900" i="1" s="1"/>
  <c r="BF899" i="1"/>
  <c r="BO900" i="1" l="1"/>
  <c r="BT899" i="1"/>
  <c r="BN900" i="1"/>
  <c r="BQ901" i="1"/>
  <c r="BV900" i="1"/>
  <c r="BP902" i="1"/>
  <c r="AP901" i="1"/>
  <c r="BL901" i="1" s="1"/>
  <c r="AN901" i="1"/>
  <c r="BK901" i="1" s="1"/>
  <c r="BU901" i="1" s="1"/>
  <c r="BF900" i="1"/>
  <c r="AL899" i="1"/>
  <c r="BI899" i="1" s="1"/>
  <c r="BS899" i="1" s="1"/>
  <c r="BD898" i="1"/>
  <c r="AG900" i="1"/>
  <c r="Z900" i="1"/>
  <c r="AD900" i="1" s="1"/>
  <c r="Y901" i="1"/>
  <c r="AC900" i="1"/>
  <c r="L903" i="1"/>
  <c r="AB902" i="1"/>
  <c r="M903" i="1"/>
  <c r="S903" i="1" s="1"/>
  <c r="Q902" i="1"/>
  <c r="P902" i="1"/>
  <c r="R901" i="1"/>
  <c r="AM900" i="1"/>
  <c r="BJ900" i="1" s="1"/>
  <c r="BE899" i="1"/>
  <c r="BN901" i="1" l="1"/>
  <c r="BQ902" i="1"/>
  <c r="BV901" i="1"/>
  <c r="BO901" i="1"/>
  <c r="BT900" i="1"/>
  <c r="BP903" i="1"/>
  <c r="AP902" i="1"/>
  <c r="BL902" i="1" s="1"/>
  <c r="Z901" i="1"/>
  <c r="AD901" i="1" s="1"/>
  <c r="Y902" i="1"/>
  <c r="AC901" i="1"/>
  <c r="AL900" i="1"/>
  <c r="BI900" i="1" s="1"/>
  <c r="BS900" i="1" s="1"/>
  <c r="BD899" i="1"/>
  <c r="P903" i="1"/>
  <c r="R902" i="1"/>
  <c r="L904" i="1"/>
  <c r="AB903" i="1"/>
  <c r="Q903" i="1"/>
  <c r="M904" i="1"/>
  <c r="S904" i="1" s="1"/>
  <c r="AM901" i="1"/>
  <c r="BJ901" i="1" s="1"/>
  <c r="BE900" i="1"/>
  <c r="AG901" i="1"/>
  <c r="AN902" i="1"/>
  <c r="BK902" i="1" s="1"/>
  <c r="BU902" i="1" s="1"/>
  <c r="BF901" i="1"/>
  <c r="BQ903" i="1" l="1"/>
  <c r="BV902" i="1"/>
  <c r="BP904" i="1"/>
  <c r="BO902" i="1"/>
  <c r="BT901" i="1"/>
  <c r="BN902" i="1"/>
  <c r="AP903" i="1"/>
  <c r="BL903" i="1" s="1"/>
  <c r="AM902" i="1"/>
  <c r="BJ902" i="1" s="1"/>
  <c r="BE901" i="1"/>
  <c r="L905" i="1"/>
  <c r="AB904" i="1"/>
  <c r="M905" i="1"/>
  <c r="S905" i="1" s="1"/>
  <c r="Q904" i="1"/>
  <c r="AL901" i="1"/>
  <c r="BI901" i="1" s="1"/>
  <c r="BS901" i="1" s="1"/>
  <c r="BD900" i="1"/>
  <c r="P904" i="1"/>
  <c r="R903" i="1"/>
  <c r="Z902" i="1"/>
  <c r="AD902" i="1" s="1"/>
  <c r="Y903" i="1"/>
  <c r="AC902" i="1"/>
  <c r="AN903" i="1"/>
  <c r="BK903" i="1" s="1"/>
  <c r="BU903" i="1" s="1"/>
  <c r="BF902" i="1"/>
  <c r="AG902" i="1"/>
  <c r="BN903" i="1" l="1"/>
  <c r="BP905" i="1"/>
  <c r="BO903" i="1"/>
  <c r="BT902" i="1"/>
  <c r="BQ904" i="1"/>
  <c r="BV903" i="1"/>
  <c r="AP904" i="1"/>
  <c r="BL904" i="1" s="1"/>
  <c r="AG903" i="1"/>
  <c r="AL902" i="1"/>
  <c r="BI902" i="1" s="1"/>
  <c r="BS902" i="1" s="1"/>
  <c r="BD901" i="1"/>
  <c r="L906" i="1"/>
  <c r="AB905" i="1"/>
  <c r="Q905" i="1"/>
  <c r="M906" i="1"/>
  <c r="S906" i="1" s="1"/>
  <c r="AN904" i="1"/>
  <c r="BK904" i="1" s="1"/>
  <c r="BU904" i="1" s="1"/>
  <c r="BF903" i="1"/>
  <c r="Z903" i="1"/>
  <c r="AD903" i="1" s="1"/>
  <c r="Y904" i="1"/>
  <c r="AC903" i="1"/>
  <c r="P905" i="1"/>
  <c r="R904" i="1"/>
  <c r="AM903" i="1"/>
  <c r="BJ903" i="1" s="1"/>
  <c r="BE902" i="1"/>
  <c r="BP906" i="1" l="1"/>
  <c r="BO904" i="1"/>
  <c r="BT903" i="1"/>
  <c r="BN904" i="1"/>
  <c r="BQ905" i="1"/>
  <c r="BV904" i="1"/>
  <c r="AP905" i="1"/>
  <c r="BL905" i="1" s="1"/>
  <c r="AL903" i="1"/>
  <c r="BI903" i="1" s="1"/>
  <c r="BS903" i="1" s="1"/>
  <c r="BD902" i="1"/>
  <c r="Z904" i="1"/>
  <c r="AD904" i="1" s="1"/>
  <c r="Y905" i="1"/>
  <c r="AC904" i="1"/>
  <c r="P906" i="1"/>
  <c r="R905" i="1"/>
  <c r="AM904" i="1"/>
  <c r="BJ904" i="1" s="1"/>
  <c r="BE903" i="1"/>
  <c r="AN905" i="1"/>
  <c r="BK905" i="1" s="1"/>
  <c r="BU905" i="1" s="1"/>
  <c r="BF904" i="1"/>
  <c r="L907" i="1"/>
  <c r="AB906" i="1"/>
  <c r="M907" i="1"/>
  <c r="S907" i="1" s="1"/>
  <c r="Q906" i="1"/>
  <c r="AG904" i="1"/>
  <c r="BQ906" i="1" l="1"/>
  <c r="BV905" i="1"/>
  <c r="BN905" i="1"/>
  <c r="BP907" i="1"/>
  <c r="BO905" i="1"/>
  <c r="BT904" i="1"/>
  <c r="AP906" i="1"/>
  <c r="BL906" i="1" s="1"/>
  <c r="L908" i="1"/>
  <c r="AB907" i="1"/>
  <c r="Q907" i="1"/>
  <c r="M908" i="1"/>
  <c r="S908" i="1" s="1"/>
  <c r="AM905" i="1"/>
  <c r="BJ905" i="1" s="1"/>
  <c r="BE904" i="1"/>
  <c r="Z905" i="1"/>
  <c r="AD905" i="1" s="1"/>
  <c r="Y906" i="1"/>
  <c r="AC905" i="1"/>
  <c r="AG905" i="1"/>
  <c r="AN906" i="1"/>
  <c r="BK906" i="1" s="1"/>
  <c r="BU906" i="1" s="1"/>
  <c r="BF905" i="1"/>
  <c r="P907" i="1"/>
  <c r="R906" i="1"/>
  <c r="AL904" i="1"/>
  <c r="BI904" i="1" s="1"/>
  <c r="BS904" i="1" s="1"/>
  <c r="BD903" i="1"/>
  <c r="BO906" i="1" l="1"/>
  <c r="BT905" i="1"/>
  <c r="BP908" i="1"/>
  <c r="BQ907" i="1"/>
  <c r="BV906" i="1"/>
  <c r="BN906" i="1"/>
  <c r="AP907" i="1"/>
  <c r="BL907" i="1" s="1"/>
  <c r="AN907" i="1"/>
  <c r="BK907" i="1" s="1"/>
  <c r="BU907" i="1" s="1"/>
  <c r="BF906" i="1"/>
  <c r="AL905" i="1"/>
  <c r="BI905" i="1" s="1"/>
  <c r="BS905" i="1" s="1"/>
  <c r="BD904" i="1"/>
  <c r="Z906" i="1"/>
  <c r="AD906" i="1" s="1"/>
  <c r="Y907" i="1"/>
  <c r="AC906" i="1"/>
  <c r="P908" i="1"/>
  <c r="R907" i="1"/>
  <c r="AG906" i="1"/>
  <c r="AM906" i="1"/>
  <c r="BJ906" i="1" s="1"/>
  <c r="BE905" i="1"/>
  <c r="L909" i="1"/>
  <c r="AB908" i="1"/>
  <c r="M909" i="1"/>
  <c r="S909" i="1" s="1"/>
  <c r="Q908" i="1"/>
  <c r="BP909" i="1" l="1"/>
  <c r="BQ908" i="1"/>
  <c r="BV907" i="1"/>
  <c r="BO907" i="1"/>
  <c r="BT906" i="1"/>
  <c r="BN907" i="1"/>
  <c r="AP908" i="1"/>
  <c r="BL908" i="1" s="1"/>
  <c r="P909" i="1"/>
  <c r="R908" i="1"/>
  <c r="AL906" i="1"/>
  <c r="BI906" i="1" s="1"/>
  <c r="BS906" i="1" s="1"/>
  <c r="BD905" i="1"/>
  <c r="L910" i="1"/>
  <c r="AB909" i="1"/>
  <c r="Q909" i="1"/>
  <c r="M910" i="1"/>
  <c r="S910" i="1" s="1"/>
  <c r="AG907" i="1"/>
  <c r="Z907" i="1"/>
  <c r="AD907" i="1" s="1"/>
  <c r="Y908" i="1"/>
  <c r="AC907" i="1"/>
  <c r="AM907" i="1"/>
  <c r="BJ907" i="1" s="1"/>
  <c r="BE906" i="1"/>
  <c r="AN908" i="1"/>
  <c r="BK908" i="1" s="1"/>
  <c r="BU908" i="1" s="1"/>
  <c r="BF907" i="1"/>
  <c r="BQ909" i="1" l="1"/>
  <c r="BV908" i="1"/>
  <c r="BN908" i="1"/>
  <c r="BO908" i="1"/>
  <c r="BT907" i="1"/>
  <c r="BP910" i="1"/>
  <c r="AP909" i="1"/>
  <c r="BL909" i="1" s="1"/>
  <c r="AL907" i="1"/>
  <c r="BI907" i="1" s="1"/>
  <c r="BS907" i="1" s="1"/>
  <c r="BD906" i="1"/>
  <c r="AM908" i="1"/>
  <c r="BJ908" i="1" s="1"/>
  <c r="BE907" i="1"/>
  <c r="AN909" i="1"/>
  <c r="BK909" i="1" s="1"/>
  <c r="BU909" i="1" s="1"/>
  <c r="BF908" i="1"/>
  <c r="Z908" i="1"/>
  <c r="AD908" i="1" s="1"/>
  <c r="Y909" i="1"/>
  <c r="AC908" i="1"/>
  <c r="AG908" i="1"/>
  <c r="L911" i="1"/>
  <c r="AB910" i="1"/>
  <c r="M911" i="1"/>
  <c r="S911" i="1" s="1"/>
  <c r="Q910" i="1"/>
  <c r="P910" i="1"/>
  <c r="R909" i="1"/>
  <c r="BP911" i="1" l="1"/>
  <c r="BO909" i="1"/>
  <c r="BT908" i="1"/>
  <c r="BQ910" i="1"/>
  <c r="BV909" i="1"/>
  <c r="BN909" i="1"/>
  <c r="AP910" i="1"/>
  <c r="BL910" i="1" s="1"/>
  <c r="P911" i="1"/>
  <c r="R910" i="1"/>
  <c r="Z909" i="1"/>
  <c r="AD909" i="1" s="1"/>
  <c r="Y910" i="1"/>
  <c r="AC909" i="1"/>
  <c r="L912" i="1"/>
  <c r="AB911" i="1"/>
  <c r="Q911" i="1"/>
  <c r="M912" i="1"/>
  <c r="S912" i="1" s="1"/>
  <c r="AM909" i="1"/>
  <c r="BJ909" i="1" s="1"/>
  <c r="BE908" i="1"/>
  <c r="AG909" i="1"/>
  <c r="AN910" i="1"/>
  <c r="BK910" i="1" s="1"/>
  <c r="BU910" i="1" s="1"/>
  <c r="BF909" i="1"/>
  <c r="AL908" i="1"/>
  <c r="BI908" i="1" s="1"/>
  <c r="BS908" i="1" s="1"/>
  <c r="BD907" i="1"/>
  <c r="BN910" i="1" l="1"/>
  <c r="BO910" i="1"/>
  <c r="BT909" i="1"/>
  <c r="BQ911" i="1"/>
  <c r="BV910" i="1"/>
  <c r="BP912" i="1"/>
  <c r="AP911" i="1"/>
  <c r="BL911" i="1" s="1"/>
  <c r="AL909" i="1"/>
  <c r="BI909" i="1" s="1"/>
  <c r="BS909" i="1" s="1"/>
  <c r="BD908" i="1"/>
  <c r="AG910" i="1"/>
  <c r="Z910" i="1"/>
  <c r="AD910" i="1" s="1"/>
  <c r="Y911" i="1"/>
  <c r="AC910" i="1"/>
  <c r="AN911" i="1"/>
  <c r="BK911" i="1" s="1"/>
  <c r="BU911" i="1" s="1"/>
  <c r="BF910" i="1"/>
  <c r="AM910" i="1"/>
  <c r="BJ910" i="1" s="1"/>
  <c r="BE909" i="1"/>
  <c r="L913" i="1"/>
  <c r="AB912" i="1"/>
  <c r="M913" i="1"/>
  <c r="S913" i="1" s="1"/>
  <c r="Q912" i="1"/>
  <c r="P912" i="1"/>
  <c r="R911" i="1"/>
  <c r="BP913" i="1" l="1"/>
  <c r="BQ912" i="1"/>
  <c r="BV911" i="1"/>
  <c r="BN911" i="1"/>
  <c r="BO911" i="1"/>
  <c r="BT910" i="1"/>
  <c r="AP912" i="1"/>
  <c r="BL912" i="1" s="1"/>
  <c r="L914" i="1"/>
  <c r="AB913" i="1"/>
  <c r="Q913" i="1"/>
  <c r="M914" i="1"/>
  <c r="S914" i="1" s="1"/>
  <c r="AN912" i="1"/>
  <c r="BK912" i="1" s="1"/>
  <c r="BU912" i="1" s="1"/>
  <c r="BF911" i="1"/>
  <c r="AG911" i="1"/>
  <c r="P913" i="1"/>
  <c r="R912" i="1"/>
  <c r="Z911" i="1"/>
  <c r="AD911" i="1" s="1"/>
  <c r="Y912" i="1"/>
  <c r="AC911" i="1"/>
  <c r="AM911" i="1"/>
  <c r="BJ911" i="1" s="1"/>
  <c r="BE910" i="1"/>
  <c r="AL910" i="1"/>
  <c r="BI910" i="1" s="1"/>
  <c r="BS910" i="1" s="1"/>
  <c r="BD909" i="1"/>
  <c r="BQ913" i="1" l="1"/>
  <c r="BV912" i="1"/>
  <c r="BO912" i="1"/>
  <c r="BT911" i="1"/>
  <c r="BN912" i="1"/>
  <c r="BP914" i="1"/>
  <c r="AP913" i="1"/>
  <c r="BL913" i="1" s="1"/>
  <c r="AL911" i="1"/>
  <c r="BI911" i="1" s="1"/>
  <c r="BS911" i="1" s="1"/>
  <c r="BD910" i="1"/>
  <c r="AG912" i="1"/>
  <c r="Z912" i="1"/>
  <c r="AD912" i="1" s="1"/>
  <c r="Y913" i="1"/>
  <c r="AC912" i="1"/>
  <c r="AM912" i="1"/>
  <c r="BJ912" i="1" s="1"/>
  <c r="BE911" i="1"/>
  <c r="P914" i="1"/>
  <c r="R913" i="1"/>
  <c r="AN913" i="1"/>
  <c r="BK913" i="1" s="1"/>
  <c r="BU913" i="1" s="1"/>
  <c r="BF912" i="1"/>
  <c r="L915" i="1"/>
  <c r="AB914" i="1"/>
  <c r="M915" i="1"/>
  <c r="S915" i="1" s="1"/>
  <c r="Q914" i="1"/>
  <c r="BO913" i="1" l="1"/>
  <c r="BT912" i="1"/>
  <c r="BN913" i="1"/>
  <c r="BQ914" i="1"/>
  <c r="BV913" i="1"/>
  <c r="BP915" i="1"/>
  <c r="AP914" i="1"/>
  <c r="BL914" i="1" s="1"/>
  <c r="AN914" i="1"/>
  <c r="BK914" i="1" s="1"/>
  <c r="BU914" i="1" s="1"/>
  <c r="BF913" i="1"/>
  <c r="AM913" i="1"/>
  <c r="BJ913" i="1" s="1"/>
  <c r="BE912" i="1"/>
  <c r="AG913" i="1"/>
  <c r="L916" i="1"/>
  <c r="AB915" i="1"/>
  <c r="Q915" i="1"/>
  <c r="M916" i="1"/>
  <c r="S916" i="1" s="1"/>
  <c r="P915" i="1"/>
  <c r="R914" i="1"/>
  <c r="Z913" i="1"/>
  <c r="AD913" i="1" s="1"/>
  <c r="Y914" i="1"/>
  <c r="AC913" i="1"/>
  <c r="AL912" i="1"/>
  <c r="BI912" i="1" s="1"/>
  <c r="BS912" i="1" s="1"/>
  <c r="BD911" i="1"/>
  <c r="BN914" i="1" l="1"/>
  <c r="BQ915" i="1"/>
  <c r="BV914" i="1"/>
  <c r="BO914" i="1"/>
  <c r="BT913" i="1"/>
  <c r="BP916" i="1"/>
  <c r="AP915" i="1"/>
  <c r="BL915" i="1" s="1"/>
  <c r="P916" i="1"/>
  <c r="R915" i="1"/>
  <c r="L917" i="1"/>
  <c r="AB916" i="1"/>
  <c r="M917" i="1"/>
  <c r="S917" i="1" s="1"/>
  <c r="Q916" i="1"/>
  <c r="AM914" i="1"/>
  <c r="BJ914" i="1" s="1"/>
  <c r="BE913" i="1"/>
  <c r="Z914" i="1"/>
  <c r="AD914" i="1" s="1"/>
  <c r="Y915" i="1"/>
  <c r="AC914" i="1"/>
  <c r="AL913" i="1"/>
  <c r="BI913" i="1" s="1"/>
  <c r="BS913" i="1" s="1"/>
  <c r="BD912" i="1"/>
  <c r="AG914" i="1"/>
  <c r="AN915" i="1"/>
  <c r="BK915" i="1" s="1"/>
  <c r="BU915" i="1" s="1"/>
  <c r="BF914" i="1"/>
  <c r="BQ916" i="1" l="1"/>
  <c r="BV915" i="1"/>
  <c r="BO915" i="1"/>
  <c r="BT914" i="1"/>
  <c r="BN915" i="1"/>
  <c r="BP917" i="1"/>
  <c r="AP916" i="1"/>
  <c r="BL916" i="1" s="1"/>
  <c r="AL914" i="1"/>
  <c r="BI914" i="1" s="1"/>
  <c r="BS914" i="1" s="1"/>
  <c r="BD913" i="1"/>
  <c r="AM915" i="1"/>
  <c r="BJ915" i="1" s="1"/>
  <c r="BE914" i="1"/>
  <c r="L918" i="1"/>
  <c r="AB917" i="1"/>
  <c r="Q917" i="1"/>
  <c r="M918" i="1"/>
  <c r="S918" i="1" s="1"/>
  <c r="AN916" i="1"/>
  <c r="BK916" i="1" s="1"/>
  <c r="BU916" i="1" s="1"/>
  <c r="BF915" i="1"/>
  <c r="AG915" i="1"/>
  <c r="Z915" i="1"/>
  <c r="AD915" i="1" s="1"/>
  <c r="Y916" i="1"/>
  <c r="AC915" i="1"/>
  <c r="P917" i="1"/>
  <c r="R916" i="1"/>
  <c r="BP918" i="1" l="1"/>
  <c r="BN916" i="1"/>
  <c r="BQ917" i="1"/>
  <c r="BV916" i="1"/>
  <c r="BO916" i="1"/>
  <c r="BT915" i="1"/>
  <c r="AP917" i="1"/>
  <c r="BL917" i="1" s="1"/>
  <c r="BK917" i="1"/>
  <c r="BU917" i="1" s="1"/>
  <c r="P918" i="1"/>
  <c r="R917" i="1"/>
  <c r="AM916" i="1"/>
  <c r="BJ916" i="1" s="1"/>
  <c r="BE915" i="1"/>
  <c r="AG916" i="1"/>
  <c r="Z916" i="1"/>
  <c r="AD916" i="1" s="1"/>
  <c r="Y917" i="1"/>
  <c r="AC916" i="1"/>
  <c r="AN917" i="1"/>
  <c r="BF916" i="1"/>
  <c r="L919" i="1"/>
  <c r="AB918" i="1"/>
  <c r="M919" i="1"/>
  <c r="S919" i="1" s="1"/>
  <c r="Q918" i="1"/>
  <c r="AL915" i="1"/>
  <c r="BI915" i="1" s="1"/>
  <c r="BS915" i="1" s="1"/>
  <c r="BD914" i="1"/>
  <c r="BO917" i="1" l="1"/>
  <c r="BT916" i="1"/>
  <c r="BQ918" i="1"/>
  <c r="BV917" i="1"/>
  <c r="BP919" i="1"/>
  <c r="BN917" i="1"/>
  <c r="AP918" i="1"/>
  <c r="BL918" i="1" s="1"/>
  <c r="AM917" i="1"/>
  <c r="BJ917" i="1" s="1"/>
  <c r="BE916" i="1"/>
  <c r="L920" i="1"/>
  <c r="AB919" i="1"/>
  <c r="Q919" i="1"/>
  <c r="M920" i="1"/>
  <c r="S920" i="1" s="1"/>
  <c r="AN918" i="1"/>
  <c r="BK918" i="1" s="1"/>
  <c r="BU918" i="1" s="1"/>
  <c r="BF917" i="1"/>
  <c r="AL916" i="1"/>
  <c r="BI916" i="1" s="1"/>
  <c r="BS916" i="1" s="1"/>
  <c r="BD915" i="1"/>
  <c r="Z917" i="1"/>
  <c r="AD917" i="1" s="1"/>
  <c r="Y918" i="1"/>
  <c r="AC917" i="1"/>
  <c r="AG917" i="1"/>
  <c r="P919" i="1"/>
  <c r="R918" i="1"/>
  <c r="BQ919" i="1" l="1"/>
  <c r="BV918" i="1"/>
  <c r="BN918" i="1"/>
  <c r="BP920" i="1"/>
  <c r="BO918" i="1"/>
  <c r="BT917" i="1"/>
  <c r="AP919" i="1"/>
  <c r="BL919" i="1" s="1"/>
  <c r="Z918" i="1"/>
  <c r="AD918" i="1" s="1"/>
  <c r="Y919" i="1"/>
  <c r="AC918" i="1"/>
  <c r="P920" i="1"/>
  <c r="R919" i="1"/>
  <c r="AN919" i="1"/>
  <c r="BK919" i="1" s="1"/>
  <c r="BU919" i="1" s="1"/>
  <c r="BF918" i="1"/>
  <c r="L921" i="1"/>
  <c r="AB920" i="1"/>
  <c r="M921" i="1"/>
  <c r="S921" i="1" s="1"/>
  <c r="Q920" i="1"/>
  <c r="AG918" i="1"/>
  <c r="AL917" i="1"/>
  <c r="BI917" i="1" s="1"/>
  <c r="BS917" i="1" s="1"/>
  <c r="BD916" i="1"/>
  <c r="AM918" i="1"/>
  <c r="BJ918" i="1" s="1"/>
  <c r="BE917" i="1"/>
  <c r="BN919" i="1" l="1"/>
  <c r="BP921" i="1"/>
  <c r="BQ920" i="1"/>
  <c r="BV919" i="1"/>
  <c r="BO919" i="1"/>
  <c r="BT918" i="1"/>
  <c r="AP920" i="1"/>
  <c r="BL920" i="1" s="1"/>
  <c r="P921" i="1"/>
  <c r="R920" i="1"/>
  <c r="AM919" i="1"/>
  <c r="BJ919" i="1" s="1"/>
  <c r="BE918" i="1"/>
  <c r="L922" i="1"/>
  <c r="AB921" i="1"/>
  <c r="Q921" i="1"/>
  <c r="M922" i="1"/>
  <c r="S922" i="1" s="1"/>
  <c r="AN920" i="1"/>
  <c r="BK920" i="1" s="1"/>
  <c r="BU920" i="1" s="1"/>
  <c r="BF919" i="1"/>
  <c r="Z919" i="1"/>
  <c r="AD919" i="1" s="1"/>
  <c r="Y920" i="1"/>
  <c r="AC919" i="1"/>
  <c r="AG919" i="1"/>
  <c r="AL918" i="1"/>
  <c r="BI918" i="1" s="1"/>
  <c r="BS918" i="1" s="1"/>
  <c r="BD917" i="1"/>
  <c r="BP922" i="1" l="1"/>
  <c r="BQ921" i="1"/>
  <c r="BV920" i="1"/>
  <c r="BN920" i="1"/>
  <c r="BO920" i="1"/>
  <c r="BT919" i="1"/>
  <c r="AP921" i="1"/>
  <c r="BL921" i="1" s="1"/>
  <c r="Z920" i="1"/>
  <c r="AD920" i="1" s="1"/>
  <c r="Y921" i="1"/>
  <c r="AC920" i="1"/>
  <c r="AM920" i="1"/>
  <c r="BJ920" i="1" s="1"/>
  <c r="BE919" i="1"/>
  <c r="AL919" i="1"/>
  <c r="BI919" i="1" s="1"/>
  <c r="BS919" i="1" s="1"/>
  <c r="BD918" i="1"/>
  <c r="AG920" i="1"/>
  <c r="AN921" i="1"/>
  <c r="BK921" i="1" s="1"/>
  <c r="BU921" i="1" s="1"/>
  <c r="BF920" i="1"/>
  <c r="L923" i="1"/>
  <c r="AB922" i="1"/>
  <c r="M923" i="1"/>
  <c r="S923" i="1" s="1"/>
  <c r="Q922" i="1"/>
  <c r="P922" i="1"/>
  <c r="R921" i="1"/>
  <c r="BO921" i="1" l="1"/>
  <c r="BT920" i="1"/>
  <c r="BQ922" i="1"/>
  <c r="BV921" i="1"/>
  <c r="BN921" i="1"/>
  <c r="BP923" i="1"/>
  <c r="AP922" i="1"/>
  <c r="BL922" i="1" s="1"/>
  <c r="L924" i="1"/>
  <c r="AB923" i="1"/>
  <c r="Q923" i="1"/>
  <c r="M924" i="1"/>
  <c r="S924" i="1" s="1"/>
  <c r="AG921" i="1"/>
  <c r="AM921" i="1"/>
  <c r="BJ921" i="1" s="1"/>
  <c r="BE920" i="1"/>
  <c r="P923" i="1"/>
  <c r="R922" i="1"/>
  <c r="AN922" i="1"/>
  <c r="BK922" i="1" s="1"/>
  <c r="BU922" i="1" s="1"/>
  <c r="BF921" i="1"/>
  <c r="AL920" i="1"/>
  <c r="BI920" i="1" s="1"/>
  <c r="BS920" i="1" s="1"/>
  <c r="BD919" i="1"/>
  <c r="Z921" i="1"/>
  <c r="AD921" i="1" s="1"/>
  <c r="Y922" i="1"/>
  <c r="AC921" i="1"/>
  <c r="BP924" i="1" l="1"/>
  <c r="BN922" i="1"/>
  <c r="BO922" i="1"/>
  <c r="BT921" i="1"/>
  <c r="BQ923" i="1"/>
  <c r="BV922" i="1"/>
  <c r="AP923" i="1"/>
  <c r="BL923" i="1" s="1"/>
  <c r="BK923" i="1"/>
  <c r="BU923" i="1" s="1"/>
  <c r="Z922" i="1"/>
  <c r="AD922" i="1" s="1"/>
  <c r="AC922" i="1"/>
  <c r="Y923" i="1"/>
  <c r="AM922" i="1"/>
  <c r="BJ922" i="1" s="1"/>
  <c r="BE921" i="1"/>
  <c r="AN923" i="1"/>
  <c r="BF922" i="1"/>
  <c r="AL921" i="1"/>
  <c r="BI921" i="1" s="1"/>
  <c r="BS921" i="1" s="1"/>
  <c r="BD920" i="1"/>
  <c r="P924" i="1"/>
  <c r="R923" i="1"/>
  <c r="AG922" i="1"/>
  <c r="L925" i="1"/>
  <c r="AB924" i="1"/>
  <c r="M925" i="1"/>
  <c r="S925" i="1" s="1"/>
  <c r="Q924" i="1"/>
  <c r="BN923" i="1" l="1"/>
  <c r="BO923" i="1"/>
  <c r="BT922" i="1"/>
  <c r="BP925" i="1"/>
  <c r="BQ924" i="1"/>
  <c r="BV923" i="1"/>
  <c r="AP924" i="1"/>
  <c r="BL924" i="1" s="1"/>
  <c r="AL922" i="1"/>
  <c r="BI922" i="1" s="1"/>
  <c r="BS922" i="1" s="1"/>
  <c r="BD921" i="1"/>
  <c r="Z923" i="1"/>
  <c r="AD923" i="1" s="1"/>
  <c r="Y924" i="1"/>
  <c r="AC923" i="1"/>
  <c r="AG923" i="1"/>
  <c r="AM923" i="1"/>
  <c r="BJ923" i="1" s="1"/>
  <c r="BE922" i="1"/>
  <c r="L926" i="1"/>
  <c r="AB925" i="1"/>
  <c r="Q925" i="1"/>
  <c r="M926" i="1"/>
  <c r="S926" i="1" s="1"/>
  <c r="P925" i="1"/>
  <c r="R924" i="1"/>
  <c r="AN924" i="1"/>
  <c r="BK924" i="1" s="1"/>
  <c r="BU924" i="1" s="1"/>
  <c r="BF923" i="1"/>
  <c r="BO924" i="1" l="1"/>
  <c r="BT923" i="1"/>
  <c r="BQ925" i="1"/>
  <c r="BV924" i="1"/>
  <c r="BP926" i="1"/>
  <c r="BN924" i="1"/>
  <c r="AP925" i="1"/>
  <c r="BL925" i="1" s="1"/>
  <c r="AM924" i="1"/>
  <c r="BJ924" i="1" s="1"/>
  <c r="BE923" i="1"/>
  <c r="Z924" i="1"/>
  <c r="AD924" i="1" s="1"/>
  <c r="Y925" i="1"/>
  <c r="AC924" i="1"/>
  <c r="AN925" i="1"/>
  <c r="BK925" i="1" s="1"/>
  <c r="BU925" i="1" s="1"/>
  <c r="BF924" i="1"/>
  <c r="P926" i="1"/>
  <c r="R925" i="1"/>
  <c r="L927" i="1"/>
  <c r="AB926" i="1"/>
  <c r="M927" i="1"/>
  <c r="S927" i="1" s="1"/>
  <c r="Q926" i="1"/>
  <c r="AG924" i="1"/>
  <c r="AL923" i="1"/>
  <c r="BI923" i="1" s="1"/>
  <c r="BS923" i="1" s="1"/>
  <c r="BD922" i="1"/>
  <c r="BN925" i="1" l="1"/>
  <c r="BP927" i="1"/>
  <c r="BO925" i="1"/>
  <c r="BT924" i="1"/>
  <c r="BQ926" i="1"/>
  <c r="BV925" i="1"/>
  <c r="AP926" i="1"/>
  <c r="BL926" i="1" s="1"/>
  <c r="P927" i="1"/>
  <c r="R926" i="1"/>
  <c r="Z925" i="1"/>
  <c r="AD925" i="1" s="1"/>
  <c r="Y926" i="1"/>
  <c r="AC925" i="1"/>
  <c r="AL924" i="1"/>
  <c r="BI924" i="1" s="1"/>
  <c r="BS924" i="1" s="1"/>
  <c r="BD923" i="1"/>
  <c r="AG925" i="1"/>
  <c r="L928" i="1"/>
  <c r="AB927" i="1"/>
  <c r="Q927" i="1"/>
  <c r="M928" i="1"/>
  <c r="S928" i="1" s="1"/>
  <c r="AN926" i="1"/>
  <c r="BK926" i="1" s="1"/>
  <c r="BU926" i="1" s="1"/>
  <c r="BF925" i="1"/>
  <c r="AM925" i="1"/>
  <c r="BJ925" i="1" s="1"/>
  <c r="BE924" i="1"/>
  <c r="BP928" i="1" l="1"/>
  <c r="BQ927" i="1"/>
  <c r="BV926" i="1"/>
  <c r="BO926" i="1"/>
  <c r="BT925" i="1"/>
  <c r="BN926" i="1"/>
  <c r="AP927" i="1"/>
  <c r="BL927" i="1" s="1"/>
  <c r="AM926" i="1"/>
  <c r="BJ926" i="1" s="1"/>
  <c r="BE925" i="1"/>
  <c r="AG926" i="1"/>
  <c r="Z926" i="1"/>
  <c r="AD926" i="1" s="1"/>
  <c r="Y927" i="1"/>
  <c r="AC926" i="1"/>
  <c r="AN927" i="1"/>
  <c r="BK927" i="1" s="1"/>
  <c r="BU927" i="1" s="1"/>
  <c r="BF926" i="1"/>
  <c r="L929" i="1"/>
  <c r="AB928" i="1"/>
  <c r="Q928" i="1"/>
  <c r="M929" i="1"/>
  <c r="S929" i="1" s="1"/>
  <c r="AL925" i="1"/>
  <c r="BI925" i="1" s="1"/>
  <c r="BS925" i="1" s="1"/>
  <c r="BD924" i="1"/>
  <c r="P928" i="1"/>
  <c r="R927" i="1"/>
  <c r="BQ928" i="1" l="1"/>
  <c r="BV927" i="1"/>
  <c r="BO927" i="1"/>
  <c r="BT926" i="1"/>
  <c r="BP929" i="1"/>
  <c r="BN927" i="1"/>
  <c r="AP928" i="1"/>
  <c r="BL928" i="1" s="1"/>
  <c r="P929" i="1"/>
  <c r="R928" i="1"/>
  <c r="AG927" i="1"/>
  <c r="AN928" i="1"/>
  <c r="BK928" i="1" s="1"/>
  <c r="BU928" i="1" s="1"/>
  <c r="BF927" i="1"/>
  <c r="AL926" i="1"/>
  <c r="BI926" i="1" s="1"/>
  <c r="BS926" i="1" s="1"/>
  <c r="BD925" i="1"/>
  <c r="L930" i="1"/>
  <c r="AB929" i="1"/>
  <c r="Q929" i="1"/>
  <c r="M930" i="1"/>
  <c r="S930" i="1" s="1"/>
  <c r="Z927" i="1"/>
  <c r="AD927" i="1" s="1"/>
  <c r="Y928" i="1"/>
  <c r="AC927" i="1"/>
  <c r="AM927" i="1"/>
  <c r="BJ927" i="1" s="1"/>
  <c r="BE926" i="1"/>
  <c r="BN928" i="1" l="1"/>
  <c r="BP930" i="1"/>
  <c r="BQ929" i="1"/>
  <c r="BV928" i="1"/>
  <c r="BO928" i="1"/>
  <c r="BT927" i="1"/>
  <c r="AP929" i="1"/>
  <c r="BL929" i="1" s="1"/>
  <c r="AM928" i="1"/>
  <c r="BJ928" i="1" s="1"/>
  <c r="BE927" i="1"/>
  <c r="AG928" i="1"/>
  <c r="AL927" i="1"/>
  <c r="BI927" i="1" s="1"/>
  <c r="BS927" i="1" s="1"/>
  <c r="BD926" i="1"/>
  <c r="Z928" i="1"/>
  <c r="AD928" i="1" s="1"/>
  <c r="Y929" i="1"/>
  <c r="AC928" i="1"/>
  <c r="L931" i="1"/>
  <c r="AB930" i="1"/>
  <c r="Q930" i="1"/>
  <c r="M931" i="1"/>
  <c r="S931" i="1" s="1"/>
  <c r="AN929" i="1"/>
  <c r="BK929" i="1" s="1"/>
  <c r="BU929" i="1" s="1"/>
  <c r="BF928" i="1"/>
  <c r="P930" i="1"/>
  <c r="R929" i="1"/>
  <c r="BP931" i="1" l="1"/>
  <c r="BQ930" i="1"/>
  <c r="BV929" i="1"/>
  <c r="BN929" i="1"/>
  <c r="BO929" i="1"/>
  <c r="BT928" i="1"/>
  <c r="AP930" i="1"/>
  <c r="BL930" i="1" s="1"/>
  <c r="P931" i="1"/>
  <c r="R930" i="1"/>
  <c r="AG929" i="1"/>
  <c r="Z929" i="1"/>
  <c r="AD929" i="1" s="1"/>
  <c r="Y930" i="1"/>
  <c r="AC929" i="1"/>
  <c r="AN930" i="1"/>
  <c r="BK930" i="1" s="1"/>
  <c r="BU930" i="1" s="1"/>
  <c r="BF929" i="1"/>
  <c r="L932" i="1"/>
  <c r="AB931" i="1"/>
  <c r="Q931" i="1"/>
  <c r="M932" i="1"/>
  <c r="S932" i="1" s="1"/>
  <c r="AL928" i="1"/>
  <c r="BI928" i="1" s="1"/>
  <c r="BS928" i="1" s="1"/>
  <c r="BD927" i="1"/>
  <c r="AM929" i="1"/>
  <c r="BJ929" i="1" s="1"/>
  <c r="BE928" i="1"/>
  <c r="BO930" i="1" l="1"/>
  <c r="BT929" i="1"/>
  <c r="BN930" i="1"/>
  <c r="BP932" i="1"/>
  <c r="BQ931" i="1"/>
  <c r="BV930" i="1"/>
  <c r="AP931" i="1"/>
  <c r="BL931" i="1" s="1"/>
  <c r="AN931" i="1"/>
  <c r="BK931" i="1" s="1"/>
  <c r="BU931" i="1" s="1"/>
  <c r="BF930" i="1"/>
  <c r="AG930" i="1"/>
  <c r="AL929" i="1"/>
  <c r="BI929" i="1" s="1"/>
  <c r="BS929" i="1" s="1"/>
  <c r="BD928" i="1"/>
  <c r="Z930" i="1"/>
  <c r="AD930" i="1" s="1"/>
  <c r="Y931" i="1"/>
  <c r="AC930" i="1"/>
  <c r="AM930" i="1"/>
  <c r="BJ930" i="1" s="1"/>
  <c r="BE929" i="1"/>
  <c r="L933" i="1"/>
  <c r="AB932" i="1"/>
  <c r="M933" i="1"/>
  <c r="S933" i="1" s="1"/>
  <c r="Q932" i="1"/>
  <c r="P932" i="1"/>
  <c r="R931" i="1"/>
  <c r="BQ932" i="1" l="1"/>
  <c r="BV931" i="1"/>
  <c r="BP933" i="1"/>
  <c r="BO931" i="1"/>
  <c r="BT930" i="1"/>
  <c r="BN931" i="1"/>
  <c r="AP932" i="1"/>
  <c r="BL932" i="1" s="1"/>
  <c r="L934" i="1"/>
  <c r="AB933" i="1"/>
  <c r="Q933" i="1"/>
  <c r="M934" i="1"/>
  <c r="S934" i="1" s="1"/>
  <c r="AG931" i="1"/>
  <c r="P933" i="1"/>
  <c r="R932" i="1"/>
  <c r="Z931" i="1"/>
  <c r="AD931" i="1" s="1"/>
  <c r="AC931" i="1"/>
  <c r="Y932" i="1"/>
  <c r="AM931" i="1"/>
  <c r="BJ931" i="1" s="1"/>
  <c r="BE930" i="1"/>
  <c r="AL930" i="1"/>
  <c r="BI930" i="1" s="1"/>
  <c r="BS930" i="1" s="1"/>
  <c r="BD929" i="1"/>
  <c r="AN932" i="1"/>
  <c r="BK932" i="1" s="1"/>
  <c r="BU932" i="1" s="1"/>
  <c r="BF931" i="1"/>
  <c r="BP934" i="1" l="1"/>
  <c r="BO932" i="1"/>
  <c r="BT931" i="1"/>
  <c r="BQ933" i="1"/>
  <c r="BV932" i="1"/>
  <c r="BN932" i="1"/>
  <c r="AP933" i="1"/>
  <c r="BL933" i="1" s="1"/>
  <c r="P934" i="1"/>
  <c r="R933" i="1"/>
  <c r="AN933" i="1"/>
  <c r="BK933" i="1" s="1"/>
  <c r="BU933" i="1" s="1"/>
  <c r="BF932" i="1"/>
  <c r="AM932" i="1"/>
  <c r="BJ932" i="1" s="1"/>
  <c r="BE931" i="1"/>
  <c r="Z932" i="1"/>
  <c r="AD932" i="1" s="1"/>
  <c r="Y933" i="1"/>
  <c r="AC932" i="1"/>
  <c r="AL931" i="1"/>
  <c r="BI931" i="1" s="1"/>
  <c r="BS931" i="1" s="1"/>
  <c r="BD930" i="1"/>
  <c r="AG932" i="1"/>
  <c r="L935" i="1"/>
  <c r="AB934" i="1"/>
  <c r="M935" i="1"/>
  <c r="S935" i="1" s="1"/>
  <c r="Q934" i="1"/>
  <c r="BN933" i="1" l="1"/>
  <c r="BQ934" i="1"/>
  <c r="BV933" i="1"/>
  <c r="BP935" i="1"/>
  <c r="BO933" i="1"/>
  <c r="BT932" i="1"/>
  <c r="AP934" i="1"/>
  <c r="BL934" i="1" s="1"/>
  <c r="AG933" i="1"/>
  <c r="Z933" i="1"/>
  <c r="AD933" i="1" s="1"/>
  <c r="AC933" i="1"/>
  <c r="Y934" i="1"/>
  <c r="AN934" i="1"/>
  <c r="BK934" i="1" s="1"/>
  <c r="BU934" i="1" s="1"/>
  <c r="BF933" i="1"/>
  <c r="AL932" i="1"/>
  <c r="BI932" i="1" s="1"/>
  <c r="BS932" i="1" s="1"/>
  <c r="BD931" i="1"/>
  <c r="L936" i="1"/>
  <c r="AB935" i="1"/>
  <c r="Q935" i="1"/>
  <c r="M936" i="1"/>
  <c r="S936" i="1" s="1"/>
  <c r="AM933" i="1"/>
  <c r="BJ933" i="1" s="1"/>
  <c r="BE932" i="1"/>
  <c r="P935" i="1"/>
  <c r="R934" i="1"/>
  <c r="BQ935" i="1" l="1"/>
  <c r="BV934" i="1"/>
  <c r="BO934" i="1"/>
  <c r="BT933" i="1"/>
  <c r="BP936" i="1"/>
  <c r="BN934" i="1"/>
  <c r="AP935" i="1"/>
  <c r="BL935" i="1" s="1"/>
  <c r="P936" i="1"/>
  <c r="R935" i="1"/>
  <c r="AM934" i="1"/>
  <c r="BJ934" i="1" s="1"/>
  <c r="BE933" i="1"/>
  <c r="L937" i="1"/>
  <c r="AB936" i="1"/>
  <c r="M937" i="1"/>
  <c r="S937" i="1" s="1"/>
  <c r="Q936" i="1"/>
  <c r="AG934" i="1"/>
  <c r="AL933" i="1"/>
  <c r="BI933" i="1" s="1"/>
  <c r="BS933" i="1" s="1"/>
  <c r="BD932" i="1"/>
  <c r="AN935" i="1"/>
  <c r="BK935" i="1" s="1"/>
  <c r="BU935" i="1" s="1"/>
  <c r="BF934" i="1"/>
  <c r="Z934" i="1"/>
  <c r="AD934" i="1" s="1"/>
  <c r="AC934" i="1"/>
  <c r="Y935" i="1"/>
  <c r="BO935" i="1" l="1"/>
  <c r="BT934" i="1"/>
  <c r="BP937" i="1"/>
  <c r="BQ936" i="1"/>
  <c r="BV935" i="1"/>
  <c r="BN935" i="1"/>
  <c r="AP936" i="1"/>
  <c r="BL936" i="1" s="1"/>
  <c r="AL934" i="1"/>
  <c r="BI934" i="1" s="1"/>
  <c r="BS934" i="1" s="1"/>
  <c r="BD933" i="1"/>
  <c r="AM935" i="1"/>
  <c r="BJ935" i="1" s="1"/>
  <c r="BE934" i="1"/>
  <c r="Z935" i="1"/>
  <c r="AD935" i="1" s="1"/>
  <c r="Y936" i="1"/>
  <c r="AC935" i="1"/>
  <c r="AN936" i="1"/>
  <c r="BK936" i="1" s="1"/>
  <c r="BU936" i="1" s="1"/>
  <c r="BF935" i="1"/>
  <c r="AG935" i="1"/>
  <c r="L938" i="1"/>
  <c r="AB937" i="1"/>
  <c r="M938" i="1"/>
  <c r="S938" i="1" s="1"/>
  <c r="Q937" i="1"/>
  <c r="P937" i="1"/>
  <c r="R936" i="1"/>
  <c r="BN936" i="1" l="1"/>
  <c r="BQ937" i="1"/>
  <c r="BV936" i="1"/>
  <c r="BO936" i="1"/>
  <c r="BT935" i="1"/>
  <c r="BP938" i="1"/>
  <c r="AP937" i="1"/>
  <c r="BL937" i="1" s="1"/>
  <c r="AN937" i="1"/>
  <c r="BK937" i="1" s="1"/>
  <c r="BU937" i="1" s="1"/>
  <c r="BF936" i="1"/>
  <c r="P938" i="1"/>
  <c r="R937" i="1"/>
  <c r="AM936" i="1"/>
  <c r="BJ936" i="1" s="1"/>
  <c r="BE935" i="1"/>
  <c r="L939" i="1"/>
  <c r="AB938" i="1"/>
  <c r="M939" i="1"/>
  <c r="S939" i="1" s="1"/>
  <c r="Q938" i="1"/>
  <c r="AG936" i="1"/>
  <c r="Z936" i="1"/>
  <c r="AD936" i="1" s="1"/>
  <c r="Y937" i="1"/>
  <c r="AC936" i="1"/>
  <c r="AL935" i="1"/>
  <c r="BI935" i="1" s="1"/>
  <c r="BS935" i="1" s="1"/>
  <c r="BD934" i="1"/>
  <c r="BP939" i="1" l="1"/>
  <c r="BQ938" i="1"/>
  <c r="BV937" i="1"/>
  <c r="BO937" i="1"/>
  <c r="BT936" i="1"/>
  <c r="BN937" i="1"/>
  <c r="AP938" i="1"/>
  <c r="BL938" i="1" s="1"/>
  <c r="AL936" i="1"/>
  <c r="BI936" i="1" s="1"/>
  <c r="BS936" i="1" s="1"/>
  <c r="BD935" i="1"/>
  <c r="P939" i="1"/>
  <c r="R938" i="1"/>
  <c r="AG937" i="1"/>
  <c r="L940" i="1"/>
  <c r="AB939" i="1"/>
  <c r="M940" i="1"/>
  <c r="S940" i="1" s="1"/>
  <c r="Q939" i="1"/>
  <c r="Z937" i="1"/>
  <c r="AD937" i="1" s="1"/>
  <c r="Y938" i="1"/>
  <c r="AC937" i="1"/>
  <c r="AM937" i="1"/>
  <c r="BJ937" i="1" s="1"/>
  <c r="BE936" i="1"/>
  <c r="AN938" i="1"/>
  <c r="BK938" i="1" s="1"/>
  <c r="BU938" i="1" s="1"/>
  <c r="BF937" i="1"/>
  <c r="BN938" i="1" l="1"/>
  <c r="BO938" i="1"/>
  <c r="BT937" i="1"/>
  <c r="BP940" i="1"/>
  <c r="BQ939" i="1"/>
  <c r="BV938" i="1"/>
  <c r="AP939" i="1"/>
  <c r="BL939" i="1" s="1"/>
  <c r="Z938" i="1"/>
  <c r="AD938" i="1" s="1"/>
  <c r="AC938" i="1"/>
  <c r="Y939" i="1"/>
  <c r="L941" i="1"/>
  <c r="AB940" i="1"/>
  <c r="M941" i="1"/>
  <c r="S941" i="1" s="1"/>
  <c r="Q940" i="1"/>
  <c r="P940" i="1"/>
  <c r="R939" i="1"/>
  <c r="AN939" i="1"/>
  <c r="BK939" i="1" s="1"/>
  <c r="BU939" i="1" s="1"/>
  <c r="BF938" i="1"/>
  <c r="AM938" i="1"/>
  <c r="BJ938" i="1" s="1"/>
  <c r="BE937" i="1"/>
  <c r="AG938" i="1"/>
  <c r="AL937" i="1"/>
  <c r="BI937" i="1" s="1"/>
  <c r="BS937" i="1" s="1"/>
  <c r="BD936" i="1"/>
  <c r="BQ940" i="1" l="1"/>
  <c r="BV939" i="1"/>
  <c r="BO939" i="1"/>
  <c r="BT938" i="1"/>
  <c r="BP941" i="1"/>
  <c r="BN939" i="1"/>
  <c r="AP940" i="1"/>
  <c r="BL940" i="1" s="1"/>
  <c r="AL938" i="1"/>
  <c r="BI938" i="1" s="1"/>
  <c r="BS938" i="1" s="1"/>
  <c r="BD937" i="1"/>
  <c r="AM939" i="1"/>
  <c r="BJ939" i="1" s="1"/>
  <c r="BE938" i="1"/>
  <c r="P941" i="1"/>
  <c r="R940" i="1"/>
  <c r="L942" i="1"/>
  <c r="AB941" i="1"/>
  <c r="M942" i="1"/>
  <c r="S942" i="1" s="1"/>
  <c r="Q941" i="1"/>
  <c r="Z939" i="1"/>
  <c r="AD939" i="1" s="1"/>
  <c r="Y940" i="1"/>
  <c r="AC939" i="1"/>
  <c r="AG939" i="1"/>
  <c r="AN940" i="1"/>
  <c r="BK940" i="1" s="1"/>
  <c r="BU940" i="1" s="1"/>
  <c r="BF939" i="1"/>
  <c r="BN940" i="1" l="1"/>
  <c r="BO940" i="1"/>
  <c r="BT939" i="1"/>
  <c r="BQ941" i="1"/>
  <c r="BV940" i="1"/>
  <c r="BP942" i="1"/>
  <c r="AP941" i="1"/>
  <c r="BL941" i="1" s="1"/>
  <c r="Z940" i="1"/>
  <c r="AD940" i="1" s="1"/>
  <c r="Y941" i="1"/>
  <c r="AC940" i="1"/>
  <c r="AN941" i="1"/>
  <c r="BK941" i="1" s="1"/>
  <c r="BU941" i="1" s="1"/>
  <c r="BF940" i="1"/>
  <c r="L943" i="1"/>
  <c r="AB942" i="1"/>
  <c r="Q942" i="1"/>
  <c r="M943" i="1"/>
  <c r="S943" i="1" s="1"/>
  <c r="AM940" i="1"/>
  <c r="BJ940" i="1" s="1"/>
  <c r="BE939" i="1"/>
  <c r="AG940" i="1"/>
  <c r="P942" i="1"/>
  <c r="R941" i="1"/>
  <c r="AL939" i="1"/>
  <c r="BI939" i="1" s="1"/>
  <c r="BS939" i="1" s="1"/>
  <c r="BD938" i="1"/>
  <c r="BP943" i="1" l="1"/>
  <c r="BO941" i="1"/>
  <c r="BT940" i="1"/>
  <c r="BQ942" i="1"/>
  <c r="BV941" i="1"/>
  <c r="BN941" i="1"/>
  <c r="AP942" i="1"/>
  <c r="BL942" i="1" s="1"/>
  <c r="AN942" i="1"/>
  <c r="BK942" i="1" s="1"/>
  <c r="BU942" i="1" s="1"/>
  <c r="BF941" i="1"/>
  <c r="AL940" i="1"/>
  <c r="BI940" i="1" s="1"/>
  <c r="BS940" i="1" s="1"/>
  <c r="BD939" i="1"/>
  <c r="AG941" i="1"/>
  <c r="P943" i="1"/>
  <c r="R942" i="1"/>
  <c r="AM941" i="1"/>
  <c r="BJ941" i="1" s="1"/>
  <c r="BE940" i="1"/>
  <c r="L944" i="1"/>
  <c r="AB943" i="1"/>
  <c r="M944" i="1"/>
  <c r="S944" i="1" s="1"/>
  <c r="Q943" i="1"/>
  <c r="Z941" i="1"/>
  <c r="AD941" i="1" s="1"/>
  <c r="Y942" i="1"/>
  <c r="AC941" i="1"/>
  <c r="BN942" i="1" l="1"/>
  <c r="BO942" i="1"/>
  <c r="BT941" i="1"/>
  <c r="BQ943" i="1"/>
  <c r="BV942" i="1"/>
  <c r="BP944" i="1"/>
  <c r="AP943" i="1"/>
  <c r="BL943" i="1" s="1"/>
  <c r="P944" i="1"/>
  <c r="R943" i="1"/>
  <c r="AL941" i="1"/>
  <c r="BI941" i="1" s="1"/>
  <c r="BS941" i="1" s="1"/>
  <c r="BD940" i="1"/>
  <c r="Z942" i="1"/>
  <c r="AD942" i="1" s="1"/>
  <c r="Y943" i="1"/>
  <c r="AC942" i="1"/>
  <c r="L945" i="1"/>
  <c r="AB944" i="1"/>
  <c r="M945" i="1"/>
  <c r="S945" i="1" s="1"/>
  <c r="Q944" i="1"/>
  <c r="AM942" i="1"/>
  <c r="BJ942" i="1" s="1"/>
  <c r="BE941" i="1"/>
  <c r="AG942" i="1"/>
  <c r="AN943" i="1"/>
  <c r="BK943" i="1" s="1"/>
  <c r="BU943" i="1" s="1"/>
  <c r="BF942" i="1"/>
  <c r="BP945" i="1" l="1"/>
  <c r="BO943" i="1"/>
  <c r="BT942" i="1"/>
  <c r="BQ944" i="1"/>
  <c r="BV943" i="1"/>
  <c r="BN943" i="1"/>
  <c r="AP944" i="1"/>
  <c r="BL944" i="1" s="1"/>
  <c r="AM943" i="1"/>
  <c r="BJ943" i="1" s="1"/>
  <c r="BE942" i="1"/>
  <c r="L946" i="1"/>
  <c r="AB945" i="1"/>
  <c r="M946" i="1"/>
  <c r="S946" i="1" s="1"/>
  <c r="Q945" i="1"/>
  <c r="AN944" i="1"/>
  <c r="BK944" i="1" s="1"/>
  <c r="BU944" i="1" s="1"/>
  <c r="BF943" i="1"/>
  <c r="AL942" i="1"/>
  <c r="BI942" i="1" s="1"/>
  <c r="BS942" i="1" s="1"/>
  <c r="BD941" i="1"/>
  <c r="AG943" i="1"/>
  <c r="Z943" i="1"/>
  <c r="AD943" i="1" s="1"/>
  <c r="Y944" i="1"/>
  <c r="AC943" i="1"/>
  <c r="P945" i="1"/>
  <c r="R944" i="1"/>
  <c r="BN944" i="1" l="1"/>
  <c r="BO944" i="1"/>
  <c r="BT943" i="1"/>
  <c r="BQ945" i="1"/>
  <c r="BV944" i="1"/>
  <c r="BP946" i="1"/>
  <c r="AP945" i="1"/>
  <c r="BL945" i="1" s="1"/>
  <c r="AG944" i="1"/>
  <c r="L947" i="1"/>
  <c r="AB946" i="1"/>
  <c r="M947" i="1"/>
  <c r="S947" i="1" s="1"/>
  <c r="Q946" i="1"/>
  <c r="P946" i="1"/>
  <c r="R945" i="1"/>
  <c r="AN945" i="1"/>
  <c r="BK945" i="1" s="1"/>
  <c r="BU945" i="1" s="1"/>
  <c r="BF944" i="1"/>
  <c r="Z944" i="1"/>
  <c r="AD944" i="1" s="1"/>
  <c r="Y945" i="1"/>
  <c r="AC944" i="1"/>
  <c r="AL943" i="1"/>
  <c r="BI943" i="1" s="1"/>
  <c r="BS943" i="1" s="1"/>
  <c r="BD942" i="1"/>
  <c r="AM944" i="1"/>
  <c r="BJ944" i="1" s="1"/>
  <c r="BE943" i="1"/>
  <c r="BP947" i="1" l="1"/>
  <c r="BO945" i="1"/>
  <c r="BT944" i="1"/>
  <c r="BL946" i="1"/>
  <c r="BQ946" i="1"/>
  <c r="BV945" i="1"/>
  <c r="BN945" i="1"/>
  <c r="BS944" i="1"/>
  <c r="AP946" i="1"/>
  <c r="AM945" i="1"/>
  <c r="BJ945" i="1" s="1"/>
  <c r="BE944" i="1"/>
  <c r="Z945" i="1"/>
  <c r="AD945" i="1" s="1"/>
  <c r="Y946" i="1"/>
  <c r="AC945" i="1"/>
  <c r="P947" i="1"/>
  <c r="R946" i="1"/>
  <c r="L948" i="1"/>
  <c r="AB947" i="1"/>
  <c r="M948" i="1"/>
  <c r="S948" i="1" s="1"/>
  <c r="Q947" i="1"/>
  <c r="AL944" i="1"/>
  <c r="BI944" i="1" s="1"/>
  <c r="BD943" i="1"/>
  <c r="AN946" i="1"/>
  <c r="BK946" i="1" s="1"/>
  <c r="BU946" i="1" s="1"/>
  <c r="BF945" i="1"/>
  <c r="AG945" i="1"/>
  <c r="BN946" i="1" l="1"/>
  <c r="BO946" i="1"/>
  <c r="BT945" i="1"/>
  <c r="BQ947" i="1"/>
  <c r="BV946" i="1"/>
  <c r="BP948" i="1"/>
  <c r="AP947" i="1"/>
  <c r="BL947" i="1" s="1"/>
  <c r="AG946" i="1"/>
  <c r="AL945" i="1"/>
  <c r="BI945" i="1" s="1"/>
  <c r="BS945" i="1" s="1"/>
  <c r="BD944" i="1"/>
  <c r="L949" i="1"/>
  <c r="AB948" i="1"/>
  <c r="M949" i="1"/>
  <c r="S949" i="1" s="1"/>
  <c r="Q948" i="1"/>
  <c r="Z946" i="1"/>
  <c r="AD946" i="1" s="1"/>
  <c r="AC946" i="1"/>
  <c r="Y947" i="1"/>
  <c r="AN947" i="1"/>
  <c r="BK947" i="1" s="1"/>
  <c r="BU947" i="1" s="1"/>
  <c r="BF946" i="1"/>
  <c r="P948" i="1"/>
  <c r="R947" i="1"/>
  <c r="AM946" i="1"/>
  <c r="BJ946" i="1" s="1"/>
  <c r="BE945" i="1"/>
  <c r="BP949" i="1" l="1"/>
  <c r="BO947" i="1"/>
  <c r="BT946" i="1"/>
  <c r="BQ948" i="1"/>
  <c r="BV947" i="1"/>
  <c r="BN947" i="1"/>
  <c r="AP948" i="1"/>
  <c r="BL948" i="1" s="1"/>
  <c r="AN948" i="1"/>
  <c r="BK948" i="1" s="1"/>
  <c r="BU948" i="1" s="1"/>
  <c r="BF947" i="1"/>
  <c r="AL946" i="1"/>
  <c r="BI946" i="1" s="1"/>
  <c r="BS946" i="1" s="1"/>
  <c r="BD945" i="1"/>
  <c r="P949" i="1"/>
  <c r="R948" i="1"/>
  <c r="AM947" i="1"/>
  <c r="BJ947" i="1" s="1"/>
  <c r="BE946" i="1"/>
  <c r="Z947" i="1"/>
  <c r="AD947" i="1" s="1"/>
  <c r="Y948" i="1"/>
  <c r="AC947" i="1"/>
  <c r="L950" i="1"/>
  <c r="AB949" i="1"/>
  <c r="M950" i="1"/>
  <c r="S950" i="1" s="1"/>
  <c r="Q949" i="1"/>
  <c r="AG947" i="1"/>
  <c r="BN948" i="1" l="1"/>
  <c r="BO948" i="1"/>
  <c r="BT947" i="1"/>
  <c r="BQ949" i="1"/>
  <c r="BV948" i="1"/>
  <c r="BP950" i="1"/>
  <c r="AP949" i="1"/>
  <c r="BL949" i="1" s="1"/>
  <c r="AG948" i="1"/>
  <c r="L951" i="1"/>
  <c r="AB950" i="1"/>
  <c r="M951" i="1"/>
  <c r="S951" i="1" s="1"/>
  <c r="Q950" i="1"/>
  <c r="AL947" i="1"/>
  <c r="BI947" i="1" s="1"/>
  <c r="BS947" i="1" s="1"/>
  <c r="BD946" i="1"/>
  <c r="Z948" i="1"/>
  <c r="AD948" i="1" s="1"/>
  <c r="Y949" i="1"/>
  <c r="AC948" i="1"/>
  <c r="AM948" i="1"/>
  <c r="BJ948" i="1" s="1"/>
  <c r="BE947" i="1"/>
  <c r="P950" i="1"/>
  <c r="R949" i="1"/>
  <c r="AN949" i="1"/>
  <c r="BK949" i="1" s="1"/>
  <c r="BU949" i="1" s="1"/>
  <c r="BF948" i="1"/>
  <c r="BP951" i="1" l="1"/>
  <c r="BO949" i="1"/>
  <c r="BT948" i="1"/>
  <c r="BQ950" i="1"/>
  <c r="BV949" i="1"/>
  <c r="BN949" i="1"/>
  <c r="AP950" i="1"/>
  <c r="BL950" i="1" s="1"/>
  <c r="AM949" i="1"/>
  <c r="BJ949" i="1" s="1"/>
  <c r="BE948" i="1"/>
  <c r="AN950" i="1"/>
  <c r="BK950" i="1" s="1"/>
  <c r="BU950" i="1" s="1"/>
  <c r="BF949" i="1"/>
  <c r="AL948" i="1"/>
  <c r="BI948" i="1" s="1"/>
  <c r="BS948" i="1" s="1"/>
  <c r="BD947" i="1"/>
  <c r="L952" i="1"/>
  <c r="AB951" i="1"/>
  <c r="M952" i="1"/>
  <c r="S952" i="1" s="1"/>
  <c r="Q951" i="1"/>
  <c r="Z949" i="1"/>
  <c r="AD949" i="1" s="1"/>
  <c r="Y950" i="1"/>
  <c r="AC949" i="1"/>
  <c r="P951" i="1"/>
  <c r="R950" i="1"/>
  <c r="AG949" i="1"/>
  <c r="BN950" i="1" l="1"/>
  <c r="BO950" i="1"/>
  <c r="BT949" i="1"/>
  <c r="BQ951" i="1"/>
  <c r="BV950" i="1"/>
  <c r="BP952" i="1"/>
  <c r="AP951" i="1"/>
  <c r="BL951" i="1" s="1"/>
  <c r="AG950" i="1"/>
  <c r="Z950" i="1"/>
  <c r="AD950" i="1" s="1"/>
  <c r="Y951" i="1"/>
  <c r="AC950" i="1"/>
  <c r="AN951" i="1"/>
  <c r="BK951" i="1" s="1"/>
  <c r="BU951" i="1" s="1"/>
  <c r="BF950" i="1"/>
  <c r="L953" i="1"/>
  <c r="AB952" i="1"/>
  <c r="M953" i="1"/>
  <c r="S953" i="1" s="1"/>
  <c r="Q952" i="1"/>
  <c r="P952" i="1"/>
  <c r="R951" i="1"/>
  <c r="AL949" i="1"/>
  <c r="BI949" i="1" s="1"/>
  <c r="BS949" i="1" s="1"/>
  <c r="BD948" i="1"/>
  <c r="AM950" i="1"/>
  <c r="BJ950" i="1" s="1"/>
  <c r="BE949" i="1"/>
  <c r="BP953" i="1" l="1"/>
  <c r="BO951" i="1"/>
  <c r="BT950" i="1"/>
  <c r="BQ952" i="1"/>
  <c r="BV951" i="1"/>
  <c r="BN951" i="1"/>
  <c r="AP952" i="1"/>
  <c r="BL952" i="1" s="1"/>
  <c r="AM951" i="1"/>
  <c r="BJ951" i="1" s="1"/>
  <c r="BE950" i="1"/>
  <c r="P953" i="1"/>
  <c r="R952" i="1"/>
  <c r="L954" i="1"/>
  <c r="AB953" i="1"/>
  <c r="M954" i="1"/>
  <c r="S954" i="1" s="1"/>
  <c r="Q953" i="1"/>
  <c r="Z951" i="1"/>
  <c r="AD951" i="1" s="1"/>
  <c r="Y952" i="1"/>
  <c r="AC951" i="1"/>
  <c r="AN952" i="1"/>
  <c r="BK952" i="1" s="1"/>
  <c r="BU952" i="1" s="1"/>
  <c r="BF951" i="1"/>
  <c r="AL950" i="1"/>
  <c r="BI950" i="1" s="1"/>
  <c r="BS950" i="1" s="1"/>
  <c r="BD949" i="1"/>
  <c r="AG951" i="1"/>
  <c r="BN952" i="1" l="1"/>
  <c r="BO952" i="1"/>
  <c r="BT951" i="1"/>
  <c r="BQ953" i="1"/>
  <c r="BV952" i="1"/>
  <c r="BP954" i="1"/>
  <c r="AP953" i="1"/>
  <c r="BL953" i="1" s="1"/>
  <c r="AG952" i="1"/>
  <c r="P954" i="1"/>
  <c r="R953" i="1"/>
  <c r="AL951" i="1"/>
  <c r="BI951" i="1" s="1"/>
  <c r="BS951" i="1" s="1"/>
  <c r="BD950" i="1"/>
  <c r="AN953" i="1"/>
  <c r="BK953" i="1" s="1"/>
  <c r="BU953" i="1" s="1"/>
  <c r="BF952" i="1"/>
  <c r="Z952" i="1"/>
  <c r="AD952" i="1" s="1"/>
  <c r="Y953" i="1"/>
  <c r="AC952" i="1"/>
  <c r="L955" i="1"/>
  <c r="AB954" i="1"/>
  <c r="M955" i="1"/>
  <c r="S955" i="1" s="1"/>
  <c r="Q954" i="1"/>
  <c r="AM952" i="1"/>
  <c r="BJ952" i="1" s="1"/>
  <c r="BE951" i="1"/>
  <c r="BP955" i="1" l="1"/>
  <c r="BO953" i="1"/>
  <c r="BT952" i="1"/>
  <c r="BQ954" i="1"/>
  <c r="BV953" i="1"/>
  <c r="BN953" i="1"/>
  <c r="AP954" i="1"/>
  <c r="BL954" i="1" s="1"/>
  <c r="L956" i="1"/>
  <c r="AB955" i="1"/>
  <c r="M956" i="1"/>
  <c r="S956" i="1" s="1"/>
  <c r="Q955" i="1"/>
  <c r="AM953" i="1"/>
  <c r="BJ953" i="1" s="1"/>
  <c r="BE952" i="1"/>
  <c r="P955" i="1"/>
  <c r="R954" i="1"/>
  <c r="AN954" i="1"/>
  <c r="BK954" i="1" s="1"/>
  <c r="BU954" i="1" s="1"/>
  <c r="BF953" i="1"/>
  <c r="Z953" i="1"/>
  <c r="AD953" i="1" s="1"/>
  <c r="Y954" i="1"/>
  <c r="AC953" i="1"/>
  <c r="AL952" i="1"/>
  <c r="BI952" i="1" s="1"/>
  <c r="BS952" i="1" s="1"/>
  <c r="BD951" i="1"/>
  <c r="AG953" i="1"/>
  <c r="BN954" i="1" l="1"/>
  <c r="BO954" i="1"/>
  <c r="BT953" i="1"/>
  <c r="BQ955" i="1"/>
  <c r="BV954" i="1"/>
  <c r="BP956" i="1"/>
  <c r="AP955" i="1"/>
  <c r="BL955" i="1" s="1"/>
  <c r="Z954" i="1"/>
  <c r="AD954" i="1" s="1"/>
  <c r="Y955" i="1"/>
  <c r="AC954" i="1"/>
  <c r="AL953" i="1"/>
  <c r="BI953" i="1" s="1"/>
  <c r="BS953" i="1" s="1"/>
  <c r="BD952" i="1"/>
  <c r="AG954" i="1"/>
  <c r="P956" i="1"/>
  <c r="R955" i="1"/>
  <c r="AN955" i="1"/>
  <c r="BK955" i="1" s="1"/>
  <c r="BU955" i="1" s="1"/>
  <c r="BF954" i="1"/>
  <c r="AM954" i="1"/>
  <c r="BJ954" i="1" s="1"/>
  <c r="BE953" i="1"/>
  <c r="L957" i="1"/>
  <c r="AB956" i="1"/>
  <c r="M957" i="1"/>
  <c r="S957" i="1" s="1"/>
  <c r="Q956" i="1"/>
  <c r="BP957" i="1" l="1"/>
  <c r="BO955" i="1"/>
  <c r="BT954" i="1"/>
  <c r="BQ956" i="1"/>
  <c r="BV955" i="1"/>
  <c r="BN955" i="1"/>
  <c r="AP956" i="1"/>
  <c r="BL956" i="1" s="1"/>
  <c r="AL954" i="1"/>
  <c r="BI954" i="1" s="1"/>
  <c r="BS954" i="1" s="1"/>
  <c r="BD953" i="1"/>
  <c r="P957" i="1"/>
  <c r="R956" i="1"/>
  <c r="L958" i="1"/>
  <c r="AB957" i="1"/>
  <c r="M958" i="1"/>
  <c r="S958" i="1" s="1"/>
  <c r="Q957" i="1"/>
  <c r="AN956" i="1"/>
  <c r="BK956" i="1" s="1"/>
  <c r="BU956" i="1" s="1"/>
  <c r="BF955" i="1"/>
  <c r="AG955" i="1"/>
  <c r="Z955" i="1"/>
  <c r="AD955" i="1" s="1"/>
  <c r="Y956" i="1"/>
  <c r="AC955" i="1"/>
  <c r="AM955" i="1"/>
  <c r="BJ955" i="1" s="1"/>
  <c r="BE954" i="1"/>
  <c r="BN956" i="1" l="1"/>
  <c r="BO956" i="1"/>
  <c r="BT955" i="1"/>
  <c r="BQ957" i="1"/>
  <c r="BV956" i="1"/>
  <c r="BP958" i="1"/>
  <c r="AP957" i="1"/>
  <c r="BL957" i="1" s="1"/>
  <c r="AM956" i="1"/>
  <c r="BJ956" i="1" s="1"/>
  <c r="BE955" i="1"/>
  <c r="P958" i="1"/>
  <c r="R957" i="1"/>
  <c r="AG956" i="1"/>
  <c r="Z956" i="1"/>
  <c r="AD956" i="1" s="1"/>
  <c r="Y957" i="1"/>
  <c r="AC956" i="1"/>
  <c r="AN957" i="1"/>
  <c r="BK957" i="1" s="1"/>
  <c r="BU957" i="1" s="1"/>
  <c r="BF956" i="1"/>
  <c r="L959" i="1"/>
  <c r="AB958" i="1"/>
  <c r="M959" i="1"/>
  <c r="S959" i="1" s="1"/>
  <c r="Q958" i="1"/>
  <c r="AL955" i="1"/>
  <c r="BI955" i="1" s="1"/>
  <c r="BS955" i="1" s="1"/>
  <c r="BD954" i="1"/>
  <c r="BP959" i="1" l="1"/>
  <c r="BO957" i="1"/>
  <c r="BT956" i="1"/>
  <c r="BQ958" i="1"/>
  <c r="BV957" i="1"/>
  <c r="BN957" i="1"/>
  <c r="AP958" i="1"/>
  <c r="BL958" i="1" s="1"/>
  <c r="AL956" i="1"/>
  <c r="BI956" i="1" s="1"/>
  <c r="BS956" i="1" s="1"/>
  <c r="BD955" i="1"/>
  <c r="AN958" i="1"/>
  <c r="BK958" i="1" s="1"/>
  <c r="BU958" i="1" s="1"/>
  <c r="BF957" i="1"/>
  <c r="L960" i="1"/>
  <c r="AB959" i="1"/>
  <c r="M960" i="1"/>
  <c r="S960" i="1" s="1"/>
  <c r="Q959" i="1"/>
  <c r="Z957" i="1"/>
  <c r="AD957" i="1" s="1"/>
  <c r="Y958" i="1"/>
  <c r="AC957" i="1"/>
  <c r="P959" i="1"/>
  <c r="R958" i="1"/>
  <c r="AG957" i="1"/>
  <c r="AM957" i="1"/>
  <c r="BJ957" i="1" s="1"/>
  <c r="BE956" i="1"/>
  <c r="BN958" i="1" l="1"/>
  <c r="BO958" i="1"/>
  <c r="BT957" i="1"/>
  <c r="BQ959" i="1"/>
  <c r="BV958" i="1"/>
  <c r="BP960" i="1"/>
  <c r="AP959" i="1"/>
  <c r="BL959" i="1" s="1"/>
  <c r="AM958" i="1"/>
  <c r="BJ958" i="1" s="1"/>
  <c r="BE957" i="1"/>
  <c r="AN959" i="1"/>
  <c r="BK959" i="1" s="1"/>
  <c r="BU959" i="1" s="1"/>
  <c r="BF958" i="1"/>
  <c r="P960" i="1"/>
  <c r="R959" i="1"/>
  <c r="Z958" i="1"/>
  <c r="AD958" i="1" s="1"/>
  <c r="Y959" i="1"/>
  <c r="AC958" i="1"/>
  <c r="AG958" i="1"/>
  <c r="L961" i="1"/>
  <c r="AB960" i="1"/>
  <c r="M961" i="1"/>
  <c r="S961" i="1" s="1"/>
  <c r="Q960" i="1"/>
  <c r="AL957" i="1"/>
  <c r="BI957" i="1" s="1"/>
  <c r="BS957" i="1" s="1"/>
  <c r="BD956" i="1"/>
  <c r="BP961" i="1" l="1"/>
  <c r="BO959" i="1"/>
  <c r="BT958" i="1"/>
  <c r="BQ960" i="1"/>
  <c r="BV959" i="1"/>
  <c r="BN959" i="1"/>
  <c r="AP960" i="1"/>
  <c r="BL960" i="1" s="1"/>
  <c r="Z959" i="1"/>
  <c r="AD959" i="1" s="1"/>
  <c r="Y960" i="1"/>
  <c r="AC959" i="1"/>
  <c r="AN960" i="1"/>
  <c r="BK960" i="1" s="1"/>
  <c r="BU960" i="1" s="1"/>
  <c r="BF959" i="1"/>
  <c r="AL958" i="1"/>
  <c r="BI958" i="1" s="1"/>
  <c r="BS958" i="1" s="1"/>
  <c r="BD957" i="1"/>
  <c r="AG959" i="1"/>
  <c r="L962" i="1"/>
  <c r="AB961" i="1"/>
  <c r="M962" i="1"/>
  <c r="S962" i="1" s="1"/>
  <c r="Q961" i="1"/>
  <c r="P961" i="1"/>
  <c r="R960" i="1"/>
  <c r="AM959" i="1"/>
  <c r="BJ959" i="1" s="1"/>
  <c r="BE958" i="1"/>
  <c r="BN960" i="1" l="1"/>
  <c r="BO960" i="1"/>
  <c r="BT959" i="1"/>
  <c r="BQ961" i="1"/>
  <c r="BV960" i="1"/>
  <c r="BP962" i="1"/>
  <c r="AP961" i="1"/>
  <c r="BL961" i="1" s="1"/>
  <c r="AG960" i="1"/>
  <c r="AM960" i="1"/>
  <c r="BJ960" i="1" s="1"/>
  <c r="BE959" i="1"/>
  <c r="AN961" i="1"/>
  <c r="BK961" i="1" s="1"/>
  <c r="BU961" i="1" s="1"/>
  <c r="BF960" i="1"/>
  <c r="P962" i="1"/>
  <c r="R961" i="1"/>
  <c r="L963" i="1"/>
  <c r="AB962" i="1"/>
  <c r="M963" i="1"/>
  <c r="S963" i="1" s="1"/>
  <c r="Q962" i="1"/>
  <c r="AL959" i="1"/>
  <c r="BI959" i="1" s="1"/>
  <c r="BS959" i="1" s="1"/>
  <c r="BD958" i="1"/>
  <c r="Z960" i="1"/>
  <c r="AD960" i="1" s="1"/>
  <c r="Y961" i="1"/>
  <c r="AC960" i="1"/>
  <c r="BP963" i="1" l="1"/>
  <c r="BO961" i="1"/>
  <c r="BT960" i="1"/>
  <c r="BQ962" i="1"/>
  <c r="BV961" i="1"/>
  <c r="BN961" i="1"/>
  <c r="AP962" i="1"/>
  <c r="BL962" i="1" s="1"/>
  <c r="Z961" i="1"/>
  <c r="AD961" i="1" s="1"/>
  <c r="Y962" i="1"/>
  <c r="AC961" i="1"/>
  <c r="AM961" i="1"/>
  <c r="BJ961" i="1" s="1"/>
  <c r="BE960" i="1"/>
  <c r="P963" i="1"/>
  <c r="R962" i="1"/>
  <c r="AL960" i="1"/>
  <c r="BI960" i="1" s="1"/>
  <c r="BS960" i="1" s="1"/>
  <c r="BD959" i="1"/>
  <c r="L964" i="1"/>
  <c r="AB963" i="1"/>
  <c r="M964" i="1"/>
  <c r="S964" i="1" s="1"/>
  <c r="Q963" i="1"/>
  <c r="AN962" i="1"/>
  <c r="BF961" i="1"/>
  <c r="AG961" i="1"/>
  <c r="BK962" i="1" l="1"/>
  <c r="BU962" i="1" s="1"/>
  <c r="AZ963" i="1"/>
  <c r="BN962" i="1"/>
  <c r="BO962" i="1"/>
  <c r="BT961" i="1"/>
  <c r="BQ963" i="1"/>
  <c r="BV962" i="1"/>
  <c r="BP964" i="1"/>
  <c r="AP963" i="1"/>
  <c r="BL963" i="1" s="1"/>
  <c r="AL961" i="1"/>
  <c r="BI961" i="1" s="1"/>
  <c r="BS961" i="1" s="1"/>
  <c r="BD960" i="1"/>
  <c r="AM962" i="1"/>
  <c r="BJ962" i="1" s="1"/>
  <c r="BE961" i="1"/>
  <c r="AN963" i="1"/>
  <c r="BF962" i="1"/>
  <c r="L965" i="1"/>
  <c r="AB964" i="1"/>
  <c r="M965" i="1"/>
  <c r="S965" i="1" s="1"/>
  <c r="Q964" i="1"/>
  <c r="P964" i="1"/>
  <c r="R963" i="1"/>
  <c r="Z962" i="1"/>
  <c r="AD962" i="1" s="1"/>
  <c r="Y963" i="1"/>
  <c r="AC962" i="1"/>
  <c r="AG962" i="1"/>
  <c r="BK963" i="1" l="1"/>
  <c r="BU963" i="1" s="1"/>
  <c r="AZ964" i="1"/>
  <c r="BP965" i="1"/>
  <c r="BO963" i="1"/>
  <c r="BT962" i="1"/>
  <c r="BQ964" i="1"/>
  <c r="BV963" i="1"/>
  <c r="BN963" i="1"/>
  <c r="AP964" i="1"/>
  <c r="BL964" i="1" s="1"/>
  <c r="L966" i="1"/>
  <c r="AB965" i="1"/>
  <c r="M966" i="1"/>
  <c r="S966" i="1" s="1"/>
  <c r="Q965" i="1"/>
  <c r="AM963" i="1"/>
  <c r="BJ963" i="1" s="1"/>
  <c r="BE962" i="1"/>
  <c r="Z963" i="1"/>
  <c r="AD963" i="1" s="1"/>
  <c r="AC963" i="1"/>
  <c r="Y964" i="1"/>
  <c r="AG963" i="1"/>
  <c r="P965" i="1"/>
  <c r="R964" i="1"/>
  <c r="AN964" i="1"/>
  <c r="BF963" i="1"/>
  <c r="AL962" i="1"/>
  <c r="BD961" i="1"/>
  <c r="BI962" i="1" l="1"/>
  <c r="BS962" i="1" s="1"/>
  <c r="AX963" i="1"/>
  <c r="BK964" i="1"/>
  <c r="BU964" i="1" s="1"/>
  <c r="AZ965" i="1"/>
  <c r="BN964" i="1"/>
  <c r="BO964" i="1"/>
  <c r="BT963" i="1"/>
  <c r="BQ965" i="1"/>
  <c r="BV964" i="1"/>
  <c r="BP966" i="1"/>
  <c r="AP965" i="1"/>
  <c r="BL965" i="1" s="1"/>
  <c r="P966" i="1"/>
  <c r="R965" i="1"/>
  <c r="AN965" i="1"/>
  <c r="BF964" i="1"/>
  <c r="AG964" i="1"/>
  <c r="AL963" i="1"/>
  <c r="BD962" i="1"/>
  <c r="Z964" i="1"/>
  <c r="AD964" i="1" s="1"/>
  <c r="AC964" i="1"/>
  <c r="Y965" i="1"/>
  <c r="AM964" i="1"/>
  <c r="BJ964" i="1" s="1"/>
  <c r="BE963" i="1"/>
  <c r="L967" i="1"/>
  <c r="AB966" i="1"/>
  <c r="M967" i="1"/>
  <c r="S967" i="1" s="1"/>
  <c r="Q966" i="1"/>
  <c r="BI963" i="1" l="1"/>
  <c r="BS963" i="1" s="1"/>
  <c r="AX964" i="1"/>
  <c r="BK965" i="1"/>
  <c r="BU965" i="1" s="1"/>
  <c r="AZ966" i="1"/>
  <c r="BP967" i="1"/>
  <c r="BO965" i="1"/>
  <c r="BT964" i="1"/>
  <c r="BL966" i="1"/>
  <c r="BQ966" i="1"/>
  <c r="BV965" i="1"/>
  <c r="BN965" i="1"/>
  <c r="AP966" i="1"/>
  <c r="AM965" i="1"/>
  <c r="BJ965" i="1" s="1"/>
  <c r="BE964" i="1"/>
  <c r="AN966" i="1"/>
  <c r="BF965" i="1"/>
  <c r="L968" i="1"/>
  <c r="AB967" i="1"/>
  <c r="M968" i="1"/>
  <c r="S968" i="1" s="1"/>
  <c r="Q967" i="1"/>
  <c r="Z965" i="1"/>
  <c r="AD965" i="1" s="1"/>
  <c r="Y966" i="1"/>
  <c r="AC965" i="1"/>
  <c r="AL964" i="1"/>
  <c r="BD963" i="1"/>
  <c r="AG965" i="1"/>
  <c r="P967" i="1"/>
  <c r="R966" i="1"/>
  <c r="BK966" i="1" l="1"/>
  <c r="BU966" i="1" s="1"/>
  <c r="AZ967" i="1"/>
  <c r="BI964" i="1"/>
  <c r="BS964" i="1" s="1"/>
  <c r="AX965" i="1"/>
  <c r="BN966" i="1"/>
  <c r="BO966" i="1"/>
  <c r="BT965" i="1"/>
  <c r="BQ967" i="1"/>
  <c r="BV966" i="1"/>
  <c r="BP968" i="1"/>
  <c r="AP967" i="1"/>
  <c r="BL967" i="1" s="1"/>
  <c r="AN967" i="1"/>
  <c r="BF966" i="1"/>
  <c r="AL965" i="1"/>
  <c r="BD964" i="1"/>
  <c r="Z966" i="1"/>
  <c r="AD966" i="1" s="1"/>
  <c r="Y967" i="1"/>
  <c r="AC966" i="1"/>
  <c r="P968" i="1"/>
  <c r="R967" i="1"/>
  <c r="AG966" i="1"/>
  <c r="L969" i="1"/>
  <c r="AB968" i="1"/>
  <c r="M969" i="1"/>
  <c r="S969" i="1" s="1"/>
  <c r="Q968" i="1"/>
  <c r="AM966" i="1"/>
  <c r="BJ966" i="1" s="1"/>
  <c r="BE965" i="1"/>
  <c r="BK967" i="1" l="1"/>
  <c r="BU967" i="1" s="1"/>
  <c r="AZ968" i="1"/>
  <c r="BI965" i="1"/>
  <c r="BS965" i="1" s="1"/>
  <c r="AX966" i="1"/>
  <c r="BP969" i="1"/>
  <c r="BO967" i="1"/>
  <c r="BT966" i="1"/>
  <c r="BQ968" i="1"/>
  <c r="BV967" i="1"/>
  <c r="BN967" i="1"/>
  <c r="AP968" i="1"/>
  <c r="BL968" i="1" s="1"/>
  <c r="P969" i="1"/>
  <c r="R968" i="1"/>
  <c r="L970" i="1"/>
  <c r="AB969" i="1"/>
  <c r="M970" i="1"/>
  <c r="S970" i="1" s="1"/>
  <c r="Q969" i="1"/>
  <c r="AL966" i="1"/>
  <c r="BD965" i="1"/>
  <c r="AG967" i="1"/>
  <c r="Z967" i="1"/>
  <c r="AD967" i="1" s="1"/>
  <c r="AC967" i="1"/>
  <c r="Y968" i="1"/>
  <c r="AM967" i="1"/>
  <c r="BJ967" i="1" s="1"/>
  <c r="BE966" i="1"/>
  <c r="AN968" i="1"/>
  <c r="BF967" i="1"/>
  <c r="BI966" i="1" l="1"/>
  <c r="BS966" i="1" s="1"/>
  <c r="AX967" i="1"/>
  <c r="BK968" i="1"/>
  <c r="BU968" i="1" s="1"/>
  <c r="AZ969" i="1"/>
  <c r="BN968" i="1"/>
  <c r="BO968" i="1"/>
  <c r="BT967" i="1"/>
  <c r="BQ969" i="1"/>
  <c r="BV968" i="1"/>
  <c r="BP970" i="1"/>
  <c r="AP969" i="1"/>
  <c r="BL969" i="1" s="1"/>
  <c r="AL967" i="1"/>
  <c r="BD966" i="1"/>
  <c r="L971" i="1"/>
  <c r="AB970" i="1"/>
  <c r="M971" i="1"/>
  <c r="S971" i="1" s="1"/>
  <c r="Q970" i="1"/>
  <c r="AM968" i="1"/>
  <c r="BJ968" i="1" s="1"/>
  <c r="BE967" i="1"/>
  <c r="AN969" i="1"/>
  <c r="BF968" i="1"/>
  <c r="Z968" i="1"/>
  <c r="AD968" i="1" s="1"/>
  <c r="AC968" i="1"/>
  <c r="Y969" i="1"/>
  <c r="AG968" i="1"/>
  <c r="P970" i="1"/>
  <c r="R969" i="1"/>
  <c r="BK969" i="1" l="1"/>
  <c r="BU969" i="1" s="1"/>
  <c r="AZ970" i="1"/>
  <c r="BI967" i="1"/>
  <c r="BS967" i="1" s="1"/>
  <c r="AX968" i="1"/>
  <c r="BP971" i="1"/>
  <c r="BO969" i="1"/>
  <c r="BT968" i="1"/>
  <c r="BQ970" i="1"/>
  <c r="BV969" i="1"/>
  <c r="BN969" i="1"/>
  <c r="AP970" i="1"/>
  <c r="BL970" i="1" s="1"/>
  <c r="P971" i="1"/>
  <c r="R970" i="1"/>
  <c r="AM969" i="1"/>
  <c r="BJ969" i="1" s="1"/>
  <c r="BE968" i="1"/>
  <c r="L972" i="1"/>
  <c r="AB971" i="1"/>
  <c r="M972" i="1"/>
  <c r="S972" i="1" s="1"/>
  <c r="Q971" i="1"/>
  <c r="AG969" i="1"/>
  <c r="Z969" i="1"/>
  <c r="AD969" i="1" s="1"/>
  <c r="Y970" i="1"/>
  <c r="AC969" i="1"/>
  <c r="AN970" i="1"/>
  <c r="BF969" i="1"/>
  <c r="AL968" i="1"/>
  <c r="BD967" i="1"/>
  <c r="BK970" i="1" l="1"/>
  <c r="BU970" i="1" s="1"/>
  <c r="AZ971" i="1"/>
  <c r="BI968" i="1"/>
  <c r="BS968" i="1" s="1"/>
  <c r="AX969" i="1"/>
  <c r="BN970" i="1"/>
  <c r="BO970" i="1"/>
  <c r="BT969" i="1"/>
  <c r="BQ971" i="1"/>
  <c r="BV970" i="1"/>
  <c r="BP972" i="1"/>
  <c r="AP971" i="1"/>
  <c r="BL971" i="1" s="1"/>
  <c r="AM970" i="1"/>
  <c r="BJ970" i="1" s="1"/>
  <c r="BE969" i="1"/>
  <c r="Z970" i="1"/>
  <c r="AD970" i="1" s="1"/>
  <c r="Y971" i="1"/>
  <c r="AC970" i="1"/>
  <c r="AL969" i="1"/>
  <c r="BD968" i="1"/>
  <c r="AN971" i="1"/>
  <c r="BF970" i="1"/>
  <c r="AG970" i="1"/>
  <c r="L973" i="1"/>
  <c r="AB972" i="1"/>
  <c r="M973" i="1"/>
  <c r="S973" i="1" s="1"/>
  <c r="Q972" i="1"/>
  <c r="P972" i="1"/>
  <c r="R971" i="1"/>
  <c r="BK971" i="1" l="1"/>
  <c r="BU971" i="1" s="1"/>
  <c r="AZ972" i="1"/>
  <c r="BI969" i="1"/>
  <c r="BS969" i="1" s="1"/>
  <c r="AX970" i="1"/>
  <c r="BP973" i="1"/>
  <c r="BO971" i="1"/>
  <c r="BT970" i="1"/>
  <c r="BQ972" i="1"/>
  <c r="BV971" i="1"/>
  <c r="BL972" i="1"/>
  <c r="BN971" i="1"/>
  <c r="AP972" i="1"/>
  <c r="P973" i="1"/>
  <c r="R972" i="1"/>
  <c r="AN972" i="1"/>
  <c r="BF971" i="1"/>
  <c r="Z971" i="1"/>
  <c r="AD971" i="1" s="1"/>
  <c r="Y972" i="1"/>
  <c r="AC971" i="1"/>
  <c r="AL970" i="1"/>
  <c r="BD969" i="1"/>
  <c r="L974" i="1"/>
  <c r="AB973" i="1"/>
  <c r="M974" i="1"/>
  <c r="S974" i="1" s="1"/>
  <c r="Q973" i="1"/>
  <c r="AG971" i="1"/>
  <c r="AM971" i="1"/>
  <c r="BJ971" i="1" s="1"/>
  <c r="BE970" i="1"/>
  <c r="BI970" i="1" l="1"/>
  <c r="BS970" i="1" s="1"/>
  <c r="AX971" i="1"/>
  <c r="BK972" i="1"/>
  <c r="BU972" i="1" s="1"/>
  <c r="AZ973" i="1"/>
  <c r="BO972" i="1"/>
  <c r="BT971" i="1"/>
  <c r="BN972" i="1"/>
  <c r="BQ973" i="1"/>
  <c r="BV972" i="1"/>
  <c r="BP974" i="1"/>
  <c r="AP973" i="1"/>
  <c r="BL973" i="1" s="1"/>
  <c r="AM972" i="1"/>
  <c r="BJ972" i="1" s="1"/>
  <c r="BE971" i="1"/>
  <c r="AL971" i="1"/>
  <c r="BD970" i="1"/>
  <c r="AN973" i="1"/>
  <c r="BF972" i="1"/>
  <c r="AG972" i="1"/>
  <c r="L975" i="1"/>
  <c r="AB974" i="1"/>
  <c r="M975" i="1"/>
  <c r="S975" i="1" s="1"/>
  <c r="S1" i="1" s="1"/>
  <c r="Q974" i="1"/>
  <c r="Z972" i="1"/>
  <c r="AD972" i="1" s="1"/>
  <c r="Y973" i="1"/>
  <c r="AC972" i="1"/>
  <c r="P974" i="1"/>
  <c r="R973" i="1"/>
  <c r="BK973" i="1" l="1"/>
  <c r="BU973" i="1" s="1"/>
  <c r="AZ974" i="1"/>
  <c r="BI971" i="1"/>
  <c r="BS971" i="1" s="1"/>
  <c r="AX972" i="1"/>
  <c r="BP975" i="1"/>
  <c r="BN973" i="1"/>
  <c r="BQ974" i="1"/>
  <c r="BV973" i="1"/>
  <c r="BO973" i="1"/>
  <c r="BT972" i="1"/>
  <c r="AP974" i="1"/>
  <c r="BL974" i="1" s="1"/>
  <c r="AL972" i="1"/>
  <c r="BD971" i="1"/>
  <c r="P975" i="1"/>
  <c r="P1" i="1" s="1"/>
  <c r="R974" i="1"/>
  <c r="AG973" i="1"/>
  <c r="Z973" i="1"/>
  <c r="AD973" i="1" s="1"/>
  <c r="Y974" i="1"/>
  <c r="AC973" i="1"/>
  <c r="AB975" i="1"/>
  <c r="Q975" i="1"/>
  <c r="AN974" i="1"/>
  <c r="BF973" i="1"/>
  <c r="AM973" i="1"/>
  <c r="BJ973" i="1" s="1"/>
  <c r="BE972" i="1"/>
  <c r="BK974" i="1" l="1"/>
  <c r="BU974" i="1" s="1"/>
  <c r="AZ975" i="1"/>
  <c r="BI972" i="1"/>
  <c r="BS972" i="1" s="1"/>
  <c r="AX973" i="1"/>
  <c r="BO974" i="1"/>
  <c r="BT973" i="1"/>
  <c r="BN974" i="1"/>
  <c r="BQ975" i="1"/>
  <c r="BV974" i="1"/>
  <c r="AP975" i="1"/>
  <c r="BL975" i="1" s="1"/>
  <c r="R975" i="1"/>
  <c r="R1" i="1" s="1"/>
  <c r="AN975" i="1"/>
  <c r="BF975" i="1" s="1"/>
  <c r="BF974" i="1"/>
  <c r="Z974" i="1"/>
  <c r="AD974" i="1" s="1"/>
  <c r="Y975" i="1"/>
  <c r="AC974" i="1"/>
  <c r="AM974" i="1"/>
  <c r="BJ974" i="1" s="1"/>
  <c r="BE973" i="1"/>
  <c r="AG974" i="1"/>
  <c r="AL973" i="1"/>
  <c r="BD972" i="1"/>
  <c r="BI973" i="1" l="1"/>
  <c r="BS973" i="1" s="1"/>
  <c r="AX974" i="1"/>
  <c r="BV975" i="1"/>
  <c r="BV977" i="1" s="1"/>
  <c r="CE285" i="1" s="1"/>
  <c r="BN975" i="1"/>
  <c r="BK975" i="1"/>
  <c r="BU975" i="1" s="1"/>
  <c r="BU977" i="1" s="1"/>
  <c r="BO975" i="1"/>
  <c r="BT974" i="1"/>
  <c r="AC975" i="1"/>
  <c r="Z975" i="1"/>
  <c r="AD975" i="1" s="1"/>
  <c r="AG975" i="1"/>
  <c r="AM975" i="1"/>
  <c r="BE975" i="1" s="1"/>
  <c r="BE974" i="1"/>
  <c r="AL974" i="1"/>
  <c r="BD973" i="1"/>
  <c r="BI974" i="1" l="1"/>
  <c r="BS974" i="1" s="1"/>
  <c r="AX975" i="1"/>
  <c r="BJ975" i="1"/>
  <c r="BT975" i="1" s="1"/>
  <c r="BT977" i="1" s="1"/>
  <c r="CG284" i="1"/>
  <c r="CE284" i="1" s="1"/>
  <c r="CE283" i="1"/>
  <c r="AL975" i="1"/>
  <c r="BD975" i="1" s="1"/>
  <c r="BD974" i="1"/>
  <c r="BI975" i="1" l="1"/>
  <c r="BS975" i="1" s="1"/>
  <c r="BS977" i="1" s="1"/>
</calcChain>
</file>

<file path=xl/sharedStrings.xml><?xml version="1.0" encoding="utf-8"?>
<sst xmlns="http://schemas.openxmlformats.org/spreadsheetml/2006/main" count="2533" uniqueCount="594">
  <si>
    <t>period</t>
  </si>
  <si>
    <t>FromDate</t>
  </si>
  <si>
    <t>ToDate</t>
  </si>
  <si>
    <t>NetRealizedPnL</t>
  </si>
  <si>
    <t>NetUnrealizedPnL</t>
  </si>
  <si>
    <t>TotalGL</t>
  </si>
  <si>
    <t>MTM</t>
  </si>
  <si>
    <t>Dynamic Ret</t>
  </si>
  <si>
    <t>Static Ret</t>
  </si>
  <si>
    <t>months</t>
  </si>
  <si>
    <t xml:space="preserve"> -   </t>
  </si>
  <si>
    <t>13-04-2020</t>
  </si>
  <si>
    <t>15-04-2020</t>
  </si>
  <si>
    <t>16-04-2020</t>
  </si>
  <si>
    <t>17-04-2020</t>
  </si>
  <si>
    <t>20-04-2020</t>
  </si>
  <si>
    <t>21-04-2020</t>
  </si>
  <si>
    <t>22-04-2020</t>
  </si>
  <si>
    <t>23-04-2020</t>
  </si>
  <si>
    <t>24-04-2020</t>
  </si>
  <si>
    <t>27-04-2020</t>
  </si>
  <si>
    <t>28-04-2020</t>
  </si>
  <si>
    <t>29-04-2020</t>
  </si>
  <si>
    <t>30-04-2020</t>
  </si>
  <si>
    <t>13-05-2020</t>
  </si>
  <si>
    <t>14-05-2020</t>
  </si>
  <si>
    <t>15-05-2020</t>
  </si>
  <si>
    <t>18-05-2020</t>
  </si>
  <si>
    <t>19-05-2020</t>
  </si>
  <si>
    <t>20-05-2020</t>
  </si>
  <si>
    <t>21-05-2020</t>
  </si>
  <si>
    <t>22-05-2020</t>
  </si>
  <si>
    <t>26-05-2020</t>
  </si>
  <si>
    <t>27-05-2020</t>
  </si>
  <si>
    <t>28-05-2020</t>
  </si>
  <si>
    <t>29-05-2020</t>
  </si>
  <si>
    <t xml:space="preserve">   </t>
  </si>
  <si>
    <t>15-06-2020</t>
  </si>
  <si>
    <t>16-06-2020</t>
  </si>
  <si>
    <t>17-06-2020</t>
  </si>
  <si>
    <t>Total Returns (%)</t>
  </si>
  <si>
    <t>18-06-2020</t>
  </si>
  <si>
    <t>19-06-2020</t>
  </si>
  <si>
    <t>22-06-2020</t>
  </si>
  <si>
    <t>Daily Avg Returns (%)</t>
  </si>
  <si>
    <t>23-06-2020</t>
  </si>
  <si>
    <t>Max Profit Day (%)</t>
  </si>
  <si>
    <t>24-06-2020</t>
  </si>
  <si>
    <t>Max Loss Day (%)</t>
  </si>
  <si>
    <t>25-06-2020</t>
  </si>
  <si>
    <t>Win Days</t>
  </si>
  <si>
    <t>26-06-2020</t>
  </si>
  <si>
    <t>Loss Days</t>
  </si>
  <si>
    <t>29-06-2020</t>
  </si>
  <si>
    <t>Win Ratio (%)</t>
  </si>
  <si>
    <t>30-06-2020</t>
  </si>
  <si>
    <t>Expectancy</t>
  </si>
  <si>
    <t>Avg Profit on Profit Days (%)</t>
  </si>
  <si>
    <t>Avg Loss on Loss Days(%)</t>
  </si>
  <si>
    <t>Monthly Avg Profit (%)</t>
  </si>
  <si>
    <t>13-07-2020</t>
  </si>
  <si>
    <t>14-07-2020</t>
  </si>
  <si>
    <t>15-07-2020</t>
  </si>
  <si>
    <t>16-07-2020</t>
  </si>
  <si>
    <t>17-07-2020</t>
  </si>
  <si>
    <t>20-07-2020</t>
  </si>
  <si>
    <t>21-07-2020</t>
  </si>
  <si>
    <t>22-07-2020</t>
  </si>
  <si>
    <t>23-07-2020</t>
  </si>
  <si>
    <t>24-07-2020</t>
  </si>
  <si>
    <t>27-07-2020</t>
  </si>
  <si>
    <t>28-07-2020</t>
  </si>
  <si>
    <t>29-07-2020</t>
  </si>
  <si>
    <t>30-07-2020</t>
  </si>
  <si>
    <t>31-07-2020</t>
  </si>
  <si>
    <t>13-08-2020</t>
  </si>
  <si>
    <t>14-08-2020</t>
  </si>
  <si>
    <t>18-08-2020</t>
  </si>
  <si>
    <t>19-08-2020</t>
  </si>
  <si>
    <t>20-08-2020</t>
  </si>
  <si>
    <t>21-08-2020</t>
  </si>
  <si>
    <t>24-08-2020</t>
  </si>
  <si>
    <t>25-08-2020</t>
  </si>
  <si>
    <t>26-08-2020</t>
  </si>
  <si>
    <t>27-08-2020</t>
  </si>
  <si>
    <t>28-08-2020</t>
  </si>
  <si>
    <t>31-08-2020</t>
  </si>
  <si>
    <t>14-09-2020</t>
  </si>
  <si>
    <t>15-09-2020</t>
  </si>
  <si>
    <t>16-09-2020</t>
  </si>
  <si>
    <t>17-09-2020</t>
  </si>
  <si>
    <t>18-09-2020</t>
  </si>
  <si>
    <t>21-09-2020</t>
  </si>
  <si>
    <t>22-09-2020</t>
  </si>
  <si>
    <t>23-09-2020</t>
  </si>
  <si>
    <t>24-09-2020</t>
  </si>
  <si>
    <t>25-09-2020</t>
  </si>
  <si>
    <t>28-09-2020</t>
  </si>
  <si>
    <t>29-09-2020</t>
  </si>
  <si>
    <t>30-09-2020</t>
  </si>
  <si>
    <t>14-10-2020</t>
  </si>
  <si>
    <t>15-10-2020</t>
  </si>
  <si>
    <t>19-10-2020</t>
  </si>
  <si>
    <t>20-10-2020</t>
  </si>
  <si>
    <t>21-10-2020</t>
  </si>
  <si>
    <t>22-10-2020</t>
  </si>
  <si>
    <t>23-10-2020</t>
  </si>
  <si>
    <t>26-10-2020</t>
  </si>
  <si>
    <t>27-10-2020</t>
  </si>
  <si>
    <t>28-10-2020</t>
  </si>
  <si>
    <t>29-10-2020</t>
  </si>
  <si>
    <t>30-10-2020</t>
  </si>
  <si>
    <t>14-11-2020</t>
  </si>
  <si>
    <t>17-11-2020</t>
  </si>
  <si>
    <t>18-11-2020</t>
  </si>
  <si>
    <t>19-11-2020</t>
  </si>
  <si>
    <t>20-11-2020</t>
  </si>
  <si>
    <t>23-11-2020</t>
  </si>
  <si>
    <t>24-11-2020</t>
  </si>
  <si>
    <t>25-11-2020</t>
  </si>
  <si>
    <t>26-11-2020</t>
  </si>
  <si>
    <t>27-11-2020</t>
  </si>
  <si>
    <t>14-12-2020</t>
  </si>
  <si>
    <t>15-12-2020</t>
  </si>
  <si>
    <t>16-12-2020</t>
  </si>
  <si>
    <t>17-12-2020</t>
  </si>
  <si>
    <t>21-12-2020</t>
  </si>
  <si>
    <t>22-12-2020</t>
  </si>
  <si>
    <t>23-12-2020</t>
  </si>
  <si>
    <t>24-12-2020</t>
  </si>
  <si>
    <t>28-12-2020</t>
  </si>
  <si>
    <t>29-12-2020</t>
  </si>
  <si>
    <t>30-12-2020</t>
  </si>
  <si>
    <t>31-12-2020</t>
  </si>
  <si>
    <t>13-01-2021</t>
  </si>
  <si>
    <t>14-01-2021</t>
  </si>
  <si>
    <t>15-01-2021</t>
  </si>
  <si>
    <t>18-01-2021</t>
  </si>
  <si>
    <t>19-01-2021</t>
  </si>
  <si>
    <t>20-01-2021</t>
  </si>
  <si>
    <t>21-01-2021</t>
  </si>
  <si>
    <t>22-01-2021</t>
  </si>
  <si>
    <t>25-01-2021</t>
  </si>
  <si>
    <t>27-01-2021</t>
  </si>
  <si>
    <t>28-01-2021</t>
  </si>
  <si>
    <t>29-01-2021</t>
  </si>
  <si>
    <t>15-02-2021</t>
  </si>
  <si>
    <t>16-02-2021</t>
  </si>
  <si>
    <t>17-02-2021</t>
  </si>
  <si>
    <t>18-02-2021</t>
  </si>
  <si>
    <t>19-02-2021</t>
  </si>
  <si>
    <t>22-02-2021</t>
  </si>
  <si>
    <t>23-02-2021</t>
  </si>
  <si>
    <t>24-02-2021</t>
  </si>
  <si>
    <t>25-02-2021</t>
  </si>
  <si>
    <t>26-02-2021</t>
  </si>
  <si>
    <t>15-03-2021</t>
  </si>
  <si>
    <t>16-03-2021</t>
  </si>
  <si>
    <t>17-03-2021</t>
  </si>
  <si>
    <t>18-03-2021</t>
  </si>
  <si>
    <t>19-03-2021</t>
  </si>
  <si>
    <t>22-03-2021</t>
  </si>
  <si>
    <t>23-03-2021</t>
  </si>
  <si>
    <t>24-03-2021</t>
  </si>
  <si>
    <t>25-03-2021</t>
  </si>
  <si>
    <t>30-03-2021</t>
  </si>
  <si>
    <t>13-04-2021</t>
  </si>
  <si>
    <t>15-04-2021</t>
  </si>
  <si>
    <t>16-04-2021</t>
  </si>
  <si>
    <t>19-04-2021</t>
  </si>
  <si>
    <t>20-04-2021</t>
  </si>
  <si>
    <t>22-04-2021</t>
  </si>
  <si>
    <t>23-04-2021</t>
  </si>
  <si>
    <t>26-04-2021</t>
  </si>
  <si>
    <t>27-04-2021</t>
  </si>
  <si>
    <t>28-04-2021</t>
  </si>
  <si>
    <t>29-04-2021</t>
  </si>
  <si>
    <t>30-04-2021</t>
  </si>
  <si>
    <t>14-05-2021</t>
  </si>
  <si>
    <t>17-05-2021</t>
  </si>
  <si>
    <t>18-05-2021</t>
  </si>
  <si>
    <t>19-05-2021</t>
  </si>
  <si>
    <t>20-05-2021</t>
  </si>
  <si>
    <t>21-05-2021</t>
  </si>
  <si>
    <t>24-05-2021</t>
  </si>
  <si>
    <t>25-05-2021</t>
  </si>
  <si>
    <t>26-05-2021</t>
  </si>
  <si>
    <t>27-05-2021</t>
  </si>
  <si>
    <t>28-05-2021</t>
  </si>
  <si>
    <t>31-05-2021</t>
  </si>
  <si>
    <t>14-06-2021</t>
  </si>
  <si>
    <t>15-06-2021</t>
  </si>
  <si>
    <t>16-06-2021</t>
  </si>
  <si>
    <t>17-06-2021</t>
  </si>
  <si>
    <t>18-06-2021</t>
  </si>
  <si>
    <t>21-06-2021</t>
  </si>
  <si>
    <t>22-06-2021</t>
  </si>
  <si>
    <t>23-06-2021</t>
  </si>
  <si>
    <t>24-06-2021</t>
  </si>
  <si>
    <t>25-06-2021</t>
  </si>
  <si>
    <t>28-06-2021</t>
  </si>
  <si>
    <t>29-06-2021</t>
  </si>
  <si>
    <t>30-06-2021</t>
  </si>
  <si>
    <t>13-07-2021</t>
  </si>
  <si>
    <t>14-07-2021</t>
  </si>
  <si>
    <t>15-07-2021</t>
  </si>
  <si>
    <t>16-07-2021</t>
  </si>
  <si>
    <t>19-07-2021</t>
  </si>
  <si>
    <t>20-07-2021</t>
  </si>
  <si>
    <t>22-07-2021</t>
  </si>
  <si>
    <t>23-07-2021</t>
  </si>
  <si>
    <t>26-07-2021</t>
  </si>
  <si>
    <t>27-07-2021</t>
  </si>
  <si>
    <t>28-07-2021</t>
  </si>
  <si>
    <t>29-07-2021</t>
  </si>
  <si>
    <t>30-07-2021</t>
  </si>
  <si>
    <t>13-08-2021</t>
  </si>
  <si>
    <t>16-08-2021</t>
  </si>
  <si>
    <t>17-08-2021</t>
  </si>
  <si>
    <t>18-08-2021</t>
  </si>
  <si>
    <t>20-08-2021</t>
  </si>
  <si>
    <t>23-08-2021</t>
  </si>
  <si>
    <t>24-08-2021</t>
  </si>
  <si>
    <t>25-08-2021</t>
  </si>
  <si>
    <t>26-08-2021</t>
  </si>
  <si>
    <t>27-08-2021</t>
  </si>
  <si>
    <t>30-08-2021</t>
  </si>
  <si>
    <t>31-08-2021</t>
  </si>
  <si>
    <t>15-09-2021</t>
  </si>
  <si>
    <t>16-09-2021</t>
  </si>
  <si>
    <t>17-09-2021</t>
  </si>
  <si>
    <t>20-09-2021</t>
  </si>
  <si>
    <t>21-09-2021</t>
  </si>
  <si>
    <t>22-09-2021</t>
  </si>
  <si>
    <t>23-09-2021</t>
  </si>
  <si>
    <t>24-09-2021</t>
  </si>
  <si>
    <t>27-09-2021</t>
  </si>
  <si>
    <t>28-09-2021</t>
  </si>
  <si>
    <t>29-09-2021</t>
  </si>
  <si>
    <t>30-09-2021</t>
  </si>
  <si>
    <t>13-10-2021</t>
  </si>
  <si>
    <t>14-10-2021</t>
  </si>
  <si>
    <t>18-10-2021</t>
  </si>
  <si>
    <t>19-10-2021</t>
  </si>
  <si>
    <t>20-10-2021</t>
  </si>
  <si>
    <t>21-10-2021</t>
  </si>
  <si>
    <t>22-10-2021</t>
  </si>
  <si>
    <t>25-10-2021</t>
  </si>
  <si>
    <t>26-10-2021</t>
  </si>
  <si>
    <t>27-10-2021</t>
  </si>
  <si>
    <t>28-10-2021</t>
  </si>
  <si>
    <t>29-10-2021</t>
  </si>
  <si>
    <t>15-11-2021</t>
  </si>
  <si>
    <t>16-11-2021</t>
  </si>
  <si>
    <t>17-11-2021</t>
  </si>
  <si>
    <t>18-11-2021</t>
  </si>
  <si>
    <t>22-11-2021</t>
  </si>
  <si>
    <t>23-11-2021</t>
  </si>
  <si>
    <t>25-11-2021</t>
  </si>
  <si>
    <t>26-11-2021</t>
  </si>
  <si>
    <t>29-11-2021</t>
  </si>
  <si>
    <t>30-11-2021</t>
  </si>
  <si>
    <t>13-12-2021</t>
  </si>
  <si>
    <t>14-12-2021</t>
  </si>
  <si>
    <t>15-12-2021</t>
  </si>
  <si>
    <t>16-12-2021</t>
  </si>
  <si>
    <t>17-12-2021</t>
  </si>
  <si>
    <t>20-12-2021</t>
  </si>
  <si>
    <t>21-12-2021</t>
  </si>
  <si>
    <t>22-12-2021</t>
  </si>
  <si>
    <t>23-12-2021</t>
  </si>
  <si>
    <t>24-12-2021</t>
  </si>
  <si>
    <t>27-12-2021</t>
  </si>
  <si>
    <t>28-12-2021</t>
  </si>
  <si>
    <t>29-12-2021</t>
  </si>
  <si>
    <t>30-12-2021</t>
  </si>
  <si>
    <t>31-12-2021</t>
  </si>
  <si>
    <t>13-01-2022</t>
  </si>
  <si>
    <t>14-01-2022</t>
  </si>
  <si>
    <t>17-01-2022</t>
  </si>
  <si>
    <t>18-01-2022</t>
  </si>
  <si>
    <t>19-01-2022</t>
  </si>
  <si>
    <t>20-01-2022</t>
  </si>
  <si>
    <t>21-01-2022</t>
  </si>
  <si>
    <t>24-01-2022</t>
  </si>
  <si>
    <t>25-01-2022</t>
  </si>
  <si>
    <t>26-01-2022</t>
  </si>
  <si>
    <t>27-01-2022</t>
  </si>
  <si>
    <t>28-01-2022</t>
  </si>
  <si>
    <t>31-01-2022</t>
  </si>
  <si>
    <t>14-02-2022</t>
  </si>
  <si>
    <t>15-02-2022</t>
  </si>
  <si>
    <t>16-02-2022</t>
  </si>
  <si>
    <t>17-02-2022</t>
  </si>
  <si>
    <t>18-02-2022</t>
  </si>
  <si>
    <t>21-02-2022</t>
  </si>
  <si>
    <t>22-02-2022</t>
  </si>
  <si>
    <t>23-02-2022</t>
  </si>
  <si>
    <t>24-02-2022</t>
  </si>
  <si>
    <t>25-02-2022</t>
  </si>
  <si>
    <t>28-02-2022</t>
  </si>
  <si>
    <t>14-03-2022</t>
  </si>
  <si>
    <t>15-03-2022</t>
  </si>
  <si>
    <t>16-03-2022</t>
  </si>
  <si>
    <t>17-03-2022</t>
  </si>
  <si>
    <t>18-03-2022</t>
  </si>
  <si>
    <t>21-03-2022</t>
  </si>
  <si>
    <t>22-03-2022</t>
  </si>
  <si>
    <t>23-03-2022</t>
  </si>
  <si>
    <t>24-03-2022</t>
  </si>
  <si>
    <t>25-03-2022</t>
  </si>
  <si>
    <t>28-03-2022</t>
  </si>
  <si>
    <t>29-03-2022</t>
  </si>
  <si>
    <t>30-03-2022</t>
  </si>
  <si>
    <t>31-03-2022</t>
  </si>
  <si>
    <t>13-04-2022</t>
  </si>
  <si>
    <t>14-04-2022</t>
  </si>
  <si>
    <t>15-04-2022</t>
  </si>
  <si>
    <t>18-04-2022</t>
  </si>
  <si>
    <t>19-04-2022</t>
  </si>
  <si>
    <t>20-04-2022</t>
  </si>
  <si>
    <t>21-04-2022</t>
  </si>
  <si>
    <t>26-04-2022</t>
  </si>
  <si>
    <t>27-04-2022</t>
  </si>
  <si>
    <t>28-04-2022</t>
  </si>
  <si>
    <t>29-04-2022</t>
  </si>
  <si>
    <t>13-05-2022</t>
  </si>
  <si>
    <t>16-05-2022</t>
  </si>
  <si>
    <t>17-05-2022</t>
  </si>
  <si>
    <t>18-05-2022</t>
  </si>
  <si>
    <t>19-05-2022</t>
  </si>
  <si>
    <t>20-05-2022</t>
  </si>
  <si>
    <t>23-05-2022</t>
  </si>
  <si>
    <t>24-05-2022</t>
  </si>
  <si>
    <t>25-05-2022</t>
  </si>
  <si>
    <t>26-05-2022</t>
  </si>
  <si>
    <t>27-05-2022</t>
  </si>
  <si>
    <t>30-05-2022</t>
  </si>
  <si>
    <t>31-05-2022</t>
  </si>
  <si>
    <t>13-06-2022</t>
  </si>
  <si>
    <t>14-06-2022</t>
  </si>
  <si>
    <t>15-06-2022</t>
  </si>
  <si>
    <t>16-06-2022</t>
  </si>
  <si>
    <t>17-06-2022</t>
  </si>
  <si>
    <t>20-06-2022</t>
  </si>
  <si>
    <t>21-06-2022</t>
  </si>
  <si>
    <t>22-06-2022</t>
  </si>
  <si>
    <t>23-06-2022</t>
  </si>
  <si>
    <t>24-06-2022</t>
  </si>
  <si>
    <t>27-06-2022</t>
  </si>
  <si>
    <t>28-06-2022</t>
  </si>
  <si>
    <t>29-06-2022</t>
  </si>
  <si>
    <t>30-06-2022</t>
  </si>
  <si>
    <t>13-07-2022</t>
  </si>
  <si>
    <t>14-07-2022</t>
  </si>
  <si>
    <t>15-07-2022</t>
  </si>
  <si>
    <t>18-07-2022</t>
  </si>
  <si>
    <t>19-07-2022</t>
  </si>
  <si>
    <t>20-07-2022</t>
  </si>
  <si>
    <t>21-07-2022</t>
  </si>
  <si>
    <t>22-07-2022</t>
  </si>
  <si>
    <t>25-07-2022</t>
  </si>
  <si>
    <t>26-07-2022</t>
  </si>
  <si>
    <t>27-07-2022</t>
  </si>
  <si>
    <t>28-07-2022</t>
  </si>
  <si>
    <t>29-07-2022</t>
  </si>
  <si>
    <t>17-08-2022</t>
  </si>
  <si>
    <t>18-08-2022</t>
  </si>
  <si>
    <t>19-08-2022</t>
  </si>
  <si>
    <t>22-08-2022</t>
  </si>
  <si>
    <t>23-08-2022</t>
  </si>
  <si>
    <t>24-08-2022</t>
  </si>
  <si>
    <t>25-08-2022</t>
  </si>
  <si>
    <t>26-08-2022</t>
  </si>
  <si>
    <t>29-08-2022</t>
  </si>
  <si>
    <t>30-08-2022</t>
  </si>
  <si>
    <t>31-08-2022</t>
  </si>
  <si>
    <t>13-09-2022</t>
  </si>
  <si>
    <t>14-09-2022</t>
  </si>
  <si>
    <t>15-09-2022</t>
  </si>
  <si>
    <t>16-09-2022</t>
  </si>
  <si>
    <t>19-09-2022</t>
  </si>
  <si>
    <t>20-09-2022</t>
  </si>
  <si>
    <t>21-09-2022</t>
  </si>
  <si>
    <t>22-09-2022</t>
  </si>
  <si>
    <t>23-09-2022</t>
  </si>
  <si>
    <t>26-09-2022</t>
  </si>
  <si>
    <t>27-09-2022</t>
  </si>
  <si>
    <t>28-09-2022</t>
  </si>
  <si>
    <t>29-09-2022</t>
  </si>
  <si>
    <t>30-09-2022</t>
  </si>
  <si>
    <t>13-10-2022</t>
  </si>
  <si>
    <t>14-10-2022</t>
  </si>
  <si>
    <t>17-10-2022</t>
  </si>
  <si>
    <t>18-10-2022</t>
  </si>
  <si>
    <t>19-10-2022</t>
  </si>
  <si>
    <t>20-10-2022</t>
  </si>
  <si>
    <t>21-10-2022</t>
  </si>
  <si>
    <t>24-10-2022</t>
  </si>
  <si>
    <t>25-10-2022</t>
  </si>
  <si>
    <t>26-10-2022</t>
  </si>
  <si>
    <t>27-10-2022</t>
  </si>
  <si>
    <t>28-10-2022</t>
  </si>
  <si>
    <t>31-10-2022</t>
  </si>
  <si>
    <t>14-11-2022</t>
  </si>
  <si>
    <t>15-11-2022</t>
  </si>
  <si>
    <t>16-11-2022</t>
  </si>
  <si>
    <t>17-11-2022</t>
  </si>
  <si>
    <t>18-11-2022</t>
  </si>
  <si>
    <t>21-11-2022</t>
  </si>
  <si>
    <t>22-11-2022</t>
  </si>
  <si>
    <t>23-11-2022</t>
  </si>
  <si>
    <t>24-11-2022</t>
  </si>
  <si>
    <t>25-11-2022</t>
  </si>
  <si>
    <t>28-11-2022</t>
  </si>
  <si>
    <t>29-11-2022</t>
  </si>
  <si>
    <t>30-11-2022</t>
  </si>
  <si>
    <t>13-12-2022</t>
  </si>
  <si>
    <t>14-12-2022</t>
  </si>
  <si>
    <t>15-12-2022</t>
  </si>
  <si>
    <t>16-12-2022</t>
  </si>
  <si>
    <t>19-12-2022</t>
  </si>
  <si>
    <t>20-12-2022</t>
  </si>
  <si>
    <t>21-12-2022</t>
  </si>
  <si>
    <t>22-12-2022</t>
  </si>
  <si>
    <t>23-12-2022</t>
  </si>
  <si>
    <t>26-12-2022</t>
  </si>
  <si>
    <t>27-12-2022</t>
  </si>
  <si>
    <t>28-12-2022</t>
  </si>
  <si>
    <t>29-12-2022</t>
  </si>
  <si>
    <t>30-12-2022</t>
  </si>
  <si>
    <t>13-01-2023</t>
  </si>
  <si>
    <t>16-01-2023</t>
  </si>
  <si>
    <t>17-01-2023</t>
  </si>
  <si>
    <t>18-01-2023</t>
  </si>
  <si>
    <t>19-01-2023</t>
  </si>
  <si>
    <t>20-01-2023</t>
  </si>
  <si>
    <t>23-01-2023</t>
  </si>
  <si>
    <t>24-01-2023</t>
  </si>
  <si>
    <t>25-01-2023</t>
  </si>
  <si>
    <t>26-01-2023</t>
  </si>
  <si>
    <t>27-01-2023</t>
  </si>
  <si>
    <t>30-01-2023</t>
  </si>
  <si>
    <t>31-01-2023</t>
  </si>
  <si>
    <t>13-02-2023</t>
  </si>
  <si>
    <t>14-02-2023</t>
  </si>
  <si>
    <t>15-02-2023</t>
  </si>
  <si>
    <t>16-02-2023</t>
  </si>
  <si>
    <t>17-02-2023</t>
  </si>
  <si>
    <t>20-02-2023</t>
  </si>
  <si>
    <t>21-02-2023</t>
  </si>
  <si>
    <t>22-02-2023</t>
  </si>
  <si>
    <t>23-02-2023</t>
  </si>
  <si>
    <t>24-02-2023</t>
  </si>
  <si>
    <t>27-02-2023</t>
  </si>
  <si>
    <t>28-02-2023</t>
  </si>
  <si>
    <t>13-03-2023</t>
  </si>
  <si>
    <t>14-03-2023</t>
  </si>
  <si>
    <t>15-03-2023</t>
  </si>
  <si>
    <t>16-03-2023</t>
  </si>
  <si>
    <t>17-03-2023</t>
  </si>
  <si>
    <t>20-03-2023</t>
  </si>
  <si>
    <t>21-03-2023</t>
  </si>
  <si>
    <t>22-03-2023</t>
  </si>
  <si>
    <t>23-03-2023</t>
  </si>
  <si>
    <t>24-03-2023</t>
  </si>
  <si>
    <t>27-03-2023</t>
  </si>
  <si>
    <t>28-03-2023</t>
  </si>
  <si>
    <t>29-03-2023</t>
  </si>
  <si>
    <t>DD</t>
  </si>
  <si>
    <t>peak Cap</t>
  </si>
  <si>
    <t>Large cap MF 10 yr historical data</t>
  </si>
  <si>
    <t>Scheme Name</t>
  </si>
  <si>
    <t>Category Name</t>
  </si>
  <si>
    <t>1Y</t>
  </si>
  <si>
    <t>2Y</t>
  </si>
  <si>
    <t>3Y</t>
  </si>
  <si>
    <t>5Y</t>
  </si>
  <si>
    <t>10Y</t>
  </si>
  <si>
    <t>Nippon India Large Cap Fund - GrowthLarge Cap Fund</t>
  </si>
  <si>
    <t>Large Cap Fund</t>
  </si>
  <si>
    <t>SBI Blue Chip Fund - Regular Plan - GrowthLarge Cap Fund</t>
  </si>
  <si>
    <t>ICICI Prudential Bluechip Fund - GrowthLarge Cap Fund</t>
  </si>
  <si>
    <t>HDFC Top 100 Fund - GrowthLarge Cap Fund</t>
  </si>
  <si>
    <t>Kotak Bluechip Fund - GrowthLarge Cap Fund</t>
  </si>
  <si>
    <t>Edelweiss Large Cap Fund - GrowthLarge Cap Fund</t>
  </si>
  <si>
    <t>Tata Large Cap Fund - Regular Plan - GrowthLarge Cap Fund</t>
  </si>
  <si>
    <t>Kotak Emerging Equity Fund - GrowthMid Cap Fund</t>
  </si>
  <si>
    <t>Mid Cap Fund</t>
  </si>
  <si>
    <t>HDFC Mid-Cap Opportunities Fund - GrowthMid Cap Fund</t>
  </si>
  <si>
    <t>SBI Magnum Midcap Fund - Regular Plan - GrowthMid Cap Fund</t>
  </si>
  <si>
    <t>Nippon India Growth Fund - GrowthMid Cap Fund</t>
  </si>
  <si>
    <t>Quant Mid Cap Fund - GrowthMid Cap Fund</t>
  </si>
  <si>
    <t>Motilal Oswal Midcap Fund - GrowthMid Cap Fund</t>
  </si>
  <si>
    <t>-</t>
  </si>
  <si>
    <t>Mid Cap MF 10yr Historical Data</t>
  </si>
  <si>
    <t>*Gross returns per tax and pre expenses</t>
  </si>
  <si>
    <t>Top PMS 10yr historical performance data</t>
  </si>
  <si>
    <t xml:space="preserve">Alchemy High Growth </t>
  </si>
  <si>
    <t xml:space="preserve">AlfAccurate - AAAIOP </t>
  </si>
  <si>
    <t xml:space="preserve">ASK - Indian Entrepreneur Portfolio </t>
  </si>
  <si>
    <t xml:space="preserve">Karma Wealth Builder </t>
  </si>
  <si>
    <t xml:space="preserve">Quest - Quest Flagship PMS </t>
  </si>
  <si>
    <t xml:space="preserve">Sundaram Voyager Portfolio </t>
  </si>
  <si>
    <t xml:space="preserve">ValueQuest - Growth </t>
  </si>
  <si>
    <t>PMS Multicap</t>
  </si>
  <si>
    <t>Fund</t>
  </si>
  <si>
    <t>AIF Cat 3 Crisil Benchmark</t>
  </si>
  <si>
    <t xml:space="preserve">AIF Cat 3 </t>
  </si>
  <si>
    <t>Crisil Benchmark</t>
  </si>
  <si>
    <t>Fund (As on Sept 2022)</t>
  </si>
  <si>
    <t>Nifty Historical Performance</t>
  </si>
  <si>
    <t>Nifty Index</t>
  </si>
  <si>
    <t>Trading</t>
  </si>
  <si>
    <t>Nifty</t>
  </si>
  <si>
    <t>Comb</t>
  </si>
  <si>
    <t>Nifty px</t>
  </si>
  <si>
    <t>Date</t>
  </si>
  <si>
    <t>PX_last</t>
  </si>
  <si>
    <t>profits</t>
  </si>
  <si>
    <t>nifty profits</t>
  </si>
  <si>
    <t>Cap</t>
  </si>
  <si>
    <t>Equity</t>
  </si>
  <si>
    <t>FI</t>
  </si>
  <si>
    <t>Haric</t>
  </si>
  <si>
    <t>Base cap</t>
  </si>
  <si>
    <t>trading</t>
  </si>
  <si>
    <t>trading prfots</t>
  </si>
  <si>
    <t>FI profits</t>
  </si>
  <si>
    <t>Cumm</t>
  </si>
  <si>
    <t>Combined</t>
  </si>
  <si>
    <t>Equit Curve</t>
  </si>
  <si>
    <t>Alpha</t>
  </si>
  <si>
    <t>Structured Alpha</t>
  </si>
  <si>
    <t>Direct equity</t>
  </si>
  <si>
    <t>Large cap MF</t>
  </si>
  <si>
    <t>Midcap MF</t>
  </si>
  <si>
    <t>PMS</t>
  </si>
  <si>
    <t>AIF</t>
  </si>
  <si>
    <t>ETF</t>
  </si>
  <si>
    <t>Return profile</t>
  </si>
  <si>
    <t>High</t>
  </si>
  <si>
    <t>Moderate</t>
  </si>
  <si>
    <t>Moderate/High</t>
  </si>
  <si>
    <t>Fixed Income</t>
  </si>
  <si>
    <t>Low</t>
  </si>
  <si>
    <t>Risk</t>
  </si>
  <si>
    <t>Very High</t>
  </si>
  <si>
    <t>Mgmt Fees</t>
  </si>
  <si>
    <t>Nifty+12% IRR</t>
  </si>
  <si>
    <t>Performance Based</t>
  </si>
  <si>
    <t xml:space="preserve">Transparency </t>
  </si>
  <si>
    <t>NA</t>
  </si>
  <si>
    <t>What needs to go right</t>
  </si>
  <si>
    <t>Stock picking skills, investment timing (entry/exit), Industry cycle, Greed &amp; fear, Liquidity</t>
  </si>
  <si>
    <t>Fund house/Manager, Coporate Governance, Cycle and investment timing</t>
  </si>
  <si>
    <t xml:space="preserve">Choice of fund house, Stock picking skills of fund manager, Investment cycle and timing </t>
  </si>
  <si>
    <t xml:space="preserve">Choice of fund house and fund strategy, Regulartory challenges, taxes and  </t>
  </si>
  <si>
    <t>Cycle and Timing</t>
  </si>
  <si>
    <t>Rate cycle</t>
  </si>
  <si>
    <t>Risk Management, Fund Manager skills</t>
  </si>
  <si>
    <t>Instruments</t>
  </si>
  <si>
    <t xml:space="preserve">Average of top </t>
  </si>
  <si>
    <t>Average of top 5 funds in each category</t>
  </si>
  <si>
    <t>Nifty+10% IRR</t>
  </si>
  <si>
    <t>Year</t>
  </si>
  <si>
    <t>12% Portfolio</t>
  </si>
  <si>
    <t>10% Alpha</t>
  </si>
  <si>
    <t>Backtest Report - Apr'19 to Mar'23 (4 yrs)</t>
  </si>
  <si>
    <t>Annualised Returns(cagr %)</t>
  </si>
  <si>
    <t>Peak</t>
  </si>
  <si>
    <t>trading assuming 3cr</t>
  </si>
  <si>
    <t>Max DD %</t>
  </si>
  <si>
    <t>Daily Return</t>
  </si>
  <si>
    <t>Max DD from peak (%)</t>
  </si>
  <si>
    <t>Base Cap</t>
  </si>
  <si>
    <t>Returns %</t>
  </si>
  <si>
    <t>Avg Monthly %</t>
  </si>
  <si>
    <t>Months</t>
  </si>
  <si>
    <t>Row Labels</t>
  </si>
  <si>
    <t>Grand Total</t>
  </si>
  <si>
    <t>Sum of Returns %</t>
  </si>
  <si>
    <t>Column Labels</t>
  </si>
  <si>
    <t>Performance Report - Apr'19 to Mar'23 (4 yrs)</t>
  </si>
  <si>
    <t>sum of porfits</t>
  </si>
  <si>
    <t>total sum</t>
  </si>
  <si>
    <t>daily avg return</t>
  </si>
  <si>
    <t>total count</t>
  </si>
  <si>
    <t>Column1</t>
  </si>
  <si>
    <t>10%</t>
  </si>
  <si>
    <t>22%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</si>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</sst>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0.0%"/>
    <numFmt numFmtId="166" formatCode="0.0"/>
    <numFmt numFmtId="167" formatCode="_(* #,##0_);_(* \(#,##0\);_(* &quot;-&quot;??_);_(@_)"/>
    <numFmt numFmtId="168" formatCode="0.000"/>
    <numFmt numFmtId="169" formatCode="#,##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</font>
    <font>
      <b/>
      <sz val="9"/>
      <color theme="0"/>
      <name val="Lato"/>
      <family val="2"/>
    </font>
    <font>
      <sz val="9"/>
      <name val="Lato"/>
      <family val="2"/>
    </font>
    <font>
      <sz val="9"/>
      <color theme="1"/>
      <name val="Lato"/>
      <family val="2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49">
    <xf numFmtId="0" fontId="0" fillId="0" borderId="0" xfId="0"/>
    <xf numFmtId="10" fontId="0" fillId="0" borderId="0" xfId="0" applyNumberFormat="1"/>
    <xf numFmtId="14" fontId="0" fillId="0" borderId="0" xfId="0" applyNumberFormat="1"/>
    <xf numFmtId="3" fontId="0" fillId="0" borderId="0" xfId="0" applyNumberFormat="1"/>
    <xf numFmtId="165" fontId="0" fillId="0" borderId="0" xfId="1" applyNumberFormat="1" applyFont="1"/>
    <xf numFmtId="3" fontId="0" fillId="33" borderId="0" xfId="0" applyNumberFormat="1" applyFill="1"/>
    <xf numFmtId="165" fontId="0" fillId="0" borderId="0" xfId="0" applyNumberFormat="1"/>
    <xf numFmtId="166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9" fontId="0" fillId="0" borderId="10" xfId="0" applyNumberFormat="1" applyBorder="1"/>
    <xf numFmtId="0" fontId="18" fillId="0" borderId="10" xfId="0" applyFont="1" applyBorder="1"/>
    <xf numFmtId="165" fontId="0" fillId="0" borderId="10" xfId="1" applyNumberFormat="1" applyFont="1" applyBorder="1"/>
    <xf numFmtId="15" fontId="19" fillId="34" borderId="0" xfId="0" applyNumberFormat="1" applyFont="1" applyFill="1"/>
    <xf numFmtId="15" fontId="20" fillId="0" borderId="0" xfId="0" applyNumberFormat="1" applyFont="1"/>
    <xf numFmtId="167" fontId="20" fillId="0" borderId="0" xfId="43" applyNumberFormat="1" applyFont="1"/>
    <xf numFmtId="15" fontId="21" fillId="0" borderId="0" xfId="0" applyNumberFormat="1" applyFont="1"/>
    <xf numFmtId="168" fontId="0" fillId="0" borderId="0" xfId="0" applyNumberFormat="1"/>
    <xf numFmtId="167" fontId="0" fillId="0" borderId="0" xfId="43" applyNumberFormat="1" applyFont="1"/>
    <xf numFmtId="9" fontId="0" fillId="0" borderId="0" xfId="0" applyNumberFormat="1"/>
    <xf numFmtId="167" fontId="0" fillId="0" borderId="0" xfId="0" applyNumberFormat="1"/>
    <xf numFmtId="169" fontId="0" fillId="0" borderId="0" xfId="0" applyNumberFormat="1"/>
    <xf numFmtId="4" fontId="0" fillId="0" borderId="0" xfId="0" applyNumberFormat="1"/>
    <xf numFmtId="9" fontId="0" fillId="0" borderId="10" xfId="1" applyFont="1" applyBorder="1"/>
    <xf numFmtId="0" fontId="0" fillId="33" borderId="10" xfId="0" applyFill="1" applyBorder="1"/>
    <xf numFmtId="0" fontId="18" fillId="33" borderId="10" xfId="0" applyFont="1" applyFill="1" applyBorder="1"/>
    <xf numFmtId="17" fontId="0" fillId="0" borderId="0" xfId="0" applyNumberFormat="1"/>
    <xf numFmtId="169" fontId="16" fillId="0" borderId="0" xfId="0" applyNumberFormat="1" applyFont="1"/>
    <xf numFmtId="166" fontId="16" fillId="0" borderId="0" xfId="0" applyNumberFormat="1" applyFont="1"/>
    <xf numFmtId="17" fontId="16" fillId="0" borderId="0" xfId="0" applyNumberFormat="1" applyFont="1"/>
    <xf numFmtId="0" fontId="0" fillId="0" borderId="0" xfId="0" applyFont="1"/>
    <xf numFmtId="166" fontId="0" fillId="0" borderId="0" xfId="0" applyNumberFormat="1" applyFont="1"/>
    <xf numFmtId="0" fontId="0" fillId="0" borderId="0" xfId="0" pivotButton="1"/>
    <xf numFmtId="17" fontId="0" fillId="0" borderId="0" xfId="0" applyNumberFormat="1" applyAlignment="1">
      <alignment horizontal="left"/>
    </xf>
    <xf numFmtId="0" fontId="0" fillId="0" borderId="0" xfId="0" applyNumberFormat="1"/>
    <xf numFmtId="1" fontId="0" fillId="0" borderId="10" xfId="0" applyNumberFormat="1" applyBorder="1"/>
    <xf numFmtId="166" fontId="0" fillId="0" borderId="10" xfId="0" applyNumberFormat="1" applyBorder="1"/>
    <xf numFmtId="0" fontId="0" fillId="33" borderId="0" xfId="0" applyFill="1"/>
    <xf numFmtId="9" fontId="0" fillId="33" borderId="0" xfId="0" applyNumberFormat="1" applyFill="1"/>
    <xf numFmtId="166" fontId="0" fillId="33" borderId="0" xfId="0" applyNumberFormat="1" applyFill="1"/>
    <xf numFmtId="4" fontId="0" fillId="33" borderId="0" xfId="0" applyNumberFormat="1" applyFill="1"/>
    <xf numFmtId="0" fontId="0" fillId="33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3" fontId="22" fillId="0" borderId="0" xfId="0" applyNumberFormat="1" applyFont="1" applyFill="1" applyAlignment="1">
      <alignment horizontal="center"/>
    </xf>
    <xf numFmtId="166" fontId="22" fillId="0" borderId="0" xfId="0" applyNumberFormat="1" applyFont="1" applyFill="1" applyAlignment="1">
      <alignment horizontal="center"/>
    </xf>
    <xf numFmtId="0" fontId="22" fillId="36" borderId="0" xfId="0" applyFont="1" applyFill="1" applyAlignment="1">
      <alignment horizontal="center"/>
    </xf>
    <xf numFmtId="3" fontId="22" fillId="36" borderId="0" xfId="0" applyNumberFormat="1" applyFont="1" applyFill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6">
    <dxf>
      <numFmt numFmtId="167" formatCode="_(* #,##0_);_(* \(#,##0\);_(* &quot;-&quot;??_);_(@_)"/>
    </dxf>
    <dxf>
      <numFmt numFmtId="167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(* #,##0_);_(* \(#,##0\);_(* &quot;-&quot;??_);_(@_)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[ND clients perf v1.xlsx]Sheet3!PivotTable1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Returns</a:t>
            </a:r>
          </a:p>
        </c:rich>
      </c:tx>
      <c:layout>
        <c:manualLayout>
          <c:xMode val="edge"/>
          <c:yMode val="edge"/>
          <c:x val="0.40539047619047619"/>
          <c:y val="4.9905220180810735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0903187101612297E-2"/>
          <c:y val="0.22349154272382618"/>
          <c:w val="0.92356730408698917"/>
          <c:h val="0.634010644502770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1.8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Sheet3!$A$5:$A$53</c:f>
              <c:strCache>
                <c:ptCount val="48"/>
                <c:pt idx="0">
                  <c:v>Apr-19</c:v>
                </c:pt>
                <c:pt idx="1">
                  <c:v>May-19</c:v>
                </c:pt>
                <c:pt idx="2">
                  <c:v>Jun-19</c:v>
                </c:pt>
                <c:pt idx="3">
                  <c:v>Jul-19</c:v>
                </c:pt>
                <c:pt idx="4">
                  <c:v>Aug-19</c:v>
                </c:pt>
                <c:pt idx="5">
                  <c:v>Sep-19</c:v>
                </c:pt>
                <c:pt idx="6">
                  <c:v>Oct-19</c:v>
                </c:pt>
                <c:pt idx="7">
                  <c:v>Nov-19</c:v>
                </c:pt>
                <c:pt idx="8">
                  <c:v>Dec-19</c:v>
                </c:pt>
                <c:pt idx="9">
                  <c:v>Jan-20</c:v>
                </c:pt>
                <c:pt idx="10">
                  <c:v>Feb-20</c:v>
                </c:pt>
                <c:pt idx="11">
                  <c:v>Mar-20</c:v>
                </c:pt>
                <c:pt idx="12">
                  <c:v>Apr-20</c:v>
                </c:pt>
                <c:pt idx="13">
                  <c:v>May-20</c:v>
                </c:pt>
                <c:pt idx="14">
                  <c:v>Jun-20</c:v>
                </c:pt>
                <c:pt idx="15">
                  <c:v>Jul-20</c:v>
                </c:pt>
                <c:pt idx="16">
                  <c:v>Aug-20</c:v>
                </c:pt>
                <c:pt idx="17">
                  <c:v>Sep-20</c:v>
                </c:pt>
                <c:pt idx="18">
                  <c:v>Oct-20</c:v>
                </c:pt>
                <c:pt idx="19">
                  <c:v>Nov-20</c:v>
                </c:pt>
                <c:pt idx="20">
                  <c:v>Dec-20</c:v>
                </c:pt>
                <c:pt idx="21">
                  <c:v>Jan-21</c:v>
                </c:pt>
                <c:pt idx="22">
                  <c:v>Feb-21</c:v>
                </c:pt>
                <c:pt idx="23">
                  <c:v>Mar-21</c:v>
                </c:pt>
                <c:pt idx="24">
                  <c:v>Apr-21</c:v>
                </c:pt>
                <c:pt idx="25">
                  <c:v>May-21</c:v>
                </c:pt>
                <c:pt idx="26">
                  <c:v>Jun-21</c:v>
                </c:pt>
                <c:pt idx="27">
                  <c:v>Jul-21</c:v>
                </c:pt>
                <c:pt idx="28">
                  <c:v>Aug-21</c:v>
                </c:pt>
                <c:pt idx="29">
                  <c:v>Sep-21</c:v>
                </c:pt>
                <c:pt idx="30">
                  <c:v>Oct-21</c:v>
                </c:pt>
                <c:pt idx="31">
                  <c:v>Nov-21</c:v>
                </c:pt>
                <c:pt idx="32">
                  <c:v>Dec-21</c:v>
                </c:pt>
                <c:pt idx="33">
                  <c:v>Jan-22</c:v>
                </c:pt>
                <c:pt idx="34">
                  <c:v>Feb-22</c:v>
                </c:pt>
                <c:pt idx="35">
                  <c:v>Mar-22</c:v>
                </c:pt>
                <c:pt idx="36">
                  <c:v>Apr-22</c:v>
                </c:pt>
                <c:pt idx="37">
                  <c:v>May-22</c:v>
                </c:pt>
                <c:pt idx="38">
                  <c:v>Jun-22</c:v>
                </c:pt>
                <c:pt idx="39">
                  <c:v>Jul-22</c:v>
                </c:pt>
                <c:pt idx="40">
                  <c:v>Aug-22</c:v>
                </c:pt>
                <c:pt idx="41">
                  <c:v>Sep-22</c:v>
                </c:pt>
                <c:pt idx="42">
                  <c:v>Oct-22</c:v>
                </c:pt>
                <c:pt idx="43">
                  <c:v>Nov-22</c:v>
                </c:pt>
                <c:pt idx="44">
                  <c:v>Dec-22</c:v>
                </c:pt>
                <c:pt idx="45">
                  <c:v>Jan-23</c:v>
                </c:pt>
                <c:pt idx="46">
                  <c:v>Feb-23</c:v>
                </c:pt>
                <c:pt idx="47">
                  <c:v>Mar-23</c:v>
                </c:pt>
              </c:strCache>
            </c:strRef>
          </c:cat>
          <c:val>
            <c:numRef>
              <c:f>Sheet3!$B$5:$B$53</c:f>
              <c:numCache>
                <c:formatCode>General</c:formatCode>
                <c:ptCount val="48"/>
                <c:pt idx="0">
                  <c:v>4.3959224383369255</c:v>
                </c:pt>
                <c:pt idx="1">
                  <c:v>4.5244338522741723</c:v>
                </c:pt>
                <c:pt idx="2">
                  <c:v>2.1864592842269999</c:v>
                </c:pt>
                <c:pt idx="3">
                  <c:v>0.6876194820024838</c:v>
                </c:pt>
                <c:pt idx="4">
                  <c:v>-4.5474285479354304</c:v>
                </c:pt>
                <c:pt idx="5">
                  <c:v>0.26521125880907775</c:v>
                </c:pt>
                <c:pt idx="6">
                  <c:v>10.061522042112191</c:v>
                </c:pt>
                <c:pt idx="7">
                  <c:v>4.4224279006868583</c:v>
                </c:pt>
                <c:pt idx="8">
                  <c:v>5.9483195006358711</c:v>
                </c:pt>
                <c:pt idx="9">
                  <c:v>4.8528921155149751</c:v>
                </c:pt>
                <c:pt idx="10">
                  <c:v>-4.735981516305741</c:v>
                </c:pt>
                <c:pt idx="11">
                  <c:v>-8.1930245795324748</c:v>
                </c:pt>
                <c:pt idx="12">
                  <c:v>2.5156059051994468</c:v>
                </c:pt>
                <c:pt idx="13">
                  <c:v>10.026958037346709</c:v>
                </c:pt>
                <c:pt idx="14">
                  <c:v>7.5405066320177596</c:v>
                </c:pt>
                <c:pt idx="15">
                  <c:v>-2.1149287361801683</c:v>
                </c:pt>
                <c:pt idx="16">
                  <c:v>0.11897780791662541</c:v>
                </c:pt>
                <c:pt idx="17">
                  <c:v>7.1991040395688766E-2</c:v>
                </c:pt>
                <c:pt idx="18">
                  <c:v>3.2014259661864468</c:v>
                </c:pt>
                <c:pt idx="19">
                  <c:v>-4.5014085125898848</c:v>
                </c:pt>
                <c:pt idx="20">
                  <c:v>3.1823247584421726</c:v>
                </c:pt>
                <c:pt idx="21">
                  <c:v>-0.63649919321160564</c:v>
                </c:pt>
                <c:pt idx="22">
                  <c:v>4.3973909690288711</c:v>
                </c:pt>
                <c:pt idx="23">
                  <c:v>0.44429147295653659</c:v>
                </c:pt>
                <c:pt idx="24">
                  <c:v>1.9749906671399773</c:v>
                </c:pt>
                <c:pt idx="25">
                  <c:v>9.0785645400735948</c:v>
                </c:pt>
                <c:pt idx="26">
                  <c:v>0.48077183022204684</c:v>
                </c:pt>
                <c:pt idx="27">
                  <c:v>2.1808149173774458</c:v>
                </c:pt>
                <c:pt idx="28">
                  <c:v>4.6974302316466572</c:v>
                </c:pt>
                <c:pt idx="29">
                  <c:v>-2.2522038358940373</c:v>
                </c:pt>
                <c:pt idx="30">
                  <c:v>-0.49946705805798181</c:v>
                </c:pt>
                <c:pt idx="31">
                  <c:v>-0.47434620214249906</c:v>
                </c:pt>
                <c:pt idx="32">
                  <c:v>-1.4551465677013333</c:v>
                </c:pt>
                <c:pt idx="33">
                  <c:v>1.3039388254029234</c:v>
                </c:pt>
                <c:pt idx="34">
                  <c:v>5.5337339051386731</c:v>
                </c:pt>
                <c:pt idx="35">
                  <c:v>7.1382214443726557</c:v>
                </c:pt>
                <c:pt idx="36">
                  <c:v>1.536483703074732</c:v>
                </c:pt>
                <c:pt idx="37">
                  <c:v>3.1250622653307127</c:v>
                </c:pt>
                <c:pt idx="38">
                  <c:v>3.2604922220759067</c:v>
                </c:pt>
                <c:pt idx="39">
                  <c:v>-0.31559881204437679</c:v>
                </c:pt>
                <c:pt idx="40">
                  <c:v>0.40765494659141288</c:v>
                </c:pt>
                <c:pt idx="41">
                  <c:v>-0.19049902914491332</c:v>
                </c:pt>
                <c:pt idx="42">
                  <c:v>1.5959216391744797</c:v>
                </c:pt>
                <c:pt idx="43">
                  <c:v>1.3163113109197653</c:v>
                </c:pt>
                <c:pt idx="44">
                  <c:v>2.4247125296608303</c:v>
                </c:pt>
                <c:pt idx="45">
                  <c:v>0.87297331450455973</c:v>
                </c:pt>
                <c:pt idx="46">
                  <c:v>-1.4476171740794113</c:v>
                </c:pt>
                <c:pt idx="47">
                  <c:v>0.77269848196736246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678656"/>
        <c:axId val="204680192"/>
      </c:barChart>
      <c:catAx>
        <c:axId val="20467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80192"/>
        <c:crosses val="autoZero"/>
        <c:auto val="1"/>
        <c:lblAlgn val="ctr"/>
        <c:lblOffset val="100"/>
        <c:noMultiLvlLbl val="0"/>
      </c:catAx>
      <c:valAx>
        <c:axId val="2046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78656"/>
        <c:crosses val="autoZero"/>
        <c:crossBetween val="between"/>
      </c:valAx>
      <c:spPr>
        <a:noFill/>
        <a:ln cmpd="sng">
          <a:solidFill>
            <a:schemeClr val="accent4"/>
          </a:solidFill>
        </a:ln>
        <a:effectLst/>
      </c:spPr>
    </c:plotArea>
    <c:legend>
      <c:legendPos val="t"/>
      <c:layout>
        <c:manualLayout>
          <c:xMode val="edge"/>
          <c:yMode val="edge"/>
          <c:x val="0.62785706786651663"/>
          <c:y val="6.4210775736366271E-2"/>
          <c:w val="0.14428571428571429"/>
          <c:h val="0.14539187809857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accent4"/>
      </a:solidFill>
      <a:round/>
    </a:ln>
    <a:effectLst>
      <a:softEdge rad="3175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'ND clients perf'!$AB$3:$AB$975</c:f>
              <c:numCache>
                <c:formatCode>0.0</c:formatCode>
                <c:ptCount val="973"/>
                <c:pt idx="0" formatCode="General">
                  <c:v>100</c:v>
                </c:pt>
                <c:pt idx="1">
                  <c:v>100.05366666666666</c:v>
                </c:pt>
                <c:pt idx="2">
                  <c:v>102.19335333333332</c:v>
                </c:pt>
                <c:pt idx="3">
                  <c:v>101.19582</c:v>
                </c:pt>
                <c:pt idx="4">
                  <c:v>102.03556666666667</c:v>
                </c:pt>
                <c:pt idx="5">
                  <c:v>102.31876666666666</c:v>
                </c:pt>
                <c:pt idx="6">
                  <c:v>103.56827749999999</c:v>
                </c:pt>
                <c:pt idx="7">
                  <c:v>102.82276333333333</c:v>
                </c:pt>
                <c:pt idx="8">
                  <c:v>102.83443000000001</c:v>
                </c:pt>
                <c:pt idx="9">
                  <c:v>102.77068</c:v>
                </c:pt>
                <c:pt idx="10">
                  <c:v>106.20344666666665</c:v>
                </c:pt>
                <c:pt idx="11">
                  <c:v>104.94713333333334</c:v>
                </c:pt>
                <c:pt idx="12">
                  <c:v>104.34124250000001</c:v>
                </c:pt>
                <c:pt idx="13">
                  <c:v>103.82698916666666</c:v>
                </c:pt>
                <c:pt idx="14">
                  <c:v>103.98501083333333</c:v>
                </c:pt>
                <c:pt idx="15">
                  <c:v>104.28387583333334</c:v>
                </c:pt>
                <c:pt idx="16">
                  <c:v>104.27047583333334</c:v>
                </c:pt>
                <c:pt idx="17">
                  <c:v>104.38296916666667</c:v>
                </c:pt>
                <c:pt idx="18">
                  <c:v>104.84223833333333</c:v>
                </c:pt>
                <c:pt idx="19">
                  <c:v>107.507445</c:v>
                </c:pt>
                <c:pt idx="20">
                  <c:v>108.20397749999999</c:v>
                </c:pt>
                <c:pt idx="21">
                  <c:v>107.79444416666666</c:v>
                </c:pt>
                <c:pt idx="22">
                  <c:v>112.02660333333334</c:v>
                </c:pt>
                <c:pt idx="23">
                  <c:v>106.557835</c:v>
                </c:pt>
                <c:pt idx="24">
                  <c:v>106.92926833333334</c:v>
                </c:pt>
                <c:pt idx="25">
                  <c:v>107.65037083333333</c:v>
                </c:pt>
                <c:pt idx="26">
                  <c:v>107.93411916666666</c:v>
                </c:pt>
                <c:pt idx="27">
                  <c:v>107.80751333333333</c:v>
                </c:pt>
                <c:pt idx="28">
                  <c:v>107.77359666666666</c:v>
                </c:pt>
                <c:pt idx="29">
                  <c:v>106.82846666666667</c:v>
                </c:pt>
                <c:pt idx="30">
                  <c:v>101.03842083333335</c:v>
                </c:pt>
                <c:pt idx="31">
                  <c:v>108.7251875</c:v>
                </c:pt>
                <c:pt idx="32">
                  <c:v>112.37229383333333</c:v>
                </c:pt>
                <c:pt idx="33">
                  <c:v>111.79589716666666</c:v>
                </c:pt>
                <c:pt idx="34">
                  <c:v>111.8001105</c:v>
                </c:pt>
                <c:pt idx="35">
                  <c:v>112.21883633333334</c:v>
                </c:pt>
                <c:pt idx="36">
                  <c:v>108.70846549999999</c:v>
                </c:pt>
                <c:pt idx="37">
                  <c:v>109.32767466666667</c:v>
                </c:pt>
                <c:pt idx="38">
                  <c:v>108.36403633333333</c:v>
                </c:pt>
                <c:pt idx="39">
                  <c:v>108.68756966666666</c:v>
                </c:pt>
                <c:pt idx="40">
                  <c:v>108.76538633333332</c:v>
                </c:pt>
                <c:pt idx="41">
                  <c:v>109.81609233333333</c:v>
                </c:pt>
                <c:pt idx="42">
                  <c:v>110.51940483333334</c:v>
                </c:pt>
                <c:pt idx="43">
                  <c:v>110.92700816666667</c:v>
                </c:pt>
                <c:pt idx="44">
                  <c:v>110.9729115</c:v>
                </c:pt>
                <c:pt idx="45">
                  <c:v>110.51129483333332</c:v>
                </c:pt>
                <c:pt idx="46">
                  <c:v>110.65902816666666</c:v>
                </c:pt>
                <c:pt idx="47">
                  <c:v>111.41883816666666</c:v>
                </c:pt>
                <c:pt idx="48">
                  <c:v>110.38008483333333</c:v>
                </c:pt>
                <c:pt idx="49">
                  <c:v>110.79432899999999</c:v>
                </c:pt>
                <c:pt idx="50">
                  <c:v>112.43340233333335</c:v>
                </c:pt>
                <c:pt idx="51">
                  <c:v>112.64523400000002</c:v>
                </c:pt>
                <c:pt idx="52">
                  <c:v>111.81386983333334</c:v>
                </c:pt>
                <c:pt idx="53">
                  <c:v>111.63938893333334</c:v>
                </c:pt>
                <c:pt idx="54">
                  <c:v>112.64745560000003</c:v>
                </c:pt>
                <c:pt idx="55">
                  <c:v>112.18952143333337</c:v>
                </c:pt>
                <c:pt idx="56">
                  <c:v>110.78452393333336</c:v>
                </c:pt>
                <c:pt idx="57">
                  <c:v>110.71196143333336</c:v>
                </c:pt>
                <c:pt idx="58">
                  <c:v>110.95244143333336</c:v>
                </c:pt>
                <c:pt idx="59">
                  <c:v>110.82981043333335</c:v>
                </c:pt>
                <c:pt idx="60">
                  <c:v>111.96428023333335</c:v>
                </c:pt>
                <c:pt idx="61">
                  <c:v>112.73769940000003</c:v>
                </c:pt>
                <c:pt idx="62">
                  <c:v>112.82652773333335</c:v>
                </c:pt>
                <c:pt idx="63">
                  <c:v>114.43613773333337</c:v>
                </c:pt>
                <c:pt idx="64">
                  <c:v>116.04184523333336</c:v>
                </c:pt>
                <c:pt idx="65">
                  <c:v>115.54751190000003</c:v>
                </c:pt>
                <c:pt idx="66">
                  <c:v>113.75170690000003</c:v>
                </c:pt>
                <c:pt idx="67">
                  <c:v>114.15296890000005</c:v>
                </c:pt>
                <c:pt idx="68">
                  <c:v>114.04837390000002</c:v>
                </c:pt>
                <c:pt idx="69">
                  <c:v>113.5010405666667</c:v>
                </c:pt>
                <c:pt idx="70">
                  <c:v>113.34917390000004</c:v>
                </c:pt>
                <c:pt idx="71">
                  <c:v>114.12077390000005</c:v>
                </c:pt>
                <c:pt idx="72">
                  <c:v>115.86788923333337</c:v>
                </c:pt>
                <c:pt idx="73">
                  <c:v>116.2460475666667</c:v>
                </c:pt>
                <c:pt idx="74">
                  <c:v>119.15398840000005</c:v>
                </c:pt>
                <c:pt idx="75">
                  <c:v>119.53046723333335</c:v>
                </c:pt>
                <c:pt idx="76">
                  <c:v>111.28714723333337</c:v>
                </c:pt>
                <c:pt idx="77">
                  <c:v>110.65027523333335</c:v>
                </c:pt>
                <c:pt idx="78">
                  <c:v>111.3687620666667</c:v>
                </c:pt>
                <c:pt idx="79">
                  <c:v>111.09542873333336</c:v>
                </c:pt>
                <c:pt idx="80">
                  <c:v>111.54015373333337</c:v>
                </c:pt>
                <c:pt idx="81">
                  <c:v>113.11975373333334</c:v>
                </c:pt>
                <c:pt idx="82">
                  <c:v>113.16518123333334</c:v>
                </c:pt>
                <c:pt idx="83">
                  <c:v>112.89325540000002</c:v>
                </c:pt>
                <c:pt idx="84">
                  <c:v>115.29083390000001</c:v>
                </c:pt>
                <c:pt idx="85">
                  <c:v>112.94439056666667</c:v>
                </c:pt>
                <c:pt idx="86">
                  <c:v>113.19026026666666</c:v>
                </c:pt>
                <c:pt idx="87">
                  <c:v>111.51522109999999</c:v>
                </c:pt>
                <c:pt idx="88">
                  <c:v>112.74760693333332</c:v>
                </c:pt>
                <c:pt idx="89">
                  <c:v>112.72345693333332</c:v>
                </c:pt>
                <c:pt idx="90">
                  <c:v>112.60008993333332</c:v>
                </c:pt>
                <c:pt idx="91">
                  <c:v>112.14471743333331</c:v>
                </c:pt>
                <c:pt idx="92">
                  <c:v>112.07704159999999</c:v>
                </c:pt>
                <c:pt idx="93">
                  <c:v>111.05947743333333</c:v>
                </c:pt>
                <c:pt idx="94">
                  <c:v>109.84822743333331</c:v>
                </c:pt>
                <c:pt idx="95">
                  <c:v>107.48963309999999</c:v>
                </c:pt>
                <c:pt idx="96">
                  <c:v>109.99001143333331</c:v>
                </c:pt>
                <c:pt idx="97">
                  <c:v>107.76404143333332</c:v>
                </c:pt>
                <c:pt idx="98">
                  <c:v>105.68867876666665</c:v>
                </c:pt>
                <c:pt idx="99">
                  <c:v>105.97352523333332</c:v>
                </c:pt>
                <c:pt idx="100">
                  <c:v>108.22542023333332</c:v>
                </c:pt>
                <c:pt idx="101">
                  <c:v>109.53226773333333</c:v>
                </c:pt>
                <c:pt idx="102">
                  <c:v>110.71246273333333</c:v>
                </c:pt>
                <c:pt idx="103">
                  <c:v>108.35416273333331</c:v>
                </c:pt>
                <c:pt idx="104">
                  <c:v>108.73133773333332</c:v>
                </c:pt>
                <c:pt idx="105">
                  <c:v>108.14455523333334</c:v>
                </c:pt>
                <c:pt idx="106">
                  <c:v>109.35559106666666</c:v>
                </c:pt>
                <c:pt idx="107">
                  <c:v>109.64567439999999</c:v>
                </c:pt>
                <c:pt idx="108">
                  <c:v>109.06497439999998</c:v>
                </c:pt>
                <c:pt idx="109">
                  <c:v>108.96299439999999</c:v>
                </c:pt>
                <c:pt idx="110">
                  <c:v>107.43784439999999</c:v>
                </c:pt>
                <c:pt idx="111">
                  <c:v>108.76781106666667</c:v>
                </c:pt>
                <c:pt idx="112">
                  <c:v>110.44624689999998</c:v>
                </c:pt>
                <c:pt idx="113">
                  <c:v>109.8252809</c:v>
                </c:pt>
                <c:pt idx="114">
                  <c:v>104.31512506666665</c:v>
                </c:pt>
                <c:pt idx="115">
                  <c:v>105.5260959</c:v>
                </c:pt>
                <c:pt idx="116">
                  <c:v>106.75852923333331</c:v>
                </c:pt>
                <c:pt idx="117">
                  <c:v>105.99442923333331</c:v>
                </c:pt>
                <c:pt idx="118">
                  <c:v>108.93747923333332</c:v>
                </c:pt>
                <c:pt idx="119">
                  <c:v>107.31284006666667</c:v>
                </c:pt>
                <c:pt idx="120">
                  <c:v>108.44736339999999</c:v>
                </c:pt>
                <c:pt idx="121">
                  <c:v>109.19566339999997</c:v>
                </c:pt>
                <c:pt idx="122">
                  <c:v>109.27106339999999</c:v>
                </c:pt>
                <c:pt idx="123">
                  <c:v>110.53541139999999</c:v>
                </c:pt>
                <c:pt idx="124">
                  <c:v>110.92026723333332</c:v>
                </c:pt>
                <c:pt idx="125">
                  <c:v>111.48013223333331</c:v>
                </c:pt>
                <c:pt idx="126">
                  <c:v>111.50936556666665</c:v>
                </c:pt>
                <c:pt idx="127">
                  <c:v>112.44143579999999</c:v>
                </c:pt>
                <c:pt idx="128">
                  <c:v>113.16975779999999</c:v>
                </c:pt>
                <c:pt idx="129">
                  <c:v>112.99674446666666</c:v>
                </c:pt>
                <c:pt idx="130">
                  <c:v>113.44469613333332</c:v>
                </c:pt>
                <c:pt idx="131">
                  <c:v>113.92657946666664</c:v>
                </c:pt>
                <c:pt idx="132">
                  <c:v>115.03204479999999</c:v>
                </c:pt>
                <c:pt idx="133">
                  <c:v>116.43725480000001</c:v>
                </c:pt>
                <c:pt idx="134">
                  <c:v>115.44403146666666</c:v>
                </c:pt>
                <c:pt idx="135">
                  <c:v>115.28980229999999</c:v>
                </c:pt>
                <c:pt idx="136">
                  <c:v>117.09586696666665</c:v>
                </c:pt>
                <c:pt idx="137">
                  <c:v>117.11860029999998</c:v>
                </c:pt>
                <c:pt idx="138">
                  <c:v>117.09200456666666</c:v>
                </c:pt>
                <c:pt idx="139">
                  <c:v>117.15277789999999</c:v>
                </c:pt>
                <c:pt idx="140">
                  <c:v>117.79349456666665</c:v>
                </c:pt>
                <c:pt idx="141">
                  <c:v>117.70939206666667</c:v>
                </c:pt>
                <c:pt idx="142">
                  <c:v>117.98035206666665</c:v>
                </c:pt>
                <c:pt idx="143">
                  <c:v>118.31721873333332</c:v>
                </c:pt>
                <c:pt idx="144">
                  <c:v>119.33235206666666</c:v>
                </c:pt>
                <c:pt idx="145">
                  <c:v>119.47075206666666</c:v>
                </c:pt>
                <c:pt idx="146">
                  <c:v>118.80951873333332</c:v>
                </c:pt>
                <c:pt idx="147">
                  <c:v>120.65000206666664</c:v>
                </c:pt>
                <c:pt idx="148">
                  <c:v>121.75254789999998</c:v>
                </c:pt>
                <c:pt idx="149">
                  <c:v>121.92103456666665</c:v>
                </c:pt>
                <c:pt idx="150">
                  <c:v>121.45798323333332</c:v>
                </c:pt>
                <c:pt idx="151">
                  <c:v>121.11558323333334</c:v>
                </c:pt>
                <c:pt idx="152">
                  <c:v>121.35884989999998</c:v>
                </c:pt>
                <c:pt idx="153">
                  <c:v>121.47098323333331</c:v>
                </c:pt>
                <c:pt idx="154">
                  <c:v>122.35678323333332</c:v>
                </c:pt>
                <c:pt idx="155">
                  <c:v>122.54429823333332</c:v>
                </c:pt>
                <c:pt idx="156">
                  <c:v>121.8841649</c:v>
                </c:pt>
                <c:pt idx="157">
                  <c:v>123.5098649</c:v>
                </c:pt>
                <c:pt idx="158">
                  <c:v>122.64859823333335</c:v>
                </c:pt>
                <c:pt idx="159">
                  <c:v>123.3940649</c:v>
                </c:pt>
                <c:pt idx="160">
                  <c:v>125.22049656666667</c:v>
                </c:pt>
                <c:pt idx="161">
                  <c:v>125.16549656666666</c:v>
                </c:pt>
                <c:pt idx="162">
                  <c:v>125.22783656666667</c:v>
                </c:pt>
                <c:pt idx="163">
                  <c:v>123.81230323333332</c:v>
                </c:pt>
                <c:pt idx="164">
                  <c:v>124.40230323333333</c:v>
                </c:pt>
                <c:pt idx="165">
                  <c:v>124.35440323333333</c:v>
                </c:pt>
                <c:pt idx="166">
                  <c:v>125.07815406666667</c:v>
                </c:pt>
                <c:pt idx="167">
                  <c:v>125.07094073333333</c:v>
                </c:pt>
                <c:pt idx="168">
                  <c:v>127.22492406666666</c:v>
                </c:pt>
                <c:pt idx="169">
                  <c:v>128.87648323333335</c:v>
                </c:pt>
                <c:pt idx="170">
                  <c:v>129.66433190000001</c:v>
                </c:pt>
                <c:pt idx="171">
                  <c:v>129.77824856666666</c:v>
                </c:pt>
                <c:pt idx="172">
                  <c:v>130.33170923333336</c:v>
                </c:pt>
                <c:pt idx="173">
                  <c:v>129.73296190000002</c:v>
                </c:pt>
                <c:pt idx="174">
                  <c:v>129.89716190000001</c:v>
                </c:pt>
                <c:pt idx="175">
                  <c:v>133.05319773333332</c:v>
                </c:pt>
                <c:pt idx="176">
                  <c:v>132.90844506666667</c:v>
                </c:pt>
                <c:pt idx="177">
                  <c:v>132.66900506666667</c:v>
                </c:pt>
                <c:pt idx="178">
                  <c:v>133.06192506666667</c:v>
                </c:pt>
                <c:pt idx="179">
                  <c:v>133.02851256666668</c:v>
                </c:pt>
                <c:pt idx="180">
                  <c:v>133.14971923333334</c:v>
                </c:pt>
                <c:pt idx="181">
                  <c:v>132.49585256666668</c:v>
                </c:pt>
                <c:pt idx="182">
                  <c:v>134.65755256666668</c:v>
                </c:pt>
                <c:pt idx="183">
                  <c:v>134.67040173333334</c:v>
                </c:pt>
                <c:pt idx="184">
                  <c:v>133.08887673333334</c:v>
                </c:pt>
                <c:pt idx="185">
                  <c:v>134.36346923333335</c:v>
                </c:pt>
                <c:pt idx="186">
                  <c:v>135.84603043333334</c:v>
                </c:pt>
                <c:pt idx="187">
                  <c:v>134.15768543333334</c:v>
                </c:pt>
                <c:pt idx="188">
                  <c:v>137.65780776666671</c:v>
                </c:pt>
                <c:pt idx="189">
                  <c:v>137.30088276666669</c:v>
                </c:pt>
                <c:pt idx="190">
                  <c:v>138.23148276666669</c:v>
                </c:pt>
                <c:pt idx="191">
                  <c:v>137.44988776666668</c:v>
                </c:pt>
                <c:pt idx="192">
                  <c:v>134.7875277666667</c:v>
                </c:pt>
                <c:pt idx="193">
                  <c:v>136.05109443333333</c:v>
                </c:pt>
                <c:pt idx="194">
                  <c:v>136.99012776666669</c:v>
                </c:pt>
                <c:pt idx="195">
                  <c:v>137.12775943333335</c:v>
                </c:pt>
                <c:pt idx="196">
                  <c:v>138.38275610000002</c:v>
                </c:pt>
                <c:pt idx="197">
                  <c:v>132.13429193333334</c:v>
                </c:pt>
                <c:pt idx="198">
                  <c:v>133.2231936</c:v>
                </c:pt>
                <c:pt idx="199">
                  <c:v>133.15905360000002</c:v>
                </c:pt>
                <c:pt idx="200">
                  <c:v>133.35672026666668</c:v>
                </c:pt>
                <c:pt idx="201">
                  <c:v>133.2963202666667</c:v>
                </c:pt>
                <c:pt idx="202">
                  <c:v>134.24550943333335</c:v>
                </c:pt>
                <c:pt idx="203">
                  <c:v>133.48910110000003</c:v>
                </c:pt>
                <c:pt idx="204">
                  <c:v>133.55136776666669</c:v>
                </c:pt>
                <c:pt idx="205">
                  <c:v>135.25289243333333</c:v>
                </c:pt>
                <c:pt idx="206">
                  <c:v>135.5108841</c:v>
                </c:pt>
                <c:pt idx="207">
                  <c:v>137.53207676666668</c:v>
                </c:pt>
                <c:pt idx="208">
                  <c:v>128.17306926666669</c:v>
                </c:pt>
                <c:pt idx="209">
                  <c:v>129.25963426666667</c:v>
                </c:pt>
                <c:pt idx="210">
                  <c:v>131.49222343333332</c:v>
                </c:pt>
                <c:pt idx="211">
                  <c:v>125.04933510000001</c:v>
                </c:pt>
                <c:pt idx="212">
                  <c:v>126.9359551</c:v>
                </c:pt>
                <c:pt idx="213">
                  <c:v>130.94651926666668</c:v>
                </c:pt>
                <c:pt idx="214">
                  <c:v>130.03406593333332</c:v>
                </c:pt>
                <c:pt idx="215">
                  <c:v>130.86393343333333</c:v>
                </c:pt>
                <c:pt idx="216">
                  <c:v>130.04520009999999</c:v>
                </c:pt>
                <c:pt idx="217">
                  <c:v>108.5663301</c:v>
                </c:pt>
                <c:pt idx="218">
                  <c:v>110.28927010000001</c:v>
                </c:pt>
                <c:pt idx="219">
                  <c:v>112.0850701</c:v>
                </c:pt>
                <c:pt idx="220">
                  <c:v>113.43437010000001</c:v>
                </c:pt>
                <c:pt idx="221">
                  <c:v>112.73383343333334</c:v>
                </c:pt>
                <c:pt idx="222">
                  <c:v>106.43058710000003</c:v>
                </c:pt>
                <c:pt idx="223">
                  <c:v>106.72258310000001</c:v>
                </c:pt>
                <c:pt idx="224">
                  <c:v>105.56908310000001</c:v>
                </c:pt>
                <c:pt idx="225">
                  <c:v>106.74294976666667</c:v>
                </c:pt>
                <c:pt idx="226">
                  <c:v>108.8972236</c:v>
                </c:pt>
                <c:pt idx="227">
                  <c:v>108.09797443333333</c:v>
                </c:pt>
                <c:pt idx="228">
                  <c:v>109.69959443333335</c:v>
                </c:pt>
                <c:pt idx="229">
                  <c:v>115.46071693333333</c:v>
                </c:pt>
                <c:pt idx="230">
                  <c:v>116.59083776666665</c:v>
                </c:pt>
                <c:pt idx="231">
                  <c:v>117.6917311</c:v>
                </c:pt>
                <c:pt idx="232">
                  <c:v>117.79178443333333</c:v>
                </c:pt>
                <c:pt idx="233">
                  <c:v>117.46946776666667</c:v>
                </c:pt>
                <c:pt idx="234">
                  <c:v>116.62180443333332</c:v>
                </c:pt>
                <c:pt idx="235">
                  <c:v>117.3075011</c:v>
                </c:pt>
                <c:pt idx="236">
                  <c:v>117.71838443333334</c:v>
                </c:pt>
                <c:pt idx="237">
                  <c:v>118.80806776666665</c:v>
                </c:pt>
                <c:pt idx="238">
                  <c:v>118.79212443333333</c:v>
                </c:pt>
                <c:pt idx="239">
                  <c:v>119.38467109999999</c:v>
                </c:pt>
                <c:pt idx="240">
                  <c:v>119.47803776666666</c:v>
                </c:pt>
                <c:pt idx="241">
                  <c:v>119.73402443333332</c:v>
                </c:pt>
                <c:pt idx="242">
                  <c:v>119.80426109999999</c:v>
                </c:pt>
                <c:pt idx="243">
                  <c:v>119.9608011</c:v>
                </c:pt>
                <c:pt idx="244">
                  <c:v>120.49049443333332</c:v>
                </c:pt>
                <c:pt idx="245">
                  <c:v>120.0225111</c:v>
                </c:pt>
                <c:pt idx="246">
                  <c:v>120.15234776666665</c:v>
                </c:pt>
                <c:pt idx="247">
                  <c:v>120.7227511</c:v>
                </c:pt>
                <c:pt idx="248">
                  <c:v>119.53297109999998</c:v>
                </c:pt>
                <c:pt idx="249">
                  <c:v>122.94047443333334</c:v>
                </c:pt>
                <c:pt idx="250">
                  <c:v>121.65582776666666</c:v>
                </c:pt>
                <c:pt idx="251">
                  <c:v>121.05647776666666</c:v>
                </c:pt>
                <c:pt idx="252">
                  <c:v>123.2981211</c:v>
                </c:pt>
                <c:pt idx="253">
                  <c:v>123.54396443333333</c:v>
                </c:pt>
                <c:pt idx="254">
                  <c:v>124.17535443333333</c:v>
                </c:pt>
                <c:pt idx="255">
                  <c:v>125.07754776666667</c:v>
                </c:pt>
                <c:pt idx="256">
                  <c:v>126.16386443333332</c:v>
                </c:pt>
                <c:pt idx="257">
                  <c:v>127.78287443333333</c:v>
                </c:pt>
                <c:pt idx="258">
                  <c:v>127.77387443333332</c:v>
                </c:pt>
                <c:pt idx="259">
                  <c:v>127.97578443333333</c:v>
                </c:pt>
                <c:pt idx="260">
                  <c:v>128.14538776666666</c:v>
                </c:pt>
                <c:pt idx="261">
                  <c:v>127.1776211</c:v>
                </c:pt>
                <c:pt idx="262">
                  <c:v>128.22700776666667</c:v>
                </c:pt>
                <c:pt idx="263">
                  <c:v>129.0878611</c:v>
                </c:pt>
                <c:pt idx="264">
                  <c:v>131.56151443333331</c:v>
                </c:pt>
                <c:pt idx="265">
                  <c:v>132.20674776666667</c:v>
                </c:pt>
                <c:pt idx="266">
                  <c:v>131.75661776666664</c:v>
                </c:pt>
                <c:pt idx="267">
                  <c:v>131.99688443333332</c:v>
                </c:pt>
                <c:pt idx="268">
                  <c:v>130.86018110000001</c:v>
                </c:pt>
                <c:pt idx="269">
                  <c:v>131.80085109999999</c:v>
                </c:pt>
                <c:pt idx="270">
                  <c:v>128.54435443333333</c:v>
                </c:pt>
                <c:pt idx="271">
                  <c:v>131.9892811</c:v>
                </c:pt>
                <c:pt idx="272">
                  <c:v>131.08650776666667</c:v>
                </c:pt>
                <c:pt idx="273">
                  <c:v>130.91503443333332</c:v>
                </c:pt>
                <c:pt idx="274">
                  <c:v>132.12666443333333</c:v>
                </c:pt>
                <c:pt idx="275">
                  <c:v>133.69564776666667</c:v>
                </c:pt>
                <c:pt idx="276">
                  <c:v>133.86641443333335</c:v>
                </c:pt>
                <c:pt idx="277">
                  <c:v>134.36262443333334</c:v>
                </c:pt>
                <c:pt idx="278">
                  <c:v>134.54135443333334</c:v>
                </c:pt>
                <c:pt idx="279">
                  <c:v>132.71026443333335</c:v>
                </c:pt>
                <c:pt idx="280">
                  <c:v>134.07393776666666</c:v>
                </c:pt>
                <c:pt idx="281">
                  <c:v>132.59077443333334</c:v>
                </c:pt>
                <c:pt idx="282">
                  <c:v>135.87309109999998</c:v>
                </c:pt>
                <c:pt idx="283">
                  <c:v>137.1082011</c:v>
                </c:pt>
                <c:pt idx="284">
                  <c:v>135.84657443333333</c:v>
                </c:pt>
                <c:pt idx="285">
                  <c:v>136.01795443333333</c:v>
                </c:pt>
                <c:pt idx="286">
                  <c:v>139.38646109999999</c:v>
                </c:pt>
                <c:pt idx="287">
                  <c:v>140.07229443333333</c:v>
                </c:pt>
                <c:pt idx="288">
                  <c:v>141.63759110000001</c:v>
                </c:pt>
                <c:pt idx="289">
                  <c:v>142.07255776666665</c:v>
                </c:pt>
                <c:pt idx="290">
                  <c:v>142.14455443333333</c:v>
                </c:pt>
                <c:pt idx="291">
                  <c:v>143.76760776666666</c:v>
                </c:pt>
                <c:pt idx="292">
                  <c:v>143.4417311</c:v>
                </c:pt>
                <c:pt idx="293">
                  <c:v>143.43719443333333</c:v>
                </c:pt>
                <c:pt idx="294">
                  <c:v>143.80988443333334</c:v>
                </c:pt>
                <c:pt idx="295">
                  <c:v>146.70978443333334</c:v>
                </c:pt>
                <c:pt idx="296">
                  <c:v>139.81382776666666</c:v>
                </c:pt>
                <c:pt idx="297">
                  <c:v>141.67836109999999</c:v>
                </c:pt>
                <c:pt idx="298">
                  <c:v>137.89796109999997</c:v>
                </c:pt>
                <c:pt idx="299">
                  <c:v>139.2511911</c:v>
                </c:pt>
                <c:pt idx="300">
                  <c:v>139.9188111</c:v>
                </c:pt>
                <c:pt idx="301">
                  <c:v>137.8592611</c:v>
                </c:pt>
                <c:pt idx="302">
                  <c:v>138.06141443333334</c:v>
                </c:pt>
                <c:pt idx="303">
                  <c:v>136.70575776666666</c:v>
                </c:pt>
                <c:pt idx="304">
                  <c:v>133.44296776666667</c:v>
                </c:pt>
                <c:pt idx="305">
                  <c:v>137.08904443333333</c:v>
                </c:pt>
                <c:pt idx="306">
                  <c:v>138.25206443333335</c:v>
                </c:pt>
                <c:pt idx="307">
                  <c:v>138.08639776666666</c:v>
                </c:pt>
                <c:pt idx="308">
                  <c:v>135.40913776666665</c:v>
                </c:pt>
                <c:pt idx="309">
                  <c:v>135.24914776666665</c:v>
                </c:pt>
                <c:pt idx="310">
                  <c:v>137.40375443333332</c:v>
                </c:pt>
                <c:pt idx="311">
                  <c:v>137.97061109999999</c:v>
                </c:pt>
                <c:pt idx="312">
                  <c:v>138.66727109999999</c:v>
                </c:pt>
                <c:pt idx="313">
                  <c:v>138.75500776666667</c:v>
                </c:pt>
                <c:pt idx="314">
                  <c:v>138.89368776666666</c:v>
                </c:pt>
                <c:pt idx="315">
                  <c:v>136.75407776666665</c:v>
                </c:pt>
                <c:pt idx="316">
                  <c:v>138.77978110000001</c:v>
                </c:pt>
                <c:pt idx="317">
                  <c:v>138.71910443333334</c:v>
                </c:pt>
                <c:pt idx="318">
                  <c:v>137.7754511</c:v>
                </c:pt>
                <c:pt idx="319">
                  <c:v>136.54320776666665</c:v>
                </c:pt>
                <c:pt idx="320">
                  <c:v>136.28705443333334</c:v>
                </c:pt>
                <c:pt idx="321">
                  <c:v>136.32160776666666</c:v>
                </c:pt>
                <c:pt idx="322">
                  <c:v>136.37160776666667</c:v>
                </c:pt>
                <c:pt idx="323">
                  <c:v>137.14929776666668</c:v>
                </c:pt>
                <c:pt idx="324">
                  <c:v>137.4487111</c:v>
                </c:pt>
                <c:pt idx="325">
                  <c:v>137.08484443333333</c:v>
                </c:pt>
                <c:pt idx="326">
                  <c:v>138.42631443333332</c:v>
                </c:pt>
                <c:pt idx="327">
                  <c:v>139.04802776666668</c:v>
                </c:pt>
                <c:pt idx="328">
                  <c:v>137.96691109999998</c:v>
                </c:pt>
                <c:pt idx="329">
                  <c:v>139.62016109999999</c:v>
                </c:pt>
                <c:pt idx="330">
                  <c:v>139.41081443333331</c:v>
                </c:pt>
                <c:pt idx="331">
                  <c:v>138.28638776666665</c:v>
                </c:pt>
                <c:pt idx="332">
                  <c:v>138.76077776666668</c:v>
                </c:pt>
                <c:pt idx="333">
                  <c:v>135.98141443333333</c:v>
                </c:pt>
                <c:pt idx="334">
                  <c:v>136.12473109999999</c:v>
                </c:pt>
                <c:pt idx="335">
                  <c:v>137.41690443333331</c:v>
                </c:pt>
                <c:pt idx="336">
                  <c:v>137.65365776666667</c:v>
                </c:pt>
                <c:pt idx="337">
                  <c:v>138.22558109999997</c:v>
                </c:pt>
                <c:pt idx="338">
                  <c:v>137.96994443333332</c:v>
                </c:pt>
                <c:pt idx="339">
                  <c:v>139.87856443333334</c:v>
                </c:pt>
                <c:pt idx="340">
                  <c:v>139.05599776666665</c:v>
                </c:pt>
                <c:pt idx="341">
                  <c:v>138.98439776666666</c:v>
                </c:pt>
                <c:pt idx="342">
                  <c:v>138.7578311</c:v>
                </c:pt>
                <c:pt idx="343">
                  <c:v>138.62549776666665</c:v>
                </c:pt>
                <c:pt idx="344">
                  <c:v>139.78096110000001</c:v>
                </c:pt>
                <c:pt idx="345">
                  <c:v>141.42270776666666</c:v>
                </c:pt>
                <c:pt idx="346">
                  <c:v>141.19088443333331</c:v>
                </c:pt>
                <c:pt idx="347">
                  <c:v>141.45851776666666</c:v>
                </c:pt>
                <c:pt idx="348">
                  <c:v>141.18288776666665</c:v>
                </c:pt>
                <c:pt idx="349">
                  <c:v>141.76858776666666</c:v>
                </c:pt>
                <c:pt idx="350">
                  <c:v>140.80286776666665</c:v>
                </c:pt>
                <c:pt idx="351">
                  <c:v>140.70565109999998</c:v>
                </c:pt>
                <c:pt idx="352">
                  <c:v>141.51598443333333</c:v>
                </c:pt>
                <c:pt idx="353">
                  <c:v>140.15643776666667</c:v>
                </c:pt>
                <c:pt idx="354">
                  <c:v>138.77372109999999</c:v>
                </c:pt>
                <c:pt idx="355">
                  <c:v>139.29939443333333</c:v>
                </c:pt>
                <c:pt idx="356">
                  <c:v>138.14982776666668</c:v>
                </c:pt>
                <c:pt idx="357">
                  <c:v>139.0021611</c:v>
                </c:pt>
                <c:pt idx="358">
                  <c:v>143.09106776666667</c:v>
                </c:pt>
                <c:pt idx="359">
                  <c:v>144.32072110000001</c:v>
                </c:pt>
                <c:pt idx="360">
                  <c:v>142.21729776666666</c:v>
                </c:pt>
                <c:pt idx="361">
                  <c:v>142.22352776666668</c:v>
                </c:pt>
                <c:pt idx="362">
                  <c:v>143.94511443333334</c:v>
                </c:pt>
                <c:pt idx="363">
                  <c:v>140.19129443333333</c:v>
                </c:pt>
                <c:pt idx="364">
                  <c:v>139.52441443333333</c:v>
                </c:pt>
                <c:pt idx="365">
                  <c:v>139.89051443333332</c:v>
                </c:pt>
                <c:pt idx="366">
                  <c:v>138.9231911</c:v>
                </c:pt>
                <c:pt idx="367">
                  <c:v>140.7126811</c:v>
                </c:pt>
                <c:pt idx="368">
                  <c:v>140.96908109999998</c:v>
                </c:pt>
                <c:pt idx="369">
                  <c:v>141.02816443333333</c:v>
                </c:pt>
                <c:pt idx="370">
                  <c:v>140.8526311</c:v>
                </c:pt>
                <c:pt idx="371">
                  <c:v>139.06858109999999</c:v>
                </c:pt>
                <c:pt idx="372">
                  <c:v>139.57632443333333</c:v>
                </c:pt>
                <c:pt idx="373">
                  <c:v>143.06417443333333</c:v>
                </c:pt>
                <c:pt idx="374">
                  <c:v>139.19335443333333</c:v>
                </c:pt>
                <c:pt idx="375">
                  <c:v>139.16073109999999</c:v>
                </c:pt>
                <c:pt idx="376">
                  <c:v>139.66926776666665</c:v>
                </c:pt>
                <c:pt idx="377">
                  <c:v>141.87993109999999</c:v>
                </c:pt>
                <c:pt idx="378">
                  <c:v>138.73118443333331</c:v>
                </c:pt>
                <c:pt idx="379">
                  <c:v>140.13154109999999</c:v>
                </c:pt>
                <c:pt idx="380">
                  <c:v>142.64600443333333</c:v>
                </c:pt>
                <c:pt idx="381">
                  <c:v>141.39385443333333</c:v>
                </c:pt>
                <c:pt idx="382">
                  <c:v>141.0530311</c:v>
                </c:pt>
                <c:pt idx="383">
                  <c:v>140.99318109999999</c:v>
                </c:pt>
                <c:pt idx="384">
                  <c:v>140.62867776666664</c:v>
                </c:pt>
                <c:pt idx="385">
                  <c:v>142.67839776666668</c:v>
                </c:pt>
                <c:pt idx="386">
                  <c:v>141.70326443333332</c:v>
                </c:pt>
                <c:pt idx="387">
                  <c:v>137.0302011</c:v>
                </c:pt>
                <c:pt idx="388">
                  <c:v>136.59031443333333</c:v>
                </c:pt>
                <c:pt idx="389">
                  <c:v>137.06916776666668</c:v>
                </c:pt>
                <c:pt idx="390">
                  <c:v>138.85948776666666</c:v>
                </c:pt>
                <c:pt idx="391">
                  <c:v>136.5255411</c:v>
                </c:pt>
                <c:pt idx="392">
                  <c:v>136.50314109999999</c:v>
                </c:pt>
                <c:pt idx="393">
                  <c:v>135.84584776666665</c:v>
                </c:pt>
                <c:pt idx="394">
                  <c:v>135.91849443333334</c:v>
                </c:pt>
                <c:pt idx="395">
                  <c:v>138.3666011</c:v>
                </c:pt>
                <c:pt idx="396">
                  <c:v>139.47737443333332</c:v>
                </c:pt>
                <c:pt idx="397">
                  <c:v>139.82837443333332</c:v>
                </c:pt>
                <c:pt idx="398">
                  <c:v>140.16553109999998</c:v>
                </c:pt>
                <c:pt idx="399">
                  <c:v>141.29659443333333</c:v>
                </c:pt>
                <c:pt idx="400">
                  <c:v>141.65197776666668</c:v>
                </c:pt>
                <c:pt idx="401">
                  <c:v>140.45416443333332</c:v>
                </c:pt>
                <c:pt idx="402">
                  <c:v>140.3619511</c:v>
                </c:pt>
                <c:pt idx="403">
                  <c:v>141.34330109999999</c:v>
                </c:pt>
                <c:pt idx="404">
                  <c:v>142.11694109999999</c:v>
                </c:pt>
                <c:pt idx="405">
                  <c:v>143.38523776666665</c:v>
                </c:pt>
                <c:pt idx="406">
                  <c:v>141.53073776666668</c:v>
                </c:pt>
                <c:pt idx="407">
                  <c:v>141.83174443333334</c:v>
                </c:pt>
                <c:pt idx="408">
                  <c:v>143.64409776666668</c:v>
                </c:pt>
                <c:pt idx="409">
                  <c:v>137.72609443333332</c:v>
                </c:pt>
                <c:pt idx="410">
                  <c:v>138.32436443333333</c:v>
                </c:pt>
                <c:pt idx="411">
                  <c:v>136.73171109999998</c:v>
                </c:pt>
                <c:pt idx="412">
                  <c:v>138.62903776666667</c:v>
                </c:pt>
                <c:pt idx="413">
                  <c:v>140.68028443333333</c:v>
                </c:pt>
                <c:pt idx="414">
                  <c:v>140.89991776666665</c:v>
                </c:pt>
                <c:pt idx="415">
                  <c:v>139.03165443333333</c:v>
                </c:pt>
                <c:pt idx="416">
                  <c:v>139.75506776666666</c:v>
                </c:pt>
                <c:pt idx="417">
                  <c:v>140.82535776666668</c:v>
                </c:pt>
                <c:pt idx="418">
                  <c:v>141.38342776666667</c:v>
                </c:pt>
                <c:pt idx="419">
                  <c:v>142.2639911</c:v>
                </c:pt>
                <c:pt idx="420">
                  <c:v>143.0955711</c:v>
                </c:pt>
                <c:pt idx="421">
                  <c:v>143.18782443333333</c:v>
                </c:pt>
                <c:pt idx="422">
                  <c:v>144.58616443333332</c:v>
                </c:pt>
                <c:pt idx="423">
                  <c:v>141.4341311</c:v>
                </c:pt>
                <c:pt idx="424">
                  <c:v>142.3884711</c:v>
                </c:pt>
                <c:pt idx="425">
                  <c:v>141.84893776666667</c:v>
                </c:pt>
                <c:pt idx="426">
                  <c:v>141.76487443333332</c:v>
                </c:pt>
                <c:pt idx="427">
                  <c:v>144.14566110000001</c:v>
                </c:pt>
                <c:pt idx="428">
                  <c:v>143.9199711</c:v>
                </c:pt>
                <c:pt idx="429">
                  <c:v>143.98250109999998</c:v>
                </c:pt>
                <c:pt idx="430">
                  <c:v>145.51657443333332</c:v>
                </c:pt>
                <c:pt idx="431">
                  <c:v>139.69740776666666</c:v>
                </c:pt>
                <c:pt idx="432">
                  <c:v>140.11852110000001</c:v>
                </c:pt>
                <c:pt idx="433">
                  <c:v>139.57450443333332</c:v>
                </c:pt>
                <c:pt idx="434">
                  <c:v>144.19016110000001</c:v>
                </c:pt>
                <c:pt idx="435">
                  <c:v>150.4428111</c:v>
                </c:pt>
                <c:pt idx="436">
                  <c:v>154.61667776666667</c:v>
                </c:pt>
                <c:pt idx="437">
                  <c:v>143.45132443333333</c:v>
                </c:pt>
                <c:pt idx="438">
                  <c:v>143.17198443333331</c:v>
                </c:pt>
                <c:pt idx="439">
                  <c:v>142.94736776666664</c:v>
                </c:pt>
                <c:pt idx="440">
                  <c:v>144.05402443333332</c:v>
                </c:pt>
                <c:pt idx="441">
                  <c:v>143.81815109999999</c:v>
                </c:pt>
                <c:pt idx="442">
                  <c:v>147.11314776666666</c:v>
                </c:pt>
                <c:pt idx="443">
                  <c:v>144.5407811</c:v>
                </c:pt>
                <c:pt idx="444">
                  <c:v>143.40638443333333</c:v>
                </c:pt>
                <c:pt idx="445">
                  <c:v>144.25615109999998</c:v>
                </c:pt>
                <c:pt idx="446">
                  <c:v>145.0491811</c:v>
                </c:pt>
                <c:pt idx="447">
                  <c:v>145.13361776666667</c:v>
                </c:pt>
                <c:pt idx="448">
                  <c:v>144.72033443333331</c:v>
                </c:pt>
                <c:pt idx="449">
                  <c:v>145.40936776666666</c:v>
                </c:pt>
                <c:pt idx="450">
                  <c:v>145.75555776666667</c:v>
                </c:pt>
                <c:pt idx="451">
                  <c:v>148.83013443333334</c:v>
                </c:pt>
                <c:pt idx="452">
                  <c:v>144.40753776666665</c:v>
                </c:pt>
                <c:pt idx="453">
                  <c:v>145.00927109999998</c:v>
                </c:pt>
                <c:pt idx="454">
                  <c:v>144.87650443333334</c:v>
                </c:pt>
                <c:pt idx="455">
                  <c:v>145.44828109999997</c:v>
                </c:pt>
                <c:pt idx="456">
                  <c:v>147.28964776666666</c:v>
                </c:pt>
                <c:pt idx="457">
                  <c:v>146.41145109999999</c:v>
                </c:pt>
                <c:pt idx="458">
                  <c:v>145.01362443333332</c:v>
                </c:pt>
                <c:pt idx="459">
                  <c:v>144.78123443333334</c:v>
                </c:pt>
                <c:pt idx="460">
                  <c:v>147.05754110000001</c:v>
                </c:pt>
                <c:pt idx="461">
                  <c:v>148.68248776666667</c:v>
                </c:pt>
                <c:pt idx="462">
                  <c:v>148.64235443333334</c:v>
                </c:pt>
                <c:pt idx="463">
                  <c:v>148.93631443333334</c:v>
                </c:pt>
                <c:pt idx="464">
                  <c:v>148.60917443333332</c:v>
                </c:pt>
                <c:pt idx="465">
                  <c:v>149.60814110000001</c:v>
                </c:pt>
                <c:pt idx="466">
                  <c:v>147.85905443333334</c:v>
                </c:pt>
                <c:pt idx="467">
                  <c:v>147.99539443333333</c:v>
                </c:pt>
                <c:pt idx="468">
                  <c:v>148.8667111</c:v>
                </c:pt>
                <c:pt idx="469">
                  <c:v>147.83845110000001</c:v>
                </c:pt>
                <c:pt idx="470">
                  <c:v>150.88455776666666</c:v>
                </c:pt>
                <c:pt idx="471">
                  <c:v>150.60820776666665</c:v>
                </c:pt>
                <c:pt idx="472">
                  <c:v>145.46865776666667</c:v>
                </c:pt>
                <c:pt idx="473">
                  <c:v>145.64813776666665</c:v>
                </c:pt>
                <c:pt idx="474">
                  <c:v>144.90010776666665</c:v>
                </c:pt>
                <c:pt idx="475">
                  <c:v>145.49498776666664</c:v>
                </c:pt>
                <c:pt idx="476">
                  <c:v>144.3852511</c:v>
                </c:pt>
                <c:pt idx="477">
                  <c:v>145.0158611</c:v>
                </c:pt>
                <c:pt idx="478">
                  <c:v>146.22240110000001</c:v>
                </c:pt>
                <c:pt idx="479">
                  <c:v>146.81032443333334</c:v>
                </c:pt>
                <c:pt idx="480">
                  <c:v>147.80401443333332</c:v>
                </c:pt>
                <c:pt idx="481">
                  <c:v>147.64396110000001</c:v>
                </c:pt>
                <c:pt idx="482">
                  <c:v>147.51444443333332</c:v>
                </c:pt>
                <c:pt idx="483">
                  <c:v>148.4904411</c:v>
                </c:pt>
                <c:pt idx="484">
                  <c:v>146.43531109999998</c:v>
                </c:pt>
                <c:pt idx="485">
                  <c:v>150.67831443333333</c:v>
                </c:pt>
                <c:pt idx="486">
                  <c:v>151.2073011</c:v>
                </c:pt>
                <c:pt idx="487">
                  <c:v>148.93943776666669</c:v>
                </c:pt>
                <c:pt idx="488">
                  <c:v>149.64312776666665</c:v>
                </c:pt>
                <c:pt idx="489">
                  <c:v>148.22741109999998</c:v>
                </c:pt>
                <c:pt idx="490">
                  <c:v>147.64194443333332</c:v>
                </c:pt>
                <c:pt idx="491">
                  <c:v>148.24418443333334</c:v>
                </c:pt>
                <c:pt idx="492">
                  <c:v>148.43510443333332</c:v>
                </c:pt>
                <c:pt idx="493">
                  <c:v>150.42837443333332</c:v>
                </c:pt>
                <c:pt idx="494">
                  <c:v>150.03431776666667</c:v>
                </c:pt>
                <c:pt idx="495">
                  <c:v>152.88987776666667</c:v>
                </c:pt>
                <c:pt idx="496">
                  <c:v>150.9337711</c:v>
                </c:pt>
                <c:pt idx="497">
                  <c:v>152.08542443333332</c:v>
                </c:pt>
                <c:pt idx="498">
                  <c:v>152.5941211</c:v>
                </c:pt>
                <c:pt idx="499">
                  <c:v>151.99315776666666</c:v>
                </c:pt>
                <c:pt idx="500">
                  <c:v>152.3133411</c:v>
                </c:pt>
                <c:pt idx="501">
                  <c:v>151.49895443333332</c:v>
                </c:pt>
                <c:pt idx="502">
                  <c:v>154.90756443333333</c:v>
                </c:pt>
                <c:pt idx="503">
                  <c:v>155.12132109999999</c:v>
                </c:pt>
                <c:pt idx="504">
                  <c:v>156.66006776666666</c:v>
                </c:pt>
                <c:pt idx="505">
                  <c:v>156.78516776666666</c:v>
                </c:pt>
                <c:pt idx="506">
                  <c:v>157.88357443333331</c:v>
                </c:pt>
                <c:pt idx="507">
                  <c:v>158.50426110000001</c:v>
                </c:pt>
                <c:pt idx="508">
                  <c:v>158.94900776666665</c:v>
                </c:pt>
                <c:pt idx="509">
                  <c:v>161.20317776666667</c:v>
                </c:pt>
                <c:pt idx="510">
                  <c:v>161.19017776666666</c:v>
                </c:pt>
                <c:pt idx="511">
                  <c:v>162.1915611</c:v>
                </c:pt>
                <c:pt idx="512">
                  <c:v>164.43423443333333</c:v>
                </c:pt>
                <c:pt idx="513">
                  <c:v>164.51720443333332</c:v>
                </c:pt>
                <c:pt idx="514">
                  <c:v>164.2938911</c:v>
                </c:pt>
                <c:pt idx="515">
                  <c:v>164.53679776666667</c:v>
                </c:pt>
                <c:pt idx="516">
                  <c:v>164.56358443333332</c:v>
                </c:pt>
                <c:pt idx="517">
                  <c:v>166.63147109999997</c:v>
                </c:pt>
                <c:pt idx="518">
                  <c:v>164.05889443333334</c:v>
                </c:pt>
                <c:pt idx="519">
                  <c:v>165.79564443333334</c:v>
                </c:pt>
                <c:pt idx="520">
                  <c:v>158.78963110000001</c:v>
                </c:pt>
                <c:pt idx="521">
                  <c:v>158.78316443333333</c:v>
                </c:pt>
                <c:pt idx="522">
                  <c:v>158.39050109999999</c:v>
                </c:pt>
                <c:pt idx="523">
                  <c:v>159.25732109999998</c:v>
                </c:pt>
                <c:pt idx="524">
                  <c:v>156.78881443333333</c:v>
                </c:pt>
                <c:pt idx="525">
                  <c:v>157.64688776666668</c:v>
                </c:pt>
                <c:pt idx="526">
                  <c:v>157.8101211</c:v>
                </c:pt>
                <c:pt idx="527">
                  <c:v>158.23921109999998</c:v>
                </c:pt>
                <c:pt idx="528">
                  <c:v>158.28731776666666</c:v>
                </c:pt>
                <c:pt idx="529">
                  <c:v>162.92606443333332</c:v>
                </c:pt>
                <c:pt idx="530">
                  <c:v>163.09563109999999</c:v>
                </c:pt>
                <c:pt idx="531">
                  <c:v>164.04190776666664</c:v>
                </c:pt>
                <c:pt idx="532">
                  <c:v>163.93267443333332</c:v>
                </c:pt>
                <c:pt idx="533">
                  <c:v>162.66427443333333</c:v>
                </c:pt>
                <c:pt idx="534">
                  <c:v>164.35927443333333</c:v>
                </c:pt>
                <c:pt idx="535">
                  <c:v>164.99600443333333</c:v>
                </c:pt>
                <c:pt idx="536">
                  <c:v>165.07956776666666</c:v>
                </c:pt>
                <c:pt idx="537">
                  <c:v>162.81386776666668</c:v>
                </c:pt>
                <c:pt idx="538">
                  <c:v>163.05724443333332</c:v>
                </c:pt>
                <c:pt idx="539">
                  <c:v>162.18331443333335</c:v>
                </c:pt>
                <c:pt idx="540">
                  <c:v>163.14358110000001</c:v>
                </c:pt>
                <c:pt idx="541">
                  <c:v>162.46051109999999</c:v>
                </c:pt>
                <c:pt idx="542">
                  <c:v>162.27934776666666</c:v>
                </c:pt>
                <c:pt idx="543">
                  <c:v>161.39421443333333</c:v>
                </c:pt>
                <c:pt idx="544">
                  <c:v>163.56447776666667</c:v>
                </c:pt>
                <c:pt idx="545">
                  <c:v>163.27786443333332</c:v>
                </c:pt>
                <c:pt idx="546">
                  <c:v>162.38478443333332</c:v>
                </c:pt>
                <c:pt idx="547">
                  <c:v>163.54418443333333</c:v>
                </c:pt>
                <c:pt idx="548">
                  <c:v>161.99667110000001</c:v>
                </c:pt>
                <c:pt idx="549">
                  <c:v>162.1117911</c:v>
                </c:pt>
                <c:pt idx="550">
                  <c:v>163.17393776666665</c:v>
                </c:pt>
                <c:pt idx="551">
                  <c:v>162.88866110000001</c:v>
                </c:pt>
                <c:pt idx="552">
                  <c:v>166.07961443333332</c:v>
                </c:pt>
                <c:pt idx="553">
                  <c:v>167.62712776666666</c:v>
                </c:pt>
                <c:pt idx="554">
                  <c:v>166.13664109999999</c:v>
                </c:pt>
                <c:pt idx="555">
                  <c:v>167.02351110000001</c:v>
                </c:pt>
                <c:pt idx="556">
                  <c:v>170.62991109999999</c:v>
                </c:pt>
                <c:pt idx="557">
                  <c:v>169.8590244333333</c:v>
                </c:pt>
                <c:pt idx="558">
                  <c:v>169.43312443333335</c:v>
                </c:pt>
                <c:pt idx="559">
                  <c:v>164.89199109999998</c:v>
                </c:pt>
                <c:pt idx="560">
                  <c:v>164.55539109999998</c:v>
                </c:pt>
                <c:pt idx="561">
                  <c:v>165.4567811</c:v>
                </c:pt>
                <c:pt idx="562">
                  <c:v>164.66002776666667</c:v>
                </c:pt>
                <c:pt idx="563">
                  <c:v>167.20626109999998</c:v>
                </c:pt>
                <c:pt idx="564">
                  <c:v>166.25330776666667</c:v>
                </c:pt>
                <c:pt idx="565">
                  <c:v>166.21243443333333</c:v>
                </c:pt>
                <c:pt idx="566">
                  <c:v>166.72368443333332</c:v>
                </c:pt>
                <c:pt idx="567">
                  <c:v>165.67529109999998</c:v>
                </c:pt>
                <c:pt idx="568">
                  <c:v>168.13983443333333</c:v>
                </c:pt>
                <c:pt idx="569">
                  <c:v>168.81135443333332</c:v>
                </c:pt>
                <c:pt idx="570">
                  <c:v>167.77057443333331</c:v>
                </c:pt>
                <c:pt idx="571">
                  <c:v>167.22415776666665</c:v>
                </c:pt>
                <c:pt idx="572">
                  <c:v>169.58027443333333</c:v>
                </c:pt>
                <c:pt idx="573">
                  <c:v>170.43379109999998</c:v>
                </c:pt>
                <c:pt idx="574">
                  <c:v>171.06478443333333</c:v>
                </c:pt>
                <c:pt idx="575">
                  <c:v>173.91674443333335</c:v>
                </c:pt>
                <c:pt idx="576">
                  <c:v>175.13575776666664</c:v>
                </c:pt>
                <c:pt idx="577">
                  <c:v>174.65381443333331</c:v>
                </c:pt>
                <c:pt idx="578">
                  <c:v>179.60142109999998</c:v>
                </c:pt>
                <c:pt idx="579">
                  <c:v>179.53835443333332</c:v>
                </c:pt>
                <c:pt idx="580">
                  <c:v>179.60116109999998</c:v>
                </c:pt>
                <c:pt idx="581">
                  <c:v>180.73299109999999</c:v>
                </c:pt>
                <c:pt idx="582">
                  <c:v>176.37209443333333</c:v>
                </c:pt>
                <c:pt idx="583">
                  <c:v>176.77901443333332</c:v>
                </c:pt>
                <c:pt idx="584">
                  <c:v>182.12701776666665</c:v>
                </c:pt>
                <c:pt idx="585">
                  <c:v>182.41920443333333</c:v>
                </c:pt>
                <c:pt idx="586">
                  <c:v>181.65005443333334</c:v>
                </c:pt>
                <c:pt idx="587">
                  <c:v>180.6776711</c:v>
                </c:pt>
                <c:pt idx="588">
                  <c:v>180.54806109999998</c:v>
                </c:pt>
                <c:pt idx="589">
                  <c:v>181.89258776666665</c:v>
                </c:pt>
                <c:pt idx="590">
                  <c:v>183.74720443333331</c:v>
                </c:pt>
                <c:pt idx="591">
                  <c:v>170.81966109999999</c:v>
                </c:pt>
                <c:pt idx="592">
                  <c:v>161.16072776666667</c:v>
                </c:pt>
                <c:pt idx="593">
                  <c:v>168.35957109999998</c:v>
                </c:pt>
                <c:pt idx="594">
                  <c:v>168.93730776666666</c:v>
                </c:pt>
                <c:pt idx="595">
                  <c:v>169.16938776666666</c:v>
                </c:pt>
                <c:pt idx="596">
                  <c:v>169.60522443333332</c:v>
                </c:pt>
                <c:pt idx="597">
                  <c:v>168.9691211</c:v>
                </c:pt>
                <c:pt idx="598">
                  <c:v>169.45311776666665</c:v>
                </c:pt>
                <c:pt idx="599">
                  <c:v>169.70014776666667</c:v>
                </c:pt>
                <c:pt idx="600">
                  <c:v>169.60913110000001</c:v>
                </c:pt>
                <c:pt idx="601">
                  <c:v>169.99379109999998</c:v>
                </c:pt>
                <c:pt idx="602">
                  <c:v>170.31229776666666</c:v>
                </c:pt>
                <c:pt idx="603">
                  <c:v>169.42996109999999</c:v>
                </c:pt>
                <c:pt idx="604">
                  <c:v>169.9281111</c:v>
                </c:pt>
                <c:pt idx="605">
                  <c:v>169.87245776666666</c:v>
                </c:pt>
                <c:pt idx="606">
                  <c:v>168.96354110000001</c:v>
                </c:pt>
                <c:pt idx="607">
                  <c:v>169.79271776666667</c:v>
                </c:pt>
                <c:pt idx="608">
                  <c:v>168.81140443333334</c:v>
                </c:pt>
                <c:pt idx="609">
                  <c:v>169.27779109999997</c:v>
                </c:pt>
                <c:pt idx="610">
                  <c:v>169.74968443333333</c:v>
                </c:pt>
                <c:pt idx="611">
                  <c:v>170.03273776666666</c:v>
                </c:pt>
                <c:pt idx="612">
                  <c:v>167.56260443333332</c:v>
                </c:pt>
                <c:pt idx="613">
                  <c:v>168.06168109999999</c:v>
                </c:pt>
                <c:pt idx="614">
                  <c:v>167.85586443333332</c:v>
                </c:pt>
                <c:pt idx="615">
                  <c:v>168.62155109999998</c:v>
                </c:pt>
                <c:pt idx="616">
                  <c:v>171.98097776666665</c:v>
                </c:pt>
                <c:pt idx="617">
                  <c:v>168.22043443333331</c:v>
                </c:pt>
                <c:pt idx="618">
                  <c:v>168.23800109999999</c:v>
                </c:pt>
                <c:pt idx="619">
                  <c:v>168.05152776666665</c:v>
                </c:pt>
                <c:pt idx="620">
                  <c:v>168.7958811</c:v>
                </c:pt>
                <c:pt idx="621">
                  <c:v>166.96317109999998</c:v>
                </c:pt>
                <c:pt idx="622">
                  <c:v>166.8175311</c:v>
                </c:pt>
                <c:pt idx="623">
                  <c:v>167.72779443333332</c:v>
                </c:pt>
                <c:pt idx="624">
                  <c:v>168.06099776666665</c:v>
                </c:pt>
                <c:pt idx="625">
                  <c:v>166.07042109999998</c:v>
                </c:pt>
                <c:pt idx="626">
                  <c:v>166.13405443333335</c:v>
                </c:pt>
                <c:pt idx="627">
                  <c:v>171.92172109999998</c:v>
                </c:pt>
                <c:pt idx="628">
                  <c:v>165.06567443333333</c:v>
                </c:pt>
                <c:pt idx="629">
                  <c:v>166.58718776666666</c:v>
                </c:pt>
                <c:pt idx="630">
                  <c:v>167.2658611</c:v>
                </c:pt>
                <c:pt idx="631">
                  <c:v>166.92049109999999</c:v>
                </c:pt>
                <c:pt idx="632">
                  <c:v>165.9714511</c:v>
                </c:pt>
                <c:pt idx="633">
                  <c:v>167.65122109999999</c:v>
                </c:pt>
                <c:pt idx="634">
                  <c:v>168.12718443333333</c:v>
                </c:pt>
                <c:pt idx="635">
                  <c:v>166.32706443333333</c:v>
                </c:pt>
                <c:pt idx="636">
                  <c:v>163.02423776666666</c:v>
                </c:pt>
                <c:pt idx="637">
                  <c:v>164.38738443333332</c:v>
                </c:pt>
                <c:pt idx="638">
                  <c:v>165.32510443333334</c:v>
                </c:pt>
                <c:pt idx="639">
                  <c:v>165.36245443333334</c:v>
                </c:pt>
                <c:pt idx="640">
                  <c:v>165.54770443333334</c:v>
                </c:pt>
                <c:pt idx="641">
                  <c:v>164.58094443333334</c:v>
                </c:pt>
                <c:pt idx="642">
                  <c:v>165.26930776666666</c:v>
                </c:pt>
                <c:pt idx="643">
                  <c:v>165.19606110000001</c:v>
                </c:pt>
                <c:pt idx="644">
                  <c:v>165.42556443333331</c:v>
                </c:pt>
                <c:pt idx="645">
                  <c:v>167.01532443333335</c:v>
                </c:pt>
                <c:pt idx="646">
                  <c:v>164.96006443333334</c:v>
                </c:pt>
                <c:pt idx="647">
                  <c:v>166.07172443333334</c:v>
                </c:pt>
                <c:pt idx="648">
                  <c:v>166.38079443333334</c:v>
                </c:pt>
                <c:pt idx="649">
                  <c:v>166.3133211</c:v>
                </c:pt>
                <c:pt idx="650">
                  <c:v>167.39642776666665</c:v>
                </c:pt>
                <c:pt idx="651">
                  <c:v>165.16925443333332</c:v>
                </c:pt>
                <c:pt idx="652">
                  <c:v>166.39058443333332</c:v>
                </c:pt>
                <c:pt idx="653">
                  <c:v>164.38337109999998</c:v>
                </c:pt>
                <c:pt idx="654">
                  <c:v>163.82339109999998</c:v>
                </c:pt>
                <c:pt idx="655">
                  <c:v>165.25819443333333</c:v>
                </c:pt>
                <c:pt idx="656">
                  <c:v>166.87411443333332</c:v>
                </c:pt>
                <c:pt idx="657">
                  <c:v>163.76451443333332</c:v>
                </c:pt>
                <c:pt idx="658">
                  <c:v>164.2598011</c:v>
                </c:pt>
                <c:pt idx="659">
                  <c:v>164.53131776666666</c:v>
                </c:pt>
                <c:pt idx="660">
                  <c:v>165.19333109999999</c:v>
                </c:pt>
                <c:pt idx="661">
                  <c:v>166.32047776666664</c:v>
                </c:pt>
                <c:pt idx="662">
                  <c:v>167.77378443333333</c:v>
                </c:pt>
                <c:pt idx="663">
                  <c:v>167.98346776666665</c:v>
                </c:pt>
                <c:pt idx="664">
                  <c:v>167.89927109999999</c:v>
                </c:pt>
                <c:pt idx="665">
                  <c:v>168.34026776666667</c:v>
                </c:pt>
                <c:pt idx="666">
                  <c:v>169.49028776666665</c:v>
                </c:pt>
                <c:pt idx="667">
                  <c:v>170.55272443333334</c:v>
                </c:pt>
                <c:pt idx="668">
                  <c:v>170.16341443333334</c:v>
                </c:pt>
                <c:pt idx="669">
                  <c:v>166.91729443333332</c:v>
                </c:pt>
                <c:pt idx="670">
                  <c:v>169.5529411</c:v>
                </c:pt>
                <c:pt idx="671">
                  <c:v>169.5529411</c:v>
                </c:pt>
                <c:pt idx="672">
                  <c:v>164.41482776666666</c:v>
                </c:pt>
                <c:pt idx="673">
                  <c:v>165.56546776666664</c:v>
                </c:pt>
                <c:pt idx="674">
                  <c:v>166.34051109999999</c:v>
                </c:pt>
                <c:pt idx="675">
                  <c:v>165.67509776666668</c:v>
                </c:pt>
                <c:pt idx="676">
                  <c:v>169.88081109999999</c:v>
                </c:pt>
                <c:pt idx="677">
                  <c:v>170.77745776666666</c:v>
                </c:pt>
                <c:pt idx="678">
                  <c:v>170.88003443333332</c:v>
                </c:pt>
                <c:pt idx="679">
                  <c:v>171.30988776666666</c:v>
                </c:pt>
                <c:pt idx="680">
                  <c:v>171.81393109999999</c:v>
                </c:pt>
                <c:pt idx="681">
                  <c:v>171.0713011</c:v>
                </c:pt>
                <c:pt idx="682">
                  <c:v>171.74747776666666</c:v>
                </c:pt>
                <c:pt idx="683">
                  <c:v>170.32410776666666</c:v>
                </c:pt>
                <c:pt idx="684">
                  <c:v>171.86492776666665</c:v>
                </c:pt>
                <c:pt idx="685">
                  <c:v>169.13279443333334</c:v>
                </c:pt>
                <c:pt idx="686">
                  <c:v>170.70544776666665</c:v>
                </c:pt>
                <c:pt idx="687">
                  <c:v>173.39378776666666</c:v>
                </c:pt>
                <c:pt idx="688">
                  <c:v>173.67224776666666</c:v>
                </c:pt>
                <c:pt idx="689">
                  <c:v>173.97418443333333</c:v>
                </c:pt>
                <c:pt idx="690">
                  <c:v>174.38330110000001</c:v>
                </c:pt>
                <c:pt idx="691">
                  <c:v>176.3178911</c:v>
                </c:pt>
                <c:pt idx="692">
                  <c:v>174.32979776666667</c:v>
                </c:pt>
                <c:pt idx="693">
                  <c:v>175.52096443333335</c:v>
                </c:pt>
                <c:pt idx="694">
                  <c:v>175.64904110000001</c:v>
                </c:pt>
                <c:pt idx="695">
                  <c:v>175.00771776666667</c:v>
                </c:pt>
                <c:pt idx="696">
                  <c:v>178.39594109999999</c:v>
                </c:pt>
                <c:pt idx="697">
                  <c:v>178.81180776666665</c:v>
                </c:pt>
                <c:pt idx="698">
                  <c:v>178.47553776666666</c:v>
                </c:pt>
                <c:pt idx="699">
                  <c:v>177.97839776666666</c:v>
                </c:pt>
                <c:pt idx="700">
                  <c:v>179.29431110000002</c:v>
                </c:pt>
                <c:pt idx="701">
                  <c:v>178.85317443333332</c:v>
                </c:pt>
                <c:pt idx="702">
                  <c:v>177.49837443333331</c:v>
                </c:pt>
                <c:pt idx="703">
                  <c:v>177.7971411</c:v>
                </c:pt>
                <c:pt idx="704">
                  <c:v>173.07090776666666</c:v>
                </c:pt>
                <c:pt idx="705">
                  <c:v>175.34481109999999</c:v>
                </c:pt>
                <c:pt idx="706">
                  <c:v>173.60271923333332</c:v>
                </c:pt>
                <c:pt idx="707">
                  <c:v>173.60271923333332</c:v>
                </c:pt>
                <c:pt idx="708">
                  <c:v>177.15932203333332</c:v>
                </c:pt>
                <c:pt idx="709">
                  <c:v>178.38930870000002</c:v>
                </c:pt>
                <c:pt idx="710">
                  <c:v>180.40759539999999</c:v>
                </c:pt>
                <c:pt idx="711">
                  <c:v>183.4773791333333</c:v>
                </c:pt>
                <c:pt idx="712">
                  <c:v>183.38556416666665</c:v>
                </c:pt>
                <c:pt idx="713">
                  <c:v>183.80045593333332</c:v>
                </c:pt>
                <c:pt idx="714">
                  <c:v>185.53383359999998</c:v>
                </c:pt>
                <c:pt idx="715">
                  <c:v>184.09977836666664</c:v>
                </c:pt>
                <c:pt idx="716">
                  <c:v>188.35656109999996</c:v>
                </c:pt>
                <c:pt idx="717">
                  <c:v>188.33864566666662</c:v>
                </c:pt>
                <c:pt idx="718">
                  <c:v>185.64046806666664</c:v>
                </c:pt>
                <c:pt idx="719">
                  <c:v>185.65464316666663</c:v>
                </c:pt>
                <c:pt idx="720">
                  <c:v>186.29141329999996</c:v>
                </c:pt>
                <c:pt idx="721">
                  <c:v>185.74248686666664</c:v>
                </c:pt>
                <c:pt idx="722">
                  <c:v>186.31887789999996</c:v>
                </c:pt>
                <c:pt idx="723">
                  <c:v>187.20006123333332</c:v>
                </c:pt>
                <c:pt idx="724">
                  <c:v>187.48817109999999</c:v>
                </c:pt>
                <c:pt idx="725">
                  <c:v>187.77942093333331</c:v>
                </c:pt>
                <c:pt idx="726">
                  <c:v>187.77942093333331</c:v>
                </c:pt>
                <c:pt idx="727">
                  <c:v>187.77942093333331</c:v>
                </c:pt>
                <c:pt idx="728">
                  <c:v>186.46310046666665</c:v>
                </c:pt>
                <c:pt idx="729">
                  <c:v>183.07970329999998</c:v>
                </c:pt>
                <c:pt idx="730">
                  <c:v>185.02171396666668</c:v>
                </c:pt>
                <c:pt idx="731">
                  <c:v>185.69568233333331</c:v>
                </c:pt>
                <c:pt idx="732">
                  <c:v>187.04644396666666</c:v>
                </c:pt>
                <c:pt idx="733">
                  <c:v>189.28577373333331</c:v>
                </c:pt>
                <c:pt idx="734">
                  <c:v>191.2199512</c:v>
                </c:pt>
                <c:pt idx="735">
                  <c:v>191.17061536666665</c:v>
                </c:pt>
                <c:pt idx="736">
                  <c:v>191.14741093333333</c:v>
                </c:pt>
                <c:pt idx="737">
                  <c:v>191.14741093333333</c:v>
                </c:pt>
                <c:pt idx="738">
                  <c:v>189.05864743333333</c:v>
                </c:pt>
                <c:pt idx="739">
                  <c:v>190.05298353333333</c:v>
                </c:pt>
                <c:pt idx="740">
                  <c:v>190.0324602666667</c:v>
                </c:pt>
                <c:pt idx="741">
                  <c:v>190.31988660000002</c:v>
                </c:pt>
                <c:pt idx="742">
                  <c:v>191.19956453333336</c:v>
                </c:pt>
                <c:pt idx="743">
                  <c:v>191.79244123333334</c:v>
                </c:pt>
                <c:pt idx="744">
                  <c:v>190.95193476666671</c:v>
                </c:pt>
                <c:pt idx="745">
                  <c:v>191.15816870000003</c:v>
                </c:pt>
                <c:pt idx="746">
                  <c:v>192.3244703666667</c:v>
                </c:pt>
                <c:pt idx="747">
                  <c:v>192.12517703333336</c:v>
                </c:pt>
                <c:pt idx="748">
                  <c:v>193.66743070000004</c:v>
                </c:pt>
                <c:pt idx="749">
                  <c:v>191.84148466666667</c:v>
                </c:pt>
                <c:pt idx="750">
                  <c:v>192.20661633333336</c:v>
                </c:pt>
                <c:pt idx="751">
                  <c:v>191.96739840000001</c:v>
                </c:pt>
                <c:pt idx="752">
                  <c:v>192.8613752666667</c:v>
                </c:pt>
                <c:pt idx="753">
                  <c:v>194.0147322</c:v>
                </c:pt>
                <c:pt idx="754">
                  <c:v>196.33868776666668</c:v>
                </c:pt>
                <c:pt idx="755">
                  <c:v>196.68881386666669</c:v>
                </c:pt>
                <c:pt idx="756">
                  <c:v>196.71829023333333</c:v>
                </c:pt>
                <c:pt idx="757">
                  <c:v>197.17932953333332</c:v>
                </c:pt>
                <c:pt idx="758">
                  <c:v>198.68814526666668</c:v>
                </c:pt>
                <c:pt idx="759">
                  <c:v>200.41600196666667</c:v>
                </c:pt>
                <c:pt idx="760">
                  <c:v>200.24606883333331</c:v>
                </c:pt>
                <c:pt idx="761">
                  <c:v>200.67932606666665</c:v>
                </c:pt>
                <c:pt idx="762">
                  <c:v>200.63705340000001</c:v>
                </c:pt>
                <c:pt idx="763">
                  <c:v>199.90052043333336</c:v>
                </c:pt>
                <c:pt idx="764">
                  <c:v>199.13716633333337</c:v>
                </c:pt>
                <c:pt idx="765">
                  <c:v>200.12428453333337</c:v>
                </c:pt>
                <c:pt idx="766">
                  <c:v>199.82143233333335</c:v>
                </c:pt>
                <c:pt idx="767">
                  <c:v>200.23876453333335</c:v>
                </c:pt>
                <c:pt idx="768">
                  <c:v>200.20782233333335</c:v>
                </c:pt>
                <c:pt idx="769">
                  <c:v>200.42636233333337</c:v>
                </c:pt>
                <c:pt idx="770">
                  <c:v>199.70896220000003</c:v>
                </c:pt>
                <c:pt idx="771">
                  <c:v>200.2938360666667</c:v>
                </c:pt>
                <c:pt idx="772">
                  <c:v>201.03910916666669</c:v>
                </c:pt>
                <c:pt idx="773">
                  <c:v>200.32153716666667</c:v>
                </c:pt>
                <c:pt idx="774">
                  <c:v>200.73522459999998</c:v>
                </c:pt>
                <c:pt idx="775">
                  <c:v>200.21310643333331</c:v>
                </c:pt>
                <c:pt idx="776">
                  <c:v>199.86947436666668</c:v>
                </c:pt>
                <c:pt idx="777">
                  <c:v>199.51230636666668</c:v>
                </c:pt>
                <c:pt idx="778">
                  <c:v>200.05219483333337</c:v>
                </c:pt>
                <c:pt idx="779">
                  <c:v>201.53944043333337</c:v>
                </c:pt>
                <c:pt idx="780">
                  <c:v>203.66971699999999</c:v>
                </c:pt>
                <c:pt idx="781">
                  <c:v>204.34141310000001</c:v>
                </c:pt>
                <c:pt idx="782">
                  <c:v>204.80638453333336</c:v>
                </c:pt>
                <c:pt idx="783">
                  <c:v>203.75579440000001</c:v>
                </c:pt>
                <c:pt idx="784">
                  <c:v>204.19281096666668</c:v>
                </c:pt>
                <c:pt idx="785">
                  <c:v>203.77196776666665</c:v>
                </c:pt>
                <c:pt idx="786">
                  <c:v>203.75994056666667</c:v>
                </c:pt>
                <c:pt idx="787">
                  <c:v>204.63492323333332</c:v>
                </c:pt>
                <c:pt idx="788">
                  <c:v>204.46567806666667</c:v>
                </c:pt>
                <c:pt idx="789">
                  <c:v>204.64287910000002</c:v>
                </c:pt>
                <c:pt idx="790">
                  <c:v>206.1415457666667</c:v>
                </c:pt>
                <c:pt idx="791">
                  <c:v>207.36789433333334</c:v>
                </c:pt>
                <c:pt idx="792">
                  <c:v>207.73242246666666</c:v>
                </c:pt>
                <c:pt idx="793">
                  <c:v>207.83843719999999</c:v>
                </c:pt>
                <c:pt idx="794">
                  <c:v>205.6177059666667</c:v>
                </c:pt>
                <c:pt idx="795">
                  <c:v>207.0001255666667</c:v>
                </c:pt>
                <c:pt idx="796">
                  <c:v>205.88823713333335</c:v>
                </c:pt>
                <c:pt idx="797">
                  <c:v>205.70549213333337</c:v>
                </c:pt>
                <c:pt idx="798">
                  <c:v>205.98057923333334</c:v>
                </c:pt>
                <c:pt idx="799">
                  <c:v>205.93561466666671</c:v>
                </c:pt>
                <c:pt idx="800">
                  <c:v>203.88428280000005</c:v>
                </c:pt>
                <c:pt idx="801">
                  <c:v>202.97981280000005</c:v>
                </c:pt>
                <c:pt idx="802">
                  <c:v>202.35140323333337</c:v>
                </c:pt>
                <c:pt idx="803">
                  <c:v>202.91774776666668</c:v>
                </c:pt>
                <c:pt idx="804">
                  <c:v>204.75593330000001</c:v>
                </c:pt>
                <c:pt idx="805">
                  <c:v>201.48347120000003</c:v>
                </c:pt>
                <c:pt idx="806">
                  <c:v>201.53622146666669</c:v>
                </c:pt>
                <c:pt idx="807">
                  <c:v>202.10371650000002</c:v>
                </c:pt>
                <c:pt idx="808">
                  <c:v>202.10371650000002</c:v>
                </c:pt>
                <c:pt idx="809">
                  <c:v>202.90996336666666</c:v>
                </c:pt>
                <c:pt idx="810">
                  <c:v>202.10469443333335</c:v>
                </c:pt>
                <c:pt idx="811">
                  <c:v>202.06035866666673</c:v>
                </c:pt>
                <c:pt idx="812">
                  <c:v>201.99307890000006</c:v>
                </c:pt>
                <c:pt idx="813">
                  <c:v>202.48404490000001</c:v>
                </c:pt>
                <c:pt idx="814">
                  <c:v>202.61160223333334</c:v>
                </c:pt>
                <c:pt idx="815">
                  <c:v>202.81977010000003</c:v>
                </c:pt>
                <c:pt idx="816">
                  <c:v>203.82087693333335</c:v>
                </c:pt>
                <c:pt idx="817">
                  <c:v>203.48755673333335</c:v>
                </c:pt>
                <c:pt idx="818">
                  <c:v>203.94305606666668</c:v>
                </c:pt>
                <c:pt idx="819">
                  <c:v>202.92917743333331</c:v>
                </c:pt>
                <c:pt idx="820">
                  <c:v>203.76027240000002</c:v>
                </c:pt>
                <c:pt idx="821">
                  <c:v>203.76027240000002</c:v>
                </c:pt>
                <c:pt idx="822">
                  <c:v>206.15155110000001</c:v>
                </c:pt>
                <c:pt idx="823">
                  <c:v>206.65303776666667</c:v>
                </c:pt>
                <c:pt idx="824">
                  <c:v>206.68769643333334</c:v>
                </c:pt>
                <c:pt idx="825">
                  <c:v>207.23482726666666</c:v>
                </c:pt>
                <c:pt idx="826">
                  <c:v>207.26738510000001</c:v>
                </c:pt>
                <c:pt idx="827">
                  <c:v>207.09725643333331</c:v>
                </c:pt>
                <c:pt idx="828">
                  <c:v>209.2520495</c:v>
                </c:pt>
                <c:pt idx="829">
                  <c:v>209.39816206666669</c:v>
                </c:pt>
                <c:pt idx="830">
                  <c:v>209.6081212</c:v>
                </c:pt>
                <c:pt idx="831">
                  <c:v>209.1778454</c:v>
                </c:pt>
                <c:pt idx="832">
                  <c:v>212.51206530000002</c:v>
                </c:pt>
                <c:pt idx="833">
                  <c:v>209.94234710000001</c:v>
                </c:pt>
                <c:pt idx="834">
                  <c:v>210.94052553333333</c:v>
                </c:pt>
                <c:pt idx="835">
                  <c:v>212.20155300000002</c:v>
                </c:pt>
                <c:pt idx="836">
                  <c:v>211.73460573333335</c:v>
                </c:pt>
                <c:pt idx="837">
                  <c:v>213.7397517666667</c:v>
                </c:pt>
                <c:pt idx="838">
                  <c:v>209.89531930000004</c:v>
                </c:pt>
                <c:pt idx="839">
                  <c:v>206.04365333333337</c:v>
                </c:pt>
                <c:pt idx="840">
                  <c:v>206.26966980000003</c:v>
                </c:pt>
                <c:pt idx="841">
                  <c:v>202.74968713333337</c:v>
                </c:pt>
                <c:pt idx="842">
                  <c:v>202.73353920000002</c:v>
                </c:pt>
                <c:pt idx="843">
                  <c:v>203.1911882666667</c:v>
                </c:pt>
                <c:pt idx="844">
                  <c:v>204.31990143333337</c:v>
                </c:pt>
                <c:pt idx="845">
                  <c:v>205.08605320000001</c:v>
                </c:pt>
                <c:pt idx="846">
                  <c:v>205.08605320000001</c:v>
                </c:pt>
                <c:pt idx="847">
                  <c:v>205.2818417</c:v>
                </c:pt>
                <c:pt idx="848">
                  <c:v>205.32606650000002</c:v>
                </c:pt>
                <c:pt idx="849">
                  <c:v>205.77049176666668</c:v>
                </c:pt>
                <c:pt idx="850">
                  <c:v>205.53462329999999</c:v>
                </c:pt>
                <c:pt idx="851">
                  <c:v>206.07941780000002</c:v>
                </c:pt>
                <c:pt idx="852">
                  <c:v>206.62042939999998</c:v>
                </c:pt>
                <c:pt idx="853">
                  <c:v>206.57546393333334</c:v>
                </c:pt>
                <c:pt idx="854">
                  <c:v>207.08955046666668</c:v>
                </c:pt>
                <c:pt idx="855">
                  <c:v>207.54848290000001</c:v>
                </c:pt>
                <c:pt idx="856">
                  <c:v>207.72538386666665</c:v>
                </c:pt>
                <c:pt idx="857">
                  <c:v>207.36168710000001</c:v>
                </c:pt>
                <c:pt idx="858">
                  <c:v>207.30550639999996</c:v>
                </c:pt>
                <c:pt idx="859">
                  <c:v>207.05529929999997</c:v>
                </c:pt>
                <c:pt idx="860">
                  <c:v>207.51026516666661</c:v>
                </c:pt>
                <c:pt idx="861">
                  <c:v>207.51026516666661</c:v>
                </c:pt>
                <c:pt idx="862">
                  <c:v>207.45584063333328</c:v>
                </c:pt>
                <c:pt idx="863">
                  <c:v>206.73342349999996</c:v>
                </c:pt>
                <c:pt idx="864">
                  <c:v>206.4495481666666</c:v>
                </c:pt>
                <c:pt idx="865">
                  <c:v>205.61808719999996</c:v>
                </c:pt>
                <c:pt idx="866">
                  <c:v>206.20543393333332</c:v>
                </c:pt>
                <c:pt idx="867">
                  <c:v>207.2814744333333</c:v>
                </c:pt>
                <c:pt idx="868">
                  <c:v>207.52515279999994</c:v>
                </c:pt>
                <c:pt idx="869">
                  <c:v>207.4901940333333</c:v>
                </c:pt>
                <c:pt idx="870">
                  <c:v>207.4901940333333</c:v>
                </c:pt>
                <c:pt idx="871">
                  <c:v>207.71371119999995</c:v>
                </c:pt>
                <c:pt idx="872">
                  <c:v>207.80934443333328</c:v>
                </c:pt>
                <c:pt idx="873">
                  <c:v>207.73060493333327</c:v>
                </c:pt>
                <c:pt idx="874">
                  <c:v>208.17928993333328</c:v>
                </c:pt>
                <c:pt idx="875">
                  <c:v>208.47390236666658</c:v>
                </c:pt>
                <c:pt idx="876">
                  <c:v>208.41290669999992</c:v>
                </c:pt>
                <c:pt idx="877">
                  <c:v>209.06170463333328</c:v>
                </c:pt>
                <c:pt idx="878">
                  <c:v>209.33724169999991</c:v>
                </c:pt>
                <c:pt idx="879">
                  <c:v>209.78765813333325</c:v>
                </c:pt>
                <c:pt idx="880">
                  <c:v>210.31804269999989</c:v>
                </c:pt>
                <c:pt idx="881">
                  <c:v>210.44447759999989</c:v>
                </c:pt>
                <c:pt idx="882">
                  <c:v>210.60190616666659</c:v>
                </c:pt>
                <c:pt idx="883">
                  <c:v>210.91588586666657</c:v>
                </c:pt>
                <c:pt idx="884">
                  <c:v>209.37532209999986</c:v>
                </c:pt>
                <c:pt idx="885">
                  <c:v>209.6613813999999</c:v>
                </c:pt>
                <c:pt idx="886">
                  <c:v>209.16957786666654</c:v>
                </c:pt>
                <c:pt idx="887">
                  <c:v>209.04270749999986</c:v>
                </c:pt>
                <c:pt idx="888">
                  <c:v>209.20970323333319</c:v>
                </c:pt>
                <c:pt idx="889">
                  <c:v>210.02008889999991</c:v>
                </c:pt>
                <c:pt idx="890">
                  <c:v>210.07353819999989</c:v>
                </c:pt>
                <c:pt idx="891">
                  <c:v>211.03554896666651</c:v>
                </c:pt>
                <c:pt idx="892">
                  <c:v>211.97003829999989</c:v>
                </c:pt>
                <c:pt idx="893">
                  <c:v>212.84605633333319</c:v>
                </c:pt>
                <c:pt idx="894">
                  <c:v>212.87320819999985</c:v>
                </c:pt>
                <c:pt idx="895">
                  <c:v>212.3223964666665</c:v>
                </c:pt>
                <c:pt idx="896">
                  <c:v>212.29487869999986</c:v>
                </c:pt>
                <c:pt idx="897">
                  <c:v>213.24617419999984</c:v>
                </c:pt>
                <c:pt idx="898">
                  <c:v>212.97151799999986</c:v>
                </c:pt>
                <c:pt idx="899">
                  <c:v>213.67283146666648</c:v>
                </c:pt>
                <c:pt idx="900">
                  <c:v>214.76802479999986</c:v>
                </c:pt>
                <c:pt idx="901">
                  <c:v>213.35774846666652</c:v>
                </c:pt>
                <c:pt idx="902">
                  <c:v>212.93924146666652</c:v>
                </c:pt>
                <c:pt idx="903">
                  <c:v>210.07336459999982</c:v>
                </c:pt>
                <c:pt idx="904">
                  <c:v>211.0528199666665</c:v>
                </c:pt>
                <c:pt idx="905">
                  <c:v>212.77209373333318</c:v>
                </c:pt>
                <c:pt idx="906">
                  <c:v>213.6575556333332</c:v>
                </c:pt>
                <c:pt idx="907">
                  <c:v>214.14897099999985</c:v>
                </c:pt>
                <c:pt idx="908">
                  <c:v>214.25197026666649</c:v>
                </c:pt>
                <c:pt idx="909">
                  <c:v>215.06288303333315</c:v>
                </c:pt>
                <c:pt idx="910">
                  <c:v>215.3222874333332</c:v>
                </c:pt>
                <c:pt idx="911">
                  <c:v>213.83243686666651</c:v>
                </c:pt>
                <c:pt idx="912">
                  <c:v>213.91287686666649</c:v>
                </c:pt>
                <c:pt idx="913">
                  <c:v>213.98923963333317</c:v>
                </c:pt>
                <c:pt idx="914">
                  <c:v>214.34522296666651</c:v>
                </c:pt>
                <c:pt idx="915">
                  <c:v>214.16358723333317</c:v>
                </c:pt>
                <c:pt idx="916">
                  <c:v>212.88766326666652</c:v>
                </c:pt>
                <c:pt idx="917">
                  <c:v>213.47294936666651</c:v>
                </c:pt>
                <c:pt idx="918">
                  <c:v>213.76615716666652</c:v>
                </c:pt>
                <c:pt idx="919">
                  <c:v>214.29919786666653</c:v>
                </c:pt>
                <c:pt idx="920">
                  <c:v>214.38903686666652</c:v>
                </c:pt>
                <c:pt idx="921">
                  <c:v>215.06592589999985</c:v>
                </c:pt>
                <c:pt idx="922">
                  <c:v>215.42972309999985</c:v>
                </c:pt>
                <c:pt idx="923">
                  <c:v>216.94108063333317</c:v>
                </c:pt>
                <c:pt idx="924">
                  <c:v>217.07383759999988</c:v>
                </c:pt>
                <c:pt idx="925">
                  <c:v>217.1036489333332</c:v>
                </c:pt>
                <c:pt idx="926">
                  <c:v>217.14412503333315</c:v>
                </c:pt>
                <c:pt idx="927">
                  <c:v>216.04393013333319</c:v>
                </c:pt>
                <c:pt idx="928">
                  <c:v>216.04393013333319</c:v>
                </c:pt>
                <c:pt idx="929">
                  <c:v>215.29455279999982</c:v>
                </c:pt>
                <c:pt idx="930">
                  <c:v>215.55592736666651</c:v>
                </c:pt>
                <c:pt idx="931">
                  <c:v>216.10598529999984</c:v>
                </c:pt>
                <c:pt idx="932">
                  <c:v>209.42059286666651</c:v>
                </c:pt>
                <c:pt idx="933">
                  <c:v>211.14544399999988</c:v>
                </c:pt>
                <c:pt idx="934">
                  <c:v>211.52685989999989</c:v>
                </c:pt>
                <c:pt idx="935">
                  <c:v>211.92605386666651</c:v>
                </c:pt>
                <c:pt idx="936">
                  <c:v>212.19632973333319</c:v>
                </c:pt>
                <c:pt idx="937">
                  <c:v>212.3409049666665</c:v>
                </c:pt>
                <c:pt idx="938">
                  <c:v>213.0987079333332</c:v>
                </c:pt>
                <c:pt idx="939">
                  <c:v>212.93255459999986</c:v>
                </c:pt>
                <c:pt idx="940">
                  <c:v>213.00102923333321</c:v>
                </c:pt>
                <c:pt idx="941">
                  <c:v>213.10700049999988</c:v>
                </c:pt>
                <c:pt idx="942">
                  <c:v>213.04079246666655</c:v>
                </c:pt>
                <c:pt idx="943">
                  <c:v>213.04384549999989</c:v>
                </c:pt>
                <c:pt idx="944">
                  <c:v>212.84367849999987</c:v>
                </c:pt>
                <c:pt idx="945">
                  <c:v>212.86493603333318</c:v>
                </c:pt>
                <c:pt idx="946">
                  <c:v>213.64732399999986</c:v>
                </c:pt>
                <c:pt idx="947">
                  <c:v>211.71780896666652</c:v>
                </c:pt>
                <c:pt idx="948">
                  <c:v>212.64210109999988</c:v>
                </c:pt>
                <c:pt idx="949">
                  <c:v>212.33561109999988</c:v>
                </c:pt>
                <c:pt idx="950">
                  <c:v>212.65579109999985</c:v>
                </c:pt>
                <c:pt idx="951">
                  <c:v>212.87362776666652</c:v>
                </c:pt>
                <c:pt idx="952">
                  <c:v>213.25240443333323</c:v>
                </c:pt>
                <c:pt idx="953">
                  <c:v>213.98359109999987</c:v>
                </c:pt>
                <c:pt idx="954">
                  <c:v>214.1862544333332</c:v>
                </c:pt>
                <c:pt idx="955">
                  <c:v>214.64739109999988</c:v>
                </c:pt>
                <c:pt idx="956">
                  <c:v>214.64739109999988</c:v>
                </c:pt>
                <c:pt idx="957">
                  <c:v>214.45585443333323</c:v>
                </c:pt>
                <c:pt idx="958">
                  <c:v>214.7243944333332</c:v>
                </c:pt>
                <c:pt idx="959">
                  <c:v>214.31221776666655</c:v>
                </c:pt>
                <c:pt idx="960">
                  <c:v>213.34466443333321</c:v>
                </c:pt>
                <c:pt idx="961">
                  <c:v>213.3609244333332</c:v>
                </c:pt>
                <c:pt idx="962">
                  <c:v>213.43994443333321</c:v>
                </c:pt>
                <c:pt idx="963">
                  <c:v>212.13988109999988</c:v>
                </c:pt>
                <c:pt idx="964">
                  <c:v>212.11113109999985</c:v>
                </c:pt>
                <c:pt idx="965">
                  <c:v>212.65254443333319</c:v>
                </c:pt>
                <c:pt idx="966">
                  <c:v>212.15935443333319</c:v>
                </c:pt>
                <c:pt idx="967">
                  <c:v>212.17282443333318</c:v>
                </c:pt>
                <c:pt idx="968">
                  <c:v>212.64166109999988</c:v>
                </c:pt>
                <c:pt idx="969">
                  <c:v>212.32840776666654</c:v>
                </c:pt>
                <c:pt idx="970">
                  <c:v>213.2233044333332</c:v>
                </c:pt>
                <c:pt idx="971">
                  <c:v>214.34990443333319</c:v>
                </c:pt>
                <c:pt idx="972">
                  <c:v>214.50885109999987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60-4353-8878-5A4F840CD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30976"/>
        <c:axId val="133232512"/>
      </c:lineChart>
      <c:catAx>
        <c:axId val="13323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32512"/>
        <c:crosses val="autoZero"/>
        <c:auto val="1"/>
        <c:lblAlgn val="ctr"/>
        <c:lblOffset val="100"/>
        <c:noMultiLvlLbl val="0"/>
      </c:catAx>
      <c:valAx>
        <c:axId val="13323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3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165286470133685E-2"/>
          <c:y val="0.1166589944462349"/>
          <c:w val="0.95604210858129801"/>
          <c:h val="0.77308114173581188"/>
        </c:manualLayout>
      </c:layout>
      <c:lineChart>
        <c:grouping val="standard"/>
        <c:varyColors val="0"/>
        <c:ser>
          <c:idx val="0"/>
          <c:order val="0"/>
          <c:tx>
            <c:strRef>
              <c:f>'ND clients perf'!$AB$2</c:f>
              <c:strCache>
                <c:ptCount val="1"/>
                <c:pt idx="0">
                  <c:v>Trading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'ND clients perf'!$AA$3:$AA$975</c:f>
              <c:numCache>
                <c:formatCode>m/d/yyyy</c:formatCode>
                <c:ptCount val="973"/>
                <c:pt idx="0">
                  <c:v>43556</c:v>
                </c:pt>
                <c:pt idx="1">
                  <c:v>43557</c:v>
                </c:pt>
                <c:pt idx="2">
                  <c:v>43558</c:v>
                </c:pt>
                <c:pt idx="3">
                  <c:v>43559</c:v>
                </c:pt>
                <c:pt idx="4">
                  <c:v>43560</c:v>
                </c:pt>
                <c:pt idx="5">
                  <c:v>43564</c:v>
                </c:pt>
                <c:pt idx="6">
                  <c:v>43565</c:v>
                </c:pt>
                <c:pt idx="7">
                  <c:v>43566</c:v>
                </c:pt>
                <c:pt idx="8">
                  <c:v>43567</c:v>
                </c:pt>
                <c:pt idx="9">
                  <c:v>43570</c:v>
                </c:pt>
                <c:pt idx="10">
                  <c:v>43571</c:v>
                </c:pt>
                <c:pt idx="11">
                  <c:v>43573</c:v>
                </c:pt>
                <c:pt idx="12">
                  <c:v>43577</c:v>
                </c:pt>
                <c:pt idx="13">
                  <c:v>43578</c:v>
                </c:pt>
                <c:pt idx="14">
                  <c:v>43579</c:v>
                </c:pt>
                <c:pt idx="15">
                  <c:v>43580</c:v>
                </c:pt>
                <c:pt idx="16">
                  <c:v>43581</c:v>
                </c:pt>
                <c:pt idx="17">
                  <c:v>43585</c:v>
                </c:pt>
                <c:pt idx="18">
                  <c:v>43587</c:v>
                </c:pt>
                <c:pt idx="19">
                  <c:v>43588</c:v>
                </c:pt>
                <c:pt idx="20">
                  <c:v>43591</c:v>
                </c:pt>
                <c:pt idx="21">
                  <c:v>43592</c:v>
                </c:pt>
                <c:pt idx="22">
                  <c:v>43593</c:v>
                </c:pt>
                <c:pt idx="23">
                  <c:v>43594</c:v>
                </c:pt>
                <c:pt idx="24">
                  <c:v>43598</c:v>
                </c:pt>
                <c:pt idx="25">
                  <c:v>43599</c:v>
                </c:pt>
                <c:pt idx="26">
                  <c:v>43600</c:v>
                </c:pt>
                <c:pt idx="27">
                  <c:v>43601</c:v>
                </c:pt>
                <c:pt idx="28">
                  <c:v>43602</c:v>
                </c:pt>
                <c:pt idx="29">
                  <c:v>43605</c:v>
                </c:pt>
                <c:pt idx="30">
                  <c:v>43606</c:v>
                </c:pt>
                <c:pt idx="31">
                  <c:v>43607</c:v>
                </c:pt>
                <c:pt idx="32">
                  <c:v>43608</c:v>
                </c:pt>
                <c:pt idx="33">
                  <c:v>43609</c:v>
                </c:pt>
                <c:pt idx="34">
                  <c:v>43612</c:v>
                </c:pt>
                <c:pt idx="35">
                  <c:v>43613</c:v>
                </c:pt>
                <c:pt idx="36">
                  <c:v>43614</c:v>
                </c:pt>
                <c:pt idx="37">
                  <c:v>43615</c:v>
                </c:pt>
                <c:pt idx="38">
                  <c:v>43616</c:v>
                </c:pt>
                <c:pt idx="39">
                  <c:v>43619</c:v>
                </c:pt>
                <c:pt idx="40">
                  <c:v>43620</c:v>
                </c:pt>
                <c:pt idx="41">
                  <c:v>43622</c:v>
                </c:pt>
                <c:pt idx="42">
                  <c:v>43623</c:v>
                </c:pt>
                <c:pt idx="43">
                  <c:v>43626</c:v>
                </c:pt>
                <c:pt idx="44">
                  <c:v>43627</c:v>
                </c:pt>
                <c:pt idx="45">
                  <c:v>43628</c:v>
                </c:pt>
                <c:pt idx="46">
                  <c:v>43629</c:v>
                </c:pt>
                <c:pt idx="47">
                  <c:v>43630</c:v>
                </c:pt>
                <c:pt idx="48">
                  <c:v>43633</c:v>
                </c:pt>
                <c:pt idx="49">
                  <c:v>43634</c:v>
                </c:pt>
                <c:pt idx="50">
                  <c:v>43635</c:v>
                </c:pt>
                <c:pt idx="51">
                  <c:v>43636</c:v>
                </c:pt>
                <c:pt idx="52">
                  <c:v>43637</c:v>
                </c:pt>
                <c:pt idx="53">
                  <c:v>43640</c:v>
                </c:pt>
                <c:pt idx="54">
                  <c:v>43641</c:v>
                </c:pt>
                <c:pt idx="55">
                  <c:v>43642</c:v>
                </c:pt>
                <c:pt idx="56">
                  <c:v>43643</c:v>
                </c:pt>
                <c:pt idx="57">
                  <c:v>43644</c:v>
                </c:pt>
                <c:pt idx="58">
                  <c:v>43647</c:v>
                </c:pt>
                <c:pt idx="59">
                  <c:v>43648</c:v>
                </c:pt>
                <c:pt idx="60">
                  <c:v>43649</c:v>
                </c:pt>
                <c:pt idx="61">
                  <c:v>43650</c:v>
                </c:pt>
                <c:pt idx="62">
                  <c:v>43651</c:v>
                </c:pt>
                <c:pt idx="63">
                  <c:v>43654</c:v>
                </c:pt>
                <c:pt idx="64">
                  <c:v>43655</c:v>
                </c:pt>
                <c:pt idx="65">
                  <c:v>43656</c:v>
                </c:pt>
                <c:pt idx="66">
                  <c:v>43657</c:v>
                </c:pt>
                <c:pt idx="67">
                  <c:v>43658</c:v>
                </c:pt>
                <c:pt idx="68">
                  <c:v>43661</c:v>
                </c:pt>
                <c:pt idx="69">
                  <c:v>43662</c:v>
                </c:pt>
                <c:pt idx="70">
                  <c:v>43663</c:v>
                </c:pt>
                <c:pt idx="71">
                  <c:v>43664</c:v>
                </c:pt>
                <c:pt idx="72">
                  <c:v>43665</c:v>
                </c:pt>
                <c:pt idx="73">
                  <c:v>43668</c:v>
                </c:pt>
                <c:pt idx="74">
                  <c:v>43669</c:v>
                </c:pt>
                <c:pt idx="75">
                  <c:v>43670</c:v>
                </c:pt>
                <c:pt idx="76">
                  <c:v>43671</c:v>
                </c:pt>
                <c:pt idx="77">
                  <c:v>43675</c:v>
                </c:pt>
                <c:pt idx="78">
                  <c:v>43676</c:v>
                </c:pt>
                <c:pt idx="79">
                  <c:v>43677</c:v>
                </c:pt>
                <c:pt idx="80">
                  <c:v>43678</c:v>
                </c:pt>
                <c:pt idx="81">
                  <c:v>43679</c:v>
                </c:pt>
                <c:pt idx="82">
                  <c:v>43682</c:v>
                </c:pt>
                <c:pt idx="83">
                  <c:v>43683</c:v>
                </c:pt>
                <c:pt idx="84">
                  <c:v>43684</c:v>
                </c:pt>
                <c:pt idx="85">
                  <c:v>43685</c:v>
                </c:pt>
                <c:pt idx="86">
                  <c:v>43686</c:v>
                </c:pt>
                <c:pt idx="87">
                  <c:v>43690</c:v>
                </c:pt>
                <c:pt idx="88">
                  <c:v>43691</c:v>
                </c:pt>
                <c:pt idx="89">
                  <c:v>43693</c:v>
                </c:pt>
                <c:pt idx="90">
                  <c:v>43696</c:v>
                </c:pt>
                <c:pt idx="91">
                  <c:v>43697</c:v>
                </c:pt>
                <c:pt idx="92">
                  <c:v>43698</c:v>
                </c:pt>
                <c:pt idx="93">
                  <c:v>43699</c:v>
                </c:pt>
                <c:pt idx="94">
                  <c:v>43700</c:v>
                </c:pt>
                <c:pt idx="95">
                  <c:v>43703</c:v>
                </c:pt>
                <c:pt idx="96">
                  <c:v>43704</c:v>
                </c:pt>
                <c:pt idx="97">
                  <c:v>43705</c:v>
                </c:pt>
                <c:pt idx="98">
                  <c:v>43706</c:v>
                </c:pt>
                <c:pt idx="99">
                  <c:v>43707</c:v>
                </c:pt>
                <c:pt idx="100">
                  <c:v>43711</c:v>
                </c:pt>
                <c:pt idx="101">
                  <c:v>43712</c:v>
                </c:pt>
                <c:pt idx="102">
                  <c:v>43713</c:v>
                </c:pt>
                <c:pt idx="103">
                  <c:v>43714</c:v>
                </c:pt>
                <c:pt idx="104">
                  <c:v>43717</c:v>
                </c:pt>
                <c:pt idx="105">
                  <c:v>43719</c:v>
                </c:pt>
                <c:pt idx="106">
                  <c:v>43720</c:v>
                </c:pt>
                <c:pt idx="107">
                  <c:v>43721</c:v>
                </c:pt>
                <c:pt idx="108">
                  <c:v>43724</c:v>
                </c:pt>
                <c:pt idx="109">
                  <c:v>43725</c:v>
                </c:pt>
                <c:pt idx="110">
                  <c:v>43726</c:v>
                </c:pt>
                <c:pt idx="111">
                  <c:v>43727</c:v>
                </c:pt>
                <c:pt idx="112">
                  <c:v>43728</c:v>
                </c:pt>
                <c:pt idx="113">
                  <c:v>43731</c:v>
                </c:pt>
                <c:pt idx="114">
                  <c:v>43733</c:v>
                </c:pt>
                <c:pt idx="115">
                  <c:v>43734</c:v>
                </c:pt>
                <c:pt idx="116">
                  <c:v>43735</c:v>
                </c:pt>
                <c:pt idx="117">
                  <c:v>43738</c:v>
                </c:pt>
                <c:pt idx="118">
                  <c:v>43739</c:v>
                </c:pt>
                <c:pt idx="119">
                  <c:v>43741</c:v>
                </c:pt>
                <c:pt idx="120">
                  <c:v>43742</c:v>
                </c:pt>
                <c:pt idx="121">
                  <c:v>43745</c:v>
                </c:pt>
                <c:pt idx="122">
                  <c:v>43747</c:v>
                </c:pt>
                <c:pt idx="123">
                  <c:v>43748</c:v>
                </c:pt>
                <c:pt idx="124">
                  <c:v>43749</c:v>
                </c:pt>
                <c:pt idx="125">
                  <c:v>43752</c:v>
                </c:pt>
                <c:pt idx="126">
                  <c:v>43753</c:v>
                </c:pt>
                <c:pt idx="127">
                  <c:v>43754</c:v>
                </c:pt>
                <c:pt idx="128">
                  <c:v>43755</c:v>
                </c:pt>
                <c:pt idx="129">
                  <c:v>43756</c:v>
                </c:pt>
                <c:pt idx="130">
                  <c:v>43760</c:v>
                </c:pt>
                <c:pt idx="131">
                  <c:v>43761</c:v>
                </c:pt>
                <c:pt idx="132">
                  <c:v>43762</c:v>
                </c:pt>
                <c:pt idx="133">
                  <c:v>43763</c:v>
                </c:pt>
                <c:pt idx="134">
                  <c:v>43767</c:v>
                </c:pt>
                <c:pt idx="135">
                  <c:v>43768</c:v>
                </c:pt>
                <c:pt idx="136">
                  <c:v>43769</c:v>
                </c:pt>
                <c:pt idx="137">
                  <c:v>43770</c:v>
                </c:pt>
                <c:pt idx="138">
                  <c:v>43773</c:v>
                </c:pt>
                <c:pt idx="139">
                  <c:v>43774</c:v>
                </c:pt>
                <c:pt idx="140">
                  <c:v>43775</c:v>
                </c:pt>
                <c:pt idx="141">
                  <c:v>43776</c:v>
                </c:pt>
                <c:pt idx="142">
                  <c:v>43777</c:v>
                </c:pt>
                <c:pt idx="143">
                  <c:v>43782</c:v>
                </c:pt>
                <c:pt idx="144">
                  <c:v>43783</c:v>
                </c:pt>
                <c:pt idx="145">
                  <c:v>43787</c:v>
                </c:pt>
                <c:pt idx="146">
                  <c:v>43788</c:v>
                </c:pt>
                <c:pt idx="147">
                  <c:v>43789</c:v>
                </c:pt>
                <c:pt idx="148">
                  <c:v>43790</c:v>
                </c:pt>
                <c:pt idx="149">
                  <c:v>43791</c:v>
                </c:pt>
                <c:pt idx="150">
                  <c:v>43794</c:v>
                </c:pt>
                <c:pt idx="151">
                  <c:v>43795</c:v>
                </c:pt>
                <c:pt idx="152">
                  <c:v>43796</c:v>
                </c:pt>
                <c:pt idx="153">
                  <c:v>43797</c:v>
                </c:pt>
                <c:pt idx="154">
                  <c:v>43798</c:v>
                </c:pt>
                <c:pt idx="155">
                  <c:v>43801</c:v>
                </c:pt>
                <c:pt idx="156">
                  <c:v>43802</c:v>
                </c:pt>
                <c:pt idx="157">
                  <c:v>43803</c:v>
                </c:pt>
                <c:pt idx="158">
                  <c:v>43804</c:v>
                </c:pt>
                <c:pt idx="159">
                  <c:v>43809</c:v>
                </c:pt>
                <c:pt idx="160">
                  <c:v>43810</c:v>
                </c:pt>
                <c:pt idx="161">
                  <c:v>43811</c:v>
                </c:pt>
                <c:pt idx="162">
                  <c:v>43812</c:v>
                </c:pt>
                <c:pt idx="163">
                  <c:v>43815</c:v>
                </c:pt>
                <c:pt idx="164">
                  <c:v>43816</c:v>
                </c:pt>
                <c:pt idx="165">
                  <c:v>43817</c:v>
                </c:pt>
                <c:pt idx="166">
                  <c:v>43818</c:v>
                </c:pt>
                <c:pt idx="167">
                  <c:v>43819</c:v>
                </c:pt>
                <c:pt idx="168">
                  <c:v>43822</c:v>
                </c:pt>
                <c:pt idx="169">
                  <c:v>43825</c:v>
                </c:pt>
                <c:pt idx="170">
                  <c:v>43829</c:v>
                </c:pt>
                <c:pt idx="171">
                  <c:v>43830</c:v>
                </c:pt>
                <c:pt idx="172">
                  <c:v>43831</c:v>
                </c:pt>
                <c:pt idx="173">
                  <c:v>43832</c:v>
                </c:pt>
                <c:pt idx="174">
                  <c:v>43833</c:v>
                </c:pt>
                <c:pt idx="175">
                  <c:v>43836</c:v>
                </c:pt>
                <c:pt idx="176">
                  <c:v>43837</c:v>
                </c:pt>
                <c:pt idx="177">
                  <c:v>43838</c:v>
                </c:pt>
                <c:pt idx="178">
                  <c:v>43839</c:v>
                </c:pt>
                <c:pt idx="179">
                  <c:v>43840</c:v>
                </c:pt>
                <c:pt idx="180">
                  <c:v>43843</c:v>
                </c:pt>
                <c:pt idx="181">
                  <c:v>43845</c:v>
                </c:pt>
                <c:pt idx="182">
                  <c:v>43846</c:v>
                </c:pt>
                <c:pt idx="183">
                  <c:v>43847</c:v>
                </c:pt>
                <c:pt idx="184">
                  <c:v>43850</c:v>
                </c:pt>
                <c:pt idx="185">
                  <c:v>43851</c:v>
                </c:pt>
                <c:pt idx="186">
                  <c:v>43852</c:v>
                </c:pt>
                <c:pt idx="187">
                  <c:v>43853</c:v>
                </c:pt>
                <c:pt idx="188">
                  <c:v>43854</c:v>
                </c:pt>
                <c:pt idx="189">
                  <c:v>43857</c:v>
                </c:pt>
                <c:pt idx="190">
                  <c:v>43858</c:v>
                </c:pt>
                <c:pt idx="191">
                  <c:v>43859</c:v>
                </c:pt>
                <c:pt idx="192">
                  <c:v>43860</c:v>
                </c:pt>
                <c:pt idx="193">
                  <c:v>43861</c:v>
                </c:pt>
                <c:pt idx="194">
                  <c:v>43864</c:v>
                </c:pt>
                <c:pt idx="195">
                  <c:v>43865</c:v>
                </c:pt>
                <c:pt idx="196">
                  <c:v>43866</c:v>
                </c:pt>
                <c:pt idx="197">
                  <c:v>43867</c:v>
                </c:pt>
                <c:pt idx="198">
                  <c:v>43873</c:v>
                </c:pt>
                <c:pt idx="199">
                  <c:v>43874</c:v>
                </c:pt>
                <c:pt idx="200">
                  <c:v>43875</c:v>
                </c:pt>
                <c:pt idx="201">
                  <c:v>43878</c:v>
                </c:pt>
                <c:pt idx="202">
                  <c:v>43879</c:v>
                </c:pt>
                <c:pt idx="203">
                  <c:v>43880</c:v>
                </c:pt>
                <c:pt idx="204">
                  <c:v>43881</c:v>
                </c:pt>
                <c:pt idx="205">
                  <c:v>43885</c:v>
                </c:pt>
                <c:pt idx="206">
                  <c:v>43886</c:v>
                </c:pt>
                <c:pt idx="207">
                  <c:v>43887</c:v>
                </c:pt>
                <c:pt idx="208">
                  <c:v>43888</c:v>
                </c:pt>
                <c:pt idx="209">
                  <c:v>43889</c:v>
                </c:pt>
                <c:pt idx="210">
                  <c:v>43892</c:v>
                </c:pt>
                <c:pt idx="211">
                  <c:v>43893</c:v>
                </c:pt>
                <c:pt idx="212">
                  <c:v>43894</c:v>
                </c:pt>
                <c:pt idx="213">
                  <c:v>43895</c:v>
                </c:pt>
                <c:pt idx="214">
                  <c:v>43896</c:v>
                </c:pt>
                <c:pt idx="215">
                  <c:v>43899</c:v>
                </c:pt>
                <c:pt idx="216">
                  <c:v>43901</c:v>
                </c:pt>
                <c:pt idx="217">
                  <c:v>43902</c:v>
                </c:pt>
                <c:pt idx="218">
                  <c:v>43903</c:v>
                </c:pt>
                <c:pt idx="219">
                  <c:v>43906</c:v>
                </c:pt>
                <c:pt idx="220">
                  <c:v>43907</c:v>
                </c:pt>
                <c:pt idx="221">
                  <c:v>43908</c:v>
                </c:pt>
                <c:pt idx="222">
                  <c:v>43909</c:v>
                </c:pt>
                <c:pt idx="223">
                  <c:v>43910</c:v>
                </c:pt>
                <c:pt idx="224">
                  <c:v>43913</c:v>
                </c:pt>
                <c:pt idx="225">
                  <c:v>43914</c:v>
                </c:pt>
                <c:pt idx="226">
                  <c:v>43915</c:v>
                </c:pt>
                <c:pt idx="227">
                  <c:v>43916</c:v>
                </c:pt>
                <c:pt idx="228">
                  <c:v>43917</c:v>
                </c:pt>
                <c:pt idx="229">
                  <c:v>43920</c:v>
                </c:pt>
                <c:pt idx="230">
                  <c:v>43921</c:v>
                </c:pt>
                <c:pt idx="231">
                  <c:v>43922</c:v>
                </c:pt>
                <c:pt idx="232">
                  <c:v>43924</c:v>
                </c:pt>
                <c:pt idx="233">
                  <c:v>43928</c:v>
                </c:pt>
                <c:pt idx="234">
                  <c:v>43929</c:v>
                </c:pt>
                <c:pt idx="235">
                  <c:v>43930</c:v>
                </c:pt>
                <c:pt idx="236">
                  <c:v>43934</c:v>
                </c:pt>
                <c:pt idx="237">
                  <c:v>43936</c:v>
                </c:pt>
                <c:pt idx="238">
                  <c:v>43937</c:v>
                </c:pt>
                <c:pt idx="239">
                  <c:v>43938</c:v>
                </c:pt>
                <c:pt idx="240">
                  <c:v>43941</c:v>
                </c:pt>
                <c:pt idx="241">
                  <c:v>43942</c:v>
                </c:pt>
                <c:pt idx="242">
                  <c:v>43943</c:v>
                </c:pt>
                <c:pt idx="243">
                  <c:v>43944</c:v>
                </c:pt>
                <c:pt idx="244">
                  <c:v>43945</c:v>
                </c:pt>
                <c:pt idx="245">
                  <c:v>43948</c:v>
                </c:pt>
                <c:pt idx="246">
                  <c:v>43949</c:v>
                </c:pt>
                <c:pt idx="247">
                  <c:v>43950</c:v>
                </c:pt>
                <c:pt idx="248">
                  <c:v>43951</c:v>
                </c:pt>
                <c:pt idx="249">
                  <c:v>43955</c:v>
                </c:pt>
                <c:pt idx="250">
                  <c:v>43956</c:v>
                </c:pt>
                <c:pt idx="251">
                  <c:v>43957</c:v>
                </c:pt>
                <c:pt idx="252">
                  <c:v>43958</c:v>
                </c:pt>
                <c:pt idx="253">
                  <c:v>43959</c:v>
                </c:pt>
                <c:pt idx="254">
                  <c:v>43962</c:v>
                </c:pt>
                <c:pt idx="255">
                  <c:v>43963</c:v>
                </c:pt>
                <c:pt idx="256">
                  <c:v>43964</c:v>
                </c:pt>
                <c:pt idx="257">
                  <c:v>43965</c:v>
                </c:pt>
                <c:pt idx="258">
                  <c:v>43966</c:v>
                </c:pt>
                <c:pt idx="259">
                  <c:v>43969</c:v>
                </c:pt>
                <c:pt idx="260">
                  <c:v>43970</c:v>
                </c:pt>
                <c:pt idx="261">
                  <c:v>43971</c:v>
                </c:pt>
                <c:pt idx="262">
                  <c:v>43972</c:v>
                </c:pt>
                <c:pt idx="263">
                  <c:v>43973</c:v>
                </c:pt>
                <c:pt idx="264">
                  <c:v>43977</c:v>
                </c:pt>
                <c:pt idx="265">
                  <c:v>43978</c:v>
                </c:pt>
                <c:pt idx="266">
                  <c:v>43979</c:v>
                </c:pt>
                <c:pt idx="267">
                  <c:v>43980</c:v>
                </c:pt>
                <c:pt idx="268">
                  <c:v>43983</c:v>
                </c:pt>
                <c:pt idx="269">
                  <c:v>43984</c:v>
                </c:pt>
                <c:pt idx="270">
                  <c:v>43985</c:v>
                </c:pt>
                <c:pt idx="271">
                  <c:v>43986</c:v>
                </c:pt>
                <c:pt idx="272">
                  <c:v>43987</c:v>
                </c:pt>
                <c:pt idx="273">
                  <c:v>43990</c:v>
                </c:pt>
                <c:pt idx="274">
                  <c:v>43991</c:v>
                </c:pt>
                <c:pt idx="275">
                  <c:v>43992</c:v>
                </c:pt>
                <c:pt idx="276">
                  <c:v>43993</c:v>
                </c:pt>
                <c:pt idx="277">
                  <c:v>43994</c:v>
                </c:pt>
                <c:pt idx="278">
                  <c:v>43997</c:v>
                </c:pt>
                <c:pt idx="279">
                  <c:v>43998</c:v>
                </c:pt>
                <c:pt idx="280">
                  <c:v>43999</c:v>
                </c:pt>
                <c:pt idx="281">
                  <c:v>44000</c:v>
                </c:pt>
                <c:pt idx="282">
                  <c:v>44001</c:v>
                </c:pt>
                <c:pt idx="283">
                  <c:v>44004</c:v>
                </c:pt>
                <c:pt idx="284">
                  <c:v>44005</c:v>
                </c:pt>
                <c:pt idx="285">
                  <c:v>44006</c:v>
                </c:pt>
                <c:pt idx="286">
                  <c:v>44007</c:v>
                </c:pt>
                <c:pt idx="287">
                  <c:v>44008</c:v>
                </c:pt>
                <c:pt idx="288">
                  <c:v>44011</c:v>
                </c:pt>
                <c:pt idx="289">
                  <c:v>44012</c:v>
                </c:pt>
                <c:pt idx="290">
                  <c:v>44013</c:v>
                </c:pt>
                <c:pt idx="291">
                  <c:v>44014</c:v>
                </c:pt>
                <c:pt idx="292">
                  <c:v>44015</c:v>
                </c:pt>
                <c:pt idx="293">
                  <c:v>44018</c:v>
                </c:pt>
                <c:pt idx="294">
                  <c:v>44019</c:v>
                </c:pt>
                <c:pt idx="295">
                  <c:v>44020</c:v>
                </c:pt>
                <c:pt idx="296">
                  <c:v>44021</c:v>
                </c:pt>
                <c:pt idx="297">
                  <c:v>44022</c:v>
                </c:pt>
                <c:pt idx="298">
                  <c:v>44025</c:v>
                </c:pt>
                <c:pt idx="299">
                  <c:v>44026</c:v>
                </c:pt>
                <c:pt idx="300">
                  <c:v>44027</c:v>
                </c:pt>
                <c:pt idx="301">
                  <c:v>44028</c:v>
                </c:pt>
                <c:pt idx="302">
                  <c:v>44029</c:v>
                </c:pt>
                <c:pt idx="303">
                  <c:v>44032</c:v>
                </c:pt>
                <c:pt idx="304">
                  <c:v>44033</c:v>
                </c:pt>
                <c:pt idx="305">
                  <c:v>44034</c:v>
                </c:pt>
                <c:pt idx="306">
                  <c:v>44035</c:v>
                </c:pt>
                <c:pt idx="307">
                  <c:v>44036</c:v>
                </c:pt>
                <c:pt idx="308">
                  <c:v>44039</c:v>
                </c:pt>
                <c:pt idx="309">
                  <c:v>44040</c:v>
                </c:pt>
                <c:pt idx="310">
                  <c:v>44041</c:v>
                </c:pt>
                <c:pt idx="311">
                  <c:v>44042</c:v>
                </c:pt>
                <c:pt idx="312">
                  <c:v>44043</c:v>
                </c:pt>
                <c:pt idx="313">
                  <c:v>44046</c:v>
                </c:pt>
                <c:pt idx="314">
                  <c:v>44047</c:v>
                </c:pt>
                <c:pt idx="315">
                  <c:v>44048</c:v>
                </c:pt>
                <c:pt idx="316">
                  <c:v>44049</c:v>
                </c:pt>
                <c:pt idx="317">
                  <c:v>44050</c:v>
                </c:pt>
                <c:pt idx="318">
                  <c:v>44053</c:v>
                </c:pt>
                <c:pt idx="319">
                  <c:v>44054</c:v>
                </c:pt>
                <c:pt idx="320">
                  <c:v>44055</c:v>
                </c:pt>
                <c:pt idx="321">
                  <c:v>44056</c:v>
                </c:pt>
                <c:pt idx="322">
                  <c:v>44057</c:v>
                </c:pt>
                <c:pt idx="323">
                  <c:v>44061</c:v>
                </c:pt>
                <c:pt idx="324">
                  <c:v>44062</c:v>
                </c:pt>
                <c:pt idx="325">
                  <c:v>44063</c:v>
                </c:pt>
                <c:pt idx="326">
                  <c:v>44064</c:v>
                </c:pt>
                <c:pt idx="327">
                  <c:v>44067</c:v>
                </c:pt>
                <c:pt idx="328">
                  <c:v>44068</c:v>
                </c:pt>
                <c:pt idx="329">
                  <c:v>44069</c:v>
                </c:pt>
                <c:pt idx="330">
                  <c:v>44070</c:v>
                </c:pt>
                <c:pt idx="331">
                  <c:v>44071</c:v>
                </c:pt>
                <c:pt idx="332">
                  <c:v>44074</c:v>
                </c:pt>
                <c:pt idx="333">
                  <c:v>44075</c:v>
                </c:pt>
                <c:pt idx="334">
                  <c:v>44076</c:v>
                </c:pt>
                <c:pt idx="335">
                  <c:v>44077</c:v>
                </c:pt>
                <c:pt idx="336">
                  <c:v>44078</c:v>
                </c:pt>
                <c:pt idx="337">
                  <c:v>44081</c:v>
                </c:pt>
                <c:pt idx="338">
                  <c:v>44082</c:v>
                </c:pt>
                <c:pt idx="339">
                  <c:v>44083</c:v>
                </c:pt>
                <c:pt idx="340">
                  <c:v>44084</c:v>
                </c:pt>
                <c:pt idx="341">
                  <c:v>44085</c:v>
                </c:pt>
                <c:pt idx="342">
                  <c:v>44088</c:v>
                </c:pt>
                <c:pt idx="343">
                  <c:v>44089</c:v>
                </c:pt>
                <c:pt idx="344">
                  <c:v>44090</c:v>
                </c:pt>
                <c:pt idx="345">
                  <c:v>44091</c:v>
                </c:pt>
                <c:pt idx="346">
                  <c:v>44092</c:v>
                </c:pt>
                <c:pt idx="347">
                  <c:v>44095</c:v>
                </c:pt>
                <c:pt idx="348">
                  <c:v>44096</c:v>
                </c:pt>
                <c:pt idx="349">
                  <c:v>44097</c:v>
                </c:pt>
                <c:pt idx="350">
                  <c:v>44098</c:v>
                </c:pt>
                <c:pt idx="351">
                  <c:v>44099</c:v>
                </c:pt>
                <c:pt idx="352">
                  <c:v>44102</c:v>
                </c:pt>
                <c:pt idx="353">
                  <c:v>44103</c:v>
                </c:pt>
                <c:pt idx="354">
                  <c:v>44104</c:v>
                </c:pt>
                <c:pt idx="355">
                  <c:v>44105</c:v>
                </c:pt>
                <c:pt idx="356">
                  <c:v>44109</c:v>
                </c:pt>
                <c:pt idx="357">
                  <c:v>44110</c:v>
                </c:pt>
                <c:pt idx="358">
                  <c:v>44111</c:v>
                </c:pt>
                <c:pt idx="359">
                  <c:v>44112</c:v>
                </c:pt>
                <c:pt idx="360">
                  <c:v>44113</c:v>
                </c:pt>
                <c:pt idx="361">
                  <c:v>44116</c:v>
                </c:pt>
                <c:pt idx="362">
                  <c:v>44118</c:v>
                </c:pt>
                <c:pt idx="363">
                  <c:v>44119</c:v>
                </c:pt>
                <c:pt idx="364">
                  <c:v>44123</c:v>
                </c:pt>
                <c:pt idx="365">
                  <c:v>44124</c:v>
                </c:pt>
                <c:pt idx="366">
                  <c:v>44125</c:v>
                </c:pt>
                <c:pt idx="367">
                  <c:v>44126</c:v>
                </c:pt>
                <c:pt idx="368">
                  <c:v>44127</c:v>
                </c:pt>
                <c:pt idx="369">
                  <c:v>44130</c:v>
                </c:pt>
                <c:pt idx="370">
                  <c:v>44131</c:v>
                </c:pt>
                <c:pt idx="371">
                  <c:v>44132</c:v>
                </c:pt>
                <c:pt idx="372">
                  <c:v>44133</c:v>
                </c:pt>
                <c:pt idx="373">
                  <c:v>44134</c:v>
                </c:pt>
                <c:pt idx="374">
                  <c:v>44137</c:v>
                </c:pt>
                <c:pt idx="375">
                  <c:v>44138</c:v>
                </c:pt>
                <c:pt idx="376">
                  <c:v>44139</c:v>
                </c:pt>
                <c:pt idx="377">
                  <c:v>44140</c:v>
                </c:pt>
                <c:pt idx="378">
                  <c:v>44141</c:v>
                </c:pt>
                <c:pt idx="379">
                  <c:v>44144</c:v>
                </c:pt>
                <c:pt idx="380">
                  <c:v>44145</c:v>
                </c:pt>
                <c:pt idx="381">
                  <c:v>44146</c:v>
                </c:pt>
                <c:pt idx="382">
                  <c:v>44147</c:v>
                </c:pt>
                <c:pt idx="383">
                  <c:v>44149</c:v>
                </c:pt>
                <c:pt idx="384">
                  <c:v>44152</c:v>
                </c:pt>
                <c:pt idx="385">
                  <c:v>44153</c:v>
                </c:pt>
                <c:pt idx="386">
                  <c:v>44154</c:v>
                </c:pt>
                <c:pt idx="387">
                  <c:v>44155</c:v>
                </c:pt>
                <c:pt idx="388">
                  <c:v>44158</c:v>
                </c:pt>
                <c:pt idx="389">
                  <c:v>44159</c:v>
                </c:pt>
                <c:pt idx="390">
                  <c:v>44160</c:v>
                </c:pt>
                <c:pt idx="391">
                  <c:v>44161</c:v>
                </c:pt>
                <c:pt idx="392">
                  <c:v>44162</c:v>
                </c:pt>
                <c:pt idx="393">
                  <c:v>44166</c:v>
                </c:pt>
                <c:pt idx="394">
                  <c:v>44167</c:v>
                </c:pt>
                <c:pt idx="395">
                  <c:v>44168</c:v>
                </c:pt>
                <c:pt idx="396">
                  <c:v>44169</c:v>
                </c:pt>
                <c:pt idx="397">
                  <c:v>44172</c:v>
                </c:pt>
                <c:pt idx="398">
                  <c:v>44173</c:v>
                </c:pt>
                <c:pt idx="399">
                  <c:v>44174</c:v>
                </c:pt>
                <c:pt idx="400">
                  <c:v>44175</c:v>
                </c:pt>
                <c:pt idx="401">
                  <c:v>44176</c:v>
                </c:pt>
                <c:pt idx="402">
                  <c:v>44179</c:v>
                </c:pt>
                <c:pt idx="403">
                  <c:v>44180</c:v>
                </c:pt>
                <c:pt idx="404">
                  <c:v>44181</c:v>
                </c:pt>
                <c:pt idx="405">
                  <c:v>44182</c:v>
                </c:pt>
                <c:pt idx="406">
                  <c:v>44186</c:v>
                </c:pt>
                <c:pt idx="407">
                  <c:v>44187</c:v>
                </c:pt>
                <c:pt idx="408">
                  <c:v>44188</c:v>
                </c:pt>
                <c:pt idx="409">
                  <c:v>44189</c:v>
                </c:pt>
                <c:pt idx="410">
                  <c:v>44193</c:v>
                </c:pt>
                <c:pt idx="411">
                  <c:v>44194</c:v>
                </c:pt>
                <c:pt idx="412">
                  <c:v>44195</c:v>
                </c:pt>
                <c:pt idx="413">
                  <c:v>44196</c:v>
                </c:pt>
                <c:pt idx="414">
                  <c:v>44197</c:v>
                </c:pt>
                <c:pt idx="415">
                  <c:v>44200</c:v>
                </c:pt>
                <c:pt idx="416">
                  <c:v>44201</c:v>
                </c:pt>
                <c:pt idx="417">
                  <c:v>44202</c:v>
                </c:pt>
                <c:pt idx="418">
                  <c:v>44203</c:v>
                </c:pt>
                <c:pt idx="419">
                  <c:v>44204</c:v>
                </c:pt>
                <c:pt idx="420">
                  <c:v>44207</c:v>
                </c:pt>
                <c:pt idx="421">
                  <c:v>44208</c:v>
                </c:pt>
                <c:pt idx="422">
                  <c:v>44209</c:v>
                </c:pt>
                <c:pt idx="423">
                  <c:v>44210</c:v>
                </c:pt>
                <c:pt idx="424">
                  <c:v>44211</c:v>
                </c:pt>
                <c:pt idx="425">
                  <c:v>44214</c:v>
                </c:pt>
                <c:pt idx="426">
                  <c:v>44215</c:v>
                </c:pt>
                <c:pt idx="427">
                  <c:v>44216</c:v>
                </c:pt>
                <c:pt idx="428">
                  <c:v>44217</c:v>
                </c:pt>
                <c:pt idx="429">
                  <c:v>44218</c:v>
                </c:pt>
                <c:pt idx="430">
                  <c:v>44221</c:v>
                </c:pt>
                <c:pt idx="431">
                  <c:v>44223</c:v>
                </c:pt>
                <c:pt idx="432">
                  <c:v>44224</c:v>
                </c:pt>
                <c:pt idx="433">
                  <c:v>44225</c:v>
                </c:pt>
                <c:pt idx="434">
                  <c:v>44228</c:v>
                </c:pt>
                <c:pt idx="435">
                  <c:v>44229</c:v>
                </c:pt>
                <c:pt idx="436">
                  <c:v>44230</c:v>
                </c:pt>
                <c:pt idx="437">
                  <c:v>44231</c:v>
                </c:pt>
                <c:pt idx="438">
                  <c:v>44232</c:v>
                </c:pt>
                <c:pt idx="439">
                  <c:v>44235</c:v>
                </c:pt>
                <c:pt idx="440">
                  <c:v>44236</c:v>
                </c:pt>
                <c:pt idx="441">
                  <c:v>44237</c:v>
                </c:pt>
                <c:pt idx="442">
                  <c:v>44238</c:v>
                </c:pt>
                <c:pt idx="443">
                  <c:v>44239</c:v>
                </c:pt>
                <c:pt idx="444">
                  <c:v>44242</c:v>
                </c:pt>
                <c:pt idx="445">
                  <c:v>44243</c:v>
                </c:pt>
                <c:pt idx="446">
                  <c:v>44244</c:v>
                </c:pt>
                <c:pt idx="447">
                  <c:v>44245</c:v>
                </c:pt>
                <c:pt idx="448">
                  <c:v>44246</c:v>
                </c:pt>
                <c:pt idx="449">
                  <c:v>44249</c:v>
                </c:pt>
                <c:pt idx="450">
                  <c:v>44250</c:v>
                </c:pt>
                <c:pt idx="451">
                  <c:v>44251</c:v>
                </c:pt>
                <c:pt idx="452">
                  <c:v>44252</c:v>
                </c:pt>
                <c:pt idx="453">
                  <c:v>44253</c:v>
                </c:pt>
                <c:pt idx="454">
                  <c:v>44256</c:v>
                </c:pt>
                <c:pt idx="455">
                  <c:v>44257</c:v>
                </c:pt>
                <c:pt idx="456">
                  <c:v>44258</c:v>
                </c:pt>
                <c:pt idx="457">
                  <c:v>44259</c:v>
                </c:pt>
                <c:pt idx="458">
                  <c:v>44260</c:v>
                </c:pt>
                <c:pt idx="459">
                  <c:v>44263</c:v>
                </c:pt>
                <c:pt idx="460">
                  <c:v>44264</c:v>
                </c:pt>
                <c:pt idx="461">
                  <c:v>44265</c:v>
                </c:pt>
                <c:pt idx="462">
                  <c:v>44267</c:v>
                </c:pt>
                <c:pt idx="463">
                  <c:v>44270</c:v>
                </c:pt>
                <c:pt idx="464">
                  <c:v>44271</c:v>
                </c:pt>
                <c:pt idx="465">
                  <c:v>44272</c:v>
                </c:pt>
                <c:pt idx="466">
                  <c:v>44273</c:v>
                </c:pt>
                <c:pt idx="467">
                  <c:v>44274</c:v>
                </c:pt>
                <c:pt idx="468">
                  <c:v>44277</c:v>
                </c:pt>
                <c:pt idx="469">
                  <c:v>44278</c:v>
                </c:pt>
                <c:pt idx="470">
                  <c:v>44279</c:v>
                </c:pt>
                <c:pt idx="471">
                  <c:v>44280</c:v>
                </c:pt>
                <c:pt idx="472">
                  <c:v>44285</c:v>
                </c:pt>
                <c:pt idx="473">
                  <c:v>44287</c:v>
                </c:pt>
                <c:pt idx="474">
                  <c:v>44291</c:v>
                </c:pt>
                <c:pt idx="475">
                  <c:v>44292</c:v>
                </c:pt>
                <c:pt idx="476">
                  <c:v>44293</c:v>
                </c:pt>
                <c:pt idx="477">
                  <c:v>44294</c:v>
                </c:pt>
                <c:pt idx="478">
                  <c:v>44295</c:v>
                </c:pt>
                <c:pt idx="479">
                  <c:v>44298</c:v>
                </c:pt>
                <c:pt idx="480">
                  <c:v>44299</c:v>
                </c:pt>
                <c:pt idx="481">
                  <c:v>44301</c:v>
                </c:pt>
                <c:pt idx="482">
                  <c:v>44302</c:v>
                </c:pt>
                <c:pt idx="483">
                  <c:v>44305</c:v>
                </c:pt>
                <c:pt idx="484">
                  <c:v>44306</c:v>
                </c:pt>
                <c:pt idx="485">
                  <c:v>44308</c:v>
                </c:pt>
                <c:pt idx="486">
                  <c:v>44309</c:v>
                </c:pt>
                <c:pt idx="487">
                  <c:v>44312</c:v>
                </c:pt>
                <c:pt idx="488">
                  <c:v>44313</c:v>
                </c:pt>
                <c:pt idx="489">
                  <c:v>44314</c:v>
                </c:pt>
                <c:pt idx="490">
                  <c:v>44315</c:v>
                </c:pt>
                <c:pt idx="491">
                  <c:v>44316</c:v>
                </c:pt>
                <c:pt idx="492">
                  <c:v>44319</c:v>
                </c:pt>
                <c:pt idx="493">
                  <c:v>44320</c:v>
                </c:pt>
                <c:pt idx="494">
                  <c:v>44321</c:v>
                </c:pt>
                <c:pt idx="495">
                  <c:v>44322</c:v>
                </c:pt>
                <c:pt idx="496">
                  <c:v>44323</c:v>
                </c:pt>
                <c:pt idx="497">
                  <c:v>44326</c:v>
                </c:pt>
                <c:pt idx="498">
                  <c:v>44327</c:v>
                </c:pt>
                <c:pt idx="499">
                  <c:v>44328</c:v>
                </c:pt>
                <c:pt idx="500">
                  <c:v>44330</c:v>
                </c:pt>
                <c:pt idx="501">
                  <c:v>44333</c:v>
                </c:pt>
                <c:pt idx="502">
                  <c:v>44334</c:v>
                </c:pt>
                <c:pt idx="503">
                  <c:v>44335</c:v>
                </c:pt>
                <c:pt idx="504">
                  <c:v>44336</c:v>
                </c:pt>
                <c:pt idx="505">
                  <c:v>44337</c:v>
                </c:pt>
                <c:pt idx="506">
                  <c:v>44340</c:v>
                </c:pt>
                <c:pt idx="507">
                  <c:v>44341</c:v>
                </c:pt>
                <c:pt idx="508">
                  <c:v>44342</c:v>
                </c:pt>
                <c:pt idx="509">
                  <c:v>44343</c:v>
                </c:pt>
                <c:pt idx="510">
                  <c:v>44344</c:v>
                </c:pt>
                <c:pt idx="511">
                  <c:v>44347</c:v>
                </c:pt>
                <c:pt idx="512">
                  <c:v>44348</c:v>
                </c:pt>
                <c:pt idx="513">
                  <c:v>44349</c:v>
                </c:pt>
                <c:pt idx="514">
                  <c:v>44350</c:v>
                </c:pt>
                <c:pt idx="515">
                  <c:v>44351</c:v>
                </c:pt>
                <c:pt idx="516">
                  <c:v>44354</c:v>
                </c:pt>
                <c:pt idx="517">
                  <c:v>44355</c:v>
                </c:pt>
                <c:pt idx="518">
                  <c:v>44356</c:v>
                </c:pt>
                <c:pt idx="519">
                  <c:v>44357</c:v>
                </c:pt>
                <c:pt idx="520">
                  <c:v>44358</c:v>
                </c:pt>
                <c:pt idx="521">
                  <c:v>44361</c:v>
                </c:pt>
                <c:pt idx="522">
                  <c:v>44362</c:v>
                </c:pt>
                <c:pt idx="523">
                  <c:v>44363</c:v>
                </c:pt>
                <c:pt idx="524">
                  <c:v>44364</c:v>
                </c:pt>
                <c:pt idx="525">
                  <c:v>44365</c:v>
                </c:pt>
                <c:pt idx="526">
                  <c:v>44368</c:v>
                </c:pt>
                <c:pt idx="527">
                  <c:v>44369</c:v>
                </c:pt>
                <c:pt idx="528">
                  <c:v>44370</c:v>
                </c:pt>
                <c:pt idx="529">
                  <c:v>44371</c:v>
                </c:pt>
                <c:pt idx="530">
                  <c:v>44372</c:v>
                </c:pt>
                <c:pt idx="531">
                  <c:v>44375</c:v>
                </c:pt>
                <c:pt idx="532">
                  <c:v>44376</c:v>
                </c:pt>
                <c:pt idx="533">
                  <c:v>44377</c:v>
                </c:pt>
                <c:pt idx="534">
                  <c:v>44378</c:v>
                </c:pt>
                <c:pt idx="535">
                  <c:v>44379</c:v>
                </c:pt>
                <c:pt idx="536">
                  <c:v>44382</c:v>
                </c:pt>
                <c:pt idx="537">
                  <c:v>44383</c:v>
                </c:pt>
                <c:pt idx="538">
                  <c:v>44384</c:v>
                </c:pt>
                <c:pt idx="539">
                  <c:v>44385</c:v>
                </c:pt>
                <c:pt idx="540">
                  <c:v>44386</c:v>
                </c:pt>
                <c:pt idx="541">
                  <c:v>44389</c:v>
                </c:pt>
                <c:pt idx="542">
                  <c:v>44390</c:v>
                </c:pt>
                <c:pt idx="543">
                  <c:v>44391</c:v>
                </c:pt>
                <c:pt idx="544">
                  <c:v>44392</c:v>
                </c:pt>
                <c:pt idx="545">
                  <c:v>44393</c:v>
                </c:pt>
                <c:pt idx="546">
                  <c:v>44396</c:v>
                </c:pt>
                <c:pt idx="547">
                  <c:v>44397</c:v>
                </c:pt>
                <c:pt idx="548">
                  <c:v>44399</c:v>
                </c:pt>
                <c:pt idx="549">
                  <c:v>44400</c:v>
                </c:pt>
                <c:pt idx="550">
                  <c:v>44403</c:v>
                </c:pt>
                <c:pt idx="551">
                  <c:v>44404</c:v>
                </c:pt>
                <c:pt idx="552">
                  <c:v>44405</c:v>
                </c:pt>
                <c:pt idx="553">
                  <c:v>44406</c:v>
                </c:pt>
                <c:pt idx="554">
                  <c:v>44407</c:v>
                </c:pt>
                <c:pt idx="555">
                  <c:v>44410</c:v>
                </c:pt>
                <c:pt idx="556">
                  <c:v>44411</c:v>
                </c:pt>
                <c:pt idx="557">
                  <c:v>44412</c:v>
                </c:pt>
                <c:pt idx="558">
                  <c:v>44413</c:v>
                </c:pt>
                <c:pt idx="559">
                  <c:v>44414</c:v>
                </c:pt>
                <c:pt idx="560">
                  <c:v>44417</c:v>
                </c:pt>
                <c:pt idx="561">
                  <c:v>44418</c:v>
                </c:pt>
                <c:pt idx="562">
                  <c:v>44419</c:v>
                </c:pt>
                <c:pt idx="563">
                  <c:v>44420</c:v>
                </c:pt>
                <c:pt idx="564">
                  <c:v>44421</c:v>
                </c:pt>
                <c:pt idx="565">
                  <c:v>44424</c:v>
                </c:pt>
                <c:pt idx="566">
                  <c:v>44425</c:v>
                </c:pt>
                <c:pt idx="567">
                  <c:v>44426</c:v>
                </c:pt>
                <c:pt idx="568">
                  <c:v>44428</c:v>
                </c:pt>
                <c:pt idx="569">
                  <c:v>44431</c:v>
                </c:pt>
                <c:pt idx="570">
                  <c:v>44432</c:v>
                </c:pt>
                <c:pt idx="571">
                  <c:v>44433</c:v>
                </c:pt>
                <c:pt idx="572">
                  <c:v>44434</c:v>
                </c:pt>
                <c:pt idx="573">
                  <c:v>44435</c:v>
                </c:pt>
                <c:pt idx="574">
                  <c:v>44438</c:v>
                </c:pt>
                <c:pt idx="575">
                  <c:v>44439</c:v>
                </c:pt>
                <c:pt idx="576">
                  <c:v>44440</c:v>
                </c:pt>
                <c:pt idx="577">
                  <c:v>44441</c:v>
                </c:pt>
                <c:pt idx="578">
                  <c:v>44442</c:v>
                </c:pt>
                <c:pt idx="579">
                  <c:v>44445</c:v>
                </c:pt>
                <c:pt idx="580">
                  <c:v>44446</c:v>
                </c:pt>
                <c:pt idx="581">
                  <c:v>44447</c:v>
                </c:pt>
                <c:pt idx="582">
                  <c:v>44448</c:v>
                </c:pt>
                <c:pt idx="583">
                  <c:v>44454</c:v>
                </c:pt>
                <c:pt idx="584">
                  <c:v>44455</c:v>
                </c:pt>
                <c:pt idx="585">
                  <c:v>44456</c:v>
                </c:pt>
                <c:pt idx="586">
                  <c:v>44459</c:v>
                </c:pt>
                <c:pt idx="587">
                  <c:v>44460</c:v>
                </c:pt>
                <c:pt idx="588">
                  <c:v>44461</c:v>
                </c:pt>
                <c:pt idx="589">
                  <c:v>44462</c:v>
                </c:pt>
                <c:pt idx="590">
                  <c:v>44463</c:v>
                </c:pt>
                <c:pt idx="591">
                  <c:v>44466</c:v>
                </c:pt>
                <c:pt idx="592">
                  <c:v>44467</c:v>
                </c:pt>
                <c:pt idx="593">
                  <c:v>44468</c:v>
                </c:pt>
                <c:pt idx="594">
                  <c:v>44469</c:v>
                </c:pt>
                <c:pt idx="595">
                  <c:v>44473</c:v>
                </c:pt>
                <c:pt idx="596">
                  <c:v>44474</c:v>
                </c:pt>
                <c:pt idx="597">
                  <c:v>44475</c:v>
                </c:pt>
                <c:pt idx="598">
                  <c:v>44476</c:v>
                </c:pt>
                <c:pt idx="599">
                  <c:v>44477</c:v>
                </c:pt>
                <c:pt idx="600">
                  <c:v>44480</c:v>
                </c:pt>
                <c:pt idx="601">
                  <c:v>44481</c:v>
                </c:pt>
                <c:pt idx="602">
                  <c:v>44482</c:v>
                </c:pt>
                <c:pt idx="603">
                  <c:v>44483</c:v>
                </c:pt>
                <c:pt idx="604">
                  <c:v>44487</c:v>
                </c:pt>
                <c:pt idx="605">
                  <c:v>44488</c:v>
                </c:pt>
                <c:pt idx="606">
                  <c:v>44489</c:v>
                </c:pt>
                <c:pt idx="607">
                  <c:v>44490</c:v>
                </c:pt>
                <c:pt idx="608">
                  <c:v>44491</c:v>
                </c:pt>
                <c:pt idx="609">
                  <c:v>44494</c:v>
                </c:pt>
                <c:pt idx="610">
                  <c:v>44495</c:v>
                </c:pt>
                <c:pt idx="611">
                  <c:v>44496</c:v>
                </c:pt>
                <c:pt idx="612">
                  <c:v>44497</c:v>
                </c:pt>
                <c:pt idx="613">
                  <c:v>44498</c:v>
                </c:pt>
                <c:pt idx="614">
                  <c:v>44501</c:v>
                </c:pt>
                <c:pt idx="615">
                  <c:v>44502</c:v>
                </c:pt>
                <c:pt idx="616">
                  <c:v>44503</c:v>
                </c:pt>
                <c:pt idx="617">
                  <c:v>44508</c:v>
                </c:pt>
                <c:pt idx="618">
                  <c:v>44509</c:v>
                </c:pt>
                <c:pt idx="619">
                  <c:v>44510</c:v>
                </c:pt>
                <c:pt idx="620">
                  <c:v>44511</c:v>
                </c:pt>
                <c:pt idx="621">
                  <c:v>44512</c:v>
                </c:pt>
                <c:pt idx="622">
                  <c:v>44515</c:v>
                </c:pt>
                <c:pt idx="623">
                  <c:v>44516</c:v>
                </c:pt>
                <c:pt idx="624">
                  <c:v>44517</c:v>
                </c:pt>
                <c:pt idx="625">
                  <c:v>44518</c:v>
                </c:pt>
                <c:pt idx="626">
                  <c:v>44522</c:v>
                </c:pt>
                <c:pt idx="627">
                  <c:v>44523</c:v>
                </c:pt>
                <c:pt idx="628">
                  <c:v>44525</c:v>
                </c:pt>
                <c:pt idx="629">
                  <c:v>44526</c:v>
                </c:pt>
                <c:pt idx="630">
                  <c:v>44529</c:v>
                </c:pt>
                <c:pt idx="631">
                  <c:v>44530</c:v>
                </c:pt>
                <c:pt idx="632">
                  <c:v>44531</c:v>
                </c:pt>
                <c:pt idx="633">
                  <c:v>44532</c:v>
                </c:pt>
                <c:pt idx="634">
                  <c:v>44533</c:v>
                </c:pt>
                <c:pt idx="635">
                  <c:v>44536</c:v>
                </c:pt>
                <c:pt idx="636">
                  <c:v>44537</c:v>
                </c:pt>
                <c:pt idx="637">
                  <c:v>44538</c:v>
                </c:pt>
                <c:pt idx="638">
                  <c:v>44539</c:v>
                </c:pt>
                <c:pt idx="639">
                  <c:v>44543</c:v>
                </c:pt>
                <c:pt idx="640">
                  <c:v>44544</c:v>
                </c:pt>
                <c:pt idx="641">
                  <c:v>44545</c:v>
                </c:pt>
                <c:pt idx="642">
                  <c:v>44546</c:v>
                </c:pt>
                <c:pt idx="643">
                  <c:v>44547</c:v>
                </c:pt>
                <c:pt idx="644">
                  <c:v>44550</c:v>
                </c:pt>
                <c:pt idx="645">
                  <c:v>44551</c:v>
                </c:pt>
                <c:pt idx="646">
                  <c:v>44552</c:v>
                </c:pt>
                <c:pt idx="647">
                  <c:v>44553</c:v>
                </c:pt>
                <c:pt idx="648">
                  <c:v>44554</c:v>
                </c:pt>
                <c:pt idx="649">
                  <c:v>44557</c:v>
                </c:pt>
                <c:pt idx="650">
                  <c:v>44558</c:v>
                </c:pt>
                <c:pt idx="651">
                  <c:v>44559</c:v>
                </c:pt>
                <c:pt idx="652">
                  <c:v>44560</c:v>
                </c:pt>
                <c:pt idx="653">
                  <c:v>44561</c:v>
                </c:pt>
                <c:pt idx="654">
                  <c:v>44564</c:v>
                </c:pt>
                <c:pt idx="655">
                  <c:v>44565</c:v>
                </c:pt>
                <c:pt idx="656">
                  <c:v>44566</c:v>
                </c:pt>
                <c:pt idx="657">
                  <c:v>44567</c:v>
                </c:pt>
                <c:pt idx="658">
                  <c:v>44568</c:v>
                </c:pt>
                <c:pt idx="659">
                  <c:v>44571</c:v>
                </c:pt>
                <c:pt idx="660">
                  <c:v>44572</c:v>
                </c:pt>
                <c:pt idx="661">
                  <c:v>44573</c:v>
                </c:pt>
                <c:pt idx="662">
                  <c:v>44574</c:v>
                </c:pt>
                <c:pt idx="663">
                  <c:v>44575</c:v>
                </c:pt>
                <c:pt idx="664">
                  <c:v>44578</c:v>
                </c:pt>
                <c:pt idx="665">
                  <c:v>44579</c:v>
                </c:pt>
                <c:pt idx="666">
                  <c:v>44580</c:v>
                </c:pt>
                <c:pt idx="667">
                  <c:v>44581</c:v>
                </c:pt>
                <c:pt idx="668">
                  <c:v>44582</c:v>
                </c:pt>
                <c:pt idx="669">
                  <c:v>44585</c:v>
                </c:pt>
                <c:pt idx="670">
                  <c:v>44586</c:v>
                </c:pt>
                <c:pt idx="671">
                  <c:v>44587</c:v>
                </c:pt>
                <c:pt idx="672">
                  <c:v>44588</c:v>
                </c:pt>
                <c:pt idx="673">
                  <c:v>44589</c:v>
                </c:pt>
                <c:pt idx="674">
                  <c:v>44592</c:v>
                </c:pt>
                <c:pt idx="675">
                  <c:v>44593</c:v>
                </c:pt>
                <c:pt idx="676">
                  <c:v>44594</c:v>
                </c:pt>
                <c:pt idx="677">
                  <c:v>44595</c:v>
                </c:pt>
                <c:pt idx="678">
                  <c:v>44596</c:v>
                </c:pt>
                <c:pt idx="679">
                  <c:v>44599</c:v>
                </c:pt>
                <c:pt idx="680">
                  <c:v>44600</c:v>
                </c:pt>
                <c:pt idx="681">
                  <c:v>44601</c:v>
                </c:pt>
                <c:pt idx="682">
                  <c:v>44602</c:v>
                </c:pt>
                <c:pt idx="683">
                  <c:v>44603</c:v>
                </c:pt>
                <c:pt idx="684">
                  <c:v>44606</c:v>
                </c:pt>
                <c:pt idx="685">
                  <c:v>44607</c:v>
                </c:pt>
                <c:pt idx="686">
                  <c:v>44608</c:v>
                </c:pt>
                <c:pt idx="687">
                  <c:v>44609</c:v>
                </c:pt>
                <c:pt idx="688">
                  <c:v>44610</c:v>
                </c:pt>
                <c:pt idx="689">
                  <c:v>44613</c:v>
                </c:pt>
                <c:pt idx="690">
                  <c:v>44614</c:v>
                </c:pt>
                <c:pt idx="691">
                  <c:v>44615</c:v>
                </c:pt>
                <c:pt idx="692">
                  <c:v>44616</c:v>
                </c:pt>
                <c:pt idx="693">
                  <c:v>44617</c:v>
                </c:pt>
                <c:pt idx="694">
                  <c:v>44620</c:v>
                </c:pt>
                <c:pt idx="695">
                  <c:v>44622</c:v>
                </c:pt>
                <c:pt idx="696">
                  <c:v>44623</c:v>
                </c:pt>
                <c:pt idx="697">
                  <c:v>44624</c:v>
                </c:pt>
                <c:pt idx="698">
                  <c:v>44627</c:v>
                </c:pt>
                <c:pt idx="699">
                  <c:v>44628</c:v>
                </c:pt>
                <c:pt idx="700">
                  <c:v>44629</c:v>
                </c:pt>
                <c:pt idx="701">
                  <c:v>44630</c:v>
                </c:pt>
                <c:pt idx="702">
                  <c:v>44631</c:v>
                </c:pt>
                <c:pt idx="703">
                  <c:v>44634</c:v>
                </c:pt>
                <c:pt idx="704">
                  <c:v>44635</c:v>
                </c:pt>
                <c:pt idx="705">
                  <c:v>44636</c:v>
                </c:pt>
                <c:pt idx="706">
                  <c:v>44637</c:v>
                </c:pt>
                <c:pt idx="707">
                  <c:v>44638</c:v>
                </c:pt>
                <c:pt idx="708">
                  <c:v>44641</c:v>
                </c:pt>
                <c:pt idx="709">
                  <c:v>44642</c:v>
                </c:pt>
                <c:pt idx="710">
                  <c:v>44643</c:v>
                </c:pt>
                <c:pt idx="711">
                  <c:v>44644</c:v>
                </c:pt>
                <c:pt idx="712">
                  <c:v>44645</c:v>
                </c:pt>
                <c:pt idx="713">
                  <c:v>44648</c:v>
                </c:pt>
                <c:pt idx="714">
                  <c:v>44649</c:v>
                </c:pt>
                <c:pt idx="715">
                  <c:v>44650</c:v>
                </c:pt>
                <c:pt idx="716">
                  <c:v>44651</c:v>
                </c:pt>
                <c:pt idx="717">
                  <c:v>44652</c:v>
                </c:pt>
                <c:pt idx="718">
                  <c:v>44655</c:v>
                </c:pt>
                <c:pt idx="719">
                  <c:v>44656</c:v>
                </c:pt>
                <c:pt idx="720">
                  <c:v>44657</c:v>
                </c:pt>
                <c:pt idx="721">
                  <c:v>44658</c:v>
                </c:pt>
                <c:pt idx="722">
                  <c:v>44659</c:v>
                </c:pt>
                <c:pt idx="723">
                  <c:v>44662</c:v>
                </c:pt>
                <c:pt idx="724">
                  <c:v>44663</c:v>
                </c:pt>
                <c:pt idx="725">
                  <c:v>44664</c:v>
                </c:pt>
                <c:pt idx="726">
                  <c:v>44665</c:v>
                </c:pt>
                <c:pt idx="727">
                  <c:v>44666</c:v>
                </c:pt>
                <c:pt idx="728">
                  <c:v>44669</c:v>
                </c:pt>
                <c:pt idx="729">
                  <c:v>44670</c:v>
                </c:pt>
                <c:pt idx="730">
                  <c:v>44671</c:v>
                </c:pt>
                <c:pt idx="731">
                  <c:v>44672</c:v>
                </c:pt>
                <c:pt idx="732">
                  <c:v>44677</c:v>
                </c:pt>
                <c:pt idx="733">
                  <c:v>44678</c:v>
                </c:pt>
                <c:pt idx="734">
                  <c:v>44679</c:v>
                </c:pt>
                <c:pt idx="735">
                  <c:v>44680</c:v>
                </c:pt>
                <c:pt idx="736">
                  <c:v>44683</c:v>
                </c:pt>
                <c:pt idx="737">
                  <c:v>44684</c:v>
                </c:pt>
                <c:pt idx="738">
                  <c:v>44685</c:v>
                </c:pt>
                <c:pt idx="739">
                  <c:v>44686</c:v>
                </c:pt>
                <c:pt idx="740">
                  <c:v>44687</c:v>
                </c:pt>
                <c:pt idx="741">
                  <c:v>44690</c:v>
                </c:pt>
                <c:pt idx="742">
                  <c:v>44691</c:v>
                </c:pt>
                <c:pt idx="743">
                  <c:v>44692</c:v>
                </c:pt>
                <c:pt idx="744">
                  <c:v>44693</c:v>
                </c:pt>
                <c:pt idx="745">
                  <c:v>44694</c:v>
                </c:pt>
                <c:pt idx="746">
                  <c:v>44697</c:v>
                </c:pt>
                <c:pt idx="747">
                  <c:v>44698</c:v>
                </c:pt>
                <c:pt idx="748">
                  <c:v>44699</c:v>
                </c:pt>
                <c:pt idx="749">
                  <c:v>44700</c:v>
                </c:pt>
                <c:pt idx="750">
                  <c:v>44701</c:v>
                </c:pt>
                <c:pt idx="751">
                  <c:v>44704</c:v>
                </c:pt>
                <c:pt idx="752">
                  <c:v>44705</c:v>
                </c:pt>
                <c:pt idx="753">
                  <c:v>44706</c:v>
                </c:pt>
                <c:pt idx="754">
                  <c:v>44707</c:v>
                </c:pt>
                <c:pt idx="755">
                  <c:v>44708</c:v>
                </c:pt>
                <c:pt idx="756">
                  <c:v>44711</c:v>
                </c:pt>
                <c:pt idx="757">
                  <c:v>44712</c:v>
                </c:pt>
                <c:pt idx="758">
                  <c:v>44713</c:v>
                </c:pt>
                <c:pt idx="759">
                  <c:v>44714</c:v>
                </c:pt>
                <c:pt idx="760">
                  <c:v>44715</c:v>
                </c:pt>
                <c:pt idx="761">
                  <c:v>44718</c:v>
                </c:pt>
                <c:pt idx="762">
                  <c:v>44719</c:v>
                </c:pt>
                <c:pt idx="763">
                  <c:v>44720</c:v>
                </c:pt>
                <c:pt idx="764">
                  <c:v>44721</c:v>
                </c:pt>
                <c:pt idx="765">
                  <c:v>44722</c:v>
                </c:pt>
                <c:pt idx="766">
                  <c:v>44725</c:v>
                </c:pt>
                <c:pt idx="767">
                  <c:v>44726</c:v>
                </c:pt>
                <c:pt idx="768">
                  <c:v>44727</c:v>
                </c:pt>
                <c:pt idx="769">
                  <c:v>44727</c:v>
                </c:pt>
                <c:pt idx="770">
                  <c:v>44728</c:v>
                </c:pt>
                <c:pt idx="771">
                  <c:v>44729</c:v>
                </c:pt>
                <c:pt idx="772">
                  <c:v>44732</c:v>
                </c:pt>
                <c:pt idx="773">
                  <c:v>44733</c:v>
                </c:pt>
                <c:pt idx="774">
                  <c:v>44734</c:v>
                </c:pt>
                <c:pt idx="775">
                  <c:v>44735</c:v>
                </c:pt>
                <c:pt idx="776">
                  <c:v>44736</c:v>
                </c:pt>
                <c:pt idx="777">
                  <c:v>44739</c:v>
                </c:pt>
                <c:pt idx="778">
                  <c:v>44740</c:v>
                </c:pt>
                <c:pt idx="779">
                  <c:v>44741</c:v>
                </c:pt>
                <c:pt idx="780">
                  <c:v>44742</c:v>
                </c:pt>
                <c:pt idx="781">
                  <c:v>44743</c:v>
                </c:pt>
                <c:pt idx="782">
                  <c:v>44746</c:v>
                </c:pt>
                <c:pt idx="783">
                  <c:v>44747</c:v>
                </c:pt>
                <c:pt idx="784">
                  <c:v>44748</c:v>
                </c:pt>
                <c:pt idx="785">
                  <c:v>44749</c:v>
                </c:pt>
                <c:pt idx="786">
                  <c:v>44750</c:v>
                </c:pt>
                <c:pt idx="787">
                  <c:v>44753</c:v>
                </c:pt>
                <c:pt idx="788">
                  <c:v>44754</c:v>
                </c:pt>
                <c:pt idx="789">
                  <c:v>44755</c:v>
                </c:pt>
                <c:pt idx="790">
                  <c:v>44756</c:v>
                </c:pt>
                <c:pt idx="791">
                  <c:v>44757</c:v>
                </c:pt>
                <c:pt idx="792">
                  <c:v>44760</c:v>
                </c:pt>
                <c:pt idx="793">
                  <c:v>44761</c:v>
                </c:pt>
                <c:pt idx="794">
                  <c:v>44762</c:v>
                </c:pt>
                <c:pt idx="795">
                  <c:v>44763</c:v>
                </c:pt>
                <c:pt idx="796">
                  <c:v>44764</c:v>
                </c:pt>
                <c:pt idx="797">
                  <c:v>44767</c:v>
                </c:pt>
                <c:pt idx="798">
                  <c:v>44768</c:v>
                </c:pt>
                <c:pt idx="799">
                  <c:v>44769</c:v>
                </c:pt>
                <c:pt idx="800">
                  <c:v>44770</c:v>
                </c:pt>
                <c:pt idx="801">
                  <c:v>44771</c:v>
                </c:pt>
                <c:pt idx="802">
                  <c:v>44774</c:v>
                </c:pt>
                <c:pt idx="803">
                  <c:v>44775</c:v>
                </c:pt>
                <c:pt idx="804">
                  <c:v>44776</c:v>
                </c:pt>
                <c:pt idx="805">
                  <c:v>44777</c:v>
                </c:pt>
                <c:pt idx="806">
                  <c:v>44778</c:v>
                </c:pt>
                <c:pt idx="807">
                  <c:v>44781</c:v>
                </c:pt>
                <c:pt idx="808">
                  <c:v>44782</c:v>
                </c:pt>
                <c:pt idx="809">
                  <c:v>44783</c:v>
                </c:pt>
                <c:pt idx="810">
                  <c:v>44784</c:v>
                </c:pt>
                <c:pt idx="811">
                  <c:v>44790</c:v>
                </c:pt>
                <c:pt idx="812">
                  <c:v>44791</c:v>
                </c:pt>
                <c:pt idx="813">
                  <c:v>44792</c:v>
                </c:pt>
                <c:pt idx="814">
                  <c:v>44795</c:v>
                </c:pt>
                <c:pt idx="815">
                  <c:v>44796</c:v>
                </c:pt>
                <c:pt idx="816">
                  <c:v>44797</c:v>
                </c:pt>
                <c:pt idx="817">
                  <c:v>44798</c:v>
                </c:pt>
                <c:pt idx="818">
                  <c:v>44799</c:v>
                </c:pt>
                <c:pt idx="819">
                  <c:v>44802</c:v>
                </c:pt>
                <c:pt idx="820">
                  <c:v>44803</c:v>
                </c:pt>
                <c:pt idx="821">
                  <c:v>44804</c:v>
                </c:pt>
                <c:pt idx="822">
                  <c:v>44805</c:v>
                </c:pt>
                <c:pt idx="823">
                  <c:v>44806</c:v>
                </c:pt>
                <c:pt idx="824">
                  <c:v>44809</c:v>
                </c:pt>
                <c:pt idx="825">
                  <c:v>44810</c:v>
                </c:pt>
                <c:pt idx="826">
                  <c:v>44811</c:v>
                </c:pt>
                <c:pt idx="827">
                  <c:v>44812</c:v>
                </c:pt>
                <c:pt idx="828">
                  <c:v>44813</c:v>
                </c:pt>
                <c:pt idx="829">
                  <c:v>44816</c:v>
                </c:pt>
                <c:pt idx="830">
                  <c:v>44817</c:v>
                </c:pt>
                <c:pt idx="831">
                  <c:v>44818</c:v>
                </c:pt>
                <c:pt idx="832">
                  <c:v>44819</c:v>
                </c:pt>
                <c:pt idx="833">
                  <c:v>44820</c:v>
                </c:pt>
                <c:pt idx="834">
                  <c:v>44823</c:v>
                </c:pt>
                <c:pt idx="835">
                  <c:v>44824</c:v>
                </c:pt>
                <c:pt idx="836">
                  <c:v>44825</c:v>
                </c:pt>
                <c:pt idx="837">
                  <c:v>44826</c:v>
                </c:pt>
                <c:pt idx="838">
                  <c:v>44827</c:v>
                </c:pt>
                <c:pt idx="839">
                  <c:v>44830</c:v>
                </c:pt>
                <c:pt idx="840">
                  <c:v>44831</c:v>
                </c:pt>
                <c:pt idx="841">
                  <c:v>44832</c:v>
                </c:pt>
                <c:pt idx="842">
                  <c:v>44833</c:v>
                </c:pt>
                <c:pt idx="843">
                  <c:v>44834</c:v>
                </c:pt>
                <c:pt idx="844">
                  <c:v>44837</c:v>
                </c:pt>
                <c:pt idx="845">
                  <c:v>44838</c:v>
                </c:pt>
                <c:pt idx="846">
                  <c:v>44839</c:v>
                </c:pt>
                <c:pt idx="847">
                  <c:v>44840</c:v>
                </c:pt>
                <c:pt idx="848">
                  <c:v>44841</c:v>
                </c:pt>
                <c:pt idx="849">
                  <c:v>44844</c:v>
                </c:pt>
                <c:pt idx="850">
                  <c:v>44845</c:v>
                </c:pt>
                <c:pt idx="851">
                  <c:v>44846</c:v>
                </c:pt>
                <c:pt idx="852">
                  <c:v>44847</c:v>
                </c:pt>
                <c:pt idx="853">
                  <c:v>44848</c:v>
                </c:pt>
                <c:pt idx="854">
                  <c:v>44851</c:v>
                </c:pt>
                <c:pt idx="855">
                  <c:v>44852</c:v>
                </c:pt>
                <c:pt idx="856">
                  <c:v>44853</c:v>
                </c:pt>
                <c:pt idx="857">
                  <c:v>44854</c:v>
                </c:pt>
                <c:pt idx="858">
                  <c:v>44855</c:v>
                </c:pt>
                <c:pt idx="859">
                  <c:v>44858</c:v>
                </c:pt>
                <c:pt idx="860">
                  <c:v>44859</c:v>
                </c:pt>
                <c:pt idx="861">
                  <c:v>44860</c:v>
                </c:pt>
                <c:pt idx="862">
                  <c:v>44861</c:v>
                </c:pt>
                <c:pt idx="863">
                  <c:v>44862</c:v>
                </c:pt>
                <c:pt idx="864">
                  <c:v>44865</c:v>
                </c:pt>
                <c:pt idx="865">
                  <c:v>44866</c:v>
                </c:pt>
                <c:pt idx="866">
                  <c:v>44867</c:v>
                </c:pt>
                <c:pt idx="867">
                  <c:v>44868</c:v>
                </c:pt>
                <c:pt idx="868">
                  <c:v>44869</c:v>
                </c:pt>
                <c:pt idx="869">
                  <c:v>44872</c:v>
                </c:pt>
                <c:pt idx="870">
                  <c:v>44873</c:v>
                </c:pt>
                <c:pt idx="871">
                  <c:v>44874</c:v>
                </c:pt>
                <c:pt idx="872">
                  <c:v>44875</c:v>
                </c:pt>
                <c:pt idx="873">
                  <c:v>44876</c:v>
                </c:pt>
                <c:pt idx="874">
                  <c:v>44879</c:v>
                </c:pt>
                <c:pt idx="875">
                  <c:v>44880</c:v>
                </c:pt>
                <c:pt idx="876">
                  <c:v>44881</c:v>
                </c:pt>
                <c:pt idx="877">
                  <c:v>44882</c:v>
                </c:pt>
                <c:pt idx="878">
                  <c:v>44883</c:v>
                </c:pt>
                <c:pt idx="879">
                  <c:v>44886</c:v>
                </c:pt>
                <c:pt idx="880">
                  <c:v>44887</c:v>
                </c:pt>
                <c:pt idx="881">
                  <c:v>44888</c:v>
                </c:pt>
                <c:pt idx="882">
                  <c:v>44889</c:v>
                </c:pt>
                <c:pt idx="883">
                  <c:v>44890</c:v>
                </c:pt>
                <c:pt idx="884">
                  <c:v>44893</c:v>
                </c:pt>
                <c:pt idx="885">
                  <c:v>44894</c:v>
                </c:pt>
                <c:pt idx="886">
                  <c:v>44895</c:v>
                </c:pt>
                <c:pt idx="887">
                  <c:v>44896</c:v>
                </c:pt>
                <c:pt idx="888">
                  <c:v>44897</c:v>
                </c:pt>
                <c:pt idx="889">
                  <c:v>44900</c:v>
                </c:pt>
                <c:pt idx="890">
                  <c:v>44901</c:v>
                </c:pt>
                <c:pt idx="891">
                  <c:v>44902</c:v>
                </c:pt>
                <c:pt idx="892">
                  <c:v>44903</c:v>
                </c:pt>
                <c:pt idx="893">
                  <c:v>44904</c:v>
                </c:pt>
                <c:pt idx="894">
                  <c:v>44907</c:v>
                </c:pt>
                <c:pt idx="895">
                  <c:v>44908</c:v>
                </c:pt>
                <c:pt idx="896">
                  <c:v>44909</c:v>
                </c:pt>
                <c:pt idx="897">
                  <c:v>44910</c:v>
                </c:pt>
                <c:pt idx="898">
                  <c:v>44911</c:v>
                </c:pt>
                <c:pt idx="899">
                  <c:v>44914</c:v>
                </c:pt>
                <c:pt idx="900">
                  <c:v>44915</c:v>
                </c:pt>
                <c:pt idx="901">
                  <c:v>44916</c:v>
                </c:pt>
                <c:pt idx="902">
                  <c:v>44917</c:v>
                </c:pt>
                <c:pt idx="903">
                  <c:v>44918</c:v>
                </c:pt>
                <c:pt idx="904">
                  <c:v>44921</c:v>
                </c:pt>
                <c:pt idx="905">
                  <c:v>44922</c:v>
                </c:pt>
                <c:pt idx="906">
                  <c:v>44923</c:v>
                </c:pt>
                <c:pt idx="907">
                  <c:v>44924</c:v>
                </c:pt>
                <c:pt idx="908">
                  <c:v>44925</c:v>
                </c:pt>
                <c:pt idx="909">
                  <c:v>44928</c:v>
                </c:pt>
                <c:pt idx="910">
                  <c:v>44929</c:v>
                </c:pt>
                <c:pt idx="911">
                  <c:v>44930</c:v>
                </c:pt>
                <c:pt idx="912">
                  <c:v>44931</c:v>
                </c:pt>
                <c:pt idx="913">
                  <c:v>44932</c:v>
                </c:pt>
                <c:pt idx="914">
                  <c:v>44932</c:v>
                </c:pt>
                <c:pt idx="915">
                  <c:v>44935</c:v>
                </c:pt>
                <c:pt idx="916">
                  <c:v>44936</c:v>
                </c:pt>
                <c:pt idx="917">
                  <c:v>44937</c:v>
                </c:pt>
                <c:pt idx="918">
                  <c:v>44938</c:v>
                </c:pt>
                <c:pt idx="919">
                  <c:v>44939</c:v>
                </c:pt>
                <c:pt idx="920">
                  <c:v>44942</c:v>
                </c:pt>
                <c:pt idx="921">
                  <c:v>44943</c:v>
                </c:pt>
                <c:pt idx="922">
                  <c:v>44944</c:v>
                </c:pt>
                <c:pt idx="923">
                  <c:v>44945</c:v>
                </c:pt>
                <c:pt idx="924">
                  <c:v>44946</c:v>
                </c:pt>
                <c:pt idx="925">
                  <c:v>44949</c:v>
                </c:pt>
                <c:pt idx="926">
                  <c:v>44950</c:v>
                </c:pt>
                <c:pt idx="927">
                  <c:v>44951</c:v>
                </c:pt>
                <c:pt idx="928">
                  <c:v>44952</c:v>
                </c:pt>
                <c:pt idx="929">
                  <c:v>44953</c:v>
                </c:pt>
                <c:pt idx="930">
                  <c:v>44956</c:v>
                </c:pt>
                <c:pt idx="931">
                  <c:v>44957</c:v>
                </c:pt>
                <c:pt idx="932">
                  <c:v>44958</c:v>
                </c:pt>
                <c:pt idx="933">
                  <c:v>44959</c:v>
                </c:pt>
                <c:pt idx="934">
                  <c:v>44960</c:v>
                </c:pt>
                <c:pt idx="935">
                  <c:v>44963</c:v>
                </c:pt>
                <c:pt idx="936">
                  <c:v>44964</c:v>
                </c:pt>
                <c:pt idx="937">
                  <c:v>44965</c:v>
                </c:pt>
                <c:pt idx="938">
                  <c:v>44966</c:v>
                </c:pt>
                <c:pt idx="939">
                  <c:v>44967</c:v>
                </c:pt>
                <c:pt idx="940">
                  <c:v>44970</c:v>
                </c:pt>
                <c:pt idx="941">
                  <c:v>44971</c:v>
                </c:pt>
                <c:pt idx="942">
                  <c:v>44972</c:v>
                </c:pt>
                <c:pt idx="943">
                  <c:v>44973</c:v>
                </c:pt>
                <c:pt idx="944">
                  <c:v>44974</c:v>
                </c:pt>
                <c:pt idx="945">
                  <c:v>44977</c:v>
                </c:pt>
                <c:pt idx="946">
                  <c:v>44978</c:v>
                </c:pt>
                <c:pt idx="947">
                  <c:v>44979</c:v>
                </c:pt>
                <c:pt idx="948">
                  <c:v>44980</c:v>
                </c:pt>
                <c:pt idx="949">
                  <c:v>44981</c:v>
                </c:pt>
                <c:pt idx="950">
                  <c:v>44984</c:v>
                </c:pt>
                <c:pt idx="951">
                  <c:v>44985</c:v>
                </c:pt>
                <c:pt idx="952">
                  <c:v>44986</c:v>
                </c:pt>
                <c:pt idx="953">
                  <c:v>44987</c:v>
                </c:pt>
                <c:pt idx="954">
                  <c:v>44988</c:v>
                </c:pt>
                <c:pt idx="955">
                  <c:v>44991</c:v>
                </c:pt>
                <c:pt idx="956">
                  <c:v>44992</c:v>
                </c:pt>
                <c:pt idx="957">
                  <c:v>44993</c:v>
                </c:pt>
                <c:pt idx="958">
                  <c:v>44994</c:v>
                </c:pt>
                <c:pt idx="959">
                  <c:v>44995</c:v>
                </c:pt>
                <c:pt idx="960">
                  <c:v>44998</c:v>
                </c:pt>
                <c:pt idx="961">
                  <c:v>44999</c:v>
                </c:pt>
                <c:pt idx="962">
                  <c:v>45000</c:v>
                </c:pt>
                <c:pt idx="963">
                  <c:v>45001</c:v>
                </c:pt>
                <c:pt idx="964">
                  <c:v>45002</c:v>
                </c:pt>
                <c:pt idx="965">
                  <c:v>45005</c:v>
                </c:pt>
                <c:pt idx="966">
                  <c:v>45006</c:v>
                </c:pt>
                <c:pt idx="967">
                  <c:v>45007</c:v>
                </c:pt>
                <c:pt idx="968">
                  <c:v>45008</c:v>
                </c:pt>
                <c:pt idx="969">
                  <c:v>45009</c:v>
                </c:pt>
                <c:pt idx="970">
                  <c:v>45012</c:v>
                </c:pt>
                <c:pt idx="971">
                  <c:v>45013</c:v>
                </c:pt>
                <c:pt idx="972">
                  <c:v>45014</c:v>
                </c:pt>
              </c:numCache>
            </c:numRef>
          </c:cat>
          <c:val>
            <c:numRef>
              <c:f>'ND clients perf'!$AB$3:$AB$975</c:f>
              <c:numCache>
                <c:formatCode>0.0</c:formatCode>
                <c:ptCount val="973"/>
                <c:pt idx="0" formatCode="General">
                  <c:v>100</c:v>
                </c:pt>
                <c:pt idx="1">
                  <c:v>100.05366666666666</c:v>
                </c:pt>
                <c:pt idx="2">
                  <c:v>102.19335333333332</c:v>
                </c:pt>
                <c:pt idx="3">
                  <c:v>101.19582</c:v>
                </c:pt>
                <c:pt idx="4">
                  <c:v>102.03556666666667</c:v>
                </c:pt>
                <c:pt idx="5">
                  <c:v>102.31876666666666</c:v>
                </c:pt>
                <c:pt idx="6">
                  <c:v>103.56827749999999</c:v>
                </c:pt>
                <c:pt idx="7">
                  <c:v>102.82276333333333</c:v>
                </c:pt>
                <c:pt idx="8">
                  <c:v>102.83443000000001</c:v>
                </c:pt>
                <c:pt idx="9">
                  <c:v>102.77068</c:v>
                </c:pt>
                <c:pt idx="10">
                  <c:v>106.20344666666665</c:v>
                </c:pt>
                <c:pt idx="11">
                  <c:v>104.94713333333334</c:v>
                </c:pt>
                <c:pt idx="12">
                  <c:v>104.34124250000001</c:v>
                </c:pt>
                <c:pt idx="13">
                  <c:v>103.82698916666666</c:v>
                </c:pt>
                <c:pt idx="14">
                  <c:v>103.98501083333333</c:v>
                </c:pt>
                <c:pt idx="15">
                  <c:v>104.28387583333334</c:v>
                </c:pt>
                <c:pt idx="16">
                  <c:v>104.27047583333334</c:v>
                </c:pt>
                <c:pt idx="17">
                  <c:v>104.38296916666667</c:v>
                </c:pt>
                <c:pt idx="18">
                  <c:v>104.84223833333333</c:v>
                </c:pt>
                <c:pt idx="19">
                  <c:v>107.507445</c:v>
                </c:pt>
                <c:pt idx="20">
                  <c:v>108.20397749999999</c:v>
                </c:pt>
                <c:pt idx="21">
                  <c:v>107.79444416666666</c:v>
                </c:pt>
                <c:pt idx="22">
                  <c:v>112.02660333333334</c:v>
                </c:pt>
                <c:pt idx="23">
                  <c:v>106.557835</c:v>
                </c:pt>
                <c:pt idx="24">
                  <c:v>106.92926833333334</c:v>
                </c:pt>
                <c:pt idx="25">
                  <c:v>107.65037083333333</c:v>
                </c:pt>
                <c:pt idx="26">
                  <c:v>107.93411916666666</c:v>
                </c:pt>
                <c:pt idx="27">
                  <c:v>107.80751333333333</c:v>
                </c:pt>
                <c:pt idx="28">
                  <c:v>107.77359666666666</c:v>
                </c:pt>
                <c:pt idx="29">
                  <c:v>106.82846666666667</c:v>
                </c:pt>
                <c:pt idx="30">
                  <c:v>101.03842083333335</c:v>
                </c:pt>
                <c:pt idx="31">
                  <c:v>108.7251875</c:v>
                </c:pt>
                <c:pt idx="32">
                  <c:v>112.37229383333333</c:v>
                </c:pt>
                <c:pt idx="33">
                  <c:v>111.79589716666666</c:v>
                </c:pt>
                <c:pt idx="34">
                  <c:v>111.8001105</c:v>
                </c:pt>
                <c:pt idx="35">
                  <c:v>112.21883633333334</c:v>
                </c:pt>
                <c:pt idx="36">
                  <c:v>108.70846549999999</c:v>
                </c:pt>
                <c:pt idx="37">
                  <c:v>109.32767466666667</c:v>
                </c:pt>
                <c:pt idx="38">
                  <c:v>108.36403633333333</c:v>
                </c:pt>
                <c:pt idx="39">
                  <c:v>108.68756966666666</c:v>
                </c:pt>
                <c:pt idx="40">
                  <c:v>108.76538633333332</c:v>
                </c:pt>
                <c:pt idx="41">
                  <c:v>109.81609233333333</c:v>
                </c:pt>
                <c:pt idx="42">
                  <c:v>110.51940483333334</c:v>
                </c:pt>
                <c:pt idx="43">
                  <c:v>110.92700816666667</c:v>
                </c:pt>
                <c:pt idx="44">
                  <c:v>110.9729115</c:v>
                </c:pt>
                <c:pt idx="45">
                  <c:v>110.51129483333332</c:v>
                </c:pt>
                <c:pt idx="46">
                  <c:v>110.65902816666666</c:v>
                </c:pt>
                <c:pt idx="47">
                  <c:v>111.41883816666666</c:v>
                </c:pt>
                <c:pt idx="48">
                  <c:v>110.38008483333333</c:v>
                </c:pt>
                <c:pt idx="49">
                  <c:v>110.79432899999999</c:v>
                </c:pt>
                <c:pt idx="50">
                  <c:v>112.43340233333335</c:v>
                </c:pt>
                <c:pt idx="51">
                  <c:v>112.64523400000002</c:v>
                </c:pt>
                <c:pt idx="52">
                  <c:v>111.81386983333334</c:v>
                </c:pt>
                <c:pt idx="53">
                  <c:v>111.63938893333334</c:v>
                </c:pt>
                <c:pt idx="54">
                  <c:v>112.64745560000003</c:v>
                </c:pt>
                <c:pt idx="55">
                  <c:v>112.18952143333337</c:v>
                </c:pt>
                <c:pt idx="56">
                  <c:v>110.78452393333336</c:v>
                </c:pt>
                <c:pt idx="57">
                  <c:v>110.71196143333336</c:v>
                </c:pt>
                <c:pt idx="58">
                  <c:v>110.95244143333336</c:v>
                </c:pt>
                <c:pt idx="59">
                  <c:v>110.82981043333335</c:v>
                </c:pt>
                <c:pt idx="60">
                  <c:v>111.96428023333335</c:v>
                </c:pt>
                <c:pt idx="61">
                  <c:v>112.73769940000003</c:v>
                </c:pt>
                <c:pt idx="62">
                  <c:v>112.82652773333335</c:v>
                </c:pt>
                <c:pt idx="63">
                  <c:v>114.43613773333337</c:v>
                </c:pt>
                <c:pt idx="64">
                  <c:v>116.04184523333336</c:v>
                </c:pt>
                <c:pt idx="65">
                  <c:v>115.54751190000003</c:v>
                </c:pt>
                <c:pt idx="66">
                  <c:v>113.75170690000003</c:v>
                </c:pt>
                <c:pt idx="67">
                  <c:v>114.15296890000005</c:v>
                </c:pt>
                <c:pt idx="68">
                  <c:v>114.04837390000002</c:v>
                </c:pt>
                <c:pt idx="69">
                  <c:v>113.5010405666667</c:v>
                </c:pt>
                <c:pt idx="70">
                  <c:v>113.34917390000004</c:v>
                </c:pt>
                <c:pt idx="71">
                  <c:v>114.12077390000005</c:v>
                </c:pt>
                <c:pt idx="72">
                  <c:v>115.86788923333337</c:v>
                </c:pt>
                <c:pt idx="73">
                  <c:v>116.2460475666667</c:v>
                </c:pt>
                <c:pt idx="74">
                  <c:v>119.15398840000005</c:v>
                </c:pt>
                <c:pt idx="75">
                  <c:v>119.53046723333335</c:v>
                </c:pt>
                <c:pt idx="76">
                  <c:v>111.28714723333337</c:v>
                </c:pt>
                <c:pt idx="77">
                  <c:v>110.65027523333335</c:v>
                </c:pt>
                <c:pt idx="78">
                  <c:v>111.3687620666667</c:v>
                </c:pt>
                <c:pt idx="79">
                  <c:v>111.09542873333336</c:v>
                </c:pt>
                <c:pt idx="80">
                  <c:v>111.54015373333337</c:v>
                </c:pt>
                <c:pt idx="81">
                  <c:v>113.11975373333334</c:v>
                </c:pt>
                <c:pt idx="82">
                  <c:v>113.16518123333334</c:v>
                </c:pt>
                <c:pt idx="83">
                  <c:v>112.89325540000002</c:v>
                </c:pt>
                <c:pt idx="84">
                  <c:v>115.29083390000001</c:v>
                </c:pt>
                <c:pt idx="85">
                  <c:v>112.94439056666667</c:v>
                </c:pt>
                <c:pt idx="86">
                  <c:v>113.19026026666666</c:v>
                </c:pt>
                <c:pt idx="87">
                  <c:v>111.51522109999999</c:v>
                </c:pt>
                <c:pt idx="88">
                  <c:v>112.74760693333332</c:v>
                </c:pt>
                <c:pt idx="89">
                  <c:v>112.72345693333332</c:v>
                </c:pt>
                <c:pt idx="90">
                  <c:v>112.60008993333332</c:v>
                </c:pt>
                <c:pt idx="91">
                  <c:v>112.14471743333331</c:v>
                </c:pt>
                <c:pt idx="92">
                  <c:v>112.07704159999999</c:v>
                </c:pt>
                <c:pt idx="93">
                  <c:v>111.05947743333333</c:v>
                </c:pt>
                <c:pt idx="94">
                  <c:v>109.84822743333331</c:v>
                </c:pt>
                <c:pt idx="95">
                  <c:v>107.48963309999999</c:v>
                </c:pt>
                <c:pt idx="96">
                  <c:v>109.99001143333331</c:v>
                </c:pt>
                <c:pt idx="97">
                  <c:v>107.76404143333332</c:v>
                </c:pt>
                <c:pt idx="98">
                  <c:v>105.68867876666665</c:v>
                </c:pt>
                <c:pt idx="99">
                  <c:v>105.97352523333332</c:v>
                </c:pt>
                <c:pt idx="100">
                  <c:v>108.22542023333332</c:v>
                </c:pt>
                <c:pt idx="101">
                  <c:v>109.53226773333333</c:v>
                </c:pt>
                <c:pt idx="102">
                  <c:v>110.71246273333333</c:v>
                </c:pt>
                <c:pt idx="103">
                  <c:v>108.35416273333331</c:v>
                </c:pt>
                <c:pt idx="104">
                  <c:v>108.73133773333332</c:v>
                </c:pt>
                <c:pt idx="105">
                  <c:v>108.14455523333334</c:v>
                </c:pt>
                <c:pt idx="106">
                  <c:v>109.35559106666666</c:v>
                </c:pt>
                <c:pt idx="107">
                  <c:v>109.64567439999999</c:v>
                </c:pt>
                <c:pt idx="108">
                  <c:v>109.06497439999998</c:v>
                </c:pt>
                <c:pt idx="109">
                  <c:v>108.96299439999999</c:v>
                </c:pt>
                <c:pt idx="110">
                  <c:v>107.43784439999999</c:v>
                </c:pt>
                <c:pt idx="111">
                  <c:v>108.76781106666667</c:v>
                </c:pt>
                <c:pt idx="112">
                  <c:v>110.44624689999998</c:v>
                </c:pt>
                <c:pt idx="113">
                  <c:v>109.8252809</c:v>
                </c:pt>
                <c:pt idx="114">
                  <c:v>104.31512506666665</c:v>
                </c:pt>
                <c:pt idx="115">
                  <c:v>105.5260959</c:v>
                </c:pt>
                <c:pt idx="116">
                  <c:v>106.75852923333331</c:v>
                </c:pt>
                <c:pt idx="117">
                  <c:v>105.99442923333331</c:v>
                </c:pt>
                <c:pt idx="118">
                  <c:v>108.93747923333332</c:v>
                </c:pt>
                <c:pt idx="119">
                  <c:v>107.31284006666667</c:v>
                </c:pt>
                <c:pt idx="120">
                  <c:v>108.44736339999999</c:v>
                </c:pt>
                <c:pt idx="121">
                  <c:v>109.19566339999997</c:v>
                </c:pt>
                <c:pt idx="122">
                  <c:v>109.27106339999999</c:v>
                </c:pt>
                <c:pt idx="123">
                  <c:v>110.53541139999999</c:v>
                </c:pt>
                <c:pt idx="124">
                  <c:v>110.92026723333332</c:v>
                </c:pt>
                <c:pt idx="125">
                  <c:v>111.48013223333331</c:v>
                </c:pt>
                <c:pt idx="126">
                  <c:v>111.50936556666665</c:v>
                </c:pt>
                <c:pt idx="127">
                  <c:v>112.44143579999999</c:v>
                </c:pt>
                <c:pt idx="128">
                  <c:v>113.16975779999999</c:v>
                </c:pt>
                <c:pt idx="129">
                  <c:v>112.99674446666666</c:v>
                </c:pt>
                <c:pt idx="130">
                  <c:v>113.44469613333332</c:v>
                </c:pt>
                <c:pt idx="131">
                  <c:v>113.92657946666664</c:v>
                </c:pt>
                <c:pt idx="132">
                  <c:v>115.03204479999999</c:v>
                </c:pt>
                <c:pt idx="133">
                  <c:v>116.43725480000001</c:v>
                </c:pt>
                <c:pt idx="134">
                  <c:v>115.44403146666666</c:v>
                </c:pt>
                <c:pt idx="135">
                  <c:v>115.28980229999999</c:v>
                </c:pt>
                <c:pt idx="136">
                  <c:v>117.09586696666665</c:v>
                </c:pt>
                <c:pt idx="137">
                  <c:v>117.11860029999998</c:v>
                </c:pt>
                <c:pt idx="138">
                  <c:v>117.09200456666666</c:v>
                </c:pt>
                <c:pt idx="139">
                  <c:v>117.15277789999999</c:v>
                </c:pt>
                <c:pt idx="140">
                  <c:v>117.79349456666665</c:v>
                </c:pt>
                <c:pt idx="141">
                  <c:v>117.70939206666667</c:v>
                </c:pt>
                <c:pt idx="142">
                  <c:v>117.98035206666665</c:v>
                </c:pt>
                <c:pt idx="143">
                  <c:v>118.31721873333332</c:v>
                </c:pt>
                <c:pt idx="144">
                  <c:v>119.33235206666666</c:v>
                </c:pt>
                <c:pt idx="145">
                  <c:v>119.47075206666666</c:v>
                </c:pt>
                <c:pt idx="146">
                  <c:v>118.80951873333332</c:v>
                </c:pt>
                <c:pt idx="147">
                  <c:v>120.65000206666664</c:v>
                </c:pt>
                <c:pt idx="148">
                  <c:v>121.75254789999998</c:v>
                </c:pt>
                <c:pt idx="149">
                  <c:v>121.92103456666665</c:v>
                </c:pt>
                <c:pt idx="150">
                  <c:v>121.45798323333332</c:v>
                </c:pt>
                <c:pt idx="151">
                  <c:v>121.11558323333334</c:v>
                </c:pt>
                <c:pt idx="152">
                  <c:v>121.35884989999998</c:v>
                </c:pt>
                <c:pt idx="153">
                  <c:v>121.47098323333331</c:v>
                </c:pt>
                <c:pt idx="154">
                  <c:v>122.35678323333332</c:v>
                </c:pt>
                <c:pt idx="155">
                  <c:v>122.54429823333332</c:v>
                </c:pt>
                <c:pt idx="156">
                  <c:v>121.8841649</c:v>
                </c:pt>
                <c:pt idx="157">
                  <c:v>123.5098649</c:v>
                </c:pt>
                <c:pt idx="158">
                  <c:v>122.64859823333335</c:v>
                </c:pt>
                <c:pt idx="159">
                  <c:v>123.3940649</c:v>
                </c:pt>
                <c:pt idx="160">
                  <c:v>125.22049656666667</c:v>
                </c:pt>
                <c:pt idx="161">
                  <c:v>125.16549656666666</c:v>
                </c:pt>
                <c:pt idx="162">
                  <c:v>125.22783656666667</c:v>
                </c:pt>
                <c:pt idx="163">
                  <c:v>123.81230323333332</c:v>
                </c:pt>
                <c:pt idx="164">
                  <c:v>124.40230323333333</c:v>
                </c:pt>
                <c:pt idx="165">
                  <c:v>124.35440323333333</c:v>
                </c:pt>
                <c:pt idx="166">
                  <c:v>125.07815406666667</c:v>
                </c:pt>
                <c:pt idx="167">
                  <c:v>125.07094073333333</c:v>
                </c:pt>
                <c:pt idx="168">
                  <c:v>127.22492406666666</c:v>
                </c:pt>
                <c:pt idx="169">
                  <c:v>128.87648323333335</c:v>
                </c:pt>
                <c:pt idx="170">
                  <c:v>129.66433190000001</c:v>
                </c:pt>
                <c:pt idx="171">
                  <c:v>129.77824856666666</c:v>
                </c:pt>
                <c:pt idx="172">
                  <c:v>130.33170923333336</c:v>
                </c:pt>
                <c:pt idx="173">
                  <c:v>129.73296190000002</c:v>
                </c:pt>
                <c:pt idx="174">
                  <c:v>129.89716190000001</c:v>
                </c:pt>
                <c:pt idx="175">
                  <c:v>133.05319773333332</c:v>
                </c:pt>
                <c:pt idx="176">
                  <c:v>132.90844506666667</c:v>
                </c:pt>
                <c:pt idx="177">
                  <c:v>132.66900506666667</c:v>
                </c:pt>
                <c:pt idx="178">
                  <c:v>133.06192506666667</c:v>
                </c:pt>
                <c:pt idx="179">
                  <c:v>133.02851256666668</c:v>
                </c:pt>
                <c:pt idx="180">
                  <c:v>133.14971923333334</c:v>
                </c:pt>
                <c:pt idx="181">
                  <c:v>132.49585256666668</c:v>
                </c:pt>
                <c:pt idx="182">
                  <c:v>134.65755256666668</c:v>
                </c:pt>
                <c:pt idx="183">
                  <c:v>134.67040173333334</c:v>
                </c:pt>
                <c:pt idx="184">
                  <c:v>133.08887673333334</c:v>
                </c:pt>
                <c:pt idx="185">
                  <c:v>134.36346923333335</c:v>
                </c:pt>
                <c:pt idx="186">
                  <c:v>135.84603043333334</c:v>
                </c:pt>
                <c:pt idx="187">
                  <c:v>134.15768543333334</c:v>
                </c:pt>
                <c:pt idx="188">
                  <c:v>137.65780776666671</c:v>
                </c:pt>
                <c:pt idx="189">
                  <c:v>137.30088276666669</c:v>
                </c:pt>
                <c:pt idx="190">
                  <c:v>138.23148276666669</c:v>
                </c:pt>
                <c:pt idx="191">
                  <c:v>137.44988776666668</c:v>
                </c:pt>
                <c:pt idx="192">
                  <c:v>134.7875277666667</c:v>
                </c:pt>
                <c:pt idx="193">
                  <c:v>136.05109443333333</c:v>
                </c:pt>
                <c:pt idx="194">
                  <c:v>136.99012776666669</c:v>
                </c:pt>
                <c:pt idx="195">
                  <c:v>137.12775943333335</c:v>
                </c:pt>
                <c:pt idx="196">
                  <c:v>138.38275610000002</c:v>
                </c:pt>
                <c:pt idx="197">
                  <c:v>132.13429193333334</c:v>
                </c:pt>
                <c:pt idx="198">
                  <c:v>133.2231936</c:v>
                </c:pt>
                <c:pt idx="199">
                  <c:v>133.15905360000002</c:v>
                </c:pt>
                <c:pt idx="200">
                  <c:v>133.35672026666668</c:v>
                </c:pt>
                <c:pt idx="201">
                  <c:v>133.2963202666667</c:v>
                </c:pt>
                <c:pt idx="202">
                  <c:v>134.24550943333335</c:v>
                </c:pt>
                <c:pt idx="203">
                  <c:v>133.48910110000003</c:v>
                </c:pt>
                <c:pt idx="204">
                  <c:v>133.55136776666669</c:v>
                </c:pt>
                <c:pt idx="205">
                  <c:v>135.25289243333333</c:v>
                </c:pt>
                <c:pt idx="206">
                  <c:v>135.5108841</c:v>
                </c:pt>
                <c:pt idx="207">
                  <c:v>137.53207676666668</c:v>
                </c:pt>
                <c:pt idx="208">
                  <c:v>128.17306926666669</c:v>
                </c:pt>
                <c:pt idx="209">
                  <c:v>129.25963426666667</c:v>
                </c:pt>
                <c:pt idx="210">
                  <c:v>131.49222343333332</c:v>
                </c:pt>
                <c:pt idx="211">
                  <c:v>125.04933510000001</c:v>
                </c:pt>
                <c:pt idx="212">
                  <c:v>126.9359551</c:v>
                </c:pt>
                <c:pt idx="213">
                  <c:v>130.94651926666668</c:v>
                </c:pt>
                <c:pt idx="214">
                  <c:v>130.03406593333332</c:v>
                </c:pt>
                <c:pt idx="215">
                  <c:v>130.86393343333333</c:v>
                </c:pt>
                <c:pt idx="216">
                  <c:v>130.04520009999999</c:v>
                </c:pt>
                <c:pt idx="217">
                  <c:v>108.5663301</c:v>
                </c:pt>
                <c:pt idx="218">
                  <c:v>110.28927010000001</c:v>
                </c:pt>
                <c:pt idx="219">
                  <c:v>112.0850701</c:v>
                </c:pt>
                <c:pt idx="220">
                  <c:v>113.43437010000001</c:v>
                </c:pt>
                <c:pt idx="221">
                  <c:v>112.73383343333334</c:v>
                </c:pt>
                <c:pt idx="222">
                  <c:v>106.43058710000003</c:v>
                </c:pt>
                <c:pt idx="223">
                  <c:v>106.72258310000001</c:v>
                </c:pt>
                <c:pt idx="224">
                  <c:v>105.56908310000001</c:v>
                </c:pt>
                <c:pt idx="225">
                  <c:v>106.74294976666667</c:v>
                </c:pt>
                <c:pt idx="226">
                  <c:v>108.8972236</c:v>
                </c:pt>
                <c:pt idx="227">
                  <c:v>108.09797443333333</c:v>
                </c:pt>
                <c:pt idx="228">
                  <c:v>109.69959443333335</c:v>
                </c:pt>
                <c:pt idx="229">
                  <c:v>115.46071693333333</c:v>
                </c:pt>
                <c:pt idx="230">
                  <c:v>116.59083776666665</c:v>
                </c:pt>
                <c:pt idx="231">
                  <c:v>117.6917311</c:v>
                </c:pt>
                <c:pt idx="232">
                  <c:v>117.79178443333333</c:v>
                </c:pt>
                <c:pt idx="233">
                  <c:v>117.46946776666667</c:v>
                </c:pt>
                <c:pt idx="234">
                  <c:v>116.62180443333332</c:v>
                </c:pt>
                <c:pt idx="235">
                  <c:v>117.3075011</c:v>
                </c:pt>
                <c:pt idx="236">
                  <c:v>117.71838443333334</c:v>
                </c:pt>
                <c:pt idx="237">
                  <c:v>118.80806776666665</c:v>
                </c:pt>
                <c:pt idx="238">
                  <c:v>118.79212443333333</c:v>
                </c:pt>
                <c:pt idx="239">
                  <c:v>119.38467109999999</c:v>
                </c:pt>
                <c:pt idx="240">
                  <c:v>119.47803776666666</c:v>
                </c:pt>
                <c:pt idx="241">
                  <c:v>119.73402443333332</c:v>
                </c:pt>
                <c:pt idx="242">
                  <c:v>119.80426109999999</c:v>
                </c:pt>
                <c:pt idx="243">
                  <c:v>119.9608011</c:v>
                </c:pt>
                <c:pt idx="244">
                  <c:v>120.49049443333332</c:v>
                </c:pt>
                <c:pt idx="245">
                  <c:v>120.0225111</c:v>
                </c:pt>
                <c:pt idx="246">
                  <c:v>120.15234776666665</c:v>
                </c:pt>
                <c:pt idx="247">
                  <c:v>120.7227511</c:v>
                </c:pt>
                <c:pt idx="248">
                  <c:v>119.53297109999998</c:v>
                </c:pt>
                <c:pt idx="249">
                  <c:v>122.94047443333334</c:v>
                </c:pt>
                <c:pt idx="250">
                  <c:v>121.65582776666666</c:v>
                </c:pt>
                <c:pt idx="251">
                  <c:v>121.05647776666666</c:v>
                </c:pt>
                <c:pt idx="252">
                  <c:v>123.2981211</c:v>
                </c:pt>
                <c:pt idx="253">
                  <c:v>123.54396443333333</c:v>
                </c:pt>
                <c:pt idx="254">
                  <c:v>124.17535443333333</c:v>
                </c:pt>
                <c:pt idx="255">
                  <c:v>125.07754776666667</c:v>
                </c:pt>
                <c:pt idx="256">
                  <c:v>126.16386443333332</c:v>
                </c:pt>
                <c:pt idx="257">
                  <c:v>127.78287443333333</c:v>
                </c:pt>
                <c:pt idx="258">
                  <c:v>127.77387443333332</c:v>
                </c:pt>
                <c:pt idx="259">
                  <c:v>127.97578443333333</c:v>
                </c:pt>
                <c:pt idx="260">
                  <c:v>128.14538776666666</c:v>
                </c:pt>
                <c:pt idx="261">
                  <c:v>127.1776211</c:v>
                </c:pt>
                <c:pt idx="262">
                  <c:v>128.22700776666667</c:v>
                </c:pt>
                <c:pt idx="263">
                  <c:v>129.0878611</c:v>
                </c:pt>
                <c:pt idx="264">
                  <c:v>131.56151443333331</c:v>
                </c:pt>
                <c:pt idx="265">
                  <c:v>132.20674776666667</c:v>
                </c:pt>
                <c:pt idx="266">
                  <c:v>131.75661776666664</c:v>
                </c:pt>
                <c:pt idx="267">
                  <c:v>131.99688443333332</c:v>
                </c:pt>
                <c:pt idx="268">
                  <c:v>130.86018110000001</c:v>
                </c:pt>
                <c:pt idx="269">
                  <c:v>131.80085109999999</c:v>
                </c:pt>
                <c:pt idx="270">
                  <c:v>128.54435443333333</c:v>
                </c:pt>
                <c:pt idx="271">
                  <c:v>131.9892811</c:v>
                </c:pt>
                <c:pt idx="272">
                  <c:v>131.08650776666667</c:v>
                </c:pt>
                <c:pt idx="273">
                  <c:v>130.91503443333332</c:v>
                </c:pt>
                <c:pt idx="274">
                  <c:v>132.12666443333333</c:v>
                </c:pt>
                <c:pt idx="275">
                  <c:v>133.69564776666667</c:v>
                </c:pt>
                <c:pt idx="276">
                  <c:v>133.86641443333335</c:v>
                </c:pt>
                <c:pt idx="277">
                  <c:v>134.36262443333334</c:v>
                </c:pt>
                <c:pt idx="278">
                  <c:v>134.54135443333334</c:v>
                </c:pt>
                <c:pt idx="279">
                  <c:v>132.71026443333335</c:v>
                </c:pt>
                <c:pt idx="280">
                  <c:v>134.07393776666666</c:v>
                </c:pt>
                <c:pt idx="281">
                  <c:v>132.59077443333334</c:v>
                </c:pt>
                <c:pt idx="282">
                  <c:v>135.87309109999998</c:v>
                </c:pt>
                <c:pt idx="283">
                  <c:v>137.1082011</c:v>
                </c:pt>
                <c:pt idx="284">
                  <c:v>135.84657443333333</c:v>
                </c:pt>
                <c:pt idx="285">
                  <c:v>136.01795443333333</c:v>
                </c:pt>
                <c:pt idx="286">
                  <c:v>139.38646109999999</c:v>
                </c:pt>
                <c:pt idx="287">
                  <c:v>140.07229443333333</c:v>
                </c:pt>
                <c:pt idx="288">
                  <c:v>141.63759110000001</c:v>
                </c:pt>
                <c:pt idx="289">
                  <c:v>142.07255776666665</c:v>
                </c:pt>
                <c:pt idx="290">
                  <c:v>142.14455443333333</c:v>
                </c:pt>
                <c:pt idx="291">
                  <c:v>143.76760776666666</c:v>
                </c:pt>
                <c:pt idx="292">
                  <c:v>143.4417311</c:v>
                </c:pt>
                <c:pt idx="293">
                  <c:v>143.43719443333333</c:v>
                </c:pt>
                <c:pt idx="294">
                  <c:v>143.80988443333334</c:v>
                </c:pt>
                <c:pt idx="295">
                  <c:v>146.70978443333334</c:v>
                </c:pt>
                <c:pt idx="296">
                  <c:v>139.81382776666666</c:v>
                </c:pt>
                <c:pt idx="297">
                  <c:v>141.67836109999999</c:v>
                </c:pt>
                <c:pt idx="298">
                  <c:v>137.89796109999997</c:v>
                </c:pt>
                <c:pt idx="299">
                  <c:v>139.2511911</c:v>
                </c:pt>
                <c:pt idx="300">
                  <c:v>139.9188111</c:v>
                </c:pt>
                <c:pt idx="301">
                  <c:v>137.8592611</c:v>
                </c:pt>
                <c:pt idx="302">
                  <c:v>138.06141443333334</c:v>
                </c:pt>
                <c:pt idx="303">
                  <c:v>136.70575776666666</c:v>
                </c:pt>
                <c:pt idx="304">
                  <c:v>133.44296776666667</c:v>
                </c:pt>
                <c:pt idx="305">
                  <c:v>137.08904443333333</c:v>
                </c:pt>
                <c:pt idx="306">
                  <c:v>138.25206443333335</c:v>
                </c:pt>
                <c:pt idx="307">
                  <c:v>138.08639776666666</c:v>
                </c:pt>
                <c:pt idx="308">
                  <c:v>135.40913776666665</c:v>
                </c:pt>
                <c:pt idx="309">
                  <c:v>135.24914776666665</c:v>
                </c:pt>
                <c:pt idx="310">
                  <c:v>137.40375443333332</c:v>
                </c:pt>
                <c:pt idx="311">
                  <c:v>137.97061109999999</c:v>
                </c:pt>
                <c:pt idx="312">
                  <c:v>138.66727109999999</c:v>
                </c:pt>
                <c:pt idx="313">
                  <c:v>138.75500776666667</c:v>
                </c:pt>
                <c:pt idx="314">
                  <c:v>138.89368776666666</c:v>
                </c:pt>
                <c:pt idx="315">
                  <c:v>136.75407776666665</c:v>
                </c:pt>
                <c:pt idx="316">
                  <c:v>138.77978110000001</c:v>
                </c:pt>
                <c:pt idx="317">
                  <c:v>138.71910443333334</c:v>
                </c:pt>
                <c:pt idx="318">
                  <c:v>137.7754511</c:v>
                </c:pt>
                <c:pt idx="319">
                  <c:v>136.54320776666665</c:v>
                </c:pt>
                <c:pt idx="320">
                  <c:v>136.28705443333334</c:v>
                </c:pt>
                <c:pt idx="321">
                  <c:v>136.32160776666666</c:v>
                </c:pt>
                <c:pt idx="322">
                  <c:v>136.37160776666667</c:v>
                </c:pt>
                <c:pt idx="323">
                  <c:v>137.14929776666668</c:v>
                </c:pt>
                <c:pt idx="324">
                  <c:v>137.4487111</c:v>
                </c:pt>
                <c:pt idx="325">
                  <c:v>137.08484443333333</c:v>
                </c:pt>
                <c:pt idx="326">
                  <c:v>138.42631443333332</c:v>
                </c:pt>
                <c:pt idx="327">
                  <c:v>139.04802776666668</c:v>
                </c:pt>
                <c:pt idx="328">
                  <c:v>137.96691109999998</c:v>
                </c:pt>
                <c:pt idx="329">
                  <c:v>139.62016109999999</c:v>
                </c:pt>
                <c:pt idx="330">
                  <c:v>139.41081443333331</c:v>
                </c:pt>
                <c:pt idx="331">
                  <c:v>138.28638776666665</c:v>
                </c:pt>
                <c:pt idx="332">
                  <c:v>138.76077776666668</c:v>
                </c:pt>
                <c:pt idx="333">
                  <c:v>135.98141443333333</c:v>
                </c:pt>
                <c:pt idx="334">
                  <c:v>136.12473109999999</c:v>
                </c:pt>
                <c:pt idx="335">
                  <c:v>137.41690443333331</c:v>
                </c:pt>
                <c:pt idx="336">
                  <c:v>137.65365776666667</c:v>
                </c:pt>
                <c:pt idx="337">
                  <c:v>138.22558109999997</c:v>
                </c:pt>
                <c:pt idx="338">
                  <c:v>137.96994443333332</c:v>
                </c:pt>
                <c:pt idx="339">
                  <c:v>139.87856443333334</c:v>
                </c:pt>
                <c:pt idx="340">
                  <c:v>139.05599776666665</c:v>
                </c:pt>
                <c:pt idx="341">
                  <c:v>138.98439776666666</c:v>
                </c:pt>
                <c:pt idx="342">
                  <c:v>138.7578311</c:v>
                </c:pt>
                <c:pt idx="343">
                  <c:v>138.62549776666665</c:v>
                </c:pt>
                <c:pt idx="344">
                  <c:v>139.78096110000001</c:v>
                </c:pt>
                <c:pt idx="345">
                  <c:v>141.42270776666666</c:v>
                </c:pt>
                <c:pt idx="346">
                  <c:v>141.19088443333331</c:v>
                </c:pt>
                <c:pt idx="347">
                  <c:v>141.45851776666666</c:v>
                </c:pt>
                <c:pt idx="348">
                  <c:v>141.18288776666665</c:v>
                </c:pt>
                <c:pt idx="349">
                  <c:v>141.76858776666666</c:v>
                </c:pt>
                <c:pt idx="350">
                  <c:v>140.80286776666665</c:v>
                </c:pt>
                <c:pt idx="351">
                  <c:v>140.70565109999998</c:v>
                </c:pt>
                <c:pt idx="352">
                  <c:v>141.51598443333333</c:v>
                </c:pt>
                <c:pt idx="353">
                  <c:v>140.15643776666667</c:v>
                </c:pt>
                <c:pt idx="354">
                  <c:v>138.77372109999999</c:v>
                </c:pt>
                <c:pt idx="355">
                  <c:v>139.29939443333333</c:v>
                </c:pt>
                <c:pt idx="356">
                  <c:v>138.14982776666668</c:v>
                </c:pt>
                <c:pt idx="357">
                  <c:v>139.0021611</c:v>
                </c:pt>
                <c:pt idx="358">
                  <c:v>143.09106776666667</c:v>
                </c:pt>
                <c:pt idx="359">
                  <c:v>144.32072110000001</c:v>
                </c:pt>
                <c:pt idx="360">
                  <c:v>142.21729776666666</c:v>
                </c:pt>
                <c:pt idx="361">
                  <c:v>142.22352776666668</c:v>
                </c:pt>
                <c:pt idx="362">
                  <c:v>143.94511443333334</c:v>
                </c:pt>
                <c:pt idx="363">
                  <c:v>140.19129443333333</c:v>
                </c:pt>
                <c:pt idx="364">
                  <c:v>139.52441443333333</c:v>
                </c:pt>
                <c:pt idx="365">
                  <c:v>139.89051443333332</c:v>
                </c:pt>
                <c:pt idx="366">
                  <c:v>138.9231911</c:v>
                </c:pt>
                <c:pt idx="367">
                  <c:v>140.7126811</c:v>
                </c:pt>
                <c:pt idx="368">
                  <c:v>140.96908109999998</c:v>
                </c:pt>
                <c:pt idx="369">
                  <c:v>141.02816443333333</c:v>
                </c:pt>
                <c:pt idx="370">
                  <c:v>140.8526311</c:v>
                </c:pt>
                <c:pt idx="371">
                  <c:v>139.06858109999999</c:v>
                </c:pt>
                <c:pt idx="372">
                  <c:v>139.57632443333333</c:v>
                </c:pt>
                <c:pt idx="373">
                  <c:v>143.06417443333333</c:v>
                </c:pt>
                <c:pt idx="374">
                  <c:v>139.19335443333333</c:v>
                </c:pt>
                <c:pt idx="375">
                  <c:v>139.16073109999999</c:v>
                </c:pt>
                <c:pt idx="376">
                  <c:v>139.66926776666665</c:v>
                </c:pt>
                <c:pt idx="377">
                  <c:v>141.87993109999999</c:v>
                </c:pt>
                <c:pt idx="378">
                  <c:v>138.73118443333331</c:v>
                </c:pt>
                <c:pt idx="379">
                  <c:v>140.13154109999999</c:v>
                </c:pt>
                <c:pt idx="380">
                  <c:v>142.64600443333333</c:v>
                </c:pt>
                <c:pt idx="381">
                  <c:v>141.39385443333333</c:v>
                </c:pt>
                <c:pt idx="382">
                  <c:v>141.0530311</c:v>
                </c:pt>
                <c:pt idx="383">
                  <c:v>140.99318109999999</c:v>
                </c:pt>
                <c:pt idx="384">
                  <c:v>140.62867776666664</c:v>
                </c:pt>
                <c:pt idx="385">
                  <c:v>142.67839776666668</c:v>
                </c:pt>
                <c:pt idx="386">
                  <c:v>141.70326443333332</c:v>
                </c:pt>
                <c:pt idx="387">
                  <c:v>137.0302011</c:v>
                </c:pt>
                <c:pt idx="388">
                  <c:v>136.59031443333333</c:v>
                </c:pt>
                <c:pt idx="389">
                  <c:v>137.06916776666668</c:v>
                </c:pt>
                <c:pt idx="390">
                  <c:v>138.85948776666666</c:v>
                </c:pt>
                <c:pt idx="391">
                  <c:v>136.5255411</c:v>
                </c:pt>
                <c:pt idx="392">
                  <c:v>136.50314109999999</c:v>
                </c:pt>
                <c:pt idx="393">
                  <c:v>135.84584776666665</c:v>
                </c:pt>
                <c:pt idx="394">
                  <c:v>135.91849443333334</c:v>
                </c:pt>
                <c:pt idx="395">
                  <c:v>138.3666011</c:v>
                </c:pt>
                <c:pt idx="396">
                  <c:v>139.47737443333332</c:v>
                </c:pt>
                <c:pt idx="397">
                  <c:v>139.82837443333332</c:v>
                </c:pt>
                <c:pt idx="398">
                  <c:v>140.16553109999998</c:v>
                </c:pt>
                <c:pt idx="399">
                  <c:v>141.29659443333333</c:v>
                </c:pt>
                <c:pt idx="400">
                  <c:v>141.65197776666668</c:v>
                </c:pt>
                <c:pt idx="401">
                  <c:v>140.45416443333332</c:v>
                </c:pt>
                <c:pt idx="402">
                  <c:v>140.3619511</c:v>
                </c:pt>
                <c:pt idx="403">
                  <c:v>141.34330109999999</c:v>
                </c:pt>
                <c:pt idx="404">
                  <c:v>142.11694109999999</c:v>
                </c:pt>
                <c:pt idx="405">
                  <c:v>143.38523776666665</c:v>
                </c:pt>
                <c:pt idx="406">
                  <c:v>141.53073776666668</c:v>
                </c:pt>
                <c:pt idx="407">
                  <c:v>141.83174443333334</c:v>
                </c:pt>
                <c:pt idx="408">
                  <c:v>143.64409776666668</c:v>
                </c:pt>
                <c:pt idx="409">
                  <c:v>137.72609443333332</c:v>
                </c:pt>
                <c:pt idx="410">
                  <c:v>138.32436443333333</c:v>
                </c:pt>
                <c:pt idx="411">
                  <c:v>136.73171109999998</c:v>
                </c:pt>
                <c:pt idx="412">
                  <c:v>138.62903776666667</c:v>
                </c:pt>
                <c:pt idx="413">
                  <c:v>140.68028443333333</c:v>
                </c:pt>
                <c:pt idx="414">
                  <c:v>140.89991776666665</c:v>
                </c:pt>
                <c:pt idx="415">
                  <c:v>139.03165443333333</c:v>
                </c:pt>
                <c:pt idx="416">
                  <c:v>139.75506776666666</c:v>
                </c:pt>
                <c:pt idx="417">
                  <c:v>140.82535776666668</c:v>
                </c:pt>
                <c:pt idx="418">
                  <c:v>141.38342776666667</c:v>
                </c:pt>
                <c:pt idx="419">
                  <c:v>142.2639911</c:v>
                </c:pt>
                <c:pt idx="420">
                  <c:v>143.0955711</c:v>
                </c:pt>
                <c:pt idx="421">
                  <c:v>143.18782443333333</c:v>
                </c:pt>
                <c:pt idx="422">
                  <c:v>144.58616443333332</c:v>
                </c:pt>
                <c:pt idx="423">
                  <c:v>141.4341311</c:v>
                </c:pt>
                <c:pt idx="424">
                  <c:v>142.3884711</c:v>
                </c:pt>
                <c:pt idx="425">
                  <c:v>141.84893776666667</c:v>
                </c:pt>
                <c:pt idx="426">
                  <c:v>141.76487443333332</c:v>
                </c:pt>
                <c:pt idx="427">
                  <c:v>144.14566110000001</c:v>
                </c:pt>
                <c:pt idx="428">
                  <c:v>143.9199711</c:v>
                </c:pt>
                <c:pt idx="429">
                  <c:v>143.98250109999998</c:v>
                </c:pt>
                <c:pt idx="430">
                  <c:v>145.51657443333332</c:v>
                </c:pt>
                <c:pt idx="431">
                  <c:v>139.69740776666666</c:v>
                </c:pt>
                <c:pt idx="432">
                  <c:v>140.11852110000001</c:v>
                </c:pt>
                <c:pt idx="433">
                  <c:v>139.57450443333332</c:v>
                </c:pt>
                <c:pt idx="434">
                  <c:v>144.19016110000001</c:v>
                </c:pt>
                <c:pt idx="435">
                  <c:v>150.4428111</c:v>
                </c:pt>
                <c:pt idx="436">
                  <c:v>154.61667776666667</c:v>
                </c:pt>
                <c:pt idx="437">
                  <c:v>143.45132443333333</c:v>
                </c:pt>
                <c:pt idx="438">
                  <c:v>143.17198443333331</c:v>
                </c:pt>
                <c:pt idx="439">
                  <c:v>142.94736776666664</c:v>
                </c:pt>
                <c:pt idx="440">
                  <c:v>144.05402443333332</c:v>
                </c:pt>
                <c:pt idx="441">
                  <c:v>143.81815109999999</c:v>
                </c:pt>
                <c:pt idx="442">
                  <c:v>147.11314776666666</c:v>
                </c:pt>
                <c:pt idx="443">
                  <c:v>144.5407811</c:v>
                </c:pt>
                <c:pt idx="444">
                  <c:v>143.40638443333333</c:v>
                </c:pt>
                <c:pt idx="445">
                  <c:v>144.25615109999998</c:v>
                </c:pt>
                <c:pt idx="446">
                  <c:v>145.0491811</c:v>
                </c:pt>
                <c:pt idx="447">
                  <c:v>145.13361776666667</c:v>
                </c:pt>
                <c:pt idx="448">
                  <c:v>144.72033443333331</c:v>
                </c:pt>
                <c:pt idx="449">
                  <c:v>145.40936776666666</c:v>
                </c:pt>
                <c:pt idx="450">
                  <c:v>145.75555776666667</c:v>
                </c:pt>
                <c:pt idx="451">
                  <c:v>148.83013443333334</c:v>
                </c:pt>
                <c:pt idx="452">
                  <c:v>144.40753776666665</c:v>
                </c:pt>
                <c:pt idx="453">
                  <c:v>145.00927109999998</c:v>
                </c:pt>
                <c:pt idx="454">
                  <c:v>144.87650443333334</c:v>
                </c:pt>
                <c:pt idx="455">
                  <c:v>145.44828109999997</c:v>
                </c:pt>
                <c:pt idx="456">
                  <c:v>147.28964776666666</c:v>
                </c:pt>
                <c:pt idx="457">
                  <c:v>146.41145109999999</c:v>
                </c:pt>
                <c:pt idx="458">
                  <c:v>145.01362443333332</c:v>
                </c:pt>
                <c:pt idx="459">
                  <c:v>144.78123443333334</c:v>
                </c:pt>
                <c:pt idx="460">
                  <c:v>147.05754110000001</c:v>
                </c:pt>
                <c:pt idx="461">
                  <c:v>148.68248776666667</c:v>
                </c:pt>
                <c:pt idx="462">
                  <c:v>148.64235443333334</c:v>
                </c:pt>
                <c:pt idx="463">
                  <c:v>148.93631443333334</c:v>
                </c:pt>
                <c:pt idx="464">
                  <c:v>148.60917443333332</c:v>
                </c:pt>
                <c:pt idx="465">
                  <c:v>149.60814110000001</c:v>
                </c:pt>
                <c:pt idx="466">
                  <c:v>147.85905443333334</c:v>
                </c:pt>
                <c:pt idx="467">
                  <c:v>147.99539443333333</c:v>
                </c:pt>
                <c:pt idx="468">
                  <c:v>148.8667111</c:v>
                </c:pt>
                <c:pt idx="469">
                  <c:v>147.83845110000001</c:v>
                </c:pt>
                <c:pt idx="470">
                  <c:v>150.88455776666666</c:v>
                </c:pt>
                <c:pt idx="471">
                  <c:v>150.60820776666665</c:v>
                </c:pt>
                <c:pt idx="472">
                  <c:v>145.46865776666667</c:v>
                </c:pt>
                <c:pt idx="473">
                  <c:v>145.64813776666665</c:v>
                </c:pt>
                <c:pt idx="474">
                  <c:v>144.90010776666665</c:v>
                </c:pt>
                <c:pt idx="475">
                  <c:v>145.49498776666664</c:v>
                </c:pt>
                <c:pt idx="476">
                  <c:v>144.3852511</c:v>
                </c:pt>
                <c:pt idx="477">
                  <c:v>145.0158611</c:v>
                </c:pt>
                <c:pt idx="478">
                  <c:v>146.22240110000001</c:v>
                </c:pt>
                <c:pt idx="479">
                  <c:v>146.81032443333334</c:v>
                </c:pt>
                <c:pt idx="480">
                  <c:v>147.80401443333332</c:v>
                </c:pt>
                <c:pt idx="481">
                  <c:v>147.64396110000001</c:v>
                </c:pt>
                <c:pt idx="482">
                  <c:v>147.51444443333332</c:v>
                </c:pt>
                <c:pt idx="483">
                  <c:v>148.4904411</c:v>
                </c:pt>
                <c:pt idx="484">
                  <c:v>146.43531109999998</c:v>
                </c:pt>
                <c:pt idx="485">
                  <c:v>150.67831443333333</c:v>
                </c:pt>
                <c:pt idx="486">
                  <c:v>151.2073011</c:v>
                </c:pt>
                <c:pt idx="487">
                  <c:v>148.93943776666669</c:v>
                </c:pt>
                <c:pt idx="488">
                  <c:v>149.64312776666665</c:v>
                </c:pt>
                <c:pt idx="489">
                  <c:v>148.22741109999998</c:v>
                </c:pt>
                <c:pt idx="490">
                  <c:v>147.64194443333332</c:v>
                </c:pt>
                <c:pt idx="491">
                  <c:v>148.24418443333334</c:v>
                </c:pt>
                <c:pt idx="492">
                  <c:v>148.43510443333332</c:v>
                </c:pt>
                <c:pt idx="493">
                  <c:v>150.42837443333332</c:v>
                </c:pt>
                <c:pt idx="494">
                  <c:v>150.03431776666667</c:v>
                </c:pt>
                <c:pt idx="495">
                  <c:v>152.88987776666667</c:v>
                </c:pt>
                <c:pt idx="496">
                  <c:v>150.9337711</c:v>
                </c:pt>
                <c:pt idx="497">
                  <c:v>152.08542443333332</c:v>
                </c:pt>
                <c:pt idx="498">
                  <c:v>152.5941211</c:v>
                </c:pt>
                <c:pt idx="499">
                  <c:v>151.99315776666666</c:v>
                </c:pt>
                <c:pt idx="500">
                  <c:v>152.3133411</c:v>
                </c:pt>
                <c:pt idx="501">
                  <c:v>151.49895443333332</c:v>
                </c:pt>
                <c:pt idx="502">
                  <c:v>154.90756443333333</c:v>
                </c:pt>
                <c:pt idx="503">
                  <c:v>155.12132109999999</c:v>
                </c:pt>
                <c:pt idx="504">
                  <c:v>156.66006776666666</c:v>
                </c:pt>
                <c:pt idx="505">
                  <c:v>156.78516776666666</c:v>
                </c:pt>
                <c:pt idx="506">
                  <c:v>157.88357443333331</c:v>
                </c:pt>
                <c:pt idx="507">
                  <c:v>158.50426110000001</c:v>
                </c:pt>
                <c:pt idx="508">
                  <c:v>158.94900776666665</c:v>
                </c:pt>
                <c:pt idx="509">
                  <c:v>161.20317776666667</c:v>
                </c:pt>
                <c:pt idx="510">
                  <c:v>161.19017776666666</c:v>
                </c:pt>
                <c:pt idx="511">
                  <c:v>162.1915611</c:v>
                </c:pt>
                <c:pt idx="512">
                  <c:v>164.43423443333333</c:v>
                </c:pt>
                <c:pt idx="513">
                  <c:v>164.51720443333332</c:v>
                </c:pt>
                <c:pt idx="514">
                  <c:v>164.2938911</c:v>
                </c:pt>
                <c:pt idx="515">
                  <c:v>164.53679776666667</c:v>
                </c:pt>
                <c:pt idx="516">
                  <c:v>164.56358443333332</c:v>
                </c:pt>
                <c:pt idx="517">
                  <c:v>166.63147109999997</c:v>
                </c:pt>
                <c:pt idx="518">
                  <c:v>164.05889443333334</c:v>
                </c:pt>
                <c:pt idx="519">
                  <c:v>165.79564443333334</c:v>
                </c:pt>
                <c:pt idx="520">
                  <c:v>158.78963110000001</c:v>
                </c:pt>
                <c:pt idx="521">
                  <c:v>158.78316443333333</c:v>
                </c:pt>
                <c:pt idx="522">
                  <c:v>158.39050109999999</c:v>
                </c:pt>
                <c:pt idx="523">
                  <c:v>159.25732109999998</c:v>
                </c:pt>
                <c:pt idx="524">
                  <c:v>156.78881443333333</c:v>
                </c:pt>
                <c:pt idx="525">
                  <c:v>157.64688776666668</c:v>
                </c:pt>
                <c:pt idx="526">
                  <c:v>157.8101211</c:v>
                </c:pt>
                <c:pt idx="527">
                  <c:v>158.23921109999998</c:v>
                </c:pt>
                <c:pt idx="528">
                  <c:v>158.28731776666666</c:v>
                </c:pt>
                <c:pt idx="529">
                  <c:v>162.92606443333332</c:v>
                </c:pt>
                <c:pt idx="530">
                  <c:v>163.09563109999999</c:v>
                </c:pt>
                <c:pt idx="531">
                  <c:v>164.04190776666664</c:v>
                </c:pt>
                <c:pt idx="532">
                  <c:v>163.93267443333332</c:v>
                </c:pt>
                <c:pt idx="533">
                  <c:v>162.66427443333333</c:v>
                </c:pt>
                <c:pt idx="534">
                  <c:v>164.35927443333333</c:v>
                </c:pt>
                <c:pt idx="535">
                  <c:v>164.99600443333333</c:v>
                </c:pt>
                <c:pt idx="536">
                  <c:v>165.07956776666666</c:v>
                </c:pt>
                <c:pt idx="537">
                  <c:v>162.81386776666668</c:v>
                </c:pt>
                <c:pt idx="538">
                  <c:v>163.05724443333332</c:v>
                </c:pt>
                <c:pt idx="539">
                  <c:v>162.18331443333335</c:v>
                </c:pt>
                <c:pt idx="540">
                  <c:v>163.14358110000001</c:v>
                </c:pt>
                <c:pt idx="541">
                  <c:v>162.46051109999999</c:v>
                </c:pt>
                <c:pt idx="542">
                  <c:v>162.27934776666666</c:v>
                </c:pt>
                <c:pt idx="543">
                  <c:v>161.39421443333333</c:v>
                </c:pt>
                <c:pt idx="544">
                  <c:v>163.56447776666667</c:v>
                </c:pt>
                <c:pt idx="545">
                  <c:v>163.27786443333332</c:v>
                </c:pt>
                <c:pt idx="546">
                  <c:v>162.38478443333332</c:v>
                </c:pt>
                <c:pt idx="547">
                  <c:v>163.54418443333333</c:v>
                </c:pt>
                <c:pt idx="548">
                  <c:v>161.99667110000001</c:v>
                </c:pt>
                <c:pt idx="549">
                  <c:v>162.1117911</c:v>
                </c:pt>
                <c:pt idx="550">
                  <c:v>163.17393776666665</c:v>
                </c:pt>
                <c:pt idx="551">
                  <c:v>162.88866110000001</c:v>
                </c:pt>
                <c:pt idx="552">
                  <c:v>166.07961443333332</c:v>
                </c:pt>
                <c:pt idx="553">
                  <c:v>167.62712776666666</c:v>
                </c:pt>
                <c:pt idx="554">
                  <c:v>166.13664109999999</c:v>
                </c:pt>
                <c:pt idx="555">
                  <c:v>167.02351110000001</c:v>
                </c:pt>
                <c:pt idx="556">
                  <c:v>170.62991109999999</c:v>
                </c:pt>
                <c:pt idx="557">
                  <c:v>169.8590244333333</c:v>
                </c:pt>
                <c:pt idx="558">
                  <c:v>169.43312443333335</c:v>
                </c:pt>
                <c:pt idx="559">
                  <c:v>164.89199109999998</c:v>
                </c:pt>
                <c:pt idx="560">
                  <c:v>164.55539109999998</c:v>
                </c:pt>
                <c:pt idx="561">
                  <c:v>165.4567811</c:v>
                </c:pt>
                <c:pt idx="562">
                  <c:v>164.66002776666667</c:v>
                </c:pt>
                <c:pt idx="563">
                  <c:v>167.20626109999998</c:v>
                </c:pt>
                <c:pt idx="564">
                  <c:v>166.25330776666667</c:v>
                </c:pt>
                <c:pt idx="565">
                  <c:v>166.21243443333333</c:v>
                </c:pt>
                <c:pt idx="566">
                  <c:v>166.72368443333332</c:v>
                </c:pt>
                <c:pt idx="567">
                  <c:v>165.67529109999998</c:v>
                </c:pt>
                <c:pt idx="568">
                  <c:v>168.13983443333333</c:v>
                </c:pt>
                <c:pt idx="569">
                  <c:v>168.81135443333332</c:v>
                </c:pt>
                <c:pt idx="570">
                  <c:v>167.77057443333331</c:v>
                </c:pt>
                <c:pt idx="571">
                  <c:v>167.22415776666665</c:v>
                </c:pt>
                <c:pt idx="572">
                  <c:v>169.58027443333333</c:v>
                </c:pt>
                <c:pt idx="573">
                  <c:v>170.43379109999998</c:v>
                </c:pt>
                <c:pt idx="574">
                  <c:v>171.06478443333333</c:v>
                </c:pt>
                <c:pt idx="575">
                  <c:v>173.91674443333335</c:v>
                </c:pt>
                <c:pt idx="576">
                  <c:v>175.13575776666664</c:v>
                </c:pt>
                <c:pt idx="577">
                  <c:v>174.65381443333331</c:v>
                </c:pt>
                <c:pt idx="578">
                  <c:v>179.60142109999998</c:v>
                </c:pt>
                <c:pt idx="579">
                  <c:v>179.53835443333332</c:v>
                </c:pt>
                <c:pt idx="580">
                  <c:v>179.60116109999998</c:v>
                </c:pt>
                <c:pt idx="581">
                  <c:v>180.73299109999999</c:v>
                </c:pt>
                <c:pt idx="582">
                  <c:v>176.37209443333333</c:v>
                </c:pt>
                <c:pt idx="583">
                  <c:v>176.77901443333332</c:v>
                </c:pt>
                <c:pt idx="584">
                  <c:v>182.12701776666665</c:v>
                </c:pt>
                <c:pt idx="585">
                  <c:v>182.41920443333333</c:v>
                </c:pt>
                <c:pt idx="586">
                  <c:v>181.65005443333334</c:v>
                </c:pt>
                <c:pt idx="587">
                  <c:v>180.6776711</c:v>
                </c:pt>
                <c:pt idx="588">
                  <c:v>180.54806109999998</c:v>
                </c:pt>
                <c:pt idx="589">
                  <c:v>181.89258776666665</c:v>
                </c:pt>
                <c:pt idx="590">
                  <c:v>183.74720443333331</c:v>
                </c:pt>
                <c:pt idx="591">
                  <c:v>170.81966109999999</c:v>
                </c:pt>
                <c:pt idx="592">
                  <c:v>161.16072776666667</c:v>
                </c:pt>
                <c:pt idx="593">
                  <c:v>168.35957109999998</c:v>
                </c:pt>
                <c:pt idx="594">
                  <c:v>168.93730776666666</c:v>
                </c:pt>
                <c:pt idx="595">
                  <c:v>169.16938776666666</c:v>
                </c:pt>
                <c:pt idx="596">
                  <c:v>169.60522443333332</c:v>
                </c:pt>
                <c:pt idx="597">
                  <c:v>168.9691211</c:v>
                </c:pt>
                <c:pt idx="598">
                  <c:v>169.45311776666665</c:v>
                </c:pt>
                <c:pt idx="599">
                  <c:v>169.70014776666667</c:v>
                </c:pt>
                <c:pt idx="600">
                  <c:v>169.60913110000001</c:v>
                </c:pt>
                <c:pt idx="601">
                  <c:v>169.99379109999998</c:v>
                </c:pt>
                <c:pt idx="602">
                  <c:v>170.31229776666666</c:v>
                </c:pt>
                <c:pt idx="603">
                  <c:v>169.42996109999999</c:v>
                </c:pt>
                <c:pt idx="604">
                  <c:v>169.9281111</c:v>
                </c:pt>
                <c:pt idx="605">
                  <c:v>169.87245776666666</c:v>
                </c:pt>
                <c:pt idx="606">
                  <c:v>168.96354110000001</c:v>
                </c:pt>
                <c:pt idx="607">
                  <c:v>169.79271776666667</c:v>
                </c:pt>
                <c:pt idx="608">
                  <c:v>168.81140443333334</c:v>
                </c:pt>
                <c:pt idx="609">
                  <c:v>169.27779109999997</c:v>
                </c:pt>
                <c:pt idx="610">
                  <c:v>169.74968443333333</c:v>
                </c:pt>
                <c:pt idx="611">
                  <c:v>170.03273776666666</c:v>
                </c:pt>
                <c:pt idx="612">
                  <c:v>167.56260443333332</c:v>
                </c:pt>
                <c:pt idx="613">
                  <c:v>168.06168109999999</c:v>
                </c:pt>
                <c:pt idx="614">
                  <c:v>167.85586443333332</c:v>
                </c:pt>
                <c:pt idx="615">
                  <c:v>168.62155109999998</c:v>
                </c:pt>
                <c:pt idx="616">
                  <c:v>171.98097776666665</c:v>
                </c:pt>
                <c:pt idx="617">
                  <c:v>168.22043443333331</c:v>
                </c:pt>
                <c:pt idx="618">
                  <c:v>168.23800109999999</c:v>
                </c:pt>
                <c:pt idx="619">
                  <c:v>168.05152776666665</c:v>
                </c:pt>
                <c:pt idx="620">
                  <c:v>168.7958811</c:v>
                </c:pt>
                <c:pt idx="621">
                  <c:v>166.96317109999998</c:v>
                </c:pt>
                <c:pt idx="622">
                  <c:v>166.8175311</c:v>
                </c:pt>
                <c:pt idx="623">
                  <c:v>167.72779443333332</c:v>
                </c:pt>
                <c:pt idx="624">
                  <c:v>168.06099776666665</c:v>
                </c:pt>
                <c:pt idx="625">
                  <c:v>166.07042109999998</c:v>
                </c:pt>
                <c:pt idx="626">
                  <c:v>166.13405443333335</c:v>
                </c:pt>
                <c:pt idx="627">
                  <c:v>171.92172109999998</c:v>
                </c:pt>
                <c:pt idx="628">
                  <c:v>165.06567443333333</c:v>
                </c:pt>
                <c:pt idx="629">
                  <c:v>166.58718776666666</c:v>
                </c:pt>
                <c:pt idx="630">
                  <c:v>167.2658611</c:v>
                </c:pt>
                <c:pt idx="631">
                  <c:v>166.92049109999999</c:v>
                </c:pt>
                <c:pt idx="632">
                  <c:v>165.9714511</c:v>
                </c:pt>
                <c:pt idx="633">
                  <c:v>167.65122109999999</c:v>
                </c:pt>
                <c:pt idx="634">
                  <c:v>168.12718443333333</c:v>
                </c:pt>
                <c:pt idx="635">
                  <c:v>166.32706443333333</c:v>
                </c:pt>
                <c:pt idx="636">
                  <c:v>163.02423776666666</c:v>
                </c:pt>
                <c:pt idx="637">
                  <c:v>164.38738443333332</c:v>
                </c:pt>
                <c:pt idx="638">
                  <c:v>165.32510443333334</c:v>
                </c:pt>
                <c:pt idx="639">
                  <c:v>165.36245443333334</c:v>
                </c:pt>
                <c:pt idx="640">
                  <c:v>165.54770443333334</c:v>
                </c:pt>
                <c:pt idx="641">
                  <c:v>164.58094443333334</c:v>
                </c:pt>
                <c:pt idx="642">
                  <c:v>165.26930776666666</c:v>
                </c:pt>
                <c:pt idx="643">
                  <c:v>165.19606110000001</c:v>
                </c:pt>
                <c:pt idx="644">
                  <c:v>165.42556443333331</c:v>
                </c:pt>
                <c:pt idx="645">
                  <c:v>167.01532443333335</c:v>
                </c:pt>
                <c:pt idx="646">
                  <c:v>164.96006443333334</c:v>
                </c:pt>
                <c:pt idx="647">
                  <c:v>166.07172443333334</c:v>
                </c:pt>
                <c:pt idx="648">
                  <c:v>166.38079443333334</c:v>
                </c:pt>
                <c:pt idx="649">
                  <c:v>166.3133211</c:v>
                </c:pt>
                <c:pt idx="650">
                  <c:v>167.39642776666665</c:v>
                </c:pt>
                <c:pt idx="651">
                  <c:v>165.16925443333332</c:v>
                </c:pt>
                <c:pt idx="652">
                  <c:v>166.39058443333332</c:v>
                </c:pt>
                <c:pt idx="653">
                  <c:v>164.38337109999998</c:v>
                </c:pt>
                <c:pt idx="654">
                  <c:v>163.82339109999998</c:v>
                </c:pt>
                <c:pt idx="655">
                  <c:v>165.25819443333333</c:v>
                </c:pt>
                <c:pt idx="656">
                  <c:v>166.87411443333332</c:v>
                </c:pt>
                <c:pt idx="657">
                  <c:v>163.76451443333332</c:v>
                </c:pt>
                <c:pt idx="658">
                  <c:v>164.2598011</c:v>
                </c:pt>
                <c:pt idx="659">
                  <c:v>164.53131776666666</c:v>
                </c:pt>
                <c:pt idx="660">
                  <c:v>165.19333109999999</c:v>
                </c:pt>
                <c:pt idx="661">
                  <c:v>166.32047776666664</c:v>
                </c:pt>
                <c:pt idx="662">
                  <c:v>167.77378443333333</c:v>
                </c:pt>
                <c:pt idx="663">
                  <c:v>167.98346776666665</c:v>
                </c:pt>
                <c:pt idx="664">
                  <c:v>167.89927109999999</c:v>
                </c:pt>
                <c:pt idx="665">
                  <c:v>168.34026776666667</c:v>
                </c:pt>
                <c:pt idx="666">
                  <c:v>169.49028776666665</c:v>
                </c:pt>
                <c:pt idx="667">
                  <c:v>170.55272443333334</c:v>
                </c:pt>
                <c:pt idx="668">
                  <c:v>170.16341443333334</c:v>
                </c:pt>
                <c:pt idx="669">
                  <c:v>166.91729443333332</c:v>
                </c:pt>
                <c:pt idx="670">
                  <c:v>169.5529411</c:v>
                </c:pt>
                <c:pt idx="671">
                  <c:v>169.5529411</c:v>
                </c:pt>
                <c:pt idx="672">
                  <c:v>164.41482776666666</c:v>
                </c:pt>
                <c:pt idx="673">
                  <c:v>165.56546776666664</c:v>
                </c:pt>
                <c:pt idx="674">
                  <c:v>166.34051109999999</c:v>
                </c:pt>
                <c:pt idx="675">
                  <c:v>165.67509776666668</c:v>
                </c:pt>
                <c:pt idx="676">
                  <c:v>169.88081109999999</c:v>
                </c:pt>
                <c:pt idx="677">
                  <c:v>170.77745776666666</c:v>
                </c:pt>
                <c:pt idx="678">
                  <c:v>170.88003443333332</c:v>
                </c:pt>
                <c:pt idx="679">
                  <c:v>171.30988776666666</c:v>
                </c:pt>
                <c:pt idx="680">
                  <c:v>171.81393109999999</c:v>
                </c:pt>
                <c:pt idx="681">
                  <c:v>171.0713011</c:v>
                </c:pt>
                <c:pt idx="682">
                  <c:v>171.74747776666666</c:v>
                </c:pt>
                <c:pt idx="683">
                  <c:v>170.32410776666666</c:v>
                </c:pt>
                <c:pt idx="684">
                  <c:v>171.86492776666665</c:v>
                </c:pt>
                <c:pt idx="685">
                  <c:v>169.13279443333334</c:v>
                </c:pt>
                <c:pt idx="686">
                  <c:v>170.70544776666665</c:v>
                </c:pt>
                <c:pt idx="687">
                  <c:v>173.39378776666666</c:v>
                </c:pt>
                <c:pt idx="688">
                  <c:v>173.67224776666666</c:v>
                </c:pt>
                <c:pt idx="689">
                  <c:v>173.97418443333333</c:v>
                </c:pt>
                <c:pt idx="690">
                  <c:v>174.38330110000001</c:v>
                </c:pt>
                <c:pt idx="691">
                  <c:v>176.3178911</c:v>
                </c:pt>
                <c:pt idx="692">
                  <c:v>174.32979776666667</c:v>
                </c:pt>
                <c:pt idx="693">
                  <c:v>175.52096443333335</c:v>
                </c:pt>
                <c:pt idx="694">
                  <c:v>175.64904110000001</c:v>
                </c:pt>
                <c:pt idx="695">
                  <c:v>175.00771776666667</c:v>
                </c:pt>
                <c:pt idx="696">
                  <c:v>178.39594109999999</c:v>
                </c:pt>
                <c:pt idx="697">
                  <c:v>178.81180776666665</c:v>
                </c:pt>
                <c:pt idx="698">
                  <c:v>178.47553776666666</c:v>
                </c:pt>
                <c:pt idx="699">
                  <c:v>177.97839776666666</c:v>
                </c:pt>
                <c:pt idx="700">
                  <c:v>179.29431110000002</c:v>
                </c:pt>
                <c:pt idx="701">
                  <c:v>178.85317443333332</c:v>
                </c:pt>
                <c:pt idx="702">
                  <c:v>177.49837443333331</c:v>
                </c:pt>
                <c:pt idx="703">
                  <c:v>177.7971411</c:v>
                </c:pt>
                <c:pt idx="704">
                  <c:v>173.07090776666666</c:v>
                </c:pt>
                <c:pt idx="705">
                  <c:v>175.34481109999999</c:v>
                </c:pt>
                <c:pt idx="706">
                  <c:v>173.60271923333332</c:v>
                </c:pt>
                <c:pt idx="707">
                  <c:v>173.60271923333332</c:v>
                </c:pt>
                <c:pt idx="708">
                  <c:v>177.15932203333332</c:v>
                </c:pt>
                <c:pt idx="709">
                  <c:v>178.38930870000002</c:v>
                </c:pt>
                <c:pt idx="710">
                  <c:v>180.40759539999999</c:v>
                </c:pt>
                <c:pt idx="711">
                  <c:v>183.4773791333333</c:v>
                </c:pt>
                <c:pt idx="712">
                  <c:v>183.38556416666665</c:v>
                </c:pt>
                <c:pt idx="713">
                  <c:v>183.80045593333332</c:v>
                </c:pt>
                <c:pt idx="714">
                  <c:v>185.53383359999998</c:v>
                </c:pt>
                <c:pt idx="715">
                  <c:v>184.09977836666664</c:v>
                </c:pt>
                <c:pt idx="716">
                  <c:v>188.35656109999996</c:v>
                </c:pt>
                <c:pt idx="717">
                  <c:v>188.33864566666662</c:v>
                </c:pt>
                <c:pt idx="718">
                  <c:v>185.64046806666664</c:v>
                </c:pt>
                <c:pt idx="719">
                  <c:v>185.65464316666663</c:v>
                </c:pt>
                <c:pt idx="720">
                  <c:v>186.29141329999996</c:v>
                </c:pt>
                <c:pt idx="721">
                  <c:v>185.74248686666664</c:v>
                </c:pt>
                <c:pt idx="722">
                  <c:v>186.31887789999996</c:v>
                </c:pt>
                <c:pt idx="723">
                  <c:v>187.20006123333332</c:v>
                </c:pt>
                <c:pt idx="724">
                  <c:v>187.48817109999999</c:v>
                </c:pt>
                <c:pt idx="725">
                  <c:v>187.77942093333331</c:v>
                </c:pt>
                <c:pt idx="726">
                  <c:v>187.77942093333331</c:v>
                </c:pt>
                <c:pt idx="727">
                  <c:v>187.77942093333331</c:v>
                </c:pt>
                <c:pt idx="728">
                  <c:v>186.46310046666665</c:v>
                </c:pt>
                <c:pt idx="729">
                  <c:v>183.07970329999998</c:v>
                </c:pt>
                <c:pt idx="730">
                  <c:v>185.02171396666668</c:v>
                </c:pt>
                <c:pt idx="731">
                  <c:v>185.69568233333331</c:v>
                </c:pt>
                <c:pt idx="732">
                  <c:v>187.04644396666666</c:v>
                </c:pt>
                <c:pt idx="733">
                  <c:v>189.28577373333331</c:v>
                </c:pt>
                <c:pt idx="734">
                  <c:v>191.2199512</c:v>
                </c:pt>
                <c:pt idx="735">
                  <c:v>191.17061536666665</c:v>
                </c:pt>
                <c:pt idx="736">
                  <c:v>191.14741093333333</c:v>
                </c:pt>
                <c:pt idx="737">
                  <c:v>191.14741093333333</c:v>
                </c:pt>
                <c:pt idx="738">
                  <c:v>189.05864743333333</c:v>
                </c:pt>
                <c:pt idx="739">
                  <c:v>190.05298353333333</c:v>
                </c:pt>
                <c:pt idx="740">
                  <c:v>190.0324602666667</c:v>
                </c:pt>
                <c:pt idx="741">
                  <c:v>190.31988660000002</c:v>
                </c:pt>
                <c:pt idx="742">
                  <c:v>191.19956453333336</c:v>
                </c:pt>
                <c:pt idx="743">
                  <c:v>191.79244123333334</c:v>
                </c:pt>
                <c:pt idx="744">
                  <c:v>190.95193476666671</c:v>
                </c:pt>
                <c:pt idx="745">
                  <c:v>191.15816870000003</c:v>
                </c:pt>
                <c:pt idx="746">
                  <c:v>192.3244703666667</c:v>
                </c:pt>
                <c:pt idx="747">
                  <c:v>192.12517703333336</c:v>
                </c:pt>
                <c:pt idx="748">
                  <c:v>193.66743070000004</c:v>
                </c:pt>
                <c:pt idx="749">
                  <c:v>191.84148466666667</c:v>
                </c:pt>
                <c:pt idx="750">
                  <c:v>192.20661633333336</c:v>
                </c:pt>
                <c:pt idx="751">
                  <c:v>191.96739840000001</c:v>
                </c:pt>
                <c:pt idx="752">
                  <c:v>192.8613752666667</c:v>
                </c:pt>
                <c:pt idx="753">
                  <c:v>194.0147322</c:v>
                </c:pt>
                <c:pt idx="754">
                  <c:v>196.33868776666668</c:v>
                </c:pt>
                <c:pt idx="755">
                  <c:v>196.68881386666669</c:v>
                </c:pt>
                <c:pt idx="756">
                  <c:v>196.71829023333333</c:v>
                </c:pt>
                <c:pt idx="757">
                  <c:v>197.17932953333332</c:v>
                </c:pt>
                <c:pt idx="758">
                  <c:v>198.68814526666668</c:v>
                </c:pt>
                <c:pt idx="759">
                  <c:v>200.41600196666667</c:v>
                </c:pt>
                <c:pt idx="760">
                  <c:v>200.24606883333331</c:v>
                </c:pt>
                <c:pt idx="761">
                  <c:v>200.67932606666665</c:v>
                </c:pt>
                <c:pt idx="762">
                  <c:v>200.63705340000001</c:v>
                </c:pt>
                <c:pt idx="763">
                  <c:v>199.90052043333336</c:v>
                </c:pt>
                <c:pt idx="764">
                  <c:v>199.13716633333337</c:v>
                </c:pt>
                <c:pt idx="765">
                  <c:v>200.12428453333337</c:v>
                </c:pt>
                <c:pt idx="766">
                  <c:v>199.82143233333335</c:v>
                </c:pt>
                <c:pt idx="767">
                  <c:v>200.23876453333335</c:v>
                </c:pt>
                <c:pt idx="768">
                  <c:v>200.20782233333335</c:v>
                </c:pt>
                <c:pt idx="769">
                  <c:v>200.42636233333337</c:v>
                </c:pt>
                <c:pt idx="770">
                  <c:v>199.70896220000003</c:v>
                </c:pt>
                <c:pt idx="771">
                  <c:v>200.2938360666667</c:v>
                </c:pt>
                <c:pt idx="772">
                  <c:v>201.03910916666669</c:v>
                </c:pt>
                <c:pt idx="773">
                  <c:v>200.32153716666667</c:v>
                </c:pt>
                <c:pt idx="774">
                  <c:v>200.73522459999998</c:v>
                </c:pt>
                <c:pt idx="775">
                  <c:v>200.21310643333331</c:v>
                </c:pt>
                <c:pt idx="776">
                  <c:v>199.86947436666668</c:v>
                </c:pt>
                <c:pt idx="777">
                  <c:v>199.51230636666668</c:v>
                </c:pt>
                <c:pt idx="778">
                  <c:v>200.05219483333337</c:v>
                </c:pt>
                <c:pt idx="779">
                  <c:v>201.53944043333337</c:v>
                </c:pt>
                <c:pt idx="780">
                  <c:v>203.66971699999999</c:v>
                </c:pt>
                <c:pt idx="781">
                  <c:v>204.34141310000001</c:v>
                </c:pt>
                <c:pt idx="782">
                  <c:v>204.80638453333336</c:v>
                </c:pt>
                <c:pt idx="783">
                  <c:v>203.75579440000001</c:v>
                </c:pt>
                <c:pt idx="784">
                  <c:v>204.19281096666668</c:v>
                </c:pt>
                <c:pt idx="785">
                  <c:v>203.77196776666665</c:v>
                </c:pt>
                <c:pt idx="786">
                  <c:v>203.75994056666667</c:v>
                </c:pt>
                <c:pt idx="787">
                  <c:v>204.63492323333332</c:v>
                </c:pt>
                <c:pt idx="788">
                  <c:v>204.46567806666667</c:v>
                </c:pt>
                <c:pt idx="789">
                  <c:v>204.64287910000002</c:v>
                </c:pt>
                <c:pt idx="790">
                  <c:v>206.1415457666667</c:v>
                </c:pt>
                <c:pt idx="791">
                  <c:v>207.36789433333334</c:v>
                </c:pt>
                <c:pt idx="792">
                  <c:v>207.73242246666666</c:v>
                </c:pt>
                <c:pt idx="793">
                  <c:v>207.83843719999999</c:v>
                </c:pt>
                <c:pt idx="794">
                  <c:v>205.6177059666667</c:v>
                </c:pt>
                <c:pt idx="795">
                  <c:v>207.0001255666667</c:v>
                </c:pt>
                <c:pt idx="796">
                  <c:v>205.88823713333335</c:v>
                </c:pt>
                <c:pt idx="797">
                  <c:v>205.70549213333337</c:v>
                </c:pt>
                <c:pt idx="798">
                  <c:v>205.98057923333334</c:v>
                </c:pt>
                <c:pt idx="799">
                  <c:v>205.93561466666671</c:v>
                </c:pt>
                <c:pt idx="800">
                  <c:v>203.88428280000005</c:v>
                </c:pt>
                <c:pt idx="801">
                  <c:v>202.97981280000005</c:v>
                </c:pt>
                <c:pt idx="802">
                  <c:v>202.35140323333337</c:v>
                </c:pt>
                <c:pt idx="803">
                  <c:v>202.91774776666668</c:v>
                </c:pt>
                <c:pt idx="804">
                  <c:v>204.75593330000001</c:v>
                </c:pt>
                <c:pt idx="805">
                  <c:v>201.48347120000003</c:v>
                </c:pt>
                <c:pt idx="806">
                  <c:v>201.53622146666669</c:v>
                </c:pt>
                <c:pt idx="807">
                  <c:v>202.10371650000002</c:v>
                </c:pt>
                <c:pt idx="808">
                  <c:v>202.10371650000002</c:v>
                </c:pt>
                <c:pt idx="809">
                  <c:v>202.90996336666666</c:v>
                </c:pt>
                <c:pt idx="810">
                  <c:v>202.10469443333335</c:v>
                </c:pt>
                <c:pt idx="811">
                  <c:v>202.06035866666673</c:v>
                </c:pt>
                <c:pt idx="812">
                  <c:v>201.99307890000006</c:v>
                </c:pt>
                <c:pt idx="813">
                  <c:v>202.48404490000001</c:v>
                </c:pt>
                <c:pt idx="814">
                  <c:v>202.61160223333334</c:v>
                </c:pt>
                <c:pt idx="815">
                  <c:v>202.81977010000003</c:v>
                </c:pt>
                <c:pt idx="816">
                  <c:v>203.82087693333335</c:v>
                </c:pt>
                <c:pt idx="817">
                  <c:v>203.48755673333335</c:v>
                </c:pt>
                <c:pt idx="818">
                  <c:v>203.94305606666668</c:v>
                </c:pt>
                <c:pt idx="819">
                  <c:v>202.92917743333331</c:v>
                </c:pt>
                <c:pt idx="820">
                  <c:v>203.76027240000002</c:v>
                </c:pt>
                <c:pt idx="821">
                  <c:v>203.76027240000002</c:v>
                </c:pt>
                <c:pt idx="822">
                  <c:v>206.15155110000001</c:v>
                </c:pt>
                <c:pt idx="823">
                  <c:v>206.65303776666667</c:v>
                </c:pt>
                <c:pt idx="824">
                  <c:v>206.68769643333334</c:v>
                </c:pt>
                <c:pt idx="825">
                  <c:v>207.23482726666666</c:v>
                </c:pt>
                <c:pt idx="826">
                  <c:v>207.26738510000001</c:v>
                </c:pt>
                <c:pt idx="827">
                  <c:v>207.09725643333331</c:v>
                </c:pt>
                <c:pt idx="828">
                  <c:v>209.2520495</c:v>
                </c:pt>
                <c:pt idx="829">
                  <c:v>209.39816206666669</c:v>
                </c:pt>
                <c:pt idx="830">
                  <c:v>209.6081212</c:v>
                </c:pt>
                <c:pt idx="831">
                  <c:v>209.1778454</c:v>
                </c:pt>
                <c:pt idx="832">
                  <c:v>212.51206530000002</c:v>
                </c:pt>
                <c:pt idx="833">
                  <c:v>209.94234710000001</c:v>
                </c:pt>
                <c:pt idx="834">
                  <c:v>210.94052553333333</c:v>
                </c:pt>
                <c:pt idx="835">
                  <c:v>212.20155300000002</c:v>
                </c:pt>
                <c:pt idx="836">
                  <c:v>211.73460573333335</c:v>
                </c:pt>
                <c:pt idx="837">
                  <c:v>213.7397517666667</c:v>
                </c:pt>
                <c:pt idx="838">
                  <c:v>209.89531930000004</c:v>
                </c:pt>
                <c:pt idx="839">
                  <c:v>206.04365333333337</c:v>
                </c:pt>
                <c:pt idx="840">
                  <c:v>206.26966980000003</c:v>
                </c:pt>
                <c:pt idx="841">
                  <c:v>202.74968713333337</c:v>
                </c:pt>
                <c:pt idx="842">
                  <c:v>202.73353920000002</c:v>
                </c:pt>
                <c:pt idx="843">
                  <c:v>203.1911882666667</c:v>
                </c:pt>
                <c:pt idx="844">
                  <c:v>204.31990143333337</c:v>
                </c:pt>
                <c:pt idx="845">
                  <c:v>205.08605320000001</c:v>
                </c:pt>
                <c:pt idx="846">
                  <c:v>205.08605320000001</c:v>
                </c:pt>
                <c:pt idx="847">
                  <c:v>205.2818417</c:v>
                </c:pt>
                <c:pt idx="848">
                  <c:v>205.32606650000002</c:v>
                </c:pt>
                <c:pt idx="849">
                  <c:v>205.77049176666668</c:v>
                </c:pt>
                <c:pt idx="850">
                  <c:v>205.53462329999999</c:v>
                </c:pt>
                <c:pt idx="851">
                  <c:v>206.07941780000002</c:v>
                </c:pt>
                <c:pt idx="852">
                  <c:v>206.62042939999998</c:v>
                </c:pt>
                <c:pt idx="853">
                  <c:v>206.57546393333334</c:v>
                </c:pt>
                <c:pt idx="854">
                  <c:v>207.08955046666668</c:v>
                </c:pt>
                <c:pt idx="855">
                  <c:v>207.54848290000001</c:v>
                </c:pt>
                <c:pt idx="856">
                  <c:v>207.72538386666665</c:v>
                </c:pt>
                <c:pt idx="857">
                  <c:v>207.36168710000001</c:v>
                </c:pt>
                <c:pt idx="858">
                  <c:v>207.30550639999996</c:v>
                </c:pt>
                <c:pt idx="859">
                  <c:v>207.05529929999997</c:v>
                </c:pt>
                <c:pt idx="860">
                  <c:v>207.51026516666661</c:v>
                </c:pt>
                <c:pt idx="861">
                  <c:v>207.51026516666661</c:v>
                </c:pt>
                <c:pt idx="862">
                  <c:v>207.45584063333328</c:v>
                </c:pt>
                <c:pt idx="863">
                  <c:v>206.73342349999996</c:v>
                </c:pt>
                <c:pt idx="864">
                  <c:v>206.4495481666666</c:v>
                </c:pt>
                <c:pt idx="865">
                  <c:v>205.61808719999996</c:v>
                </c:pt>
                <c:pt idx="866">
                  <c:v>206.20543393333332</c:v>
                </c:pt>
                <c:pt idx="867">
                  <c:v>207.2814744333333</c:v>
                </c:pt>
                <c:pt idx="868">
                  <c:v>207.52515279999994</c:v>
                </c:pt>
                <c:pt idx="869">
                  <c:v>207.4901940333333</c:v>
                </c:pt>
                <c:pt idx="870">
                  <c:v>207.4901940333333</c:v>
                </c:pt>
                <c:pt idx="871">
                  <c:v>207.71371119999995</c:v>
                </c:pt>
                <c:pt idx="872">
                  <c:v>207.80934443333328</c:v>
                </c:pt>
                <c:pt idx="873">
                  <c:v>207.73060493333327</c:v>
                </c:pt>
                <c:pt idx="874">
                  <c:v>208.17928993333328</c:v>
                </c:pt>
                <c:pt idx="875">
                  <c:v>208.47390236666658</c:v>
                </c:pt>
                <c:pt idx="876">
                  <c:v>208.41290669999992</c:v>
                </c:pt>
                <c:pt idx="877">
                  <c:v>209.06170463333328</c:v>
                </c:pt>
                <c:pt idx="878">
                  <c:v>209.33724169999991</c:v>
                </c:pt>
                <c:pt idx="879">
                  <c:v>209.78765813333325</c:v>
                </c:pt>
                <c:pt idx="880">
                  <c:v>210.31804269999989</c:v>
                </c:pt>
                <c:pt idx="881">
                  <c:v>210.44447759999989</c:v>
                </c:pt>
                <c:pt idx="882">
                  <c:v>210.60190616666659</c:v>
                </c:pt>
                <c:pt idx="883">
                  <c:v>210.91588586666657</c:v>
                </c:pt>
                <c:pt idx="884">
                  <c:v>209.37532209999986</c:v>
                </c:pt>
                <c:pt idx="885">
                  <c:v>209.6613813999999</c:v>
                </c:pt>
                <c:pt idx="886">
                  <c:v>209.16957786666654</c:v>
                </c:pt>
                <c:pt idx="887">
                  <c:v>209.04270749999986</c:v>
                </c:pt>
                <c:pt idx="888">
                  <c:v>209.20970323333319</c:v>
                </c:pt>
                <c:pt idx="889">
                  <c:v>210.02008889999991</c:v>
                </c:pt>
                <c:pt idx="890">
                  <c:v>210.07353819999989</c:v>
                </c:pt>
                <c:pt idx="891">
                  <c:v>211.03554896666651</c:v>
                </c:pt>
                <c:pt idx="892">
                  <c:v>211.97003829999989</c:v>
                </c:pt>
                <c:pt idx="893">
                  <c:v>212.84605633333319</c:v>
                </c:pt>
                <c:pt idx="894">
                  <c:v>212.87320819999985</c:v>
                </c:pt>
                <c:pt idx="895">
                  <c:v>212.3223964666665</c:v>
                </c:pt>
                <c:pt idx="896">
                  <c:v>212.29487869999986</c:v>
                </c:pt>
                <c:pt idx="897">
                  <c:v>213.24617419999984</c:v>
                </c:pt>
                <c:pt idx="898">
                  <c:v>212.97151799999986</c:v>
                </c:pt>
                <c:pt idx="899">
                  <c:v>213.67283146666648</c:v>
                </c:pt>
                <c:pt idx="900">
                  <c:v>214.76802479999986</c:v>
                </c:pt>
                <c:pt idx="901">
                  <c:v>213.35774846666652</c:v>
                </c:pt>
                <c:pt idx="902">
                  <c:v>212.93924146666652</c:v>
                </c:pt>
                <c:pt idx="903">
                  <c:v>210.07336459999982</c:v>
                </c:pt>
                <c:pt idx="904">
                  <c:v>211.0528199666665</c:v>
                </c:pt>
                <c:pt idx="905">
                  <c:v>212.77209373333318</c:v>
                </c:pt>
                <c:pt idx="906">
                  <c:v>213.6575556333332</c:v>
                </c:pt>
                <c:pt idx="907">
                  <c:v>214.14897099999985</c:v>
                </c:pt>
                <c:pt idx="908">
                  <c:v>214.25197026666649</c:v>
                </c:pt>
                <c:pt idx="909">
                  <c:v>215.06288303333315</c:v>
                </c:pt>
                <c:pt idx="910">
                  <c:v>215.3222874333332</c:v>
                </c:pt>
                <c:pt idx="911">
                  <c:v>213.83243686666651</c:v>
                </c:pt>
                <c:pt idx="912">
                  <c:v>213.91287686666649</c:v>
                </c:pt>
                <c:pt idx="913">
                  <c:v>213.98923963333317</c:v>
                </c:pt>
                <c:pt idx="914">
                  <c:v>214.34522296666651</c:v>
                </c:pt>
                <c:pt idx="915">
                  <c:v>214.16358723333317</c:v>
                </c:pt>
                <c:pt idx="916">
                  <c:v>212.88766326666652</c:v>
                </c:pt>
                <c:pt idx="917">
                  <c:v>213.47294936666651</c:v>
                </c:pt>
                <c:pt idx="918">
                  <c:v>213.76615716666652</c:v>
                </c:pt>
                <c:pt idx="919">
                  <c:v>214.29919786666653</c:v>
                </c:pt>
                <c:pt idx="920">
                  <c:v>214.38903686666652</c:v>
                </c:pt>
                <c:pt idx="921">
                  <c:v>215.06592589999985</c:v>
                </c:pt>
                <c:pt idx="922">
                  <c:v>215.42972309999985</c:v>
                </c:pt>
                <c:pt idx="923">
                  <c:v>216.94108063333317</c:v>
                </c:pt>
                <c:pt idx="924">
                  <c:v>217.07383759999988</c:v>
                </c:pt>
                <c:pt idx="925">
                  <c:v>217.1036489333332</c:v>
                </c:pt>
                <c:pt idx="926">
                  <c:v>217.14412503333315</c:v>
                </c:pt>
                <c:pt idx="927">
                  <c:v>216.04393013333319</c:v>
                </c:pt>
                <c:pt idx="928">
                  <c:v>216.04393013333319</c:v>
                </c:pt>
                <c:pt idx="929">
                  <c:v>215.29455279999982</c:v>
                </c:pt>
                <c:pt idx="930">
                  <c:v>215.55592736666651</c:v>
                </c:pt>
                <c:pt idx="931">
                  <c:v>216.10598529999984</c:v>
                </c:pt>
                <c:pt idx="932">
                  <c:v>209.42059286666651</c:v>
                </c:pt>
                <c:pt idx="933">
                  <c:v>211.14544399999988</c:v>
                </c:pt>
                <c:pt idx="934">
                  <c:v>211.52685989999989</c:v>
                </c:pt>
                <c:pt idx="935">
                  <c:v>211.92605386666651</c:v>
                </c:pt>
                <c:pt idx="936">
                  <c:v>212.19632973333319</c:v>
                </c:pt>
                <c:pt idx="937">
                  <c:v>212.3409049666665</c:v>
                </c:pt>
                <c:pt idx="938">
                  <c:v>213.0987079333332</c:v>
                </c:pt>
                <c:pt idx="939">
                  <c:v>212.93255459999986</c:v>
                </c:pt>
                <c:pt idx="940">
                  <c:v>213.00102923333321</c:v>
                </c:pt>
                <c:pt idx="941">
                  <c:v>213.10700049999988</c:v>
                </c:pt>
                <c:pt idx="942">
                  <c:v>213.04079246666655</c:v>
                </c:pt>
                <c:pt idx="943">
                  <c:v>213.04384549999989</c:v>
                </c:pt>
                <c:pt idx="944">
                  <c:v>212.84367849999987</c:v>
                </c:pt>
                <c:pt idx="945">
                  <c:v>212.86493603333318</c:v>
                </c:pt>
                <c:pt idx="946">
                  <c:v>213.64732399999986</c:v>
                </c:pt>
                <c:pt idx="947">
                  <c:v>211.71780896666652</c:v>
                </c:pt>
                <c:pt idx="948">
                  <c:v>212.64210109999988</c:v>
                </c:pt>
                <c:pt idx="949">
                  <c:v>212.33561109999988</c:v>
                </c:pt>
                <c:pt idx="950">
                  <c:v>212.65579109999985</c:v>
                </c:pt>
                <c:pt idx="951">
                  <c:v>212.87362776666652</c:v>
                </c:pt>
                <c:pt idx="952">
                  <c:v>213.25240443333323</c:v>
                </c:pt>
                <c:pt idx="953">
                  <c:v>213.98359109999987</c:v>
                </c:pt>
                <c:pt idx="954">
                  <c:v>214.1862544333332</c:v>
                </c:pt>
                <c:pt idx="955">
                  <c:v>214.64739109999988</c:v>
                </c:pt>
                <c:pt idx="956">
                  <c:v>214.64739109999988</c:v>
                </c:pt>
                <c:pt idx="957">
                  <c:v>214.45585443333323</c:v>
                </c:pt>
                <c:pt idx="958">
                  <c:v>214.7243944333332</c:v>
                </c:pt>
                <c:pt idx="959">
                  <c:v>214.31221776666655</c:v>
                </c:pt>
                <c:pt idx="960">
                  <c:v>213.34466443333321</c:v>
                </c:pt>
                <c:pt idx="961">
                  <c:v>213.3609244333332</c:v>
                </c:pt>
                <c:pt idx="962">
                  <c:v>213.43994443333321</c:v>
                </c:pt>
                <c:pt idx="963">
                  <c:v>212.13988109999988</c:v>
                </c:pt>
                <c:pt idx="964">
                  <c:v>212.11113109999985</c:v>
                </c:pt>
                <c:pt idx="965">
                  <c:v>212.65254443333319</c:v>
                </c:pt>
                <c:pt idx="966">
                  <c:v>212.15935443333319</c:v>
                </c:pt>
                <c:pt idx="967">
                  <c:v>212.17282443333318</c:v>
                </c:pt>
                <c:pt idx="968">
                  <c:v>212.64166109999988</c:v>
                </c:pt>
                <c:pt idx="969">
                  <c:v>212.32840776666654</c:v>
                </c:pt>
                <c:pt idx="970">
                  <c:v>213.2233044333332</c:v>
                </c:pt>
                <c:pt idx="971">
                  <c:v>214.34990443333319</c:v>
                </c:pt>
                <c:pt idx="972">
                  <c:v>214.50885109999987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B2-451F-929C-2FE46CF36235}"/>
            </c:ext>
          </c:extLst>
        </c:ser>
        <c:ser>
          <c:idx val="1"/>
          <c:order val="1"/>
          <c:tx>
            <c:strRef>
              <c:f>'ND clients perf'!$AC$2</c:f>
              <c:strCache>
                <c:ptCount val="1"/>
                <c:pt idx="0">
                  <c:v>Nifty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'ND clients perf'!$AA$3:$AA$975</c:f>
              <c:numCache>
                <c:formatCode>m/d/yyyy</c:formatCode>
                <c:ptCount val="973"/>
                <c:pt idx="0">
                  <c:v>43556</c:v>
                </c:pt>
                <c:pt idx="1">
                  <c:v>43557</c:v>
                </c:pt>
                <c:pt idx="2">
                  <c:v>43558</c:v>
                </c:pt>
                <c:pt idx="3">
                  <c:v>43559</c:v>
                </c:pt>
                <c:pt idx="4">
                  <c:v>43560</c:v>
                </c:pt>
                <c:pt idx="5">
                  <c:v>43564</c:v>
                </c:pt>
                <c:pt idx="6">
                  <c:v>43565</c:v>
                </c:pt>
                <c:pt idx="7">
                  <c:v>43566</c:v>
                </c:pt>
                <c:pt idx="8">
                  <c:v>43567</c:v>
                </c:pt>
                <c:pt idx="9">
                  <c:v>43570</c:v>
                </c:pt>
                <c:pt idx="10">
                  <c:v>43571</c:v>
                </c:pt>
                <c:pt idx="11">
                  <c:v>43573</c:v>
                </c:pt>
                <c:pt idx="12">
                  <c:v>43577</c:v>
                </c:pt>
                <c:pt idx="13">
                  <c:v>43578</c:v>
                </c:pt>
                <c:pt idx="14">
                  <c:v>43579</c:v>
                </c:pt>
                <c:pt idx="15">
                  <c:v>43580</c:v>
                </c:pt>
                <c:pt idx="16">
                  <c:v>43581</c:v>
                </c:pt>
                <c:pt idx="17">
                  <c:v>43585</c:v>
                </c:pt>
                <c:pt idx="18">
                  <c:v>43587</c:v>
                </c:pt>
                <c:pt idx="19">
                  <c:v>43588</c:v>
                </c:pt>
                <c:pt idx="20">
                  <c:v>43591</c:v>
                </c:pt>
                <c:pt idx="21">
                  <c:v>43592</c:v>
                </c:pt>
                <c:pt idx="22">
                  <c:v>43593</c:v>
                </c:pt>
                <c:pt idx="23">
                  <c:v>43594</c:v>
                </c:pt>
                <c:pt idx="24">
                  <c:v>43598</c:v>
                </c:pt>
                <c:pt idx="25">
                  <c:v>43599</c:v>
                </c:pt>
                <c:pt idx="26">
                  <c:v>43600</c:v>
                </c:pt>
                <c:pt idx="27">
                  <c:v>43601</c:v>
                </c:pt>
                <c:pt idx="28">
                  <c:v>43602</c:v>
                </c:pt>
                <c:pt idx="29">
                  <c:v>43605</c:v>
                </c:pt>
                <c:pt idx="30">
                  <c:v>43606</c:v>
                </c:pt>
                <c:pt idx="31">
                  <c:v>43607</c:v>
                </c:pt>
                <c:pt idx="32">
                  <c:v>43608</c:v>
                </c:pt>
                <c:pt idx="33">
                  <c:v>43609</c:v>
                </c:pt>
                <c:pt idx="34">
                  <c:v>43612</c:v>
                </c:pt>
                <c:pt idx="35">
                  <c:v>43613</c:v>
                </c:pt>
                <c:pt idx="36">
                  <c:v>43614</c:v>
                </c:pt>
                <c:pt idx="37">
                  <c:v>43615</c:v>
                </c:pt>
                <c:pt idx="38">
                  <c:v>43616</c:v>
                </c:pt>
                <c:pt idx="39">
                  <c:v>43619</c:v>
                </c:pt>
                <c:pt idx="40">
                  <c:v>43620</c:v>
                </c:pt>
                <c:pt idx="41">
                  <c:v>43622</c:v>
                </c:pt>
                <c:pt idx="42">
                  <c:v>43623</c:v>
                </c:pt>
                <c:pt idx="43">
                  <c:v>43626</c:v>
                </c:pt>
                <c:pt idx="44">
                  <c:v>43627</c:v>
                </c:pt>
                <c:pt idx="45">
                  <c:v>43628</c:v>
                </c:pt>
                <c:pt idx="46">
                  <c:v>43629</c:v>
                </c:pt>
                <c:pt idx="47">
                  <c:v>43630</c:v>
                </c:pt>
                <c:pt idx="48">
                  <c:v>43633</c:v>
                </c:pt>
                <c:pt idx="49">
                  <c:v>43634</c:v>
                </c:pt>
                <c:pt idx="50">
                  <c:v>43635</c:v>
                </c:pt>
                <c:pt idx="51">
                  <c:v>43636</c:v>
                </c:pt>
                <c:pt idx="52">
                  <c:v>43637</c:v>
                </c:pt>
                <c:pt idx="53">
                  <c:v>43640</c:v>
                </c:pt>
                <c:pt idx="54">
                  <c:v>43641</c:v>
                </c:pt>
                <c:pt idx="55">
                  <c:v>43642</c:v>
                </c:pt>
                <c:pt idx="56">
                  <c:v>43643</c:v>
                </c:pt>
                <c:pt idx="57">
                  <c:v>43644</c:v>
                </c:pt>
                <c:pt idx="58">
                  <c:v>43647</c:v>
                </c:pt>
                <c:pt idx="59">
                  <c:v>43648</c:v>
                </c:pt>
                <c:pt idx="60">
                  <c:v>43649</c:v>
                </c:pt>
                <c:pt idx="61">
                  <c:v>43650</c:v>
                </c:pt>
                <c:pt idx="62">
                  <c:v>43651</c:v>
                </c:pt>
                <c:pt idx="63">
                  <c:v>43654</c:v>
                </c:pt>
                <c:pt idx="64">
                  <c:v>43655</c:v>
                </c:pt>
                <c:pt idx="65">
                  <c:v>43656</c:v>
                </c:pt>
                <c:pt idx="66">
                  <c:v>43657</c:v>
                </c:pt>
                <c:pt idx="67">
                  <c:v>43658</c:v>
                </c:pt>
                <c:pt idx="68">
                  <c:v>43661</c:v>
                </c:pt>
                <c:pt idx="69">
                  <c:v>43662</c:v>
                </c:pt>
                <c:pt idx="70">
                  <c:v>43663</c:v>
                </c:pt>
                <c:pt idx="71">
                  <c:v>43664</c:v>
                </c:pt>
                <c:pt idx="72">
                  <c:v>43665</c:v>
                </c:pt>
                <c:pt idx="73">
                  <c:v>43668</c:v>
                </c:pt>
                <c:pt idx="74">
                  <c:v>43669</c:v>
                </c:pt>
                <c:pt idx="75">
                  <c:v>43670</c:v>
                </c:pt>
                <c:pt idx="76">
                  <c:v>43671</c:v>
                </c:pt>
                <c:pt idx="77">
                  <c:v>43675</c:v>
                </c:pt>
                <c:pt idx="78">
                  <c:v>43676</c:v>
                </c:pt>
                <c:pt idx="79">
                  <c:v>43677</c:v>
                </c:pt>
                <c:pt idx="80">
                  <c:v>43678</c:v>
                </c:pt>
                <c:pt idx="81">
                  <c:v>43679</c:v>
                </c:pt>
                <c:pt idx="82">
                  <c:v>43682</c:v>
                </c:pt>
                <c:pt idx="83">
                  <c:v>43683</c:v>
                </c:pt>
                <c:pt idx="84">
                  <c:v>43684</c:v>
                </c:pt>
                <c:pt idx="85">
                  <c:v>43685</c:v>
                </c:pt>
                <c:pt idx="86">
                  <c:v>43686</c:v>
                </c:pt>
                <c:pt idx="87">
                  <c:v>43690</c:v>
                </c:pt>
                <c:pt idx="88">
                  <c:v>43691</c:v>
                </c:pt>
                <c:pt idx="89">
                  <c:v>43693</c:v>
                </c:pt>
                <c:pt idx="90">
                  <c:v>43696</c:v>
                </c:pt>
                <c:pt idx="91">
                  <c:v>43697</c:v>
                </c:pt>
                <c:pt idx="92">
                  <c:v>43698</c:v>
                </c:pt>
                <c:pt idx="93">
                  <c:v>43699</c:v>
                </c:pt>
                <c:pt idx="94">
                  <c:v>43700</c:v>
                </c:pt>
                <c:pt idx="95">
                  <c:v>43703</c:v>
                </c:pt>
                <c:pt idx="96">
                  <c:v>43704</c:v>
                </c:pt>
                <c:pt idx="97">
                  <c:v>43705</c:v>
                </c:pt>
                <c:pt idx="98">
                  <c:v>43706</c:v>
                </c:pt>
                <c:pt idx="99">
                  <c:v>43707</c:v>
                </c:pt>
                <c:pt idx="100">
                  <c:v>43711</c:v>
                </c:pt>
                <c:pt idx="101">
                  <c:v>43712</c:v>
                </c:pt>
                <c:pt idx="102">
                  <c:v>43713</c:v>
                </c:pt>
                <c:pt idx="103">
                  <c:v>43714</c:v>
                </c:pt>
                <c:pt idx="104">
                  <c:v>43717</c:v>
                </c:pt>
                <c:pt idx="105">
                  <c:v>43719</c:v>
                </c:pt>
                <c:pt idx="106">
                  <c:v>43720</c:v>
                </c:pt>
                <c:pt idx="107">
                  <c:v>43721</c:v>
                </c:pt>
                <c:pt idx="108">
                  <c:v>43724</c:v>
                </c:pt>
                <c:pt idx="109">
                  <c:v>43725</c:v>
                </c:pt>
                <c:pt idx="110">
                  <c:v>43726</c:v>
                </c:pt>
                <c:pt idx="111">
                  <c:v>43727</c:v>
                </c:pt>
                <c:pt idx="112">
                  <c:v>43728</c:v>
                </c:pt>
                <c:pt idx="113">
                  <c:v>43731</c:v>
                </c:pt>
                <c:pt idx="114">
                  <c:v>43733</c:v>
                </c:pt>
                <c:pt idx="115">
                  <c:v>43734</c:v>
                </c:pt>
                <c:pt idx="116">
                  <c:v>43735</c:v>
                </c:pt>
                <c:pt idx="117">
                  <c:v>43738</c:v>
                </c:pt>
                <c:pt idx="118">
                  <c:v>43739</c:v>
                </c:pt>
                <c:pt idx="119">
                  <c:v>43741</c:v>
                </c:pt>
                <c:pt idx="120">
                  <c:v>43742</c:v>
                </c:pt>
                <c:pt idx="121">
                  <c:v>43745</c:v>
                </c:pt>
                <c:pt idx="122">
                  <c:v>43747</c:v>
                </c:pt>
                <c:pt idx="123">
                  <c:v>43748</c:v>
                </c:pt>
                <c:pt idx="124">
                  <c:v>43749</c:v>
                </c:pt>
                <c:pt idx="125">
                  <c:v>43752</c:v>
                </c:pt>
                <c:pt idx="126">
                  <c:v>43753</c:v>
                </c:pt>
                <c:pt idx="127">
                  <c:v>43754</c:v>
                </c:pt>
                <c:pt idx="128">
                  <c:v>43755</c:v>
                </c:pt>
                <c:pt idx="129">
                  <c:v>43756</c:v>
                </c:pt>
                <c:pt idx="130">
                  <c:v>43760</c:v>
                </c:pt>
                <c:pt idx="131">
                  <c:v>43761</c:v>
                </c:pt>
                <c:pt idx="132">
                  <c:v>43762</c:v>
                </c:pt>
                <c:pt idx="133">
                  <c:v>43763</c:v>
                </c:pt>
                <c:pt idx="134">
                  <c:v>43767</c:v>
                </c:pt>
                <c:pt idx="135">
                  <c:v>43768</c:v>
                </c:pt>
                <c:pt idx="136">
                  <c:v>43769</c:v>
                </c:pt>
                <c:pt idx="137">
                  <c:v>43770</c:v>
                </c:pt>
                <c:pt idx="138">
                  <c:v>43773</c:v>
                </c:pt>
                <c:pt idx="139">
                  <c:v>43774</c:v>
                </c:pt>
                <c:pt idx="140">
                  <c:v>43775</c:v>
                </c:pt>
                <c:pt idx="141">
                  <c:v>43776</c:v>
                </c:pt>
                <c:pt idx="142">
                  <c:v>43777</c:v>
                </c:pt>
                <c:pt idx="143">
                  <c:v>43782</c:v>
                </c:pt>
                <c:pt idx="144">
                  <c:v>43783</c:v>
                </c:pt>
                <c:pt idx="145">
                  <c:v>43787</c:v>
                </c:pt>
                <c:pt idx="146">
                  <c:v>43788</c:v>
                </c:pt>
                <c:pt idx="147">
                  <c:v>43789</c:v>
                </c:pt>
                <c:pt idx="148">
                  <c:v>43790</c:v>
                </c:pt>
                <c:pt idx="149">
                  <c:v>43791</c:v>
                </c:pt>
                <c:pt idx="150">
                  <c:v>43794</c:v>
                </c:pt>
                <c:pt idx="151">
                  <c:v>43795</c:v>
                </c:pt>
                <c:pt idx="152">
                  <c:v>43796</c:v>
                </c:pt>
                <c:pt idx="153">
                  <c:v>43797</c:v>
                </c:pt>
                <c:pt idx="154">
                  <c:v>43798</c:v>
                </c:pt>
                <c:pt idx="155">
                  <c:v>43801</c:v>
                </c:pt>
                <c:pt idx="156">
                  <c:v>43802</c:v>
                </c:pt>
                <c:pt idx="157">
                  <c:v>43803</c:v>
                </c:pt>
                <c:pt idx="158">
                  <c:v>43804</c:v>
                </c:pt>
                <c:pt idx="159">
                  <c:v>43809</c:v>
                </c:pt>
                <c:pt idx="160">
                  <c:v>43810</c:v>
                </c:pt>
                <c:pt idx="161">
                  <c:v>43811</c:v>
                </c:pt>
                <c:pt idx="162">
                  <c:v>43812</c:v>
                </c:pt>
                <c:pt idx="163">
                  <c:v>43815</c:v>
                </c:pt>
                <c:pt idx="164">
                  <c:v>43816</c:v>
                </c:pt>
                <c:pt idx="165">
                  <c:v>43817</c:v>
                </c:pt>
                <c:pt idx="166">
                  <c:v>43818</c:v>
                </c:pt>
                <c:pt idx="167">
                  <c:v>43819</c:v>
                </c:pt>
                <c:pt idx="168">
                  <c:v>43822</c:v>
                </c:pt>
                <c:pt idx="169">
                  <c:v>43825</c:v>
                </c:pt>
                <c:pt idx="170">
                  <c:v>43829</c:v>
                </c:pt>
                <c:pt idx="171">
                  <c:v>43830</c:v>
                </c:pt>
                <c:pt idx="172">
                  <c:v>43831</c:v>
                </c:pt>
                <c:pt idx="173">
                  <c:v>43832</c:v>
                </c:pt>
                <c:pt idx="174">
                  <c:v>43833</c:v>
                </c:pt>
                <c:pt idx="175">
                  <c:v>43836</c:v>
                </c:pt>
                <c:pt idx="176">
                  <c:v>43837</c:v>
                </c:pt>
                <c:pt idx="177">
                  <c:v>43838</c:v>
                </c:pt>
                <c:pt idx="178">
                  <c:v>43839</c:v>
                </c:pt>
                <c:pt idx="179">
                  <c:v>43840</c:v>
                </c:pt>
                <c:pt idx="180">
                  <c:v>43843</c:v>
                </c:pt>
                <c:pt idx="181">
                  <c:v>43845</c:v>
                </c:pt>
                <c:pt idx="182">
                  <c:v>43846</c:v>
                </c:pt>
                <c:pt idx="183">
                  <c:v>43847</c:v>
                </c:pt>
                <c:pt idx="184">
                  <c:v>43850</c:v>
                </c:pt>
                <c:pt idx="185">
                  <c:v>43851</c:v>
                </c:pt>
                <c:pt idx="186">
                  <c:v>43852</c:v>
                </c:pt>
                <c:pt idx="187">
                  <c:v>43853</c:v>
                </c:pt>
                <c:pt idx="188">
                  <c:v>43854</c:v>
                </c:pt>
                <c:pt idx="189">
                  <c:v>43857</c:v>
                </c:pt>
                <c:pt idx="190">
                  <c:v>43858</c:v>
                </c:pt>
                <c:pt idx="191">
                  <c:v>43859</c:v>
                </c:pt>
                <c:pt idx="192">
                  <c:v>43860</c:v>
                </c:pt>
                <c:pt idx="193">
                  <c:v>43861</c:v>
                </c:pt>
                <c:pt idx="194">
                  <c:v>43864</c:v>
                </c:pt>
                <c:pt idx="195">
                  <c:v>43865</c:v>
                </c:pt>
                <c:pt idx="196">
                  <c:v>43866</c:v>
                </c:pt>
                <c:pt idx="197">
                  <c:v>43867</c:v>
                </c:pt>
                <c:pt idx="198">
                  <c:v>43873</c:v>
                </c:pt>
                <c:pt idx="199">
                  <c:v>43874</c:v>
                </c:pt>
                <c:pt idx="200">
                  <c:v>43875</c:v>
                </c:pt>
                <c:pt idx="201">
                  <c:v>43878</c:v>
                </c:pt>
                <c:pt idx="202">
                  <c:v>43879</c:v>
                </c:pt>
                <c:pt idx="203">
                  <c:v>43880</c:v>
                </c:pt>
                <c:pt idx="204">
                  <c:v>43881</c:v>
                </c:pt>
                <c:pt idx="205">
                  <c:v>43885</c:v>
                </c:pt>
                <c:pt idx="206">
                  <c:v>43886</c:v>
                </c:pt>
                <c:pt idx="207">
                  <c:v>43887</c:v>
                </c:pt>
                <c:pt idx="208">
                  <c:v>43888</c:v>
                </c:pt>
                <c:pt idx="209">
                  <c:v>43889</c:v>
                </c:pt>
                <c:pt idx="210">
                  <c:v>43892</c:v>
                </c:pt>
                <c:pt idx="211">
                  <c:v>43893</c:v>
                </c:pt>
                <c:pt idx="212">
                  <c:v>43894</c:v>
                </c:pt>
                <c:pt idx="213">
                  <c:v>43895</c:v>
                </c:pt>
                <c:pt idx="214">
                  <c:v>43896</c:v>
                </c:pt>
                <c:pt idx="215">
                  <c:v>43899</c:v>
                </c:pt>
                <c:pt idx="216">
                  <c:v>43901</c:v>
                </c:pt>
                <c:pt idx="217">
                  <c:v>43902</c:v>
                </c:pt>
                <c:pt idx="218">
                  <c:v>43903</c:v>
                </c:pt>
                <c:pt idx="219">
                  <c:v>43906</c:v>
                </c:pt>
                <c:pt idx="220">
                  <c:v>43907</c:v>
                </c:pt>
                <c:pt idx="221">
                  <c:v>43908</c:v>
                </c:pt>
                <c:pt idx="222">
                  <c:v>43909</c:v>
                </c:pt>
                <c:pt idx="223">
                  <c:v>43910</c:v>
                </c:pt>
                <c:pt idx="224">
                  <c:v>43913</c:v>
                </c:pt>
                <c:pt idx="225">
                  <c:v>43914</c:v>
                </c:pt>
                <c:pt idx="226">
                  <c:v>43915</c:v>
                </c:pt>
                <c:pt idx="227">
                  <c:v>43916</c:v>
                </c:pt>
                <c:pt idx="228">
                  <c:v>43917</c:v>
                </c:pt>
                <c:pt idx="229">
                  <c:v>43920</c:v>
                </c:pt>
                <c:pt idx="230">
                  <c:v>43921</c:v>
                </c:pt>
                <c:pt idx="231">
                  <c:v>43922</c:v>
                </c:pt>
                <c:pt idx="232">
                  <c:v>43924</c:v>
                </c:pt>
                <c:pt idx="233">
                  <c:v>43928</c:v>
                </c:pt>
                <c:pt idx="234">
                  <c:v>43929</c:v>
                </c:pt>
                <c:pt idx="235">
                  <c:v>43930</c:v>
                </c:pt>
                <c:pt idx="236">
                  <c:v>43934</c:v>
                </c:pt>
                <c:pt idx="237">
                  <c:v>43936</c:v>
                </c:pt>
                <c:pt idx="238">
                  <c:v>43937</c:v>
                </c:pt>
                <c:pt idx="239">
                  <c:v>43938</c:v>
                </c:pt>
                <c:pt idx="240">
                  <c:v>43941</c:v>
                </c:pt>
                <c:pt idx="241">
                  <c:v>43942</c:v>
                </c:pt>
                <c:pt idx="242">
                  <c:v>43943</c:v>
                </c:pt>
                <c:pt idx="243">
                  <c:v>43944</c:v>
                </c:pt>
                <c:pt idx="244">
                  <c:v>43945</c:v>
                </c:pt>
                <c:pt idx="245">
                  <c:v>43948</c:v>
                </c:pt>
                <c:pt idx="246">
                  <c:v>43949</c:v>
                </c:pt>
                <c:pt idx="247">
                  <c:v>43950</c:v>
                </c:pt>
                <c:pt idx="248">
                  <c:v>43951</c:v>
                </c:pt>
                <c:pt idx="249">
                  <c:v>43955</c:v>
                </c:pt>
                <c:pt idx="250">
                  <c:v>43956</c:v>
                </c:pt>
                <c:pt idx="251">
                  <c:v>43957</c:v>
                </c:pt>
                <c:pt idx="252">
                  <c:v>43958</c:v>
                </c:pt>
                <c:pt idx="253">
                  <c:v>43959</c:v>
                </c:pt>
                <c:pt idx="254">
                  <c:v>43962</c:v>
                </c:pt>
                <c:pt idx="255">
                  <c:v>43963</c:v>
                </c:pt>
                <c:pt idx="256">
                  <c:v>43964</c:v>
                </c:pt>
                <c:pt idx="257">
                  <c:v>43965</c:v>
                </c:pt>
                <c:pt idx="258">
                  <c:v>43966</c:v>
                </c:pt>
                <c:pt idx="259">
                  <c:v>43969</c:v>
                </c:pt>
                <c:pt idx="260">
                  <c:v>43970</c:v>
                </c:pt>
                <c:pt idx="261">
                  <c:v>43971</c:v>
                </c:pt>
                <c:pt idx="262">
                  <c:v>43972</c:v>
                </c:pt>
                <c:pt idx="263">
                  <c:v>43973</c:v>
                </c:pt>
                <c:pt idx="264">
                  <c:v>43977</c:v>
                </c:pt>
                <c:pt idx="265">
                  <c:v>43978</c:v>
                </c:pt>
                <c:pt idx="266">
                  <c:v>43979</c:v>
                </c:pt>
                <c:pt idx="267">
                  <c:v>43980</c:v>
                </c:pt>
                <c:pt idx="268">
                  <c:v>43983</c:v>
                </c:pt>
                <c:pt idx="269">
                  <c:v>43984</c:v>
                </c:pt>
                <c:pt idx="270">
                  <c:v>43985</c:v>
                </c:pt>
                <c:pt idx="271">
                  <c:v>43986</c:v>
                </c:pt>
                <c:pt idx="272">
                  <c:v>43987</c:v>
                </c:pt>
                <c:pt idx="273">
                  <c:v>43990</c:v>
                </c:pt>
                <c:pt idx="274">
                  <c:v>43991</c:v>
                </c:pt>
                <c:pt idx="275">
                  <c:v>43992</c:v>
                </c:pt>
                <c:pt idx="276">
                  <c:v>43993</c:v>
                </c:pt>
                <c:pt idx="277">
                  <c:v>43994</c:v>
                </c:pt>
                <c:pt idx="278">
                  <c:v>43997</c:v>
                </c:pt>
                <c:pt idx="279">
                  <c:v>43998</c:v>
                </c:pt>
                <c:pt idx="280">
                  <c:v>43999</c:v>
                </c:pt>
                <c:pt idx="281">
                  <c:v>44000</c:v>
                </c:pt>
                <c:pt idx="282">
                  <c:v>44001</c:v>
                </c:pt>
                <c:pt idx="283">
                  <c:v>44004</c:v>
                </c:pt>
                <c:pt idx="284">
                  <c:v>44005</c:v>
                </c:pt>
                <c:pt idx="285">
                  <c:v>44006</c:v>
                </c:pt>
                <c:pt idx="286">
                  <c:v>44007</c:v>
                </c:pt>
                <c:pt idx="287">
                  <c:v>44008</c:v>
                </c:pt>
                <c:pt idx="288">
                  <c:v>44011</c:v>
                </c:pt>
                <c:pt idx="289">
                  <c:v>44012</c:v>
                </c:pt>
                <c:pt idx="290">
                  <c:v>44013</c:v>
                </c:pt>
                <c:pt idx="291">
                  <c:v>44014</c:v>
                </c:pt>
                <c:pt idx="292">
                  <c:v>44015</c:v>
                </c:pt>
                <c:pt idx="293">
                  <c:v>44018</c:v>
                </c:pt>
                <c:pt idx="294">
                  <c:v>44019</c:v>
                </c:pt>
                <c:pt idx="295">
                  <c:v>44020</c:v>
                </c:pt>
                <c:pt idx="296">
                  <c:v>44021</c:v>
                </c:pt>
                <c:pt idx="297">
                  <c:v>44022</c:v>
                </c:pt>
                <c:pt idx="298">
                  <c:v>44025</c:v>
                </c:pt>
                <c:pt idx="299">
                  <c:v>44026</c:v>
                </c:pt>
                <c:pt idx="300">
                  <c:v>44027</c:v>
                </c:pt>
                <c:pt idx="301">
                  <c:v>44028</c:v>
                </c:pt>
                <c:pt idx="302">
                  <c:v>44029</c:v>
                </c:pt>
                <c:pt idx="303">
                  <c:v>44032</c:v>
                </c:pt>
                <c:pt idx="304">
                  <c:v>44033</c:v>
                </c:pt>
                <c:pt idx="305">
                  <c:v>44034</c:v>
                </c:pt>
                <c:pt idx="306">
                  <c:v>44035</c:v>
                </c:pt>
                <c:pt idx="307">
                  <c:v>44036</c:v>
                </c:pt>
                <c:pt idx="308">
                  <c:v>44039</c:v>
                </c:pt>
                <c:pt idx="309">
                  <c:v>44040</c:v>
                </c:pt>
                <c:pt idx="310">
                  <c:v>44041</c:v>
                </c:pt>
                <c:pt idx="311">
                  <c:v>44042</c:v>
                </c:pt>
                <c:pt idx="312">
                  <c:v>44043</c:v>
                </c:pt>
                <c:pt idx="313">
                  <c:v>44046</c:v>
                </c:pt>
                <c:pt idx="314">
                  <c:v>44047</c:v>
                </c:pt>
                <c:pt idx="315">
                  <c:v>44048</c:v>
                </c:pt>
                <c:pt idx="316">
                  <c:v>44049</c:v>
                </c:pt>
                <c:pt idx="317">
                  <c:v>44050</c:v>
                </c:pt>
                <c:pt idx="318">
                  <c:v>44053</c:v>
                </c:pt>
                <c:pt idx="319">
                  <c:v>44054</c:v>
                </c:pt>
                <c:pt idx="320">
                  <c:v>44055</c:v>
                </c:pt>
                <c:pt idx="321">
                  <c:v>44056</c:v>
                </c:pt>
                <c:pt idx="322">
                  <c:v>44057</c:v>
                </c:pt>
                <c:pt idx="323">
                  <c:v>44061</c:v>
                </c:pt>
                <c:pt idx="324">
                  <c:v>44062</c:v>
                </c:pt>
                <c:pt idx="325">
                  <c:v>44063</c:v>
                </c:pt>
                <c:pt idx="326">
                  <c:v>44064</c:v>
                </c:pt>
                <c:pt idx="327">
                  <c:v>44067</c:v>
                </c:pt>
                <c:pt idx="328">
                  <c:v>44068</c:v>
                </c:pt>
                <c:pt idx="329">
                  <c:v>44069</c:v>
                </c:pt>
                <c:pt idx="330">
                  <c:v>44070</c:v>
                </c:pt>
                <c:pt idx="331">
                  <c:v>44071</c:v>
                </c:pt>
                <c:pt idx="332">
                  <c:v>44074</c:v>
                </c:pt>
                <c:pt idx="333">
                  <c:v>44075</c:v>
                </c:pt>
                <c:pt idx="334">
                  <c:v>44076</c:v>
                </c:pt>
                <c:pt idx="335">
                  <c:v>44077</c:v>
                </c:pt>
                <c:pt idx="336">
                  <c:v>44078</c:v>
                </c:pt>
                <c:pt idx="337">
                  <c:v>44081</c:v>
                </c:pt>
                <c:pt idx="338">
                  <c:v>44082</c:v>
                </c:pt>
                <c:pt idx="339">
                  <c:v>44083</c:v>
                </c:pt>
                <c:pt idx="340">
                  <c:v>44084</c:v>
                </c:pt>
                <c:pt idx="341">
                  <c:v>44085</c:v>
                </c:pt>
                <c:pt idx="342">
                  <c:v>44088</c:v>
                </c:pt>
                <c:pt idx="343">
                  <c:v>44089</c:v>
                </c:pt>
                <c:pt idx="344">
                  <c:v>44090</c:v>
                </c:pt>
                <c:pt idx="345">
                  <c:v>44091</c:v>
                </c:pt>
                <c:pt idx="346">
                  <c:v>44092</c:v>
                </c:pt>
                <c:pt idx="347">
                  <c:v>44095</c:v>
                </c:pt>
                <c:pt idx="348">
                  <c:v>44096</c:v>
                </c:pt>
                <c:pt idx="349">
                  <c:v>44097</c:v>
                </c:pt>
                <c:pt idx="350">
                  <c:v>44098</c:v>
                </c:pt>
                <c:pt idx="351">
                  <c:v>44099</c:v>
                </c:pt>
                <c:pt idx="352">
                  <c:v>44102</c:v>
                </c:pt>
                <c:pt idx="353">
                  <c:v>44103</c:v>
                </c:pt>
                <c:pt idx="354">
                  <c:v>44104</c:v>
                </c:pt>
                <c:pt idx="355">
                  <c:v>44105</c:v>
                </c:pt>
                <c:pt idx="356">
                  <c:v>44109</c:v>
                </c:pt>
                <c:pt idx="357">
                  <c:v>44110</c:v>
                </c:pt>
                <c:pt idx="358">
                  <c:v>44111</c:v>
                </c:pt>
                <c:pt idx="359">
                  <c:v>44112</c:v>
                </c:pt>
                <c:pt idx="360">
                  <c:v>44113</c:v>
                </c:pt>
                <c:pt idx="361">
                  <c:v>44116</c:v>
                </c:pt>
                <c:pt idx="362">
                  <c:v>44118</c:v>
                </c:pt>
                <c:pt idx="363">
                  <c:v>44119</c:v>
                </c:pt>
                <c:pt idx="364">
                  <c:v>44123</c:v>
                </c:pt>
                <c:pt idx="365">
                  <c:v>44124</c:v>
                </c:pt>
                <c:pt idx="366">
                  <c:v>44125</c:v>
                </c:pt>
                <c:pt idx="367">
                  <c:v>44126</c:v>
                </c:pt>
                <c:pt idx="368">
                  <c:v>44127</c:v>
                </c:pt>
                <c:pt idx="369">
                  <c:v>44130</c:v>
                </c:pt>
                <c:pt idx="370">
                  <c:v>44131</c:v>
                </c:pt>
                <c:pt idx="371">
                  <c:v>44132</c:v>
                </c:pt>
                <c:pt idx="372">
                  <c:v>44133</c:v>
                </c:pt>
                <c:pt idx="373">
                  <c:v>44134</c:v>
                </c:pt>
                <c:pt idx="374">
                  <c:v>44137</c:v>
                </c:pt>
                <c:pt idx="375">
                  <c:v>44138</c:v>
                </c:pt>
                <c:pt idx="376">
                  <c:v>44139</c:v>
                </c:pt>
                <c:pt idx="377">
                  <c:v>44140</c:v>
                </c:pt>
                <c:pt idx="378">
                  <c:v>44141</c:v>
                </c:pt>
                <c:pt idx="379">
                  <c:v>44144</c:v>
                </c:pt>
                <c:pt idx="380">
                  <c:v>44145</c:v>
                </c:pt>
                <c:pt idx="381">
                  <c:v>44146</c:v>
                </c:pt>
                <c:pt idx="382">
                  <c:v>44147</c:v>
                </c:pt>
                <c:pt idx="383">
                  <c:v>44149</c:v>
                </c:pt>
                <c:pt idx="384">
                  <c:v>44152</c:v>
                </c:pt>
                <c:pt idx="385">
                  <c:v>44153</c:v>
                </c:pt>
                <c:pt idx="386">
                  <c:v>44154</c:v>
                </c:pt>
                <c:pt idx="387">
                  <c:v>44155</c:v>
                </c:pt>
                <c:pt idx="388">
                  <c:v>44158</c:v>
                </c:pt>
                <c:pt idx="389">
                  <c:v>44159</c:v>
                </c:pt>
                <c:pt idx="390">
                  <c:v>44160</c:v>
                </c:pt>
                <c:pt idx="391">
                  <c:v>44161</c:v>
                </c:pt>
                <c:pt idx="392">
                  <c:v>44162</c:v>
                </c:pt>
                <c:pt idx="393">
                  <c:v>44166</c:v>
                </c:pt>
                <c:pt idx="394">
                  <c:v>44167</c:v>
                </c:pt>
                <c:pt idx="395">
                  <c:v>44168</c:v>
                </c:pt>
                <c:pt idx="396">
                  <c:v>44169</c:v>
                </c:pt>
                <c:pt idx="397">
                  <c:v>44172</c:v>
                </c:pt>
                <c:pt idx="398">
                  <c:v>44173</c:v>
                </c:pt>
                <c:pt idx="399">
                  <c:v>44174</c:v>
                </c:pt>
                <c:pt idx="400">
                  <c:v>44175</c:v>
                </c:pt>
                <c:pt idx="401">
                  <c:v>44176</c:v>
                </c:pt>
                <c:pt idx="402">
                  <c:v>44179</c:v>
                </c:pt>
                <c:pt idx="403">
                  <c:v>44180</c:v>
                </c:pt>
                <c:pt idx="404">
                  <c:v>44181</c:v>
                </c:pt>
                <c:pt idx="405">
                  <c:v>44182</c:v>
                </c:pt>
                <c:pt idx="406">
                  <c:v>44186</c:v>
                </c:pt>
                <c:pt idx="407">
                  <c:v>44187</c:v>
                </c:pt>
                <c:pt idx="408">
                  <c:v>44188</c:v>
                </c:pt>
                <c:pt idx="409">
                  <c:v>44189</c:v>
                </c:pt>
                <c:pt idx="410">
                  <c:v>44193</c:v>
                </c:pt>
                <c:pt idx="411">
                  <c:v>44194</c:v>
                </c:pt>
                <c:pt idx="412">
                  <c:v>44195</c:v>
                </c:pt>
                <c:pt idx="413">
                  <c:v>44196</c:v>
                </c:pt>
                <c:pt idx="414">
                  <c:v>44197</c:v>
                </c:pt>
                <c:pt idx="415">
                  <c:v>44200</c:v>
                </c:pt>
                <c:pt idx="416">
                  <c:v>44201</c:v>
                </c:pt>
                <c:pt idx="417">
                  <c:v>44202</c:v>
                </c:pt>
                <c:pt idx="418">
                  <c:v>44203</c:v>
                </c:pt>
                <c:pt idx="419">
                  <c:v>44204</c:v>
                </c:pt>
                <c:pt idx="420">
                  <c:v>44207</c:v>
                </c:pt>
                <c:pt idx="421">
                  <c:v>44208</c:v>
                </c:pt>
                <c:pt idx="422">
                  <c:v>44209</c:v>
                </c:pt>
                <c:pt idx="423">
                  <c:v>44210</c:v>
                </c:pt>
                <c:pt idx="424">
                  <c:v>44211</c:v>
                </c:pt>
                <c:pt idx="425">
                  <c:v>44214</c:v>
                </c:pt>
                <c:pt idx="426">
                  <c:v>44215</c:v>
                </c:pt>
                <c:pt idx="427">
                  <c:v>44216</c:v>
                </c:pt>
                <c:pt idx="428">
                  <c:v>44217</c:v>
                </c:pt>
                <c:pt idx="429">
                  <c:v>44218</c:v>
                </c:pt>
                <c:pt idx="430">
                  <c:v>44221</c:v>
                </c:pt>
                <c:pt idx="431">
                  <c:v>44223</c:v>
                </c:pt>
                <c:pt idx="432">
                  <c:v>44224</c:v>
                </c:pt>
                <c:pt idx="433">
                  <c:v>44225</c:v>
                </c:pt>
                <c:pt idx="434">
                  <c:v>44228</c:v>
                </c:pt>
                <c:pt idx="435">
                  <c:v>44229</c:v>
                </c:pt>
                <c:pt idx="436">
                  <c:v>44230</c:v>
                </c:pt>
                <c:pt idx="437">
                  <c:v>44231</c:v>
                </c:pt>
                <c:pt idx="438">
                  <c:v>44232</c:v>
                </c:pt>
                <c:pt idx="439">
                  <c:v>44235</c:v>
                </c:pt>
                <c:pt idx="440">
                  <c:v>44236</c:v>
                </c:pt>
                <c:pt idx="441">
                  <c:v>44237</c:v>
                </c:pt>
                <c:pt idx="442">
                  <c:v>44238</c:v>
                </c:pt>
                <c:pt idx="443">
                  <c:v>44239</c:v>
                </c:pt>
                <c:pt idx="444">
                  <c:v>44242</c:v>
                </c:pt>
                <c:pt idx="445">
                  <c:v>44243</c:v>
                </c:pt>
                <c:pt idx="446">
                  <c:v>44244</c:v>
                </c:pt>
                <c:pt idx="447">
                  <c:v>44245</c:v>
                </c:pt>
                <c:pt idx="448">
                  <c:v>44246</c:v>
                </c:pt>
                <c:pt idx="449">
                  <c:v>44249</c:v>
                </c:pt>
                <c:pt idx="450">
                  <c:v>44250</c:v>
                </c:pt>
                <c:pt idx="451">
                  <c:v>44251</c:v>
                </c:pt>
                <c:pt idx="452">
                  <c:v>44252</c:v>
                </c:pt>
                <c:pt idx="453">
                  <c:v>44253</c:v>
                </c:pt>
                <c:pt idx="454">
                  <c:v>44256</c:v>
                </c:pt>
                <c:pt idx="455">
                  <c:v>44257</c:v>
                </c:pt>
                <c:pt idx="456">
                  <c:v>44258</c:v>
                </c:pt>
                <c:pt idx="457">
                  <c:v>44259</c:v>
                </c:pt>
                <c:pt idx="458">
                  <c:v>44260</c:v>
                </c:pt>
                <c:pt idx="459">
                  <c:v>44263</c:v>
                </c:pt>
                <c:pt idx="460">
                  <c:v>44264</c:v>
                </c:pt>
                <c:pt idx="461">
                  <c:v>44265</c:v>
                </c:pt>
                <c:pt idx="462">
                  <c:v>44267</c:v>
                </c:pt>
                <c:pt idx="463">
                  <c:v>44270</c:v>
                </c:pt>
                <c:pt idx="464">
                  <c:v>44271</c:v>
                </c:pt>
                <c:pt idx="465">
                  <c:v>44272</c:v>
                </c:pt>
                <c:pt idx="466">
                  <c:v>44273</c:v>
                </c:pt>
                <c:pt idx="467">
                  <c:v>44274</c:v>
                </c:pt>
                <c:pt idx="468">
                  <c:v>44277</c:v>
                </c:pt>
                <c:pt idx="469">
                  <c:v>44278</c:v>
                </c:pt>
                <c:pt idx="470">
                  <c:v>44279</c:v>
                </c:pt>
                <c:pt idx="471">
                  <c:v>44280</c:v>
                </c:pt>
                <c:pt idx="472">
                  <c:v>44285</c:v>
                </c:pt>
                <c:pt idx="473">
                  <c:v>44287</c:v>
                </c:pt>
                <c:pt idx="474">
                  <c:v>44291</c:v>
                </c:pt>
                <c:pt idx="475">
                  <c:v>44292</c:v>
                </c:pt>
                <c:pt idx="476">
                  <c:v>44293</c:v>
                </c:pt>
                <c:pt idx="477">
                  <c:v>44294</c:v>
                </c:pt>
                <c:pt idx="478">
                  <c:v>44295</c:v>
                </c:pt>
                <c:pt idx="479">
                  <c:v>44298</c:v>
                </c:pt>
                <c:pt idx="480">
                  <c:v>44299</c:v>
                </c:pt>
                <c:pt idx="481">
                  <c:v>44301</c:v>
                </c:pt>
                <c:pt idx="482">
                  <c:v>44302</c:v>
                </c:pt>
                <c:pt idx="483">
                  <c:v>44305</c:v>
                </c:pt>
                <c:pt idx="484">
                  <c:v>44306</c:v>
                </c:pt>
                <c:pt idx="485">
                  <c:v>44308</c:v>
                </c:pt>
                <c:pt idx="486">
                  <c:v>44309</c:v>
                </c:pt>
                <c:pt idx="487">
                  <c:v>44312</c:v>
                </c:pt>
                <c:pt idx="488">
                  <c:v>44313</c:v>
                </c:pt>
                <c:pt idx="489">
                  <c:v>44314</c:v>
                </c:pt>
                <c:pt idx="490">
                  <c:v>44315</c:v>
                </c:pt>
                <c:pt idx="491">
                  <c:v>44316</c:v>
                </c:pt>
                <c:pt idx="492">
                  <c:v>44319</c:v>
                </c:pt>
                <c:pt idx="493">
                  <c:v>44320</c:v>
                </c:pt>
                <c:pt idx="494">
                  <c:v>44321</c:v>
                </c:pt>
                <c:pt idx="495">
                  <c:v>44322</c:v>
                </c:pt>
                <c:pt idx="496">
                  <c:v>44323</c:v>
                </c:pt>
                <c:pt idx="497">
                  <c:v>44326</c:v>
                </c:pt>
                <c:pt idx="498">
                  <c:v>44327</c:v>
                </c:pt>
                <c:pt idx="499">
                  <c:v>44328</c:v>
                </c:pt>
                <c:pt idx="500">
                  <c:v>44330</c:v>
                </c:pt>
                <c:pt idx="501">
                  <c:v>44333</c:v>
                </c:pt>
                <c:pt idx="502">
                  <c:v>44334</c:v>
                </c:pt>
                <c:pt idx="503">
                  <c:v>44335</c:v>
                </c:pt>
                <c:pt idx="504">
                  <c:v>44336</c:v>
                </c:pt>
                <c:pt idx="505">
                  <c:v>44337</c:v>
                </c:pt>
                <c:pt idx="506">
                  <c:v>44340</c:v>
                </c:pt>
                <c:pt idx="507">
                  <c:v>44341</c:v>
                </c:pt>
                <c:pt idx="508">
                  <c:v>44342</c:v>
                </c:pt>
                <c:pt idx="509">
                  <c:v>44343</c:v>
                </c:pt>
                <c:pt idx="510">
                  <c:v>44344</c:v>
                </c:pt>
                <c:pt idx="511">
                  <c:v>44347</c:v>
                </c:pt>
                <c:pt idx="512">
                  <c:v>44348</c:v>
                </c:pt>
                <c:pt idx="513">
                  <c:v>44349</c:v>
                </c:pt>
                <c:pt idx="514">
                  <c:v>44350</c:v>
                </c:pt>
                <c:pt idx="515">
                  <c:v>44351</c:v>
                </c:pt>
                <c:pt idx="516">
                  <c:v>44354</c:v>
                </c:pt>
                <c:pt idx="517">
                  <c:v>44355</c:v>
                </c:pt>
                <c:pt idx="518">
                  <c:v>44356</c:v>
                </c:pt>
                <c:pt idx="519">
                  <c:v>44357</c:v>
                </c:pt>
                <c:pt idx="520">
                  <c:v>44358</c:v>
                </c:pt>
                <c:pt idx="521">
                  <c:v>44361</c:v>
                </c:pt>
                <c:pt idx="522">
                  <c:v>44362</c:v>
                </c:pt>
                <c:pt idx="523">
                  <c:v>44363</c:v>
                </c:pt>
                <c:pt idx="524">
                  <c:v>44364</c:v>
                </c:pt>
                <c:pt idx="525">
                  <c:v>44365</c:v>
                </c:pt>
                <c:pt idx="526">
                  <c:v>44368</c:v>
                </c:pt>
                <c:pt idx="527">
                  <c:v>44369</c:v>
                </c:pt>
                <c:pt idx="528">
                  <c:v>44370</c:v>
                </c:pt>
                <c:pt idx="529">
                  <c:v>44371</c:v>
                </c:pt>
                <c:pt idx="530">
                  <c:v>44372</c:v>
                </c:pt>
                <c:pt idx="531">
                  <c:v>44375</c:v>
                </c:pt>
                <c:pt idx="532">
                  <c:v>44376</c:v>
                </c:pt>
                <c:pt idx="533">
                  <c:v>44377</c:v>
                </c:pt>
                <c:pt idx="534">
                  <c:v>44378</c:v>
                </c:pt>
                <c:pt idx="535">
                  <c:v>44379</c:v>
                </c:pt>
                <c:pt idx="536">
                  <c:v>44382</c:v>
                </c:pt>
                <c:pt idx="537">
                  <c:v>44383</c:v>
                </c:pt>
                <c:pt idx="538">
                  <c:v>44384</c:v>
                </c:pt>
                <c:pt idx="539">
                  <c:v>44385</c:v>
                </c:pt>
                <c:pt idx="540">
                  <c:v>44386</c:v>
                </c:pt>
                <c:pt idx="541">
                  <c:v>44389</c:v>
                </c:pt>
                <c:pt idx="542">
                  <c:v>44390</c:v>
                </c:pt>
                <c:pt idx="543">
                  <c:v>44391</c:v>
                </c:pt>
                <c:pt idx="544">
                  <c:v>44392</c:v>
                </c:pt>
                <c:pt idx="545">
                  <c:v>44393</c:v>
                </c:pt>
                <c:pt idx="546">
                  <c:v>44396</c:v>
                </c:pt>
                <c:pt idx="547">
                  <c:v>44397</c:v>
                </c:pt>
                <c:pt idx="548">
                  <c:v>44399</c:v>
                </c:pt>
                <c:pt idx="549">
                  <c:v>44400</c:v>
                </c:pt>
                <c:pt idx="550">
                  <c:v>44403</c:v>
                </c:pt>
                <c:pt idx="551">
                  <c:v>44404</c:v>
                </c:pt>
                <c:pt idx="552">
                  <c:v>44405</c:v>
                </c:pt>
                <c:pt idx="553">
                  <c:v>44406</c:v>
                </c:pt>
                <c:pt idx="554">
                  <c:v>44407</c:v>
                </c:pt>
                <c:pt idx="555">
                  <c:v>44410</c:v>
                </c:pt>
                <c:pt idx="556">
                  <c:v>44411</c:v>
                </c:pt>
                <c:pt idx="557">
                  <c:v>44412</c:v>
                </c:pt>
                <c:pt idx="558">
                  <c:v>44413</c:v>
                </c:pt>
                <c:pt idx="559">
                  <c:v>44414</c:v>
                </c:pt>
                <c:pt idx="560">
                  <c:v>44417</c:v>
                </c:pt>
                <c:pt idx="561">
                  <c:v>44418</c:v>
                </c:pt>
                <c:pt idx="562">
                  <c:v>44419</c:v>
                </c:pt>
                <c:pt idx="563">
                  <c:v>44420</c:v>
                </c:pt>
                <c:pt idx="564">
                  <c:v>44421</c:v>
                </c:pt>
                <c:pt idx="565">
                  <c:v>44424</c:v>
                </c:pt>
                <c:pt idx="566">
                  <c:v>44425</c:v>
                </c:pt>
                <c:pt idx="567">
                  <c:v>44426</c:v>
                </c:pt>
                <c:pt idx="568">
                  <c:v>44428</c:v>
                </c:pt>
                <c:pt idx="569">
                  <c:v>44431</c:v>
                </c:pt>
                <c:pt idx="570">
                  <c:v>44432</c:v>
                </c:pt>
                <c:pt idx="571">
                  <c:v>44433</c:v>
                </c:pt>
                <c:pt idx="572">
                  <c:v>44434</c:v>
                </c:pt>
                <c:pt idx="573">
                  <c:v>44435</c:v>
                </c:pt>
                <c:pt idx="574">
                  <c:v>44438</c:v>
                </c:pt>
                <c:pt idx="575">
                  <c:v>44439</c:v>
                </c:pt>
                <c:pt idx="576">
                  <c:v>44440</c:v>
                </c:pt>
                <c:pt idx="577">
                  <c:v>44441</c:v>
                </c:pt>
                <c:pt idx="578">
                  <c:v>44442</c:v>
                </c:pt>
                <c:pt idx="579">
                  <c:v>44445</c:v>
                </c:pt>
                <c:pt idx="580">
                  <c:v>44446</c:v>
                </c:pt>
                <c:pt idx="581">
                  <c:v>44447</c:v>
                </c:pt>
                <c:pt idx="582">
                  <c:v>44448</c:v>
                </c:pt>
                <c:pt idx="583">
                  <c:v>44454</c:v>
                </c:pt>
                <c:pt idx="584">
                  <c:v>44455</c:v>
                </c:pt>
                <c:pt idx="585">
                  <c:v>44456</c:v>
                </c:pt>
                <c:pt idx="586">
                  <c:v>44459</c:v>
                </c:pt>
                <c:pt idx="587">
                  <c:v>44460</c:v>
                </c:pt>
                <c:pt idx="588">
                  <c:v>44461</c:v>
                </c:pt>
                <c:pt idx="589">
                  <c:v>44462</c:v>
                </c:pt>
                <c:pt idx="590">
                  <c:v>44463</c:v>
                </c:pt>
                <c:pt idx="591">
                  <c:v>44466</c:v>
                </c:pt>
                <c:pt idx="592">
                  <c:v>44467</c:v>
                </c:pt>
                <c:pt idx="593">
                  <c:v>44468</c:v>
                </c:pt>
                <c:pt idx="594">
                  <c:v>44469</c:v>
                </c:pt>
                <c:pt idx="595">
                  <c:v>44473</c:v>
                </c:pt>
                <c:pt idx="596">
                  <c:v>44474</c:v>
                </c:pt>
                <c:pt idx="597">
                  <c:v>44475</c:v>
                </c:pt>
                <c:pt idx="598">
                  <c:v>44476</c:v>
                </c:pt>
                <c:pt idx="599">
                  <c:v>44477</c:v>
                </c:pt>
                <c:pt idx="600">
                  <c:v>44480</c:v>
                </c:pt>
                <c:pt idx="601">
                  <c:v>44481</c:v>
                </c:pt>
                <c:pt idx="602">
                  <c:v>44482</c:v>
                </c:pt>
                <c:pt idx="603">
                  <c:v>44483</c:v>
                </c:pt>
                <c:pt idx="604">
                  <c:v>44487</c:v>
                </c:pt>
                <c:pt idx="605">
                  <c:v>44488</c:v>
                </c:pt>
                <c:pt idx="606">
                  <c:v>44489</c:v>
                </c:pt>
                <c:pt idx="607">
                  <c:v>44490</c:v>
                </c:pt>
                <c:pt idx="608">
                  <c:v>44491</c:v>
                </c:pt>
                <c:pt idx="609">
                  <c:v>44494</c:v>
                </c:pt>
                <c:pt idx="610">
                  <c:v>44495</c:v>
                </c:pt>
                <c:pt idx="611">
                  <c:v>44496</c:v>
                </c:pt>
                <c:pt idx="612">
                  <c:v>44497</c:v>
                </c:pt>
                <c:pt idx="613">
                  <c:v>44498</c:v>
                </c:pt>
                <c:pt idx="614">
                  <c:v>44501</c:v>
                </c:pt>
                <c:pt idx="615">
                  <c:v>44502</c:v>
                </c:pt>
                <c:pt idx="616">
                  <c:v>44503</c:v>
                </c:pt>
                <c:pt idx="617">
                  <c:v>44508</c:v>
                </c:pt>
                <c:pt idx="618">
                  <c:v>44509</c:v>
                </c:pt>
                <c:pt idx="619">
                  <c:v>44510</c:v>
                </c:pt>
                <c:pt idx="620">
                  <c:v>44511</c:v>
                </c:pt>
                <c:pt idx="621">
                  <c:v>44512</c:v>
                </c:pt>
                <c:pt idx="622">
                  <c:v>44515</c:v>
                </c:pt>
                <c:pt idx="623">
                  <c:v>44516</c:v>
                </c:pt>
                <c:pt idx="624">
                  <c:v>44517</c:v>
                </c:pt>
                <c:pt idx="625">
                  <c:v>44518</c:v>
                </c:pt>
                <c:pt idx="626">
                  <c:v>44522</c:v>
                </c:pt>
                <c:pt idx="627">
                  <c:v>44523</c:v>
                </c:pt>
                <c:pt idx="628">
                  <c:v>44525</c:v>
                </c:pt>
                <c:pt idx="629">
                  <c:v>44526</c:v>
                </c:pt>
                <c:pt idx="630">
                  <c:v>44529</c:v>
                </c:pt>
                <c:pt idx="631">
                  <c:v>44530</c:v>
                </c:pt>
                <c:pt idx="632">
                  <c:v>44531</c:v>
                </c:pt>
                <c:pt idx="633">
                  <c:v>44532</c:v>
                </c:pt>
                <c:pt idx="634">
                  <c:v>44533</c:v>
                </c:pt>
                <c:pt idx="635">
                  <c:v>44536</c:v>
                </c:pt>
                <c:pt idx="636">
                  <c:v>44537</c:v>
                </c:pt>
                <c:pt idx="637">
                  <c:v>44538</c:v>
                </c:pt>
                <c:pt idx="638">
                  <c:v>44539</c:v>
                </c:pt>
                <c:pt idx="639">
                  <c:v>44543</c:v>
                </c:pt>
                <c:pt idx="640">
                  <c:v>44544</c:v>
                </c:pt>
                <c:pt idx="641">
                  <c:v>44545</c:v>
                </c:pt>
                <c:pt idx="642">
                  <c:v>44546</c:v>
                </c:pt>
                <c:pt idx="643">
                  <c:v>44547</c:v>
                </c:pt>
                <c:pt idx="644">
                  <c:v>44550</c:v>
                </c:pt>
                <c:pt idx="645">
                  <c:v>44551</c:v>
                </c:pt>
                <c:pt idx="646">
                  <c:v>44552</c:v>
                </c:pt>
                <c:pt idx="647">
                  <c:v>44553</c:v>
                </c:pt>
                <c:pt idx="648">
                  <c:v>44554</c:v>
                </c:pt>
                <c:pt idx="649">
                  <c:v>44557</c:v>
                </c:pt>
                <c:pt idx="650">
                  <c:v>44558</c:v>
                </c:pt>
                <c:pt idx="651">
                  <c:v>44559</c:v>
                </c:pt>
                <c:pt idx="652">
                  <c:v>44560</c:v>
                </c:pt>
                <c:pt idx="653">
                  <c:v>44561</c:v>
                </c:pt>
                <c:pt idx="654">
                  <c:v>44564</c:v>
                </c:pt>
                <c:pt idx="655">
                  <c:v>44565</c:v>
                </c:pt>
                <c:pt idx="656">
                  <c:v>44566</c:v>
                </c:pt>
                <c:pt idx="657">
                  <c:v>44567</c:v>
                </c:pt>
                <c:pt idx="658">
                  <c:v>44568</c:v>
                </c:pt>
                <c:pt idx="659">
                  <c:v>44571</c:v>
                </c:pt>
                <c:pt idx="660">
                  <c:v>44572</c:v>
                </c:pt>
                <c:pt idx="661">
                  <c:v>44573</c:v>
                </c:pt>
                <c:pt idx="662">
                  <c:v>44574</c:v>
                </c:pt>
                <c:pt idx="663">
                  <c:v>44575</c:v>
                </c:pt>
                <c:pt idx="664">
                  <c:v>44578</c:v>
                </c:pt>
                <c:pt idx="665">
                  <c:v>44579</c:v>
                </c:pt>
                <c:pt idx="666">
                  <c:v>44580</c:v>
                </c:pt>
                <c:pt idx="667">
                  <c:v>44581</c:v>
                </c:pt>
                <c:pt idx="668">
                  <c:v>44582</c:v>
                </c:pt>
                <c:pt idx="669">
                  <c:v>44585</c:v>
                </c:pt>
                <c:pt idx="670">
                  <c:v>44586</c:v>
                </c:pt>
                <c:pt idx="671">
                  <c:v>44587</c:v>
                </c:pt>
                <c:pt idx="672">
                  <c:v>44588</c:v>
                </c:pt>
                <c:pt idx="673">
                  <c:v>44589</c:v>
                </c:pt>
                <c:pt idx="674">
                  <c:v>44592</c:v>
                </c:pt>
                <c:pt idx="675">
                  <c:v>44593</c:v>
                </c:pt>
                <c:pt idx="676">
                  <c:v>44594</c:v>
                </c:pt>
                <c:pt idx="677">
                  <c:v>44595</c:v>
                </c:pt>
                <c:pt idx="678">
                  <c:v>44596</c:v>
                </c:pt>
                <c:pt idx="679">
                  <c:v>44599</c:v>
                </c:pt>
                <c:pt idx="680">
                  <c:v>44600</c:v>
                </c:pt>
                <c:pt idx="681">
                  <c:v>44601</c:v>
                </c:pt>
                <c:pt idx="682">
                  <c:v>44602</c:v>
                </c:pt>
                <c:pt idx="683">
                  <c:v>44603</c:v>
                </c:pt>
                <c:pt idx="684">
                  <c:v>44606</c:v>
                </c:pt>
                <c:pt idx="685">
                  <c:v>44607</c:v>
                </c:pt>
                <c:pt idx="686">
                  <c:v>44608</c:v>
                </c:pt>
                <c:pt idx="687">
                  <c:v>44609</c:v>
                </c:pt>
                <c:pt idx="688">
                  <c:v>44610</c:v>
                </c:pt>
                <c:pt idx="689">
                  <c:v>44613</c:v>
                </c:pt>
                <c:pt idx="690">
                  <c:v>44614</c:v>
                </c:pt>
                <c:pt idx="691">
                  <c:v>44615</c:v>
                </c:pt>
                <c:pt idx="692">
                  <c:v>44616</c:v>
                </c:pt>
                <c:pt idx="693">
                  <c:v>44617</c:v>
                </c:pt>
                <c:pt idx="694">
                  <c:v>44620</c:v>
                </c:pt>
                <c:pt idx="695">
                  <c:v>44622</c:v>
                </c:pt>
                <c:pt idx="696">
                  <c:v>44623</c:v>
                </c:pt>
                <c:pt idx="697">
                  <c:v>44624</c:v>
                </c:pt>
                <c:pt idx="698">
                  <c:v>44627</c:v>
                </c:pt>
                <c:pt idx="699">
                  <c:v>44628</c:v>
                </c:pt>
                <c:pt idx="700">
                  <c:v>44629</c:v>
                </c:pt>
                <c:pt idx="701">
                  <c:v>44630</c:v>
                </c:pt>
                <c:pt idx="702">
                  <c:v>44631</c:v>
                </c:pt>
                <c:pt idx="703">
                  <c:v>44634</c:v>
                </c:pt>
                <c:pt idx="704">
                  <c:v>44635</c:v>
                </c:pt>
                <c:pt idx="705">
                  <c:v>44636</c:v>
                </c:pt>
                <c:pt idx="706">
                  <c:v>44637</c:v>
                </c:pt>
                <c:pt idx="707">
                  <c:v>44638</c:v>
                </c:pt>
                <c:pt idx="708">
                  <c:v>44641</c:v>
                </c:pt>
                <c:pt idx="709">
                  <c:v>44642</c:v>
                </c:pt>
                <c:pt idx="710">
                  <c:v>44643</c:v>
                </c:pt>
                <c:pt idx="711">
                  <c:v>44644</c:v>
                </c:pt>
                <c:pt idx="712">
                  <c:v>44645</c:v>
                </c:pt>
                <c:pt idx="713">
                  <c:v>44648</c:v>
                </c:pt>
                <c:pt idx="714">
                  <c:v>44649</c:v>
                </c:pt>
                <c:pt idx="715">
                  <c:v>44650</c:v>
                </c:pt>
                <c:pt idx="716">
                  <c:v>44651</c:v>
                </c:pt>
                <c:pt idx="717">
                  <c:v>44652</c:v>
                </c:pt>
                <c:pt idx="718">
                  <c:v>44655</c:v>
                </c:pt>
                <c:pt idx="719">
                  <c:v>44656</c:v>
                </c:pt>
                <c:pt idx="720">
                  <c:v>44657</c:v>
                </c:pt>
                <c:pt idx="721">
                  <c:v>44658</c:v>
                </c:pt>
                <c:pt idx="722">
                  <c:v>44659</c:v>
                </c:pt>
                <c:pt idx="723">
                  <c:v>44662</c:v>
                </c:pt>
                <c:pt idx="724">
                  <c:v>44663</c:v>
                </c:pt>
                <c:pt idx="725">
                  <c:v>44664</c:v>
                </c:pt>
                <c:pt idx="726">
                  <c:v>44665</c:v>
                </c:pt>
                <c:pt idx="727">
                  <c:v>44666</c:v>
                </c:pt>
                <c:pt idx="728">
                  <c:v>44669</c:v>
                </c:pt>
                <c:pt idx="729">
                  <c:v>44670</c:v>
                </c:pt>
                <c:pt idx="730">
                  <c:v>44671</c:v>
                </c:pt>
                <c:pt idx="731">
                  <c:v>44672</c:v>
                </c:pt>
                <c:pt idx="732">
                  <c:v>44677</c:v>
                </c:pt>
                <c:pt idx="733">
                  <c:v>44678</c:v>
                </c:pt>
                <c:pt idx="734">
                  <c:v>44679</c:v>
                </c:pt>
                <c:pt idx="735">
                  <c:v>44680</c:v>
                </c:pt>
                <c:pt idx="736">
                  <c:v>44683</c:v>
                </c:pt>
                <c:pt idx="737">
                  <c:v>44684</c:v>
                </c:pt>
                <c:pt idx="738">
                  <c:v>44685</c:v>
                </c:pt>
                <c:pt idx="739">
                  <c:v>44686</c:v>
                </c:pt>
                <c:pt idx="740">
                  <c:v>44687</c:v>
                </c:pt>
                <c:pt idx="741">
                  <c:v>44690</c:v>
                </c:pt>
                <c:pt idx="742">
                  <c:v>44691</c:v>
                </c:pt>
                <c:pt idx="743">
                  <c:v>44692</c:v>
                </c:pt>
                <c:pt idx="744">
                  <c:v>44693</c:v>
                </c:pt>
                <c:pt idx="745">
                  <c:v>44694</c:v>
                </c:pt>
                <c:pt idx="746">
                  <c:v>44697</c:v>
                </c:pt>
                <c:pt idx="747">
                  <c:v>44698</c:v>
                </c:pt>
                <c:pt idx="748">
                  <c:v>44699</c:v>
                </c:pt>
                <c:pt idx="749">
                  <c:v>44700</c:v>
                </c:pt>
                <c:pt idx="750">
                  <c:v>44701</c:v>
                </c:pt>
                <c:pt idx="751">
                  <c:v>44704</c:v>
                </c:pt>
                <c:pt idx="752">
                  <c:v>44705</c:v>
                </c:pt>
                <c:pt idx="753">
                  <c:v>44706</c:v>
                </c:pt>
                <c:pt idx="754">
                  <c:v>44707</c:v>
                </c:pt>
                <c:pt idx="755">
                  <c:v>44708</c:v>
                </c:pt>
                <c:pt idx="756">
                  <c:v>44711</c:v>
                </c:pt>
                <c:pt idx="757">
                  <c:v>44712</c:v>
                </c:pt>
                <c:pt idx="758">
                  <c:v>44713</c:v>
                </c:pt>
                <c:pt idx="759">
                  <c:v>44714</c:v>
                </c:pt>
                <c:pt idx="760">
                  <c:v>44715</c:v>
                </c:pt>
                <c:pt idx="761">
                  <c:v>44718</c:v>
                </c:pt>
                <c:pt idx="762">
                  <c:v>44719</c:v>
                </c:pt>
                <c:pt idx="763">
                  <c:v>44720</c:v>
                </c:pt>
                <c:pt idx="764">
                  <c:v>44721</c:v>
                </c:pt>
                <c:pt idx="765">
                  <c:v>44722</c:v>
                </c:pt>
                <c:pt idx="766">
                  <c:v>44725</c:v>
                </c:pt>
                <c:pt idx="767">
                  <c:v>44726</c:v>
                </c:pt>
                <c:pt idx="768">
                  <c:v>44727</c:v>
                </c:pt>
                <c:pt idx="769">
                  <c:v>44727</c:v>
                </c:pt>
                <c:pt idx="770">
                  <c:v>44728</c:v>
                </c:pt>
                <c:pt idx="771">
                  <c:v>44729</c:v>
                </c:pt>
                <c:pt idx="772">
                  <c:v>44732</c:v>
                </c:pt>
                <c:pt idx="773">
                  <c:v>44733</c:v>
                </c:pt>
                <c:pt idx="774">
                  <c:v>44734</c:v>
                </c:pt>
                <c:pt idx="775">
                  <c:v>44735</c:v>
                </c:pt>
                <c:pt idx="776">
                  <c:v>44736</c:v>
                </c:pt>
                <c:pt idx="777">
                  <c:v>44739</c:v>
                </c:pt>
                <c:pt idx="778">
                  <c:v>44740</c:v>
                </c:pt>
                <c:pt idx="779">
                  <c:v>44741</c:v>
                </c:pt>
                <c:pt idx="780">
                  <c:v>44742</c:v>
                </c:pt>
                <c:pt idx="781">
                  <c:v>44743</c:v>
                </c:pt>
                <c:pt idx="782">
                  <c:v>44746</c:v>
                </c:pt>
                <c:pt idx="783">
                  <c:v>44747</c:v>
                </c:pt>
                <c:pt idx="784">
                  <c:v>44748</c:v>
                </c:pt>
                <c:pt idx="785">
                  <c:v>44749</c:v>
                </c:pt>
                <c:pt idx="786">
                  <c:v>44750</c:v>
                </c:pt>
                <c:pt idx="787">
                  <c:v>44753</c:v>
                </c:pt>
                <c:pt idx="788">
                  <c:v>44754</c:v>
                </c:pt>
                <c:pt idx="789">
                  <c:v>44755</c:v>
                </c:pt>
                <c:pt idx="790">
                  <c:v>44756</c:v>
                </c:pt>
                <c:pt idx="791">
                  <c:v>44757</c:v>
                </c:pt>
                <c:pt idx="792">
                  <c:v>44760</c:v>
                </c:pt>
                <c:pt idx="793">
                  <c:v>44761</c:v>
                </c:pt>
                <c:pt idx="794">
                  <c:v>44762</c:v>
                </c:pt>
                <c:pt idx="795">
                  <c:v>44763</c:v>
                </c:pt>
                <c:pt idx="796">
                  <c:v>44764</c:v>
                </c:pt>
                <c:pt idx="797">
                  <c:v>44767</c:v>
                </c:pt>
                <c:pt idx="798">
                  <c:v>44768</c:v>
                </c:pt>
                <c:pt idx="799">
                  <c:v>44769</c:v>
                </c:pt>
                <c:pt idx="800">
                  <c:v>44770</c:v>
                </c:pt>
                <c:pt idx="801">
                  <c:v>44771</c:v>
                </c:pt>
                <c:pt idx="802">
                  <c:v>44774</c:v>
                </c:pt>
                <c:pt idx="803">
                  <c:v>44775</c:v>
                </c:pt>
                <c:pt idx="804">
                  <c:v>44776</c:v>
                </c:pt>
                <c:pt idx="805">
                  <c:v>44777</c:v>
                </c:pt>
                <c:pt idx="806">
                  <c:v>44778</c:v>
                </c:pt>
                <c:pt idx="807">
                  <c:v>44781</c:v>
                </c:pt>
                <c:pt idx="808">
                  <c:v>44782</c:v>
                </c:pt>
                <c:pt idx="809">
                  <c:v>44783</c:v>
                </c:pt>
                <c:pt idx="810">
                  <c:v>44784</c:v>
                </c:pt>
                <c:pt idx="811">
                  <c:v>44790</c:v>
                </c:pt>
                <c:pt idx="812">
                  <c:v>44791</c:v>
                </c:pt>
                <c:pt idx="813">
                  <c:v>44792</c:v>
                </c:pt>
                <c:pt idx="814">
                  <c:v>44795</c:v>
                </c:pt>
                <c:pt idx="815">
                  <c:v>44796</c:v>
                </c:pt>
                <c:pt idx="816">
                  <c:v>44797</c:v>
                </c:pt>
                <c:pt idx="817">
                  <c:v>44798</c:v>
                </c:pt>
                <c:pt idx="818">
                  <c:v>44799</c:v>
                </c:pt>
                <c:pt idx="819">
                  <c:v>44802</c:v>
                </c:pt>
                <c:pt idx="820">
                  <c:v>44803</c:v>
                </c:pt>
                <c:pt idx="821">
                  <c:v>44804</c:v>
                </c:pt>
                <c:pt idx="822">
                  <c:v>44805</c:v>
                </c:pt>
                <c:pt idx="823">
                  <c:v>44806</c:v>
                </c:pt>
                <c:pt idx="824">
                  <c:v>44809</c:v>
                </c:pt>
                <c:pt idx="825">
                  <c:v>44810</c:v>
                </c:pt>
                <c:pt idx="826">
                  <c:v>44811</c:v>
                </c:pt>
                <c:pt idx="827">
                  <c:v>44812</c:v>
                </c:pt>
                <c:pt idx="828">
                  <c:v>44813</c:v>
                </c:pt>
                <c:pt idx="829">
                  <c:v>44816</c:v>
                </c:pt>
                <c:pt idx="830">
                  <c:v>44817</c:v>
                </c:pt>
                <c:pt idx="831">
                  <c:v>44818</c:v>
                </c:pt>
                <c:pt idx="832">
                  <c:v>44819</c:v>
                </c:pt>
                <c:pt idx="833">
                  <c:v>44820</c:v>
                </c:pt>
                <c:pt idx="834">
                  <c:v>44823</c:v>
                </c:pt>
                <c:pt idx="835">
                  <c:v>44824</c:v>
                </c:pt>
                <c:pt idx="836">
                  <c:v>44825</c:v>
                </c:pt>
                <c:pt idx="837">
                  <c:v>44826</c:v>
                </c:pt>
                <c:pt idx="838">
                  <c:v>44827</c:v>
                </c:pt>
                <c:pt idx="839">
                  <c:v>44830</c:v>
                </c:pt>
                <c:pt idx="840">
                  <c:v>44831</c:v>
                </c:pt>
                <c:pt idx="841">
                  <c:v>44832</c:v>
                </c:pt>
                <c:pt idx="842">
                  <c:v>44833</c:v>
                </c:pt>
                <c:pt idx="843">
                  <c:v>44834</c:v>
                </c:pt>
                <c:pt idx="844">
                  <c:v>44837</c:v>
                </c:pt>
                <c:pt idx="845">
                  <c:v>44838</c:v>
                </c:pt>
                <c:pt idx="846">
                  <c:v>44839</c:v>
                </c:pt>
                <c:pt idx="847">
                  <c:v>44840</c:v>
                </c:pt>
                <c:pt idx="848">
                  <c:v>44841</c:v>
                </c:pt>
                <c:pt idx="849">
                  <c:v>44844</c:v>
                </c:pt>
                <c:pt idx="850">
                  <c:v>44845</c:v>
                </c:pt>
                <c:pt idx="851">
                  <c:v>44846</c:v>
                </c:pt>
                <c:pt idx="852">
                  <c:v>44847</c:v>
                </c:pt>
                <c:pt idx="853">
                  <c:v>44848</c:v>
                </c:pt>
                <c:pt idx="854">
                  <c:v>44851</c:v>
                </c:pt>
                <c:pt idx="855">
                  <c:v>44852</c:v>
                </c:pt>
                <c:pt idx="856">
                  <c:v>44853</c:v>
                </c:pt>
                <c:pt idx="857">
                  <c:v>44854</c:v>
                </c:pt>
                <c:pt idx="858">
                  <c:v>44855</c:v>
                </c:pt>
                <c:pt idx="859">
                  <c:v>44858</c:v>
                </c:pt>
                <c:pt idx="860">
                  <c:v>44859</c:v>
                </c:pt>
                <c:pt idx="861">
                  <c:v>44860</c:v>
                </c:pt>
                <c:pt idx="862">
                  <c:v>44861</c:v>
                </c:pt>
                <c:pt idx="863">
                  <c:v>44862</c:v>
                </c:pt>
                <c:pt idx="864">
                  <c:v>44865</c:v>
                </c:pt>
                <c:pt idx="865">
                  <c:v>44866</c:v>
                </c:pt>
                <c:pt idx="866">
                  <c:v>44867</c:v>
                </c:pt>
                <c:pt idx="867">
                  <c:v>44868</c:v>
                </c:pt>
                <c:pt idx="868">
                  <c:v>44869</c:v>
                </c:pt>
                <c:pt idx="869">
                  <c:v>44872</c:v>
                </c:pt>
                <c:pt idx="870">
                  <c:v>44873</c:v>
                </c:pt>
                <c:pt idx="871">
                  <c:v>44874</c:v>
                </c:pt>
                <c:pt idx="872">
                  <c:v>44875</c:v>
                </c:pt>
                <c:pt idx="873">
                  <c:v>44876</c:v>
                </c:pt>
                <c:pt idx="874">
                  <c:v>44879</c:v>
                </c:pt>
                <c:pt idx="875">
                  <c:v>44880</c:v>
                </c:pt>
                <c:pt idx="876">
                  <c:v>44881</c:v>
                </c:pt>
                <c:pt idx="877">
                  <c:v>44882</c:v>
                </c:pt>
                <c:pt idx="878">
                  <c:v>44883</c:v>
                </c:pt>
                <c:pt idx="879">
                  <c:v>44886</c:v>
                </c:pt>
                <c:pt idx="880">
                  <c:v>44887</c:v>
                </c:pt>
                <c:pt idx="881">
                  <c:v>44888</c:v>
                </c:pt>
                <c:pt idx="882">
                  <c:v>44889</c:v>
                </c:pt>
                <c:pt idx="883">
                  <c:v>44890</c:v>
                </c:pt>
                <c:pt idx="884">
                  <c:v>44893</c:v>
                </c:pt>
                <c:pt idx="885">
                  <c:v>44894</c:v>
                </c:pt>
                <c:pt idx="886">
                  <c:v>44895</c:v>
                </c:pt>
                <c:pt idx="887">
                  <c:v>44896</c:v>
                </c:pt>
                <c:pt idx="888">
                  <c:v>44897</c:v>
                </c:pt>
                <c:pt idx="889">
                  <c:v>44900</c:v>
                </c:pt>
                <c:pt idx="890">
                  <c:v>44901</c:v>
                </c:pt>
                <c:pt idx="891">
                  <c:v>44902</c:v>
                </c:pt>
                <c:pt idx="892">
                  <c:v>44903</c:v>
                </c:pt>
                <c:pt idx="893">
                  <c:v>44904</c:v>
                </c:pt>
                <c:pt idx="894">
                  <c:v>44907</c:v>
                </c:pt>
                <c:pt idx="895">
                  <c:v>44908</c:v>
                </c:pt>
                <c:pt idx="896">
                  <c:v>44909</c:v>
                </c:pt>
                <c:pt idx="897">
                  <c:v>44910</c:v>
                </c:pt>
                <c:pt idx="898">
                  <c:v>44911</c:v>
                </c:pt>
                <c:pt idx="899">
                  <c:v>44914</c:v>
                </c:pt>
                <c:pt idx="900">
                  <c:v>44915</c:v>
                </c:pt>
                <c:pt idx="901">
                  <c:v>44916</c:v>
                </c:pt>
                <c:pt idx="902">
                  <c:v>44917</c:v>
                </c:pt>
                <c:pt idx="903">
                  <c:v>44918</c:v>
                </c:pt>
                <c:pt idx="904">
                  <c:v>44921</c:v>
                </c:pt>
                <c:pt idx="905">
                  <c:v>44922</c:v>
                </c:pt>
                <c:pt idx="906">
                  <c:v>44923</c:v>
                </c:pt>
                <c:pt idx="907">
                  <c:v>44924</c:v>
                </c:pt>
                <c:pt idx="908">
                  <c:v>44925</c:v>
                </c:pt>
                <c:pt idx="909">
                  <c:v>44928</c:v>
                </c:pt>
                <c:pt idx="910">
                  <c:v>44929</c:v>
                </c:pt>
                <c:pt idx="911">
                  <c:v>44930</c:v>
                </c:pt>
                <c:pt idx="912">
                  <c:v>44931</c:v>
                </c:pt>
                <c:pt idx="913">
                  <c:v>44932</c:v>
                </c:pt>
                <c:pt idx="914">
                  <c:v>44932</c:v>
                </c:pt>
                <c:pt idx="915">
                  <c:v>44935</c:v>
                </c:pt>
                <c:pt idx="916">
                  <c:v>44936</c:v>
                </c:pt>
                <c:pt idx="917">
                  <c:v>44937</c:v>
                </c:pt>
                <c:pt idx="918">
                  <c:v>44938</c:v>
                </c:pt>
                <c:pt idx="919">
                  <c:v>44939</c:v>
                </c:pt>
                <c:pt idx="920">
                  <c:v>44942</c:v>
                </c:pt>
                <c:pt idx="921">
                  <c:v>44943</c:v>
                </c:pt>
                <c:pt idx="922">
                  <c:v>44944</c:v>
                </c:pt>
                <c:pt idx="923">
                  <c:v>44945</c:v>
                </c:pt>
                <c:pt idx="924">
                  <c:v>44946</c:v>
                </c:pt>
                <c:pt idx="925">
                  <c:v>44949</c:v>
                </c:pt>
                <c:pt idx="926">
                  <c:v>44950</c:v>
                </c:pt>
                <c:pt idx="927">
                  <c:v>44951</c:v>
                </c:pt>
                <c:pt idx="928">
                  <c:v>44952</c:v>
                </c:pt>
                <c:pt idx="929">
                  <c:v>44953</c:v>
                </c:pt>
                <c:pt idx="930">
                  <c:v>44956</c:v>
                </c:pt>
                <c:pt idx="931">
                  <c:v>44957</c:v>
                </c:pt>
                <c:pt idx="932">
                  <c:v>44958</c:v>
                </c:pt>
                <c:pt idx="933">
                  <c:v>44959</c:v>
                </c:pt>
                <c:pt idx="934">
                  <c:v>44960</c:v>
                </c:pt>
                <c:pt idx="935">
                  <c:v>44963</c:v>
                </c:pt>
                <c:pt idx="936">
                  <c:v>44964</c:v>
                </c:pt>
                <c:pt idx="937">
                  <c:v>44965</c:v>
                </c:pt>
                <c:pt idx="938">
                  <c:v>44966</c:v>
                </c:pt>
                <c:pt idx="939">
                  <c:v>44967</c:v>
                </c:pt>
                <c:pt idx="940">
                  <c:v>44970</c:v>
                </c:pt>
                <c:pt idx="941">
                  <c:v>44971</c:v>
                </c:pt>
                <c:pt idx="942">
                  <c:v>44972</c:v>
                </c:pt>
                <c:pt idx="943">
                  <c:v>44973</c:v>
                </c:pt>
                <c:pt idx="944">
                  <c:v>44974</c:v>
                </c:pt>
                <c:pt idx="945">
                  <c:v>44977</c:v>
                </c:pt>
                <c:pt idx="946">
                  <c:v>44978</c:v>
                </c:pt>
                <c:pt idx="947">
                  <c:v>44979</c:v>
                </c:pt>
                <c:pt idx="948">
                  <c:v>44980</c:v>
                </c:pt>
                <c:pt idx="949">
                  <c:v>44981</c:v>
                </c:pt>
                <c:pt idx="950">
                  <c:v>44984</c:v>
                </c:pt>
                <c:pt idx="951">
                  <c:v>44985</c:v>
                </c:pt>
                <c:pt idx="952">
                  <c:v>44986</c:v>
                </c:pt>
                <c:pt idx="953">
                  <c:v>44987</c:v>
                </c:pt>
                <c:pt idx="954">
                  <c:v>44988</c:v>
                </c:pt>
                <c:pt idx="955">
                  <c:v>44991</c:v>
                </c:pt>
                <c:pt idx="956">
                  <c:v>44992</c:v>
                </c:pt>
                <c:pt idx="957">
                  <c:v>44993</c:v>
                </c:pt>
                <c:pt idx="958">
                  <c:v>44994</c:v>
                </c:pt>
                <c:pt idx="959">
                  <c:v>44995</c:v>
                </c:pt>
                <c:pt idx="960">
                  <c:v>44998</c:v>
                </c:pt>
                <c:pt idx="961">
                  <c:v>44999</c:v>
                </c:pt>
                <c:pt idx="962">
                  <c:v>45000</c:v>
                </c:pt>
                <c:pt idx="963">
                  <c:v>45001</c:v>
                </c:pt>
                <c:pt idx="964">
                  <c:v>45002</c:v>
                </c:pt>
                <c:pt idx="965">
                  <c:v>45005</c:v>
                </c:pt>
                <c:pt idx="966">
                  <c:v>45006</c:v>
                </c:pt>
                <c:pt idx="967">
                  <c:v>45007</c:v>
                </c:pt>
                <c:pt idx="968">
                  <c:v>45008</c:v>
                </c:pt>
                <c:pt idx="969">
                  <c:v>45009</c:v>
                </c:pt>
                <c:pt idx="970">
                  <c:v>45012</c:v>
                </c:pt>
                <c:pt idx="971">
                  <c:v>45013</c:v>
                </c:pt>
                <c:pt idx="972">
                  <c:v>45014</c:v>
                </c:pt>
              </c:numCache>
            </c:numRef>
          </c:cat>
          <c:val>
            <c:numRef>
              <c:f>'ND clients perf'!$AC$3:$AC$975</c:f>
              <c:numCache>
                <c:formatCode>0.0</c:formatCode>
                <c:ptCount val="973"/>
                <c:pt idx="0" formatCode="General">
                  <c:v>100</c:v>
                </c:pt>
                <c:pt idx="1">
                  <c:v>100</c:v>
                </c:pt>
                <c:pt idx="2">
                  <c:v>99.408786668032647</c:v>
                </c:pt>
                <c:pt idx="3">
                  <c:v>99.016494211658639</c:v>
                </c:pt>
                <c:pt idx="4">
                  <c:v>99.596608954000615</c:v>
                </c:pt>
                <c:pt idx="5">
                  <c:v>99.647833213810074</c:v>
                </c:pt>
                <c:pt idx="6">
                  <c:v>98.899532151760411</c:v>
                </c:pt>
                <c:pt idx="7">
                  <c:v>99.005395622033262</c:v>
                </c:pt>
                <c:pt idx="8">
                  <c:v>99.404517979715195</c:v>
                </c:pt>
                <c:pt idx="9">
                  <c:v>99.804920943892355</c:v>
                </c:pt>
                <c:pt idx="10">
                  <c:v>100.63133900215139</c:v>
                </c:pt>
                <c:pt idx="11">
                  <c:v>100.33808011474233</c:v>
                </c:pt>
                <c:pt idx="12">
                  <c:v>98.986186524604719</c:v>
                </c:pt>
                <c:pt idx="13">
                  <c:v>98.828245056858918</c:v>
                </c:pt>
                <c:pt idx="14">
                  <c:v>100.11055902742203</c:v>
                </c:pt>
                <c:pt idx="15">
                  <c:v>99.39043130826758</c:v>
                </c:pt>
                <c:pt idx="16">
                  <c:v>100.35387426151692</c:v>
                </c:pt>
                <c:pt idx="17">
                  <c:v>100.29838131339002</c:v>
                </c:pt>
                <c:pt idx="18">
                  <c:v>100.09860670013317</c:v>
                </c:pt>
                <c:pt idx="19">
                  <c:v>99.991889492196833</c:v>
                </c:pt>
                <c:pt idx="20">
                  <c:v>99.018628555817358</c:v>
                </c:pt>
                <c:pt idx="21">
                  <c:v>98.161902810504372</c:v>
                </c:pt>
                <c:pt idx="22">
                  <c:v>96.979903015401419</c:v>
                </c:pt>
                <c:pt idx="23">
                  <c:v>96.487723252398993</c:v>
                </c:pt>
                <c:pt idx="24">
                  <c:v>95.176382201277193</c:v>
                </c:pt>
                <c:pt idx="25">
                  <c:v>95.806867465765094</c:v>
                </c:pt>
                <c:pt idx="26">
                  <c:v>95.251511115664371</c:v>
                </c:pt>
                <c:pt idx="27">
                  <c:v>96.106102516818623</c:v>
                </c:pt>
                <c:pt idx="28">
                  <c:v>97.387135880886504</c:v>
                </c:pt>
                <c:pt idx="29">
                  <c:v>100.98222518184612</c:v>
                </c:pt>
                <c:pt idx="30">
                  <c:v>99.964996755796861</c:v>
                </c:pt>
                <c:pt idx="31">
                  <c:v>100.2108732028822</c:v>
                </c:pt>
                <c:pt idx="32">
                  <c:v>99.520626301949918</c:v>
                </c:pt>
                <c:pt idx="33">
                  <c:v>101.1175426015094</c:v>
                </c:pt>
                <c:pt idx="34">
                  <c:v>101.8060820271147</c:v>
                </c:pt>
                <c:pt idx="35">
                  <c:v>101.84023153365433</c:v>
                </c:pt>
                <c:pt idx="36">
                  <c:v>101.26267800430281</c:v>
                </c:pt>
                <c:pt idx="37">
                  <c:v>101.98664754294298</c:v>
                </c:pt>
                <c:pt idx="38">
                  <c:v>101.78943414267663</c:v>
                </c:pt>
                <c:pt idx="39">
                  <c:v>103.20450431991254</c:v>
                </c:pt>
                <c:pt idx="40">
                  <c:v>102.63335382303724</c:v>
                </c:pt>
                <c:pt idx="41">
                  <c:v>101.11455451968716</c:v>
                </c:pt>
                <c:pt idx="42">
                  <c:v>101.34420995116619</c:v>
                </c:pt>
                <c:pt idx="43">
                  <c:v>101.78858040501314</c:v>
                </c:pt>
                <c:pt idx="44">
                  <c:v>102.15483386265068</c:v>
                </c:pt>
                <c:pt idx="45">
                  <c:v>101.64771369053717</c:v>
                </c:pt>
                <c:pt idx="46">
                  <c:v>101.71473209712121</c:v>
                </c:pt>
                <c:pt idx="47">
                  <c:v>100.93996516750335</c:v>
                </c:pt>
                <c:pt idx="48">
                  <c:v>99.649540689137055</c:v>
                </c:pt>
                <c:pt idx="49">
                  <c:v>99.814738927022532</c:v>
                </c:pt>
                <c:pt idx="50">
                  <c:v>99.814312058190794</c:v>
                </c:pt>
                <c:pt idx="51">
                  <c:v>101.01210600006831</c:v>
                </c:pt>
                <c:pt idx="52">
                  <c:v>100.09305740532051</c:v>
                </c:pt>
                <c:pt idx="53">
                  <c:v>99.884318546597001</c:v>
                </c:pt>
                <c:pt idx="54">
                  <c:v>100.71073660485608</c:v>
                </c:pt>
                <c:pt idx="55">
                  <c:v>101.14699655089984</c:v>
                </c:pt>
                <c:pt idx="56">
                  <c:v>101.09577229109041</c:v>
                </c:pt>
                <c:pt idx="57">
                  <c:v>100.64585254243079</c:v>
                </c:pt>
                <c:pt idx="58">
                  <c:v>101.30109619915997</c:v>
                </c:pt>
                <c:pt idx="59">
                  <c:v>101.68271693474031</c:v>
                </c:pt>
                <c:pt idx="60">
                  <c:v>101.73778301403549</c:v>
                </c:pt>
                <c:pt idx="61">
                  <c:v>101.99390431308272</c:v>
                </c:pt>
                <c:pt idx="62">
                  <c:v>100.83623604138924</c:v>
                </c:pt>
                <c:pt idx="63">
                  <c:v>98.680121572243323</c:v>
                </c:pt>
                <c:pt idx="64">
                  <c:v>98.657070655329065</c:v>
                </c:pt>
                <c:pt idx="65">
                  <c:v>98.170440187139334</c:v>
                </c:pt>
                <c:pt idx="66">
                  <c:v>98.887579824471572</c:v>
                </c:pt>
                <c:pt idx="67">
                  <c:v>98.628043574770402</c:v>
                </c:pt>
                <c:pt idx="68">
                  <c:v>98.934108527131841</c:v>
                </c:pt>
                <c:pt idx="69">
                  <c:v>99.568008742273733</c:v>
                </c:pt>
                <c:pt idx="70">
                  <c:v>99.780589420482926</c:v>
                </c:pt>
                <c:pt idx="71">
                  <c:v>99.0071030973603</c:v>
                </c:pt>
                <c:pt idx="72">
                  <c:v>97.490438138168969</c:v>
                </c:pt>
                <c:pt idx="73">
                  <c:v>96.866782774988963</c:v>
                </c:pt>
                <c:pt idx="74">
                  <c:v>96.737441518970101</c:v>
                </c:pt>
                <c:pt idx="75">
                  <c:v>96.22733326503436</c:v>
                </c:pt>
                <c:pt idx="76">
                  <c:v>96.063842502475893</c:v>
                </c:pt>
                <c:pt idx="77">
                  <c:v>95.526414643308456</c:v>
                </c:pt>
                <c:pt idx="78">
                  <c:v>94.640234948605041</c:v>
                </c:pt>
                <c:pt idx="79">
                  <c:v>94.918553426903031</c:v>
                </c:pt>
                <c:pt idx="80">
                  <c:v>93.740395451285778</c:v>
                </c:pt>
                <c:pt idx="81">
                  <c:v>93.888518935901416</c:v>
                </c:pt>
                <c:pt idx="82">
                  <c:v>92.738107434347612</c:v>
                </c:pt>
                <c:pt idx="83">
                  <c:v>93.46933374312745</c:v>
                </c:pt>
                <c:pt idx="84">
                  <c:v>92.677492060239771</c:v>
                </c:pt>
                <c:pt idx="85">
                  <c:v>94.188180855786683</c:v>
                </c:pt>
                <c:pt idx="86">
                  <c:v>94.847266332001567</c:v>
                </c:pt>
                <c:pt idx="87">
                  <c:v>93.278096506505548</c:v>
                </c:pt>
                <c:pt idx="88">
                  <c:v>94.162141857050216</c:v>
                </c:pt>
                <c:pt idx="89">
                  <c:v>94.31922958713254</c:v>
                </c:pt>
                <c:pt idx="90">
                  <c:v>94.371307584605475</c:v>
                </c:pt>
                <c:pt idx="91">
                  <c:v>94.056278386777393</c:v>
                </c:pt>
                <c:pt idx="92">
                  <c:v>93.217054263565984</c:v>
                </c:pt>
                <c:pt idx="93">
                  <c:v>91.702950517365096</c:v>
                </c:pt>
                <c:pt idx="94">
                  <c:v>92.454239661236954</c:v>
                </c:pt>
                <c:pt idx="95">
                  <c:v>94.405030222313357</c:v>
                </c:pt>
                <c:pt idx="96">
                  <c:v>94.810555612471461</c:v>
                </c:pt>
                <c:pt idx="97">
                  <c:v>94.304716046853187</c:v>
                </c:pt>
                <c:pt idx="98">
                  <c:v>93.469760611959202</c:v>
                </c:pt>
                <c:pt idx="99">
                  <c:v>94.109636990745543</c:v>
                </c:pt>
                <c:pt idx="100">
                  <c:v>92.185739166069098</c:v>
                </c:pt>
                <c:pt idx="101">
                  <c:v>92.584861523751016</c:v>
                </c:pt>
                <c:pt idx="102">
                  <c:v>92.612607997814479</c:v>
                </c:pt>
                <c:pt idx="103">
                  <c:v>93.45183212102593</c:v>
                </c:pt>
                <c:pt idx="104">
                  <c:v>93.937181982720404</c:v>
                </c:pt>
                <c:pt idx="105">
                  <c:v>94.215927329850146</c:v>
                </c:pt>
                <c:pt idx="106">
                  <c:v>93.764300105863526</c:v>
                </c:pt>
                <c:pt idx="107">
                  <c:v>94.559129870573429</c:v>
                </c:pt>
                <c:pt idx="108">
                  <c:v>93.941023802206118</c:v>
                </c:pt>
                <c:pt idx="109">
                  <c:v>92.353925485776799</c:v>
                </c:pt>
                <c:pt idx="110">
                  <c:v>92.550712017211424</c:v>
                </c:pt>
                <c:pt idx="111">
                  <c:v>91.39090940135921</c:v>
                </c:pt>
                <c:pt idx="112">
                  <c:v>96.252091657275614</c:v>
                </c:pt>
                <c:pt idx="113">
                  <c:v>99.035276440255501</c:v>
                </c:pt>
                <c:pt idx="114">
                  <c:v>97.66929617867028</c:v>
                </c:pt>
                <c:pt idx="115">
                  <c:v>98.787692517843183</c:v>
                </c:pt>
                <c:pt idx="116">
                  <c:v>98.28569477171061</c:v>
                </c:pt>
                <c:pt idx="117">
                  <c:v>97.96170132841587</c:v>
                </c:pt>
                <c:pt idx="118">
                  <c:v>96.983744834887204</c:v>
                </c:pt>
                <c:pt idx="119">
                  <c:v>96.591879247344934</c:v>
                </c:pt>
                <c:pt idx="120">
                  <c:v>95.403049550934043</c:v>
                </c:pt>
                <c:pt idx="121">
                  <c:v>94.990267390636234</c:v>
                </c:pt>
                <c:pt idx="122">
                  <c:v>96.585903083700472</c:v>
                </c:pt>
                <c:pt idx="123">
                  <c:v>95.913584673701507</c:v>
                </c:pt>
                <c:pt idx="124">
                  <c:v>96.515469726462484</c:v>
                </c:pt>
                <c:pt idx="125">
                  <c:v>96.823669022982671</c:v>
                </c:pt>
                <c:pt idx="126">
                  <c:v>97.567701396714867</c:v>
                </c:pt>
                <c:pt idx="127">
                  <c:v>97.872485742581091</c:v>
                </c:pt>
                <c:pt idx="128">
                  <c:v>98.917033773862045</c:v>
                </c:pt>
                <c:pt idx="129">
                  <c:v>99.561605709797576</c:v>
                </c:pt>
                <c:pt idx="130">
                  <c:v>98.934108527131869</c:v>
                </c:pt>
                <c:pt idx="131">
                  <c:v>99.068572209131673</c:v>
                </c:pt>
                <c:pt idx="132">
                  <c:v>98.885018611481158</c:v>
                </c:pt>
                <c:pt idx="133">
                  <c:v>98.89611720110652</c:v>
                </c:pt>
                <c:pt idx="134">
                  <c:v>100.62877778916103</c:v>
                </c:pt>
                <c:pt idx="135">
                  <c:v>101.11754260150951</c:v>
                </c:pt>
                <c:pt idx="136">
                  <c:v>101.40226411228367</c:v>
                </c:pt>
                <c:pt idx="137">
                  <c:v>101.51453061503271</c:v>
                </c:pt>
                <c:pt idx="138">
                  <c:v>101.94737561042253</c:v>
                </c:pt>
                <c:pt idx="139">
                  <c:v>101.74162483352127</c:v>
                </c:pt>
                <c:pt idx="140">
                  <c:v>102.1586756821365</c:v>
                </c:pt>
                <c:pt idx="141">
                  <c:v>102.55139500734222</c:v>
                </c:pt>
                <c:pt idx="142">
                  <c:v>101.66436157497533</c:v>
                </c:pt>
                <c:pt idx="143">
                  <c:v>101.08638117679212</c:v>
                </c:pt>
                <c:pt idx="144">
                  <c:v>101.35658914728694</c:v>
                </c:pt>
                <c:pt idx="145">
                  <c:v>101.46245261755979</c:v>
                </c:pt>
                <c:pt idx="146">
                  <c:v>101.93713075846067</c:v>
                </c:pt>
                <c:pt idx="147">
                  <c:v>102.44083597992022</c:v>
                </c:pt>
                <c:pt idx="148">
                  <c:v>102.17873851722854</c:v>
                </c:pt>
                <c:pt idx="149">
                  <c:v>101.71772017894352</c:v>
                </c:pt>
                <c:pt idx="150">
                  <c:v>103.07815114571606</c:v>
                </c:pt>
                <c:pt idx="151">
                  <c:v>102.77037871802766</c:v>
                </c:pt>
                <c:pt idx="152">
                  <c:v>103.30823344602682</c:v>
                </c:pt>
                <c:pt idx="153">
                  <c:v>103.73894409725793</c:v>
                </c:pt>
                <c:pt idx="154">
                  <c:v>102.9270395792782</c:v>
                </c:pt>
                <c:pt idx="155">
                  <c:v>102.86002117269418</c:v>
                </c:pt>
                <c:pt idx="156">
                  <c:v>102.39900283440917</c:v>
                </c:pt>
                <c:pt idx="157">
                  <c:v>102.81733428951965</c:v>
                </c:pt>
                <c:pt idx="158">
                  <c:v>102.60560734897393</c:v>
                </c:pt>
                <c:pt idx="159">
                  <c:v>101.22596728477285</c:v>
                </c:pt>
                <c:pt idx="160">
                  <c:v>101.68143632824516</c:v>
                </c:pt>
                <c:pt idx="161">
                  <c:v>102.20776559778722</c:v>
                </c:pt>
                <c:pt idx="162">
                  <c:v>103.18871017313811</c:v>
                </c:pt>
                <c:pt idx="163">
                  <c:v>102.9091110883449</c:v>
                </c:pt>
                <c:pt idx="164">
                  <c:v>103.85718676365138</c:v>
                </c:pt>
                <c:pt idx="165">
                  <c:v>104.34082915001891</c:v>
                </c:pt>
                <c:pt idx="166">
                  <c:v>104.66567633097713</c:v>
                </c:pt>
                <c:pt idx="167">
                  <c:v>104.76897858825951</c:v>
                </c:pt>
                <c:pt idx="168">
                  <c:v>104.6917153297136</c:v>
                </c:pt>
                <c:pt idx="169">
                  <c:v>103.52892463203918</c:v>
                </c:pt>
                <c:pt idx="170">
                  <c:v>104.63280743093276</c:v>
                </c:pt>
                <c:pt idx="171">
                  <c:v>103.88664071304181</c:v>
                </c:pt>
                <c:pt idx="172">
                  <c:v>104.00659085476229</c:v>
                </c:pt>
                <c:pt idx="173">
                  <c:v>104.8577673052626</c:v>
                </c:pt>
                <c:pt idx="174">
                  <c:v>104.38351603319344</c:v>
                </c:pt>
                <c:pt idx="175">
                  <c:v>102.38918485127901</c:v>
                </c:pt>
                <c:pt idx="176">
                  <c:v>102.90057371171</c:v>
                </c:pt>
                <c:pt idx="177">
                  <c:v>102.66494211658654</c:v>
                </c:pt>
                <c:pt idx="178">
                  <c:v>104.29173923436818</c:v>
                </c:pt>
                <c:pt idx="179">
                  <c:v>104.64091793873591</c:v>
                </c:pt>
                <c:pt idx="180">
                  <c:v>105.26201208892545</c:v>
                </c:pt>
                <c:pt idx="181">
                  <c:v>105.37940101765541</c:v>
                </c:pt>
                <c:pt idx="182">
                  <c:v>105.48355701260131</c:v>
                </c:pt>
                <c:pt idx="183">
                  <c:v>105.45666427620135</c:v>
                </c:pt>
                <c:pt idx="184">
                  <c:v>104.36558754226013</c:v>
                </c:pt>
                <c:pt idx="185">
                  <c:v>103.8985930403307</c:v>
                </c:pt>
                <c:pt idx="186">
                  <c:v>103.36116518116323</c:v>
                </c:pt>
                <c:pt idx="187">
                  <c:v>103.98823549499721</c:v>
                </c:pt>
                <c:pt idx="188">
                  <c:v>104.56792336850742</c:v>
                </c:pt>
                <c:pt idx="189">
                  <c:v>103.46446743844562</c:v>
                </c:pt>
                <c:pt idx="190">
                  <c:v>102.92490523511944</c:v>
                </c:pt>
                <c:pt idx="191">
                  <c:v>103.55410989311216</c:v>
                </c:pt>
                <c:pt idx="192">
                  <c:v>102.7541577024213</c:v>
                </c:pt>
                <c:pt idx="193">
                  <c:v>102.12495304442861</c:v>
                </c:pt>
                <c:pt idx="194">
                  <c:v>99.954751903835088</c:v>
                </c:pt>
                <c:pt idx="195">
                  <c:v>102.27478400437124</c:v>
                </c:pt>
                <c:pt idx="196">
                  <c:v>103.20962674589364</c:v>
                </c:pt>
                <c:pt idx="197">
                  <c:v>103.62625072567715</c:v>
                </c:pt>
                <c:pt idx="198">
                  <c:v>104.16623979783506</c:v>
                </c:pt>
                <c:pt idx="199">
                  <c:v>103.93957244817824</c:v>
                </c:pt>
                <c:pt idx="200">
                  <c:v>103.41708499812189</c:v>
                </c:pt>
                <c:pt idx="201">
                  <c:v>102.83953146877039</c:v>
                </c:pt>
                <c:pt idx="202">
                  <c:v>102.38448929412982</c:v>
                </c:pt>
                <c:pt idx="203">
                  <c:v>103.52337533722648</c:v>
                </c:pt>
                <c:pt idx="204">
                  <c:v>103.1387665198239</c:v>
                </c:pt>
                <c:pt idx="205">
                  <c:v>100.99204316497638</c:v>
                </c:pt>
                <c:pt idx="206">
                  <c:v>100.72311580097677</c:v>
                </c:pt>
                <c:pt idx="207">
                  <c:v>99.703753030768809</c:v>
                </c:pt>
                <c:pt idx="208">
                  <c:v>99.317863606870972</c:v>
                </c:pt>
                <c:pt idx="209">
                  <c:v>95.633558720076579</c:v>
                </c:pt>
                <c:pt idx="210">
                  <c:v>95.044479732267959</c:v>
                </c:pt>
                <c:pt idx="211">
                  <c:v>96.50052931735145</c:v>
                </c:pt>
                <c:pt idx="212">
                  <c:v>96.054024519345788</c:v>
                </c:pt>
                <c:pt idx="213">
                  <c:v>96.207697298774121</c:v>
                </c:pt>
                <c:pt idx="214">
                  <c:v>93.821073660485709</c:v>
                </c:pt>
                <c:pt idx="215">
                  <c:v>89.227965030905409</c:v>
                </c:pt>
                <c:pt idx="216">
                  <c:v>89.287299798518006</c:v>
                </c:pt>
                <c:pt idx="217">
                  <c:v>81.874722535259451</c:v>
                </c:pt>
                <c:pt idx="218">
                  <c:v>84.991291875832502</c:v>
                </c:pt>
                <c:pt idx="219">
                  <c:v>78.521667861899473</c:v>
                </c:pt>
                <c:pt idx="220">
                  <c:v>76.555083154048504</c:v>
                </c:pt>
                <c:pt idx="221">
                  <c:v>72.301335245705772</c:v>
                </c:pt>
                <c:pt idx="222">
                  <c:v>70.548184953727514</c:v>
                </c:pt>
                <c:pt idx="223">
                  <c:v>74.663200491752988</c:v>
                </c:pt>
                <c:pt idx="224">
                  <c:v>64.971570535805839</c:v>
                </c:pt>
                <c:pt idx="225">
                  <c:v>66.600501997746221</c:v>
                </c:pt>
                <c:pt idx="226">
                  <c:v>71.012618242666477</c:v>
                </c:pt>
                <c:pt idx="227">
                  <c:v>73.775313321722606</c:v>
                </c:pt>
                <c:pt idx="228">
                  <c:v>73.935816002458836</c:v>
                </c:pt>
                <c:pt idx="229">
                  <c:v>70.698869651333624</c:v>
                </c:pt>
                <c:pt idx="230">
                  <c:v>73.402229962777113</c:v>
                </c:pt>
                <c:pt idx="231">
                  <c:v>70.46579926920063</c:v>
                </c:pt>
                <c:pt idx="232">
                  <c:v>69.014445241266344</c:v>
                </c:pt>
                <c:pt idx="233">
                  <c:v>75.062322849434921</c:v>
                </c:pt>
                <c:pt idx="234">
                  <c:v>74.691373834648161</c:v>
                </c:pt>
                <c:pt idx="235">
                  <c:v>77.791722159614864</c:v>
                </c:pt>
                <c:pt idx="236">
                  <c:v>76.78388484786403</c:v>
                </c:pt>
                <c:pt idx="237">
                  <c:v>76.198647679541097</c:v>
                </c:pt>
                <c:pt idx="238">
                  <c:v>76.774920602397358</c:v>
                </c:pt>
                <c:pt idx="239">
                  <c:v>79.113734931530317</c:v>
                </c:pt>
                <c:pt idx="240">
                  <c:v>79.071901786019282</c:v>
                </c:pt>
                <c:pt idx="241">
                  <c:v>76.678021377591179</c:v>
                </c:pt>
                <c:pt idx="242">
                  <c:v>78.435440357886904</c:v>
                </c:pt>
                <c:pt idx="243">
                  <c:v>79.516272239866197</c:v>
                </c:pt>
                <c:pt idx="244">
                  <c:v>78.154560666598442</c:v>
                </c:pt>
                <c:pt idx="245">
                  <c:v>79.246491138203126</c:v>
                </c:pt>
                <c:pt idx="246">
                  <c:v>80.088276474405021</c:v>
                </c:pt>
                <c:pt idx="247">
                  <c:v>81.560547075094846</c:v>
                </c:pt>
                <c:pt idx="248">
                  <c:v>84.17767988252578</c:v>
                </c:pt>
                <c:pt idx="249">
                  <c:v>79.342109756514091</c:v>
                </c:pt>
                <c:pt idx="250">
                  <c:v>78.591674350305723</c:v>
                </c:pt>
                <c:pt idx="251">
                  <c:v>79.14916504456518</c:v>
                </c:pt>
                <c:pt idx="252">
                  <c:v>78.535754533347074</c:v>
                </c:pt>
                <c:pt idx="253">
                  <c:v>78.983539937847979</c:v>
                </c:pt>
                <c:pt idx="254">
                  <c:v>78.878530205238633</c:v>
                </c:pt>
                <c:pt idx="255">
                  <c:v>78.514411091759811</c:v>
                </c:pt>
                <c:pt idx="256">
                  <c:v>80.11090052248754</c:v>
                </c:pt>
                <c:pt idx="257">
                  <c:v>78.055100228801791</c:v>
                </c:pt>
                <c:pt idx="258">
                  <c:v>78.004729706655837</c:v>
                </c:pt>
                <c:pt idx="259">
                  <c:v>75.327408393948801</c:v>
                </c:pt>
                <c:pt idx="260">
                  <c:v>75.804220879008383</c:v>
                </c:pt>
                <c:pt idx="261">
                  <c:v>77.404552129221798</c:v>
                </c:pt>
                <c:pt idx="262">
                  <c:v>77.743485981627657</c:v>
                </c:pt>
                <c:pt idx="263">
                  <c:v>77.171481747088848</c:v>
                </c:pt>
                <c:pt idx="264">
                  <c:v>77.084400505412773</c:v>
                </c:pt>
                <c:pt idx="265">
                  <c:v>79.525236485332883</c:v>
                </c:pt>
                <c:pt idx="266">
                  <c:v>81.020558002936951</c:v>
                </c:pt>
                <c:pt idx="267">
                  <c:v>81.790629375405615</c:v>
                </c:pt>
                <c:pt idx="268">
                  <c:v>83.889543421097656</c:v>
                </c:pt>
                <c:pt idx="269">
                  <c:v>85.19533517740679</c:v>
                </c:pt>
                <c:pt idx="270">
                  <c:v>85.899241880954918</c:v>
                </c:pt>
                <c:pt idx="271">
                  <c:v>85.622204009152185</c:v>
                </c:pt>
                <c:pt idx="272">
                  <c:v>86.587354437728493</c:v>
                </c:pt>
                <c:pt idx="273">
                  <c:v>86.803350066591662</c:v>
                </c:pt>
                <c:pt idx="274">
                  <c:v>85.772034969094804</c:v>
                </c:pt>
                <c:pt idx="275">
                  <c:v>86.365382645220876</c:v>
                </c:pt>
                <c:pt idx="276">
                  <c:v>84.537103438855411</c:v>
                </c:pt>
                <c:pt idx="277">
                  <c:v>85.14240344227035</c:v>
                </c:pt>
                <c:pt idx="278">
                  <c:v>83.783253081993053</c:v>
                </c:pt>
                <c:pt idx="279">
                  <c:v>84.639551958474286</c:v>
                </c:pt>
                <c:pt idx="280">
                  <c:v>84.359099136017562</c:v>
                </c:pt>
                <c:pt idx="281">
                  <c:v>86.156216917665645</c:v>
                </c:pt>
                <c:pt idx="282">
                  <c:v>87.460301198647784</c:v>
                </c:pt>
                <c:pt idx="283">
                  <c:v>88.030597957859612</c:v>
                </c:pt>
                <c:pt idx="284">
                  <c:v>89.394870744117853</c:v>
                </c:pt>
                <c:pt idx="285">
                  <c:v>87.980227435713644</c:v>
                </c:pt>
                <c:pt idx="286">
                  <c:v>87.840214458901173</c:v>
                </c:pt>
                <c:pt idx="287">
                  <c:v>88.643581600245966</c:v>
                </c:pt>
                <c:pt idx="288">
                  <c:v>88.040842809821498</c:v>
                </c:pt>
                <c:pt idx="289">
                  <c:v>87.952907830481948</c:v>
                </c:pt>
                <c:pt idx="290">
                  <c:v>89.04526517091837</c:v>
                </c:pt>
                <c:pt idx="291">
                  <c:v>90.083837038554918</c:v>
                </c:pt>
                <c:pt idx="292">
                  <c:v>90.55894204828752</c:v>
                </c:pt>
                <c:pt idx="293">
                  <c:v>91.893334016323564</c:v>
                </c:pt>
                <c:pt idx="294">
                  <c:v>92.200679575180231</c:v>
                </c:pt>
                <c:pt idx="295">
                  <c:v>91.399019909162405</c:v>
                </c:pt>
                <c:pt idx="296">
                  <c:v>92.318495372741978</c:v>
                </c:pt>
                <c:pt idx="297">
                  <c:v>91.930898473517146</c:v>
                </c:pt>
                <c:pt idx="298">
                  <c:v>92.226718573916699</c:v>
                </c:pt>
                <c:pt idx="299">
                  <c:v>90.558942048287491</c:v>
                </c:pt>
                <c:pt idx="300">
                  <c:v>90.651572584776247</c:v>
                </c:pt>
                <c:pt idx="301">
                  <c:v>91.690998190076257</c:v>
                </c:pt>
                <c:pt idx="302">
                  <c:v>93.071918860772556</c:v>
                </c:pt>
                <c:pt idx="303">
                  <c:v>94.100672745278928</c:v>
                </c:pt>
                <c:pt idx="304">
                  <c:v>95.296332342997729</c:v>
                </c:pt>
                <c:pt idx="305">
                  <c:v>95.04319912577273</c:v>
                </c:pt>
                <c:pt idx="306">
                  <c:v>95.750520779974835</c:v>
                </c:pt>
                <c:pt idx="307">
                  <c:v>95.5686746576513</c:v>
                </c:pt>
                <c:pt idx="308">
                  <c:v>95.036369224464806</c:v>
                </c:pt>
                <c:pt idx="309">
                  <c:v>96.477051531605468</c:v>
                </c:pt>
                <c:pt idx="310">
                  <c:v>95.642949834375017</c:v>
                </c:pt>
                <c:pt idx="311">
                  <c:v>94.783236007239807</c:v>
                </c:pt>
                <c:pt idx="312">
                  <c:v>94.538213297817961</c:v>
                </c:pt>
                <c:pt idx="313">
                  <c:v>92.98569135676</c:v>
                </c:pt>
                <c:pt idx="314">
                  <c:v>94.724328108458934</c:v>
                </c:pt>
                <c:pt idx="315">
                  <c:v>94.778967318922341</c:v>
                </c:pt>
                <c:pt idx="316">
                  <c:v>95.619898917460745</c:v>
                </c:pt>
                <c:pt idx="317">
                  <c:v>95.738568452685939</c:v>
                </c:pt>
                <c:pt idx="318">
                  <c:v>96.217515281904269</c:v>
                </c:pt>
                <c:pt idx="319">
                  <c:v>96.664446948741698</c:v>
                </c:pt>
                <c:pt idx="320">
                  <c:v>96.544069938189509</c:v>
                </c:pt>
                <c:pt idx="321">
                  <c:v>96.476197793941992</c:v>
                </c:pt>
                <c:pt idx="322">
                  <c:v>95.434210975651496</c:v>
                </c:pt>
                <c:pt idx="323">
                  <c:v>97.201021070245645</c:v>
                </c:pt>
                <c:pt idx="324">
                  <c:v>97.39780760168027</c:v>
                </c:pt>
                <c:pt idx="325">
                  <c:v>96.576511969402162</c:v>
                </c:pt>
                <c:pt idx="326">
                  <c:v>97.083632141515679</c:v>
                </c:pt>
                <c:pt idx="327">
                  <c:v>97.893402315336658</c:v>
                </c:pt>
                <c:pt idx="328">
                  <c:v>97.942919099819122</c:v>
                </c:pt>
                <c:pt idx="329">
                  <c:v>98.603285182529234</c:v>
                </c:pt>
                <c:pt idx="330">
                  <c:v>98.685670867056089</c:v>
                </c:pt>
                <c:pt idx="331">
                  <c:v>99.439948092750171</c:v>
                </c:pt>
                <c:pt idx="332">
                  <c:v>97.219376430010698</c:v>
                </c:pt>
                <c:pt idx="333">
                  <c:v>97.925844346549297</c:v>
                </c:pt>
                <c:pt idx="334">
                  <c:v>98.478639483659578</c:v>
                </c:pt>
                <c:pt idx="335">
                  <c:v>98.414182290066037</c:v>
                </c:pt>
                <c:pt idx="336">
                  <c:v>96.761346173547906</c:v>
                </c:pt>
                <c:pt idx="337">
                  <c:v>96.942338558207936</c:v>
                </c:pt>
                <c:pt idx="338">
                  <c:v>96.62047945907193</c:v>
                </c:pt>
                <c:pt idx="339">
                  <c:v>96.28453368848831</c:v>
                </c:pt>
                <c:pt idx="340">
                  <c:v>97.746559437216249</c:v>
                </c:pt>
                <c:pt idx="341">
                  <c:v>97.876327562066862</c:v>
                </c:pt>
                <c:pt idx="342">
                  <c:v>97.668015572175094</c:v>
                </c:pt>
                <c:pt idx="343">
                  <c:v>98.365946112078802</c:v>
                </c:pt>
                <c:pt idx="344">
                  <c:v>99.072414028617402</c:v>
                </c:pt>
                <c:pt idx="345">
                  <c:v>98.317283065259829</c:v>
                </c:pt>
                <c:pt idx="346">
                  <c:v>98.222091315780617</c:v>
                </c:pt>
                <c:pt idx="347">
                  <c:v>96.050182699860102</c:v>
                </c:pt>
                <c:pt idx="348">
                  <c:v>95.222910903937546</c:v>
                </c:pt>
                <c:pt idx="349">
                  <c:v>95.036796093296573</c:v>
                </c:pt>
                <c:pt idx="350">
                  <c:v>92.2510500973262</c:v>
                </c:pt>
                <c:pt idx="351">
                  <c:v>94.340146159888107</c:v>
                </c:pt>
                <c:pt idx="352">
                  <c:v>95.853823037257229</c:v>
                </c:pt>
                <c:pt idx="353">
                  <c:v>95.80985554758746</c:v>
                </c:pt>
                <c:pt idx="354">
                  <c:v>96.024570569955387</c:v>
                </c:pt>
                <c:pt idx="355">
                  <c:v>97.470802171908772</c:v>
                </c:pt>
                <c:pt idx="356">
                  <c:v>98.208431513164783</c:v>
                </c:pt>
                <c:pt idx="357">
                  <c:v>99.566301266946837</c:v>
                </c:pt>
                <c:pt idx="358">
                  <c:v>100.21898371068552</c:v>
                </c:pt>
                <c:pt idx="359">
                  <c:v>101.03643752347793</c:v>
                </c:pt>
                <c:pt idx="360">
                  <c:v>101.71601270361658</c:v>
                </c:pt>
                <c:pt idx="361">
                  <c:v>101.85901376225128</c:v>
                </c:pt>
                <c:pt idx="362">
                  <c:v>102.20136256531107</c:v>
                </c:pt>
                <c:pt idx="363">
                  <c:v>99.719547177543447</c:v>
                </c:pt>
                <c:pt idx="364">
                  <c:v>101.36469965509013</c:v>
                </c:pt>
                <c:pt idx="365">
                  <c:v>101.56746235016918</c:v>
                </c:pt>
                <c:pt idx="366">
                  <c:v>101.91621418570516</c:v>
                </c:pt>
                <c:pt idx="367">
                  <c:v>101.56447426834698</c:v>
                </c:pt>
                <c:pt idx="368">
                  <c:v>101.85389133627034</c:v>
                </c:pt>
                <c:pt idx="369">
                  <c:v>100.46571389543435</c:v>
                </c:pt>
                <c:pt idx="370">
                  <c:v>101.50428576307087</c:v>
                </c:pt>
                <c:pt idx="371">
                  <c:v>100.14001297681263</c:v>
                </c:pt>
                <c:pt idx="372">
                  <c:v>99.63801523068004</c:v>
                </c:pt>
                <c:pt idx="373">
                  <c:v>99.395553734248665</c:v>
                </c:pt>
                <c:pt idx="374">
                  <c:v>99.623928559232453</c:v>
                </c:pt>
                <c:pt idx="375">
                  <c:v>100.85629887648138</c:v>
                </c:pt>
                <c:pt idx="376">
                  <c:v>101.6673496567976</c:v>
                </c:pt>
                <c:pt idx="377">
                  <c:v>103.47556602807104</c:v>
                </c:pt>
                <c:pt idx="378">
                  <c:v>104.69854523102155</c:v>
                </c:pt>
                <c:pt idx="379">
                  <c:v>106.38467711641579</c:v>
                </c:pt>
                <c:pt idx="380">
                  <c:v>107.83645801318187</c:v>
                </c:pt>
                <c:pt idx="381">
                  <c:v>108.84429532493269</c:v>
                </c:pt>
                <c:pt idx="382">
                  <c:v>108.34613939828583</c:v>
                </c:pt>
                <c:pt idx="383">
                  <c:v>109.10980773827832</c:v>
                </c:pt>
                <c:pt idx="384">
                  <c:v>109.91189427312791</c:v>
                </c:pt>
                <c:pt idx="385">
                  <c:v>110.45871324659373</c:v>
                </c:pt>
                <c:pt idx="386">
                  <c:v>109.03681316804987</c:v>
                </c:pt>
                <c:pt idx="387">
                  <c:v>109.78255301710904</c:v>
                </c:pt>
                <c:pt idx="388">
                  <c:v>110.35797220230181</c:v>
                </c:pt>
                <c:pt idx="389">
                  <c:v>111.45673257521442</c:v>
                </c:pt>
                <c:pt idx="390">
                  <c:v>109.77700372229636</c:v>
                </c:pt>
                <c:pt idx="391">
                  <c:v>110.87491035754546</c:v>
                </c:pt>
                <c:pt idx="392">
                  <c:v>110.72081070928539</c:v>
                </c:pt>
                <c:pt idx="393">
                  <c:v>111.91689717583596</c:v>
                </c:pt>
                <c:pt idx="394">
                  <c:v>111.95702284602001</c:v>
                </c:pt>
                <c:pt idx="395">
                  <c:v>112.1290509852134</c:v>
                </c:pt>
                <c:pt idx="396">
                  <c:v>113.19323498275465</c:v>
                </c:pt>
                <c:pt idx="397">
                  <c:v>114.02306799166766</c:v>
                </c:pt>
                <c:pt idx="398">
                  <c:v>114.34065840248621</c:v>
                </c:pt>
                <c:pt idx="399">
                  <c:v>115.50302223132888</c:v>
                </c:pt>
                <c:pt idx="400">
                  <c:v>115.06932349827559</c:v>
                </c:pt>
                <c:pt idx="401">
                  <c:v>115.37282723764655</c:v>
                </c:pt>
                <c:pt idx="402">
                  <c:v>115.75103302257297</c:v>
                </c:pt>
                <c:pt idx="403">
                  <c:v>115.83384557593158</c:v>
                </c:pt>
                <c:pt idx="404">
                  <c:v>116.81436328245071</c:v>
                </c:pt>
                <c:pt idx="405">
                  <c:v>117.30953112727536</c:v>
                </c:pt>
                <c:pt idx="406">
                  <c:v>113.78957074070293</c:v>
                </c:pt>
                <c:pt idx="407">
                  <c:v>114.96687497865668</c:v>
                </c:pt>
                <c:pt idx="408">
                  <c:v>116.11771334904222</c:v>
                </c:pt>
                <c:pt idx="409">
                  <c:v>117.38252569750378</c:v>
                </c:pt>
                <c:pt idx="410">
                  <c:v>118.44073353140058</c:v>
                </c:pt>
                <c:pt idx="411">
                  <c:v>118.94785370351411</c:v>
                </c:pt>
                <c:pt idx="412">
                  <c:v>119.3691732404468</c:v>
                </c:pt>
                <c:pt idx="413">
                  <c:v>119.3674657651198</c:v>
                </c:pt>
                <c:pt idx="414">
                  <c:v>119.68121435645267</c:v>
                </c:pt>
                <c:pt idx="415">
                  <c:v>120.65789024348612</c:v>
                </c:pt>
                <c:pt idx="416">
                  <c:v>121.22647952737096</c:v>
                </c:pt>
                <c:pt idx="417">
                  <c:v>120.77186422156213</c:v>
                </c:pt>
                <c:pt idx="418">
                  <c:v>120.69588156951146</c:v>
                </c:pt>
                <c:pt idx="419">
                  <c:v>122.48787692517857</c:v>
                </c:pt>
                <c:pt idx="420">
                  <c:v>123.66176621247835</c:v>
                </c:pt>
                <c:pt idx="421">
                  <c:v>124.3336577536456</c:v>
                </c:pt>
                <c:pt idx="422">
                  <c:v>124.34561008093445</c:v>
                </c:pt>
                <c:pt idx="423">
                  <c:v>124.60813441245786</c:v>
                </c:pt>
                <c:pt idx="424">
                  <c:v>123.22593313526633</c:v>
                </c:pt>
                <c:pt idx="425">
                  <c:v>121.9248369361064</c:v>
                </c:pt>
                <c:pt idx="426">
                  <c:v>123.97252672198901</c:v>
                </c:pt>
                <c:pt idx="427">
                  <c:v>125.02731960523185</c:v>
                </c:pt>
                <c:pt idx="428">
                  <c:v>124.56331318512461</c:v>
                </c:pt>
                <c:pt idx="429">
                  <c:v>122.69832325922904</c:v>
                </c:pt>
                <c:pt idx="430">
                  <c:v>121.56285216678633</c:v>
                </c:pt>
                <c:pt idx="431">
                  <c:v>119.2458081480724</c:v>
                </c:pt>
                <c:pt idx="432">
                  <c:v>117.96562852166798</c:v>
                </c:pt>
                <c:pt idx="433">
                  <c:v>116.40371546631165</c:v>
                </c:pt>
                <c:pt idx="434">
                  <c:v>121.92398319844293</c:v>
                </c:pt>
                <c:pt idx="435">
                  <c:v>125.05421234163182</c:v>
                </c:pt>
                <c:pt idx="436">
                  <c:v>126.26737356145222</c:v>
                </c:pt>
                <c:pt idx="437">
                  <c:v>127.16977427176192</c:v>
                </c:pt>
                <c:pt idx="438">
                  <c:v>127.41394324352029</c:v>
                </c:pt>
                <c:pt idx="439">
                  <c:v>129.04927773793682</c:v>
                </c:pt>
                <c:pt idx="440">
                  <c:v>128.99378478980995</c:v>
                </c:pt>
                <c:pt idx="441">
                  <c:v>128.96988013523219</c:v>
                </c:pt>
                <c:pt idx="442">
                  <c:v>129.54017689444402</c:v>
                </c:pt>
                <c:pt idx="443">
                  <c:v>129.45480312809491</c:v>
                </c:pt>
                <c:pt idx="444">
                  <c:v>130.74736195061993</c:v>
                </c:pt>
                <c:pt idx="445">
                  <c:v>130.73669022982631</c:v>
                </c:pt>
                <c:pt idx="446">
                  <c:v>129.84410750264669</c:v>
                </c:pt>
                <c:pt idx="447">
                  <c:v>129.07617047433678</c:v>
                </c:pt>
                <c:pt idx="448">
                  <c:v>127.90484240002743</c:v>
                </c:pt>
                <c:pt idx="449">
                  <c:v>125.29197828091397</c:v>
                </c:pt>
                <c:pt idx="450">
                  <c:v>125.56602807089448</c:v>
                </c:pt>
                <c:pt idx="451">
                  <c:v>127.90697674418617</c:v>
                </c:pt>
                <c:pt idx="452">
                  <c:v>128.89176313902274</c:v>
                </c:pt>
                <c:pt idx="453">
                  <c:v>124.04082573506825</c:v>
                </c:pt>
                <c:pt idx="454">
                  <c:v>126.02491206502077</c:v>
                </c:pt>
                <c:pt idx="455">
                  <c:v>127.3699757538505</c:v>
                </c:pt>
                <c:pt idx="456">
                  <c:v>130.15742922514781</c:v>
                </c:pt>
                <c:pt idx="457">
                  <c:v>128.75004268688329</c:v>
                </c:pt>
                <c:pt idx="458">
                  <c:v>127.53218590991371</c:v>
                </c:pt>
                <c:pt idx="459">
                  <c:v>127.68671242700556</c:v>
                </c:pt>
                <c:pt idx="460">
                  <c:v>128.90072738448941</c:v>
                </c:pt>
                <c:pt idx="461">
                  <c:v>129.55298295939633</c:v>
                </c:pt>
                <c:pt idx="462">
                  <c:v>128.3248813304649</c:v>
                </c:pt>
                <c:pt idx="463">
                  <c:v>127.4587644708535</c:v>
                </c:pt>
                <c:pt idx="464">
                  <c:v>127.2961274459585</c:v>
                </c:pt>
                <c:pt idx="465">
                  <c:v>125.68128265546569</c:v>
                </c:pt>
                <c:pt idx="466">
                  <c:v>124.28584844449007</c:v>
                </c:pt>
                <c:pt idx="467">
                  <c:v>125.87508110507815</c:v>
                </c:pt>
                <c:pt idx="468">
                  <c:v>125.81019704265285</c:v>
                </c:pt>
                <c:pt idx="469">
                  <c:v>126.47910050199785</c:v>
                </c:pt>
                <c:pt idx="470">
                  <c:v>124.21370761192509</c:v>
                </c:pt>
                <c:pt idx="471">
                  <c:v>122.29706655738832</c:v>
                </c:pt>
                <c:pt idx="472">
                  <c:v>126.73820988286728</c:v>
                </c:pt>
                <c:pt idx="473">
                  <c:v>126.92816651299398</c:v>
                </c:pt>
                <c:pt idx="474">
                  <c:v>124.96841170645095</c:v>
                </c:pt>
                <c:pt idx="475">
                  <c:v>125.35856981866627</c:v>
                </c:pt>
                <c:pt idx="476">
                  <c:v>126.51581122152797</c:v>
                </c:pt>
                <c:pt idx="477">
                  <c:v>126.98323259228917</c:v>
                </c:pt>
                <c:pt idx="478">
                  <c:v>126.65070177235953</c:v>
                </c:pt>
                <c:pt idx="479">
                  <c:v>122.17668954683616</c:v>
                </c:pt>
                <c:pt idx="480">
                  <c:v>123.83294061400825</c:v>
                </c:pt>
                <c:pt idx="481">
                  <c:v>124.48733053307394</c:v>
                </c:pt>
                <c:pt idx="482">
                  <c:v>124.79809104258457</c:v>
                </c:pt>
                <c:pt idx="483">
                  <c:v>122.59203292012444</c:v>
                </c:pt>
                <c:pt idx="484">
                  <c:v>122.0537513232935</c:v>
                </c:pt>
                <c:pt idx="485">
                  <c:v>122.9907284089746</c:v>
                </c:pt>
                <c:pt idx="486">
                  <c:v>122.43750640303261</c:v>
                </c:pt>
                <c:pt idx="487">
                  <c:v>123.6639005566371</c:v>
                </c:pt>
                <c:pt idx="488">
                  <c:v>125.0986067001333</c:v>
                </c:pt>
                <c:pt idx="489">
                  <c:v>126.90426185841628</c:v>
                </c:pt>
                <c:pt idx="490">
                  <c:v>127.16337123928574</c:v>
                </c:pt>
                <c:pt idx="491">
                  <c:v>124.91121128299712</c:v>
                </c:pt>
                <c:pt idx="492">
                  <c:v>124.93725028173357</c:v>
                </c:pt>
                <c:pt idx="493">
                  <c:v>123.76208038793854</c:v>
                </c:pt>
                <c:pt idx="494">
                  <c:v>124.79809104258457</c:v>
                </c:pt>
                <c:pt idx="495">
                  <c:v>125.71116347368793</c:v>
                </c:pt>
                <c:pt idx="496">
                  <c:v>126.55081446573111</c:v>
                </c:pt>
                <c:pt idx="497">
                  <c:v>127.56846976061209</c:v>
                </c:pt>
                <c:pt idx="498">
                  <c:v>126.78644606085456</c:v>
                </c:pt>
                <c:pt idx="499">
                  <c:v>125.46955571492006</c:v>
                </c:pt>
                <c:pt idx="500">
                  <c:v>125.30990677184728</c:v>
                </c:pt>
                <c:pt idx="501">
                  <c:v>127.40455212922188</c:v>
                </c:pt>
                <c:pt idx="502">
                  <c:v>128.98353993784806</c:v>
                </c:pt>
                <c:pt idx="503">
                  <c:v>128.31805142915698</c:v>
                </c:pt>
                <c:pt idx="504">
                  <c:v>127.25856298876495</c:v>
                </c:pt>
                <c:pt idx="505">
                  <c:v>129.55725164771383</c:v>
                </c:pt>
                <c:pt idx="506">
                  <c:v>129.74848888433579</c:v>
                </c:pt>
                <c:pt idx="507">
                  <c:v>129.84026568316105</c:v>
                </c:pt>
                <c:pt idx="508">
                  <c:v>130.63424171020745</c:v>
                </c:pt>
                <c:pt idx="509">
                  <c:v>130.94500221971811</c:v>
                </c:pt>
                <c:pt idx="510">
                  <c:v>131.77995765461205</c:v>
                </c:pt>
                <c:pt idx="511">
                  <c:v>133.03623262643873</c:v>
                </c:pt>
                <c:pt idx="512">
                  <c:v>132.96836048219126</c:v>
                </c:pt>
                <c:pt idx="513">
                  <c:v>132.97988594064836</c:v>
                </c:pt>
                <c:pt idx="514">
                  <c:v>133.95442748352306</c:v>
                </c:pt>
                <c:pt idx="515">
                  <c:v>133.78282621316143</c:v>
                </c:pt>
                <c:pt idx="516">
                  <c:v>134.4777686712429</c:v>
                </c:pt>
                <c:pt idx="517">
                  <c:v>134.37916197110971</c:v>
                </c:pt>
                <c:pt idx="518">
                  <c:v>133.48487176860314</c:v>
                </c:pt>
                <c:pt idx="519">
                  <c:v>134.35909913601768</c:v>
                </c:pt>
                <c:pt idx="520">
                  <c:v>134.88500153672797</c:v>
                </c:pt>
                <c:pt idx="521">
                  <c:v>134.99171874466433</c:v>
                </c:pt>
                <c:pt idx="522">
                  <c:v>135.48176416350802</c:v>
                </c:pt>
                <c:pt idx="523">
                  <c:v>134.6135129597379</c:v>
                </c:pt>
                <c:pt idx="524">
                  <c:v>133.96339172898968</c:v>
                </c:pt>
                <c:pt idx="525">
                  <c:v>133.89466584707867</c:v>
                </c:pt>
                <c:pt idx="526">
                  <c:v>134.43380118157307</c:v>
                </c:pt>
                <c:pt idx="527">
                  <c:v>134.65790731823944</c:v>
                </c:pt>
                <c:pt idx="528">
                  <c:v>133.92540040296436</c:v>
                </c:pt>
                <c:pt idx="529">
                  <c:v>134.8090188846773</c:v>
                </c:pt>
                <c:pt idx="530">
                  <c:v>135.40578151145735</c:v>
                </c:pt>
                <c:pt idx="531">
                  <c:v>135.0160502680738</c:v>
                </c:pt>
                <c:pt idx="532">
                  <c:v>134.45044906601117</c:v>
                </c:pt>
                <c:pt idx="533">
                  <c:v>134.22036676570039</c:v>
                </c:pt>
                <c:pt idx="534">
                  <c:v>133.86606563535173</c:v>
                </c:pt>
                <c:pt idx="535">
                  <c:v>134.22634292934487</c:v>
                </c:pt>
                <c:pt idx="536">
                  <c:v>135.18380971894973</c:v>
                </c:pt>
                <c:pt idx="537">
                  <c:v>135.04635795512775</c:v>
                </c:pt>
                <c:pt idx="538">
                  <c:v>135.57055288051106</c:v>
                </c:pt>
                <c:pt idx="539">
                  <c:v>134.27500597616381</c:v>
                </c:pt>
                <c:pt idx="540">
                  <c:v>133.94973192637386</c:v>
                </c:pt>
                <c:pt idx="541">
                  <c:v>133.97363658095159</c:v>
                </c:pt>
                <c:pt idx="542">
                  <c:v>134.99598743298179</c:v>
                </c:pt>
                <c:pt idx="543">
                  <c:v>135.35114230099396</c:v>
                </c:pt>
                <c:pt idx="544">
                  <c:v>135.95089300959623</c:v>
                </c:pt>
                <c:pt idx="545">
                  <c:v>135.9440631082883</c:v>
                </c:pt>
                <c:pt idx="546">
                  <c:v>134.48417170371908</c:v>
                </c:pt>
                <c:pt idx="547">
                  <c:v>133.45712529453974</c:v>
                </c:pt>
                <c:pt idx="548">
                  <c:v>135.09587473961022</c:v>
                </c:pt>
                <c:pt idx="549">
                  <c:v>135.36907079192727</c:v>
                </c:pt>
                <c:pt idx="550">
                  <c:v>135.09928969026421</c:v>
                </c:pt>
                <c:pt idx="551">
                  <c:v>134.43337431274142</c:v>
                </c:pt>
                <c:pt idx="552">
                  <c:v>134.11706450841808</c:v>
                </c:pt>
                <c:pt idx="553">
                  <c:v>134.7065703650585</c:v>
                </c:pt>
                <c:pt idx="554">
                  <c:v>134.57509476488087</c:v>
                </c:pt>
                <c:pt idx="555">
                  <c:v>135.61750845200311</c:v>
                </c:pt>
                <c:pt idx="556">
                  <c:v>137.71428815353642</c:v>
                </c:pt>
                <c:pt idx="557">
                  <c:v>138.80749923163634</c:v>
                </c:pt>
                <c:pt idx="558">
                  <c:v>139.11313731516603</c:v>
                </c:pt>
                <c:pt idx="559">
                  <c:v>138.63162927295727</c:v>
                </c:pt>
                <c:pt idx="560">
                  <c:v>138.80280367448714</c:v>
                </c:pt>
                <c:pt idx="561">
                  <c:v>138.98934535395989</c:v>
                </c:pt>
                <c:pt idx="562">
                  <c:v>139.00770071372494</c:v>
                </c:pt>
                <c:pt idx="563">
                  <c:v>139.7090462042826</c:v>
                </c:pt>
                <c:pt idx="564">
                  <c:v>141.11515213605188</c:v>
                </c:pt>
                <c:pt idx="565">
                  <c:v>141.40499607280699</c:v>
                </c:pt>
                <c:pt idx="566">
                  <c:v>141.84509783833644</c:v>
                </c:pt>
                <c:pt idx="567">
                  <c:v>141.45451285728942</c:v>
                </c:pt>
                <c:pt idx="568">
                  <c:v>140.44411433254811</c:v>
                </c:pt>
                <c:pt idx="569">
                  <c:v>140.83640678892212</c:v>
                </c:pt>
                <c:pt idx="570">
                  <c:v>141.93047160468552</c:v>
                </c:pt>
                <c:pt idx="571">
                  <c:v>142.01627223986637</c:v>
                </c:pt>
                <c:pt idx="572">
                  <c:v>142.03548133729493</c:v>
                </c:pt>
                <c:pt idx="573">
                  <c:v>142.6185841614591</c:v>
                </c:pt>
                <c:pt idx="574">
                  <c:v>144.54675067445297</c:v>
                </c:pt>
                <c:pt idx="575">
                  <c:v>146.26404398456467</c:v>
                </c:pt>
                <c:pt idx="576">
                  <c:v>145.78637776184161</c:v>
                </c:pt>
                <c:pt idx="577">
                  <c:v>147.13442953249353</c:v>
                </c:pt>
                <c:pt idx="578">
                  <c:v>147.89809787248601</c:v>
                </c:pt>
                <c:pt idx="579">
                  <c:v>148.36082368609797</c:v>
                </c:pt>
                <c:pt idx="580">
                  <c:v>148.22678687292995</c:v>
                </c:pt>
                <c:pt idx="581">
                  <c:v>148.15336543386974</c:v>
                </c:pt>
                <c:pt idx="582">
                  <c:v>148.28782911586953</c:v>
                </c:pt>
                <c:pt idx="583">
                  <c:v>149.57014308643267</c:v>
                </c:pt>
                <c:pt idx="584">
                  <c:v>150.50968138510424</c:v>
                </c:pt>
                <c:pt idx="585">
                  <c:v>150.13104873134614</c:v>
                </c:pt>
                <c:pt idx="586">
                  <c:v>148.52388757982476</c:v>
                </c:pt>
                <c:pt idx="587">
                  <c:v>149.933408462248</c:v>
                </c:pt>
                <c:pt idx="588">
                  <c:v>149.8023597309022</c:v>
                </c:pt>
                <c:pt idx="589">
                  <c:v>152.16123689512716</c:v>
                </c:pt>
                <c:pt idx="590">
                  <c:v>152.41949253833315</c:v>
                </c:pt>
                <c:pt idx="591">
                  <c:v>152.43571355393945</c:v>
                </c:pt>
                <c:pt idx="592">
                  <c:v>151.52648294232179</c:v>
                </c:pt>
                <c:pt idx="593">
                  <c:v>151.20803879383973</c:v>
                </c:pt>
                <c:pt idx="594">
                  <c:v>150.41278216029812</c:v>
                </c:pt>
                <c:pt idx="595">
                  <c:v>151.03686439230987</c:v>
                </c:pt>
                <c:pt idx="596">
                  <c:v>152.15568760031448</c:v>
                </c:pt>
                <c:pt idx="597">
                  <c:v>150.65054809958028</c:v>
                </c:pt>
                <c:pt idx="598">
                  <c:v>151.88291841682923</c:v>
                </c:pt>
                <c:pt idx="599">
                  <c:v>152.7780623569993</c:v>
                </c:pt>
                <c:pt idx="600">
                  <c:v>153.21133422122085</c:v>
                </c:pt>
                <c:pt idx="601">
                  <c:v>153.6040535464266</c:v>
                </c:pt>
                <c:pt idx="602">
                  <c:v>155.0537000990339</c:v>
                </c:pt>
                <c:pt idx="603">
                  <c:v>156.56310828808552</c:v>
                </c:pt>
                <c:pt idx="604">
                  <c:v>157.74553495202025</c:v>
                </c:pt>
                <c:pt idx="605">
                  <c:v>157.24780589420513</c:v>
                </c:pt>
                <c:pt idx="606">
                  <c:v>155.94884403920392</c:v>
                </c:pt>
                <c:pt idx="607">
                  <c:v>155.19328620701461</c:v>
                </c:pt>
                <c:pt idx="608">
                  <c:v>154.65372400368844</c:v>
                </c:pt>
                <c:pt idx="609">
                  <c:v>154.74336645835496</c:v>
                </c:pt>
                <c:pt idx="610">
                  <c:v>155.96421131714675</c:v>
                </c:pt>
                <c:pt idx="611">
                  <c:v>155.47373902947129</c:v>
                </c:pt>
                <c:pt idx="612">
                  <c:v>152.45406891370445</c:v>
                </c:pt>
                <c:pt idx="613">
                  <c:v>150.86953181026561</c:v>
                </c:pt>
                <c:pt idx="614">
                  <c:v>153.0721749820718</c:v>
                </c:pt>
                <c:pt idx="615">
                  <c:v>152.72470375303104</c:v>
                </c:pt>
                <c:pt idx="616">
                  <c:v>152.21459549909531</c:v>
                </c:pt>
                <c:pt idx="617">
                  <c:v>154.25801659666041</c:v>
                </c:pt>
                <c:pt idx="618">
                  <c:v>154.05055834443218</c:v>
                </c:pt>
                <c:pt idx="619">
                  <c:v>153.81962230645794</c:v>
                </c:pt>
                <c:pt idx="620">
                  <c:v>152.59365502168515</c:v>
                </c:pt>
                <c:pt idx="621">
                  <c:v>154.54999487757425</c:v>
                </c:pt>
                <c:pt idx="622">
                  <c:v>154.60719530102818</c:v>
                </c:pt>
                <c:pt idx="623">
                  <c:v>153.66594952702962</c:v>
                </c:pt>
                <c:pt idx="624">
                  <c:v>152.80751630638966</c:v>
                </c:pt>
                <c:pt idx="625">
                  <c:v>151.66478844380725</c:v>
                </c:pt>
                <c:pt idx="626">
                  <c:v>148.69164703070066</c:v>
                </c:pt>
                <c:pt idx="627">
                  <c:v>149.43269132261065</c:v>
                </c:pt>
                <c:pt idx="628">
                  <c:v>149.71357101389916</c:v>
                </c:pt>
                <c:pt idx="629">
                  <c:v>145.36121640542322</c:v>
                </c:pt>
                <c:pt idx="630">
                  <c:v>145.59599426288318</c:v>
                </c:pt>
                <c:pt idx="631">
                  <c:v>144.9919748659635</c:v>
                </c:pt>
                <c:pt idx="632">
                  <c:v>146.56029095379603</c:v>
                </c:pt>
                <c:pt idx="633">
                  <c:v>148.56444011884059</c:v>
                </c:pt>
                <c:pt idx="634">
                  <c:v>146.81470477751628</c:v>
                </c:pt>
                <c:pt idx="635">
                  <c:v>144.38624799371681</c:v>
                </c:pt>
                <c:pt idx="636">
                  <c:v>146.64395724481813</c:v>
                </c:pt>
                <c:pt idx="637">
                  <c:v>149.14583546767784</c:v>
                </c:pt>
                <c:pt idx="638">
                  <c:v>149.54794590718197</c:v>
                </c:pt>
                <c:pt idx="639">
                  <c:v>148.27929173923474</c:v>
                </c:pt>
                <c:pt idx="640">
                  <c:v>147.90919646211148</c:v>
                </c:pt>
                <c:pt idx="641">
                  <c:v>147.02557798039854</c:v>
                </c:pt>
                <c:pt idx="642">
                  <c:v>147.25608714954106</c:v>
                </c:pt>
                <c:pt idx="643">
                  <c:v>145.00904961923337</c:v>
                </c:pt>
                <c:pt idx="644">
                  <c:v>141.84168288768262</c:v>
                </c:pt>
                <c:pt idx="645">
                  <c:v>143.17906293754089</c:v>
                </c:pt>
                <c:pt idx="646">
                  <c:v>144.75506266434485</c:v>
                </c:pt>
                <c:pt idx="647">
                  <c:v>145.75521633712424</c:v>
                </c:pt>
                <c:pt idx="648">
                  <c:v>145.16741795581086</c:v>
                </c:pt>
                <c:pt idx="649">
                  <c:v>145.87175152819074</c:v>
                </c:pt>
                <c:pt idx="650">
                  <c:v>147.12674589352218</c:v>
                </c:pt>
                <c:pt idx="651">
                  <c:v>146.95898644264625</c:v>
                </c:pt>
                <c:pt idx="652">
                  <c:v>146.87660075811939</c:v>
                </c:pt>
                <c:pt idx="653">
                  <c:v>148.15806099101903</c:v>
                </c:pt>
                <c:pt idx="654">
                  <c:v>150.47723935389169</c:v>
                </c:pt>
                <c:pt idx="655">
                  <c:v>152.01012532868936</c:v>
                </c:pt>
                <c:pt idx="656">
                  <c:v>153.0346105248783</c:v>
                </c:pt>
                <c:pt idx="657">
                  <c:v>151.50343202540765</c:v>
                </c:pt>
                <c:pt idx="658">
                  <c:v>152.07372878461945</c:v>
                </c:pt>
                <c:pt idx="659">
                  <c:v>153.70095277123286</c:v>
                </c:pt>
                <c:pt idx="660">
                  <c:v>154.14873817573377</c:v>
                </c:pt>
                <c:pt idx="661">
                  <c:v>155.48569135676033</c:v>
                </c:pt>
                <c:pt idx="662">
                  <c:v>155.87371512481687</c:v>
                </c:pt>
                <c:pt idx="663">
                  <c:v>155.85621350271529</c:v>
                </c:pt>
                <c:pt idx="664">
                  <c:v>156.30314516955269</c:v>
                </c:pt>
                <c:pt idx="665">
                  <c:v>154.63792985691398</c:v>
                </c:pt>
                <c:pt idx="666">
                  <c:v>153.14687702762737</c:v>
                </c:pt>
                <c:pt idx="667">
                  <c:v>151.59819690605511</c:v>
                </c:pt>
                <c:pt idx="668">
                  <c:v>150.4042447836633</c:v>
                </c:pt>
                <c:pt idx="669">
                  <c:v>146.40832564969475</c:v>
                </c:pt>
                <c:pt idx="670">
                  <c:v>147.5083666291026</c:v>
                </c:pt>
                <c:pt idx="671">
                  <c:v>147.5083666291026</c:v>
                </c:pt>
                <c:pt idx="672">
                  <c:v>146.07579482976513</c:v>
                </c:pt>
                <c:pt idx="673">
                  <c:v>146.00578834135885</c:v>
                </c:pt>
                <c:pt idx="674">
                  <c:v>148.03683024280335</c:v>
                </c:pt>
                <c:pt idx="675">
                  <c:v>150.06018850527647</c:v>
                </c:pt>
                <c:pt idx="676">
                  <c:v>151.79455656865798</c:v>
                </c:pt>
                <c:pt idx="677">
                  <c:v>149.91804118430528</c:v>
                </c:pt>
                <c:pt idx="678">
                  <c:v>149.54325035003282</c:v>
                </c:pt>
                <c:pt idx="679">
                  <c:v>146.95898644264628</c:v>
                </c:pt>
                <c:pt idx="680">
                  <c:v>147.41274801079157</c:v>
                </c:pt>
                <c:pt idx="681">
                  <c:v>149.09503807670015</c:v>
                </c:pt>
                <c:pt idx="682">
                  <c:v>150.30777242768875</c:v>
                </c:pt>
                <c:pt idx="683">
                  <c:v>148.3347846873616</c:v>
                </c:pt>
                <c:pt idx="684">
                  <c:v>143.79332718642249</c:v>
                </c:pt>
                <c:pt idx="685">
                  <c:v>148.14440118840318</c:v>
                </c:pt>
                <c:pt idx="686">
                  <c:v>147.88614554519722</c:v>
                </c:pt>
                <c:pt idx="687">
                  <c:v>147.73588771642284</c:v>
                </c:pt>
                <c:pt idx="688">
                  <c:v>147.49427995765495</c:v>
                </c:pt>
                <c:pt idx="689">
                  <c:v>146.89965167503365</c:v>
                </c:pt>
                <c:pt idx="690">
                  <c:v>145.92254891916846</c:v>
                </c:pt>
                <c:pt idx="691">
                  <c:v>145.6753918655879</c:v>
                </c:pt>
                <c:pt idx="692">
                  <c:v>138.71486869514769</c:v>
                </c:pt>
                <c:pt idx="693">
                  <c:v>142.21903493494551</c:v>
                </c:pt>
                <c:pt idx="694">
                  <c:v>143.37584946897556</c:v>
                </c:pt>
                <c:pt idx="695">
                  <c:v>141.77124953044463</c:v>
                </c:pt>
                <c:pt idx="696">
                  <c:v>140.85006659153808</c:v>
                </c:pt>
                <c:pt idx="697">
                  <c:v>138.69267151589696</c:v>
                </c:pt>
                <c:pt idx="698">
                  <c:v>135.42968616603522</c:v>
                </c:pt>
                <c:pt idx="699">
                  <c:v>136.71285387426184</c:v>
                </c:pt>
                <c:pt idx="700">
                  <c:v>139.54640917938772</c:v>
                </c:pt>
                <c:pt idx="701">
                  <c:v>141.67691151862891</c:v>
                </c:pt>
                <c:pt idx="702">
                  <c:v>141.98041525799988</c:v>
                </c:pt>
                <c:pt idx="703">
                  <c:v>144.03664242051738</c:v>
                </c:pt>
                <c:pt idx="704">
                  <c:v>142.25830686746613</c:v>
                </c:pt>
                <c:pt idx="705">
                  <c:v>144.92495645937953</c:v>
                </c:pt>
                <c:pt idx="706">
                  <c:v>147.58605675648025</c:v>
                </c:pt>
                <c:pt idx="707">
                  <c:v>147.58605675648025</c:v>
                </c:pt>
                <c:pt idx="708">
                  <c:v>146.13939828569511</c:v>
                </c:pt>
                <c:pt idx="709">
                  <c:v>147.82894512174335</c:v>
                </c:pt>
                <c:pt idx="710">
                  <c:v>147.23260936379506</c:v>
                </c:pt>
                <c:pt idx="711">
                  <c:v>147.03710343885564</c:v>
                </c:pt>
                <c:pt idx="712">
                  <c:v>146.44162141857083</c:v>
                </c:pt>
                <c:pt idx="713">
                  <c:v>147.03070040637945</c:v>
                </c:pt>
                <c:pt idx="714">
                  <c:v>147.91261141276541</c:v>
                </c:pt>
                <c:pt idx="715">
                  <c:v>149.38915070177268</c:v>
                </c:pt>
                <c:pt idx="716">
                  <c:v>149.10314858450326</c:v>
                </c:pt>
                <c:pt idx="717">
                  <c:v>150.85928695830378</c:v>
                </c:pt>
                <c:pt idx="718">
                  <c:v>154.12867534064165</c:v>
                </c:pt>
                <c:pt idx="719">
                  <c:v>153.30908718369054</c:v>
                </c:pt>
                <c:pt idx="720">
                  <c:v>152.03061503261313</c:v>
                </c:pt>
                <c:pt idx="721">
                  <c:v>150.59548202028512</c:v>
                </c:pt>
                <c:pt idx="722">
                  <c:v>151.83169415701977</c:v>
                </c:pt>
                <c:pt idx="723">
                  <c:v>150.8977051531609</c:v>
                </c:pt>
                <c:pt idx="724">
                  <c:v>149.66277362292149</c:v>
                </c:pt>
                <c:pt idx="725">
                  <c:v>149.1962059898238</c:v>
                </c:pt>
                <c:pt idx="726">
                  <c:v>149.1962059898238</c:v>
                </c:pt>
                <c:pt idx="727">
                  <c:v>149.1962059898238</c:v>
                </c:pt>
                <c:pt idx="728">
                  <c:v>146.61791824608167</c:v>
                </c:pt>
                <c:pt idx="729">
                  <c:v>144.78238226957654</c:v>
                </c:pt>
                <c:pt idx="730">
                  <c:v>146.30118157292657</c:v>
                </c:pt>
                <c:pt idx="731">
                  <c:v>148.48717686029465</c:v>
                </c:pt>
                <c:pt idx="732">
                  <c:v>146.84970802171935</c:v>
                </c:pt>
                <c:pt idx="733">
                  <c:v>145.46323805621037</c:v>
                </c:pt>
                <c:pt idx="734">
                  <c:v>147.22748693781401</c:v>
                </c:pt>
                <c:pt idx="735">
                  <c:v>146.01091076733968</c:v>
                </c:pt>
                <c:pt idx="736">
                  <c:v>145.725335518902</c:v>
                </c:pt>
                <c:pt idx="737">
                  <c:v>145.725335518902</c:v>
                </c:pt>
                <c:pt idx="738">
                  <c:v>142.38295256633563</c:v>
                </c:pt>
                <c:pt idx="739">
                  <c:v>142.42606631834195</c:v>
                </c:pt>
                <c:pt idx="740">
                  <c:v>140.10902229962804</c:v>
                </c:pt>
                <c:pt idx="741">
                  <c:v>139.17503329576914</c:v>
                </c:pt>
                <c:pt idx="742">
                  <c:v>138.64742341973184</c:v>
                </c:pt>
                <c:pt idx="743">
                  <c:v>138.02462179421531</c:v>
                </c:pt>
                <c:pt idx="744">
                  <c:v>134.95884984461998</c:v>
                </c:pt>
                <c:pt idx="745">
                  <c:v>134.7381586586076</c:v>
                </c:pt>
                <c:pt idx="746">
                  <c:v>135.25168186319729</c:v>
                </c:pt>
                <c:pt idx="747">
                  <c:v>138.81176791995381</c:v>
                </c:pt>
                <c:pt idx="748">
                  <c:v>138.64955776389053</c:v>
                </c:pt>
                <c:pt idx="749">
                  <c:v>134.97080217190884</c:v>
                </c:pt>
                <c:pt idx="750">
                  <c:v>138.8702489499029</c:v>
                </c:pt>
                <c:pt idx="751">
                  <c:v>138.4310009220369</c:v>
                </c:pt>
                <c:pt idx="752">
                  <c:v>137.66647884438092</c:v>
                </c:pt>
                <c:pt idx="753">
                  <c:v>136.81829047570284</c:v>
                </c:pt>
                <c:pt idx="754">
                  <c:v>138.05066079295176</c:v>
                </c:pt>
                <c:pt idx="755">
                  <c:v>139.60702455349542</c:v>
                </c:pt>
                <c:pt idx="756">
                  <c:v>142.24464706485017</c:v>
                </c:pt>
                <c:pt idx="757">
                  <c:v>141.5885496704575</c:v>
                </c:pt>
                <c:pt idx="758">
                  <c:v>141.06093979442019</c:v>
                </c:pt>
                <c:pt idx="759">
                  <c:v>141.95949868524423</c:v>
                </c:pt>
                <c:pt idx="760">
                  <c:v>141.58641532629875</c:v>
                </c:pt>
                <c:pt idx="761">
                  <c:v>141.46048902093386</c:v>
                </c:pt>
                <c:pt idx="762">
                  <c:v>140.15256292046601</c:v>
                </c:pt>
                <c:pt idx="763">
                  <c:v>139.63946658470806</c:v>
                </c:pt>
                <c:pt idx="764">
                  <c:v>140.67974592767155</c:v>
                </c:pt>
                <c:pt idx="765">
                  <c:v>138.32086876344655</c:v>
                </c:pt>
                <c:pt idx="766">
                  <c:v>134.67199398968702</c:v>
                </c:pt>
                <c:pt idx="767">
                  <c:v>134.31086295803044</c:v>
                </c:pt>
                <c:pt idx="768">
                  <c:v>133.96979476146589</c:v>
                </c:pt>
                <c:pt idx="769">
                  <c:v>133.96979476146589</c:v>
                </c:pt>
                <c:pt idx="770">
                  <c:v>131.13922753816226</c:v>
                </c:pt>
                <c:pt idx="771">
                  <c:v>130.56636956595997</c:v>
                </c:pt>
                <c:pt idx="772">
                  <c:v>131.05001195232748</c:v>
                </c:pt>
                <c:pt idx="773">
                  <c:v>133.51432571799359</c:v>
                </c:pt>
                <c:pt idx="774">
                  <c:v>131.58914728682188</c:v>
                </c:pt>
                <c:pt idx="775">
                  <c:v>132.81298022743593</c:v>
                </c:pt>
                <c:pt idx="776">
                  <c:v>134.03041013557379</c:v>
                </c:pt>
                <c:pt idx="777">
                  <c:v>135.16417375268952</c:v>
                </c:pt>
                <c:pt idx="778">
                  <c:v>135.31912713861311</c:v>
                </c:pt>
                <c:pt idx="779">
                  <c:v>134.88286719256934</c:v>
                </c:pt>
                <c:pt idx="780">
                  <c:v>134.72193764300133</c:v>
                </c:pt>
                <c:pt idx="781">
                  <c:v>134.48118362189695</c:v>
                </c:pt>
                <c:pt idx="782">
                  <c:v>135.19234709558475</c:v>
                </c:pt>
                <c:pt idx="783">
                  <c:v>134.98318136802951</c:v>
                </c:pt>
                <c:pt idx="784">
                  <c:v>136.51094491684623</c:v>
                </c:pt>
                <c:pt idx="785">
                  <c:v>137.73264351330153</c:v>
                </c:pt>
                <c:pt idx="786">
                  <c:v>138.48137144418291</c:v>
                </c:pt>
                <c:pt idx="787">
                  <c:v>138.44209951166232</c:v>
                </c:pt>
                <c:pt idx="788">
                  <c:v>137.09575521633738</c:v>
                </c:pt>
                <c:pt idx="789">
                  <c:v>136.31330464774805</c:v>
                </c:pt>
                <c:pt idx="790">
                  <c:v>136.07425810197066</c:v>
                </c:pt>
                <c:pt idx="791">
                  <c:v>137.0180650889597</c:v>
                </c:pt>
                <c:pt idx="792">
                  <c:v>138.97568555134401</c:v>
                </c:pt>
                <c:pt idx="793">
                  <c:v>139.50542977154001</c:v>
                </c:pt>
                <c:pt idx="794">
                  <c:v>141.04471877881386</c:v>
                </c:pt>
                <c:pt idx="795">
                  <c:v>141.76527336680007</c:v>
                </c:pt>
                <c:pt idx="796">
                  <c:v>142.74024177850652</c:v>
                </c:pt>
                <c:pt idx="797">
                  <c:v>141.98511081514894</c:v>
                </c:pt>
                <c:pt idx="798">
                  <c:v>140.72883584332229</c:v>
                </c:pt>
                <c:pt idx="799">
                  <c:v>142.07731448280597</c:v>
                </c:pt>
                <c:pt idx="800">
                  <c:v>144.53437147833239</c:v>
                </c:pt>
                <c:pt idx="801">
                  <c:v>146.48644264590402</c:v>
                </c:pt>
                <c:pt idx="802">
                  <c:v>148.03853771813021</c:v>
                </c:pt>
                <c:pt idx="803">
                  <c:v>148.08463955195873</c:v>
                </c:pt>
                <c:pt idx="804">
                  <c:v>148.4491855342693</c:v>
                </c:pt>
                <c:pt idx="805">
                  <c:v>148.39668066796457</c:v>
                </c:pt>
                <c:pt idx="806">
                  <c:v>148.52901000580567</c:v>
                </c:pt>
                <c:pt idx="807">
                  <c:v>149.61837926441987</c:v>
                </c:pt>
                <c:pt idx="808">
                  <c:v>149.61837926441987</c:v>
                </c:pt>
                <c:pt idx="809">
                  <c:v>149.70076494894676</c:v>
                </c:pt>
                <c:pt idx="810">
                  <c:v>150.76153399583404</c:v>
                </c:pt>
                <c:pt idx="811">
                  <c:v>153.19682068094147</c:v>
                </c:pt>
                <c:pt idx="812">
                  <c:v>153.30140354471911</c:v>
                </c:pt>
                <c:pt idx="813">
                  <c:v>151.61057610217563</c:v>
                </c:pt>
                <c:pt idx="814">
                  <c:v>149.32469350817911</c:v>
                </c:pt>
                <c:pt idx="815">
                  <c:v>150.0657378000891</c:v>
                </c:pt>
                <c:pt idx="816">
                  <c:v>150.30008878871732</c:v>
                </c:pt>
                <c:pt idx="817">
                  <c:v>149.59575521633744</c:v>
                </c:pt>
                <c:pt idx="818">
                  <c:v>149.90694259467986</c:v>
                </c:pt>
                <c:pt idx="819">
                  <c:v>147.80674794249256</c:v>
                </c:pt>
                <c:pt idx="820">
                  <c:v>151.61783287231532</c:v>
                </c:pt>
                <c:pt idx="821">
                  <c:v>151.61783287231532</c:v>
                </c:pt>
                <c:pt idx="822">
                  <c:v>149.76949083085782</c:v>
                </c:pt>
                <c:pt idx="823">
                  <c:v>149.74089061913091</c:v>
                </c:pt>
                <c:pt idx="824">
                  <c:v>150.81958815695145</c:v>
                </c:pt>
                <c:pt idx="825">
                  <c:v>150.73250691527539</c:v>
                </c:pt>
                <c:pt idx="826">
                  <c:v>150.46614076426633</c:v>
                </c:pt>
                <c:pt idx="827">
                  <c:v>151.95463238056246</c:v>
                </c:pt>
                <c:pt idx="828">
                  <c:v>152.25002561213023</c:v>
                </c:pt>
                <c:pt idx="829">
                  <c:v>153.12937540552574</c:v>
                </c:pt>
                <c:pt idx="830">
                  <c:v>154.2708226616129</c:v>
                </c:pt>
                <c:pt idx="831">
                  <c:v>153.70479459071854</c:v>
                </c:pt>
                <c:pt idx="832">
                  <c:v>152.62609705289796</c:v>
                </c:pt>
                <c:pt idx="833">
                  <c:v>149.6674691800707</c:v>
                </c:pt>
                <c:pt idx="834">
                  <c:v>150.44778540450127</c:v>
                </c:pt>
                <c:pt idx="835">
                  <c:v>152.10403647167337</c:v>
                </c:pt>
                <c:pt idx="836">
                  <c:v>151.26822729911592</c:v>
                </c:pt>
                <c:pt idx="837">
                  <c:v>150.51224259809484</c:v>
                </c:pt>
                <c:pt idx="838">
                  <c:v>147.93011303486702</c:v>
                </c:pt>
                <c:pt idx="839">
                  <c:v>145.27456203257901</c:v>
                </c:pt>
                <c:pt idx="840">
                  <c:v>145.19857938052837</c:v>
                </c:pt>
                <c:pt idx="841">
                  <c:v>143.92821773725407</c:v>
                </c:pt>
                <c:pt idx="842">
                  <c:v>143.58245398354032</c:v>
                </c:pt>
                <c:pt idx="843">
                  <c:v>145.94090427893357</c:v>
                </c:pt>
                <c:pt idx="844">
                  <c:v>144.17366731550771</c:v>
                </c:pt>
                <c:pt idx="845">
                  <c:v>147.47720520438523</c:v>
                </c:pt>
                <c:pt idx="846">
                  <c:v>147.47720520438523</c:v>
                </c:pt>
                <c:pt idx="847">
                  <c:v>147.96810436089243</c:v>
                </c:pt>
                <c:pt idx="848">
                  <c:v>147.82168835160377</c:v>
                </c:pt>
                <c:pt idx="849">
                  <c:v>147.19291056244282</c:v>
                </c:pt>
                <c:pt idx="850">
                  <c:v>144.99496294778581</c:v>
                </c:pt>
                <c:pt idx="851">
                  <c:v>146.19062254550462</c:v>
                </c:pt>
                <c:pt idx="852">
                  <c:v>145.257914148141</c:v>
                </c:pt>
                <c:pt idx="853">
                  <c:v>146.72079363453244</c:v>
                </c:pt>
                <c:pt idx="854">
                  <c:v>147.79735682819427</c:v>
                </c:pt>
                <c:pt idx="855">
                  <c:v>149.29267834579838</c:v>
                </c:pt>
                <c:pt idx="856">
                  <c:v>149.50867397466152</c:v>
                </c:pt>
                <c:pt idx="857">
                  <c:v>149.95005634668627</c:v>
                </c:pt>
                <c:pt idx="858">
                  <c:v>150.05549294812738</c:v>
                </c:pt>
                <c:pt idx="859">
                  <c:v>151.37409076938889</c:v>
                </c:pt>
                <c:pt idx="860">
                  <c:v>150.73890994775175</c:v>
                </c:pt>
                <c:pt idx="861">
                  <c:v>150.73890994775175</c:v>
                </c:pt>
                <c:pt idx="862">
                  <c:v>151.42702250452533</c:v>
                </c:pt>
                <c:pt idx="863">
                  <c:v>151.85261072977548</c:v>
                </c:pt>
                <c:pt idx="864">
                  <c:v>153.77693542328367</c:v>
                </c:pt>
                <c:pt idx="865">
                  <c:v>154.91411399105337</c:v>
                </c:pt>
                <c:pt idx="866">
                  <c:v>154.38010108253988</c:v>
                </c:pt>
                <c:pt idx="867">
                  <c:v>154.12269917699743</c:v>
                </c:pt>
                <c:pt idx="868">
                  <c:v>154.67293310111728</c:v>
                </c:pt>
                <c:pt idx="869">
                  <c:v>155.40415940989706</c:v>
                </c:pt>
                <c:pt idx="870">
                  <c:v>155.40415940989706</c:v>
                </c:pt>
                <c:pt idx="871">
                  <c:v>155.01314756001833</c:v>
                </c:pt>
                <c:pt idx="872">
                  <c:v>153.91353344944224</c:v>
                </c:pt>
                <c:pt idx="873">
                  <c:v>156.65830003756506</c:v>
                </c:pt>
                <c:pt idx="874">
                  <c:v>156.48285694771772</c:v>
                </c:pt>
                <c:pt idx="875">
                  <c:v>157.11675716285961</c:v>
                </c:pt>
                <c:pt idx="876">
                  <c:v>157.17011576682779</c:v>
                </c:pt>
                <c:pt idx="877">
                  <c:v>156.60878325308261</c:v>
                </c:pt>
                <c:pt idx="878">
                  <c:v>156.29930335006719</c:v>
                </c:pt>
                <c:pt idx="879">
                  <c:v>155.03833282109133</c:v>
                </c:pt>
                <c:pt idx="880">
                  <c:v>155.7576068025823</c:v>
                </c:pt>
                <c:pt idx="881">
                  <c:v>155.95439333401691</c:v>
                </c:pt>
                <c:pt idx="882">
                  <c:v>157.80572345729664</c:v>
                </c:pt>
                <c:pt idx="883">
                  <c:v>158.05031929788674</c:v>
                </c:pt>
                <c:pt idx="884">
                  <c:v>158.47718812963211</c:v>
                </c:pt>
                <c:pt idx="885">
                  <c:v>158.94930505754252</c:v>
                </c:pt>
                <c:pt idx="886">
                  <c:v>160.14709899942005</c:v>
                </c:pt>
                <c:pt idx="887">
                  <c:v>160.60939794420031</c:v>
                </c:pt>
                <c:pt idx="888">
                  <c:v>159.61564730389705</c:v>
                </c:pt>
                <c:pt idx="889">
                  <c:v>159.65790731823984</c:v>
                </c:pt>
                <c:pt idx="890">
                  <c:v>159.16017826042471</c:v>
                </c:pt>
                <c:pt idx="891">
                  <c:v>158.45797903220358</c:v>
                </c:pt>
                <c:pt idx="892">
                  <c:v>158.87502988081883</c:v>
                </c:pt>
                <c:pt idx="893">
                  <c:v>157.91244066523296</c:v>
                </c:pt>
                <c:pt idx="894">
                  <c:v>157.9171362223822</c:v>
                </c:pt>
                <c:pt idx="895">
                  <c:v>158.8635044223617</c:v>
                </c:pt>
                <c:pt idx="896">
                  <c:v>159.31000922036736</c:v>
                </c:pt>
                <c:pt idx="897">
                  <c:v>157.21493699416104</c:v>
                </c:pt>
                <c:pt idx="898">
                  <c:v>155.96933374312798</c:v>
                </c:pt>
                <c:pt idx="899">
                  <c:v>157.26231943448474</c:v>
                </c:pt>
                <c:pt idx="900">
                  <c:v>156.96223064576773</c:v>
                </c:pt>
                <c:pt idx="901">
                  <c:v>155.3725711163479</c:v>
                </c:pt>
                <c:pt idx="902">
                  <c:v>154.76001434279328</c:v>
                </c:pt>
                <c:pt idx="903">
                  <c:v>152.02335826247366</c:v>
                </c:pt>
                <c:pt idx="904">
                  <c:v>153.79742512720748</c:v>
                </c:pt>
                <c:pt idx="905">
                  <c:v>154.80227435713613</c:v>
                </c:pt>
                <c:pt idx="906">
                  <c:v>154.71860806611403</c:v>
                </c:pt>
                <c:pt idx="907">
                  <c:v>155.30341836560521</c:v>
                </c:pt>
                <c:pt idx="908">
                  <c:v>154.57176518799363</c:v>
                </c:pt>
                <c:pt idx="909">
                  <c:v>155.35848444490037</c:v>
                </c:pt>
                <c:pt idx="910">
                  <c:v>155.65814636478564</c:v>
                </c:pt>
                <c:pt idx="911">
                  <c:v>154.03945975480715</c:v>
                </c:pt>
                <c:pt idx="912">
                  <c:v>153.60576102175386</c:v>
                </c:pt>
                <c:pt idx="913">
                  <c:v>152.47285114230158</c:v>
                </c:pt>
                <c:pt idx="914">
                  <c:v>152.47285114230158</c:v>
                </c:pt>
                <c:pt idx="915">
                  <c:v>154.53676194379048</c:v>
                </c:pt>
                <c:pt idx="916">
                  <c:v>152.93984564423101</c:v>
                </c:pt>
                <c:pt idx="917">
                  <c:v>152.78233104531697</c:v>
                </c:pt>
                <c:pt idx="918">
                  <c:v>152.4621794215079</c:v>
                </c:pt>
                <c:pt idx="919">
                  <c:v>153.30225728238281</c:v>
                </c:pt>
                <c:pt idx="920">
                  <c:v>152.77507427517725</c:v>
                </c:pt>
                <c:pt idx="921">
                  <c:v>154.12782160297834</c:v>
                </c:pt>
                <c:pt idx="922">
                  <c:v>155.08443465491973</c:v>
                </c:pt>
                <c:pt idx="923">
                  <c:v>154.59353549841254</c:v>
                </c:pt>
                <c:pt idx="924">
                  <c:v>153.90883789229298</c:v>
                </c:pt>
                <c:pt idx="925">
                  <c:v>154.68488542840612</c:v>
                </c:pt>
                <c:pt idx="926">
                  <c:v>154.68275108424737</c:v>
                </c:pt>
                <c:pt idx="927">
                  <c:v>152.75031588293601</c:v>
                </c:pt>
                <c:pt idx="928">
                  <c:v>152.75031588293601</c:v>
                </c:pt>
                <c:pt idx="929">
                  <c:v>150.29496636273655</c:v>
                </c:pt>
                <c:pt idx="930">
                  <c:v>150.67573336065348</c:v>
                </c:pt>
                <c:pt idx="931">
                  <c:v>150.78842673223426</c:v>
                </c:pt>
                <c:pt idx="932">
                  <c:v>150.39698801352372</c:v>
                </c:pt>
                <c:pt idx="933">
                  <c:v>150.3466174913778</c:v>
                </c:pt>
                <c:pt idx="934">
                  <c:v>152.42674930847301</c:v>
                </c:pt>
                <c:pt idx="935">
                  <c:v>151.6630809684805</c:v>
                </c:pt>
                <c:pt idx="936">
                  <c:v>151.29512003551599</c:v>
                </c:pt>
                <c:pt idx="937">
                  <c:v>152.57743400607913</c:v>
                </c:pt>
                <c:pt idx="938">
                  <c:v>152.76312194788838</c:v>
                </c:pt>
                <c:pt idx="939">
                  <c:v>152.44766588122855</c:v>
                </c:pt>
                <c:pt idx="940">
                  <c:v>151.71686644128047</c:v>
                </c:pt>
                <c:pt idx="941">
                  <c:v>153.07388245739901</c:v>
                </c:pt>
                <c:pt idx="942">
                  <c:v>153.80809684800107</c:v>
                </c:pt>
                <c:pt idx="943">
                  <c:v>153.97884438069923</c:v>
                </c:pt>
                <c:pt idx="944">
                  <c:v>153.19639381210999</c:v>
                </c:pt>
                <c:pt idx="945">
                  <c:v>152.34607109927316</c:v>
                </c:pt>
                <c:pt idx="946">
                  <c:v>152.19325205750835</c:v>
                </c:pt>
                <c:pt idx="947">
                  <c:v>149.86767066215947</c:v>
                </c:pt>
                <c:pt idx="948">
                  <c:v>149.5001365980267</c:v>
                </c:pt>
                <c:pt idx="949">
                  <c:v>149.11211282997016</c:v>
                </c:pt>
                <c:pt idx="950">
                  <c:v>148.48803059795841</c:v>
                </c:pt>
                <c:pt idx="951">
                  <c:v>147.73033842161036</c:v>
                </c:pt>
                <c:pt idx="952">
                  <c:v>148.98490591811003</c:v>
                </c:pt>
                <c:pt idx="953">
                  <c:v>147.88358433220694</c:v>
                </c:pt>
                <c:pt idx="954">
                  <c:v>150.20959259638749</c:v>
                </c:pt>
                <c:pt idx="955">
                  <c:v>151.2093194003352</c:v>
                </c:pt>
                <c:pt idx="956">
                  <c:v>151.2093194003352</c:v>
                </c:pt>
                <c:pt idx="957">
                  <c:v>151.5759997268045</c:v>
                </c:pt>
                <c:pt idx="958">
                  <c:v>150.16904005737169</c:v>
                </c:pt>
                <c:pt idx="959">
                  <c:v>148.6604856059835</c:v>
                </c:pt>
                <c:pt idx="960">
                  <c:v>146.45272000819637</c:v>
                </c:pt>
                <c:pt idx="961">
                  <c:v>145.50507120172159</c:v>
                </c:pt>
                <c:pt idx="962">
                  <c:v>144.89763685414795</c:v>
                </c:pt>
                <c:pt idx="963">
                  <c:v>145.01246456988741</c:v>
                </c:pt>
                <c:pt idx="964">
                  <c:v>145.9895673257526</c:v>
                </c:pt>
                <c:pt idx="965">
                  <c:v>145.03636922446518</c:v>
                </c:pt>
                <c:pt idx="966">
                  <c:v>146.0531707816827</c:v>
                </c:pt>
                <c:pt idx="967">
                  <c:v>146.43223030427262</c:v>
                </c:pt>
                <c:pt idx="968">
                  <c:v>145.79192705665454</c:v>
                </c:pt>
                <c:pt idx="969">
                  <c:v>144.66627394734192</c:v>
                </c:pt>
                <c:pt idx="970">
                  <c:v>145.01331830755095</c:v>
                </c:pt>
                <c:pt idx="971">
                  <c:v>144.72304750196406</c:v>
                </c:pt>
                <c:pt idx="972">
                  <c:v>145.82436908786715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AB2-451F-929C-2FE46CF36235}"/>
            </c:ext>
          </c:extLst>
        </c:ser>
        <c:ser>
          <c:idx val="2"/>
          <c:order val="2"/>
          <c:tx>
            <c:strRef>
              <c:f>'ND clients perf'!$AD$2</c:f>
              <c:strCache>
                <c:ptCount val="1"/>
                <c:pt idx="0">
                  <c:v>Comb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'ND clients perf'!$AA$3:$AA$975</c:f>
              <c:numCache>
                <c:formatCode>m/d/yyyy</c:formatCode>
                <c:ptCount val="973"/>
                <c:pt idx="0">
                  <c:v>43556</c:v>
                </c:pt>
                <c:pt idx="1">
                  <c:v>43557</c:v>
                </c:pt>
                <c:pt idx="2">
                  <c:v>43558</c:v>
                </c:pt>
                <c:pt idx="3">
                  <c:v>43559</c:v>
                </c:pt>
                <c:pt idx="4">
                  <c:v>43560</c:v>
                </c:pt>
                <c:pt idx="5">
                  <c:v>43564</c:v>
                </c:pt>
                <c:pt idx="6">
                  <c:v>43565</c:v>
                </c:pt>
                <c:pt idx="7">
                  <c:v>43566</c:v>
                </c:pt>
                <c:pt idx="8">
                  <c:v>43567</c:v>
                </c:pt>
                <c:pt idx="9">
                  <c:v>43570</c:v>
                </c:pt>
                <c:pt idx="10">
                  <c:v>43571</c:v>
                </c:pt>
                <c:pt idx="11">
                  <c:v>43573</c:v>
                </c:pt>
                <c:pt idx="12">
                  <c:v>43577</c:v>
                </c:pt>
                <c:pt idx="13">
                  <c:v>43578</c:v>
                </c:pt>
                <c:pt idx="14">
                  <c:v>43579</c:v>
                </c:pt>
                <c:pt idx="15">
                  <c:v>43580</c:v>
                </c:pt>
                <c:pt idx="16">
                  <c:v>43581</c:v>
                </c:pt>
                <c:pt idx="17">
                  <c:v>43585</c:v>
                </c:pt>
                <c:pt idx="18">
                  <c:v>43587</c:v>
                </c:pt>
                <c:pt idx="19">
                  <c:v>43588</c:v>
                </c:pt>
                <c:pt idx="20">
                  <c:v>43591</c:v>
                </c:pt>
                <c:pt idx="21">
                  <c:v>43592</c:v>
                </c:pt>
                <c:pt idx="22">
                  <c:v>43593</c:v>
                </c:pt>
                <c:pt idx="23">
                  <c:v>43594</c:v>
                </c:pt>
                <c:pt idx="24">
                  <c:v>43598</c:v>
                </c:pt>
                <c:pt idx="25">
                  <c:v>43599</c:v>
                </c:pt>
                <c:pt idx="26">
                  <c:v>43600</c:v>
                </c:pt>
                <c:pt idx="27">
                  <c:v>43601</c:v>
                </c:pt>
                <c:pt idx="28">
                  <c:v>43602</c:v>
                </c:pt>
                <c:pt idx="29">
                  <c:v>43605</c:v>
                </c:pt>
                <c:pt idx="30">
                  <c:v>43606</c:v>
                </c:pt>
                <c:pt idx="31">
                  <c:v>43607</c:v>
                </c:pt>
                <c:pt idx="32">
                  <c:v>43608</c:v>
                </c:pt>
                <c:pt idx="33">
                  <c:v>43609</c:v>
                </c:pt>
                <c:pt idx="34">
                  <c:v>43612</c:v>
                </c:pt>
                <c:pt idx="35">
                  <c:v>43613</c:v>
                </c:pt>
                <c:pt idx="36">
                  <c:v>43614</c:v>
                </c:pt>
                <c:pt idx="37">
                  <c:v>43615</c:v>
                </c:pt>
                <c:pt idx="38">
                  <c:v>43616</c:v>
                </c:pt>
                <c:pt idx="39">
                  <c:v>43619</c:v>
                </c:pt>
                <c:pt idx="40">
                  <c:v>43620</c:v>
                </c:pt>
                <c:pt idx="41">
                  <c:v>43622</c:v>
                </c:pt>
                <c:pt idx="42">
                  <c:v>43623</c:v>
                </c:pt>
                <c:pt idx="43">
                  <c:v>43626</c:v>
                </c:pt>
                <c:pt idx="44">
                  <c:v>43627</c:v>
                </c:pt>
                <c:pt idx="45">
                  <c:v>43628</c:v>
                </c:pt>
                <c:pt idx="46">
                  <c:v>43629</c:v>
                </c:pt>
                <c:pt idx="47">
                  <c:v>43630</c:v>
                </c:pt>
                <c:pt idx="48">
                  <c:v>43633</c:v>
                </c:pt>
                <c:pt idx="49">
                  <c:v>43634</c:v>
                </c:pt>
                <c:pt idx="50">
                  <c:v>43635</c:v>
                </c:pt>
                <c:pt idx="51">
                  <c:v>43636</c:v>
                </c:pt>
                <c:pt idx="52">
                  <c:v>43637</c:v>
                </c:pt>
                <c:pt idx="53">
                  <c:v>43640</c:v>
                </c:pt>
                <c:pt idx="54">
                  <c:v>43641</c:v>
                </c:pt>
                <c:pt idx="55">
                  <c:v>43642</c:v>
                </c:pt>
                <c:pt idx="56">
                  <c:v>43643</c:v>
                </c:pt>
                <c:pt idx="57">
                  <c:v>43644</c:v>
                </c:pt>
                <c:pt idx="58">
                  <c:v>43647</c:v>
                </c:pt>
                <c:pt idx="59">
                  <c:v>43648</c:v>
                </c:pt>
                <c:pt idx="60">
                  <c:v>43649</c:v>
                </c:pt>
                <c:pt idx="61">
                  <c:v>43650</c:v>
                </c:pt>
                <c:pt idx="62">
                  <c:v>43651</c:v>
                </c:pt>
                <c:pt idx="63">
                  <c:v>43654</c:v>
                </c:pt>
                <c:pt idx="64">
                  <c:v>43655</c:v>
                </c:pt>
                <c:pt idx="65">
                  <c:v>43656</c:v>
                </c:pt>
                <c:pt idx="66">
                  <c:v>43657</c:v>
                </c:pt>
                <c:pt idx="67">
                  <c:v>43658</c:v>
                </c:pt>
                <c:pt idx="68">
                  <c:v>43661</c:v>
                </c:pt>
                <c:pt idx="69">
                  <c:v>43662</c:v>
                </c:pt>
                <c:pt idx="70">
                  <c:v>43663</c:v>
                </c:pt>
                <c:pt idx="71">
                  <c:v>43664</c:v>
                </c:pt>
                <c:pt idx="72">
                  <c:v>43665</c:v>
                </c:pt>
                <c:pt idx="73">
                  <c:v>43668</c:v>
                </c:pt>
                <c:pt idx="74">
                  <c:v>43669</c:v>
                </c:pt>
                <c:pt idx="75">
                  <c:v>43670</c:v>
                </c:pt>
                <c:pt idx="76">
                  <c:v>43671</c:v>
                </c:pt>
                <c:pt idx="77">
                  <c:v>43675</c:v>
                </c:pt>
                <c:pt idx="78">
                  <c:v>43676</c:v>
                </c:pt>
                <c:pt idx="79">
                  <c:v>43677</c:v>
                </c:pt>
                <c:pt idx="80">
                  <c:v>43678</c:v>
                </c:pt>
                <c:pt idx="81">
                  <c:v>43679</c:v>
                </c:pt>
                <c:pt idx="82">
                  <c:v>43682</c:v>
                </c:pt>
                <c:pt idx="83">
                  <c:v>43683</c:v>
                </c:pt>
                <c:pt idx="84">
                  <c:v>43684</c:v>
                </c:pt>
                <c:pt idx="85">
                  <c:v>43685</c:v>
                </c:pt>
                <c:pt idx="86">
                  <c:v>43686</c:v>
                </c:pt>
                <c:pt idx="87">
                  <c:v>43690</c:v>
                </c:pt>
                <c:pt idx="88">
                  <c:v>43691</c:v>
                </c:pt>
                <c:pt idx="89">
                  <c:v>43693</c:v>
                </c:pt>
                <c:pt idx="90">
                  <c:v>43696</c:v>
                </c:pt>
                <c:pt idx="91">
                  <c:v>43697</c:v>
                </c:pt>
                <c:pt idx="92">
                  <c:v>43698</c:v>
                </c:pt>
                <c:pt idx="93">
                  <c:v>43699</c:v>
                </c:pt>
                <c:pt idx="94">
                  <c:v>43700</c:v>
                </c:pt>
                <c:pt idx="95">
                  <c:v>43703</c:v>
                </c:pt>
                <c:pt idx="96">
                  <c:v>43704</c:v>
                </c:pt>
                <c:pt idx="97">
                  <c:v>43705</c:v>
                </c:pt>
                <c:pt idx="98">
                  <c:v>43706</c:v>
                </c:pt>
                <c:pt idx="99">
                  <c:v>43707</c:v>
                </c:pt>
                <c:pt idx="100">
                  <c:v>43711</c:v>
                </c:pt>
                <c:pt idx="101">
                  <c:v>43712</c:v>
                </c:pt>
                <c:pt idx="102">
                  <c:v>43713</c:v>
                </c:pt>
                <c:pt idx="103">
                  <c:v>43714</c:v>
                </c:pt>
                <c:pt idx="104">
                  <c:v>43717</c:v>
                </c:pt>
                <c:pt idx="105">
                  <c:v>43719</c:v>
                </c:pt>
                <c:pt idx="106">
                  <c:v>43720</c:v>
                </c:pt>
                <c:pt idx="107">
                  <c:v>43721</c:v>
                </c:pt>
                <c:pt idx="108">
                  <c:v>43724</c:v>
                </c:pt>
                <c:pt idx="109">
                  <c:v>43725</c:v>
                </c:pt>
                <c:pt idx="110">
                  <c:v>43726</c:v>
                </c:pt>
                <c:pt idx="111">
                  <c:v>43727</c:v>
                </c:pt>
                <c:pt idx="112">
                  <c:v>43728</c:v>
                </c:pt>
                <c:pt idx="113">
                  <c:v>43731</c:v>
                </c:pt>
                <c:pt idx="114">
                  <c:v>43733</c:v>
                </c:pt>
                <c:pt idx="115">
                  <c:v>43734</c:v>
                </c:pt>
                <c:pt idx="116">
                  <c:v>43735</c:v>
                </c:pt>
                <c:pt idx="117">
                  <c:v>43738</c:v>
                </c:pt>
                <c:pt idx="118">
                  <c:v>43739</c:v>
                </c:pt>
                <c:pt idx="119">
                  <c:v>43741</c:v>
                </c:pt>
                <c:pt idx="120">
                  <c:v>43742</c:v>
                </c:pt>
                <c:pt idx="121">
                  <c:v>43745</c:v>
                </c:pt>
                <c:pt idx="122">
                  <c:v>43747</c:v>
                </c:pt>
                <c:pt idx="123">
                  <c:v>43748</c:v>
                </c:pt>
                <c:pt idx="124">
                  <c:v>43749</c:v>
                </c:pt>
                <c:pt idx="125">
                  <c:v>43752</c:v>
                </c:pt>
                <c:pt idx="126">
                  <c:v>43753</c:v>
                </c:pt>
                <c:pt idx="127">
                  <c:v>43754</c:v>
                </c:pt>
                <c:pt idx="128">
                  <c:v>43755</c:v>
                </c:pt>
                <c:pt idx="129">
                  <c:v>43756</c:v>
                </c:pt>
                <c:pt idx="130">
                  <c:v>43760</c:v>
                </c:pt>
                <c:pt idx="131">
                  <c:v>43761</c:v>
                </c:pt>
                <c:pt idx="132">
                  <c:v>43762</c:v>
                </c:pt>
                <c:pt idx="133">
                  <c:v>43763</c:v>
                </c:pt>
                <c:pt idx="134">
                  <c:v>43767</c:v>
                </c:pt>
                <c:pt idx="135">
                  <c:v>43768</c:v>
                </c:pt>
                <c:pt idx="136">
                  <c:v>43769</c:v>
                </c:pt>
                <c:pt idx="137">
                  <c:v>43770</c:v>
                </c:pt>
                <c:pt idx="138">
                  <c:v>43773</c:v>
                </c:pt>
                <c:pt idx="139">
                  <c:v>43774</c:v>
                </c:pt>
                <c:pt idx="140">
                  <c:v>43775</c:v>
                </c:pt>
                <c:pt idx="141">
                  <c:v>43776</c:v>
                </c:pt>
                <c:pt idx="142">
                  <c:v>43777</c:v>
                </c:pt>
                <c:pt idx="143">
                  <c:v>43782</c:v>
                </c:pt>
                <c:pt idx="144">
                  <c:v>43783</c:v>
                </c:pt>
                <c:pt idx="145">
                  <c:v>43787</c:v>
                </c:pt>
                <c:pt idx="146">
                  <c:v>43788</c:v>
                </c:pt>
                <c:pt idx="147">
                  <c:v>43789</c:v>
                </c:pt>
                <c:pt idx="148">
                  <c:v>43790</c:v>
                </c:pt>
                <c:pt idx="149">
                  <c:v>43791</c:v>
                </c:pt>
                <c:pt idx="150">
                  <c:v>43794</c:v>
                </c:pt>
                <c:pt idx="151">
                  <c:v>43795</c:v>
                </c:pt>
                <c:pt idx="152">
                  <c:v>43796</c:v>
                </c:pt>
                <c:pt idx="153">
                  <c:v>43797</c:v>
                </c:pt>
                <c:pt idx="154">
                  <c:v>43798</c:v>
                </c:pt>
                <c:pt idx="155">
                  <c:v>43801</c:v>
                </c:pt>
                <c:pt idx="156">
                  <c:v>43802</c:v>
                </c:pt>
                <c:pt idx="157">
                  <c:v>43803</c:v>
                </c:pt>
                <c:pt idx="158">
                  <c:v>43804</c:v>
                </c:pt>
                <c:pt idx="159">
                  <c:v>43809</c:v>
                </c:pt>
                <c:pt idx="160">
                  <c:v>43810</c:v>
                </c:pt>
                <c:pt idx="161">
                  <c:v>43811</c:v>
                </c:pt>
                <c:pt idx="162">
                  <c:v>43812</c:v>
                </c:pt>
                <c:pt idx="163">
                  <c:v>43815</c:v>
                </c:pt>
                <c:pt idx="164">
                  <c:v>43816</c:v>
                </c:pt>
                <c:pt idx="165">
                  <c:v>43817</c:v>
                </c:pt>
                <c:pt idx="166">
                  <c:v>43818</c:v>
                </c:pt>
                <c:pt idx="167">
                  <c:v>43819</c:v>
                </c:pt>
                <c:pt idx="168">
                  <c:v>43822</c:v>
                </c:pt>
                <c:pt idx="169">
                  <c:v>43825</c:v>
                </c:pt>
                <c:pt idx="170">
                  <c:v>43829</c:v>
                </c:pt>
                <c:pt idx="171">
                  <c:v>43830</c:v>
                </c:pt>
                <c:pt idx="172">
                  <c:v>43831</c:v>
                </c:pt>
                <c:pt idx="173">
                  <c:v>43832</c:v>
                </c:pt>
                <c:pt idx="174">
                  <c:v>43833</c:v>
                </c:pt>
                <c:pt idx="175">
                  <c:v>43836</c:v>
                </c:pt>
                <c:pt idx="176">
                  <c:v>43837</c:v>
                </c:pt>
                <c:pt idx="177">
                  <c:v>43838</c:v>
                </c:pt>
                <c:pt idx="178">
                  <c:v>43839</c:v>
                </c:pt>
                <c:pt idx="179">
                  <c:v>43840</c:v>
                </c:pt>
                <c:pt idx="180">
                  <c:v>43843</c:v>
                </c:pt>
                <c:pt idx="181">
                  <c:v>43845</c:v>
                </c:pt>
                <c:pt idx="182">
                  <c:v>43846</c:v>
                </c:pt>
                <c:pt idx="183">
                  <c:v>43847</c:v>
                </c:pt>
                <c:pt idx="184">
                  <c:v>43850</c:v>
                </c:pt>
                <c:pt idx="185">
                  <c:v>43851</c:v>
                </c:pt>
                <c:pt idx="186">
                  <c:v>43852</c:v>
                </c:pt>
                <c:pt idx="187">
                  <c:v>43853</c:v>
                </c:pt>
                <c:pt idx="188">
                  <c:v>43854</c:v>
                </c:pt>
                <c:pt idx="189">
                  <c:v>43857</c:v>
                </c:pt>
                <c:pt idx="190">
                  <c:v>43858</c:v>
                </c:pt>
                <c:pt idx="191">
                  <c:v>43859</c:v>
                </c:pt>
                <c:pt idx="192">
                  <c:v>43860</c:v>
                </c:pt>
                <c:pt idx="193">
                  <c:v>43861</c:v>
                </c:pt>
                <c:pt idx="194">
                  <c:v>43864</c:v>
                </c:pt>
                <c:pt idx="195">
                  <c:v>43865</c:v>
                </c:pt>
                <c:pt idx="196">
                  <c:v>43866</c:v>
                </c:pt>
                <c:pt idx="197">
                  <c:v>43867</c:v>
                </c:pt>
                <c:pt idx="198">
                  <c:v>43873</c:v>
                </c:pt>
                <c:pt idx="199">
                  <c:v>43874</c:v>
                </c:pt>
                <c:pt idx="200">
                  <c:v>43875</c:v>
                </c:pt>
                <c:pt idx="201">
                  <c:v>43878</c:v>
                </c:pt>
                <c:pt idx="202">
                  <c:v>43879</c:v>
                </c:pt>
                <c:pt idx="203">
                  <c:v>43880</c:v>
                </c:pt>
                <c:pt idx="204">
                  <c:v>43881</c:v>
                </c:pt>
                <c:pt idx="205">
                  <c:v>43885</c:v>
                </c:pt>
                <c:pt idx="206">
                  <c:v>43886</c:v>
                </c:pt>
                <c:pt idx="207">
                  <c:v>43887</c:v>
                </c:pt>
                <c:pt idx="208">
                  <c:v>43888</c:v>
                </c:pt>
                <c:pt idx="209">
                  <c:v>43889</c:v>
                </c:pt>
                <c:pt idx="210">
                  <c:v>43892</c:v>
                </c:pt>
                <c:pt idx="211">
                  <c:v>43893</c:v>
                </c:pt>
                <c:pt idx="212">
                  <c:v>43894</c:v>
                </c:pt>
                <c:pt idx="213">
                  <c:v>43895</c:v>
                </c:pt>
                <c:pt idx="214">
                  <c:v>43896</c:v>
                </c:pt>
                <c:pt idx="215">
                  <c:v>43899</c:v>
                </c:pt>
                <c:pt idx="216">
                  <c:v>43901</c:v>
                </c:pt>
                <c:pt idx="217">
                  <c:v>43902</c:v>
                </c:pt>
                <c:pt idx="218">
                  <c:v>43903</c:v>
                </c:pt>
                <c:pt idx="219">
                  <c:v>43906</c:v>
                </c:pt>
                <c:pt idx="220">
                  <c:v>43907</c:v>
                </c:pt>
                <c:pt idx="221">
                  <c:v>43908</c:v>
                </c:pt>
                <c:pt idx="222">
                  <c:v>43909</c:v>
                </c:pt>
                <c:pt idx="223">
                  <c:v>43910</c:v>
                </c:pt>
                <c:pt idx="224">
                  <c:v>43913</c:v>
                </c:pt>
                <c:pt idx="225">
                  <c:v>43914</c:v>
                </c:pt>
                <c:pt idx="226">
                  <c:v>43915</c:v>
                </c:pt>
                <c:pt idx="227">
                  <c:v>43916</c:v>
                </c:pt>
                <c:pt idx="228">
                  <c:v>43917</c:v>
                </c:pt>
                <c:pt idx="229">
                  <c:v>43920</c:v>
                </c:pt>
                <c:pt idx="230">
                  <c:v>43921</c:v>
                </c:pt>
                <c:pt idx="231">
                  <c:v>43922</c:v>
                </c:pt>
                <c:pt idx="232">
                  <c:v>43924</c:v>
                </c:pt>
                <c:pt idx="233">
                  <c:v>43928</c:v>
                </c:pt>
                <c:pt idx="234">
                  <c:v>43929</c:v>
                </c:pt>
                <c:pt idx="235">
                  <c:v>43930</c:v>
                </c:pt>
                <c:pt idx="236">
                  <c:v>43934</c:v>
                </c:pt>
                <c:pt idx="237">
                  <c:v>43936</c:v>
                </c:pt>
                <c:pt idx="238">
                  <c:v>43937</c:v>
                </c:pt>
                <c:pt idx="239">
                  <c:v>43938</c:v>
                </c:pt>
                <c:pt idx="240">
                  <c:v>43941</c:v>
                </c:pt>
                <c:pt idx="241">
                  <c:v>43942</c:v>
                </c:pt>
                <c:pt idx="242">
                  <c:v>43943</c:v>
                </c:pt>
                <c:pt idx="243">
                  <c:v>43944</c:v>
                </c:pt>
                <c:pt idx="244">
                  <c:v>43945</c:v>
                </c:pt>
                <c:pt idx="245">
                  <c:v>43948</c:v>
                </c:pt>
                <c:pt idx="246">
                  <c:v>43949</c:v>
                </c:pt>
                <c:pt idx="247">
                  <c:v>43950</c:v>
                </c:pt>
                <c:pt idx="248">
                  <c:v>43951</c:v>
                </c:pt>
                <c:pt idx="249">
                  <c:v>43955</c:v>
                </c:pt>
                <c:pt idx="250">
                  <c:v>43956</c:v>
                </c:pt>
                <c:pt idx="251">
                  <c:v>43957</c:v>
                </c:pt>
                <c:pt idx="252">
                  <c:v>43958</c:v>
                </c:pt>
                <c:pt idx="253">
                  <c:v>43959</c:v>
                </c:pt>
                <c:pt idx="254">
                  <c:v>43962</c:v>
                </c:pt>
                <c:pt idx="255">
                  <c:v>43963</c:v>
                </c:pt>
                <c:pt idx="256">
                  <c:v>43964</c:v>
                </c:pt>
                <c:pt idx="257">
                  <c:v>43965</c:v>
                </c:pt>
                <c:pt idx="258">
                  <c:v>43966</c:v>
                </c:pt>
                <c:pt idx="259">
                  <c:v>43969</c:v>
                </c:pt>
                <c:pt idx="260">
                  <c:v>43970</c:v>
                </c:pt>
                <c:pt idx="261">
                  <c:v>43971</c:v>
                </c:pt>
                <c:pt idx="262">
                  <c:v>43972</c:v>
                </c:pt>
                <c:pt idx="263">
                  <c:v>43973</c:v>
                </c:pt>
                <c:pt idx="264">
                  <c:v>43977</c:v>
                </c:pt>
                <c:pt idx="265">
                  <c:v>43978</c:v>
                </c:pt>
                <c:pt idx="266">
                  <c:v>43979</c:v>
                </c:pt>
                <c:pt idx="267">
                  <c:v>43980</c:v>
                </c:pt>
                <c:pt idx="268">
                  <c:v>43983</c:v>
                </c:pt>
                <c:pt idx="269">
                  <c:v>43984</c:v>
                </c:pt>
                <c:pt idx="270">
                  <c:v>43985</c:v>
                </c:pt>
                <c:pt idx="271">
                  <c:v>43986</c:v>
                </c:pt>
                <c:pt idx="272">
                  <c:v>43987</c:v>
                </c:pt>
                <c:pt idx="273">
                  <c:v>43990</c:v>
                </c:pt>
                <c:pt idx="274">
                  <c:v>43991</c:v>
                </c:pt>
                <c:pt idx="275">
                  <c:v>43992</c:v>
                </c:pt>
                <c:pt idx="276">
                  <c:v>43993</c:v>
                </c:pt>
                <c:pt idx="277">
                  <c:v>43994</c:v>
                </c:pt>
                <c:pt idx="278">
                  <c:v>43997</c:v>
                </c:pt>
                <c:pt idx="279">
                  <c:v>43998</c:v>
                </c:pt>
                <c:pt idx="280">
                  <c:v>43999</c:v>
                </c:pt>
                <c:pt idx="281">
                  <c:v>44000</c:v>
                </c:pt>
                <c:pt idx="282">
                  <c:v>44001</c:v>
                </c:pt>
                <c:pt idx="283">
                  <c:v>44004</c:v>
                </c:pt>
                <c:pt idx="284">
                  <c:v>44005</c:v>
                </c:pt>
                <c:pt idx="285">
                  <c:v>44006</c:v>
                </c:pt>
                <c:pt idx="286">
                  <c:v>44007</c:v>
                </c:pt>
                <c:pt idx="287">
                  <c:v>44008</c:v>
                </c:pt>
                <c:pt idx="288">
                  <c:v>44011</c:v>
                </c:pt>
                <c:pt idx="289">
                  <c:v>44012</c:v>
                </c:pt>
                <c:pt idx="290">
                  <c:v>44013</c:v>
                </c:pt>
                <c:pt idx="291">
                  <c:v>44014</c:v>
                </c:pt>
                <c:pt idx="292">
                  <c:v>44015</c:v>
                </c:pt>
                <c:pt idx="293">
                  <c:v>44018</c:v>
                </c:pt>
                <c:pt idx="294">
                  <c:v>44019</c:v>
                </c:pt>
                <c:pt idx="295">
                  <c:v>44020</c:v>
                </c:pt>
                <c:pt idx="296">
                  <c:v>44021</c:v>
                </c:pt>
                <c:pt idx="297">
                  <c:v>44022</c:v>
                </c:pt>
                <c:pt idx="298">
                  <c:v>44025</c:v>
                </c:pt>
                <c:pt idx="299">
                  <c:v>44026</c:v>
                </c:pt>
                <c:pt idx="300">
                  <c:v>44027</c:v>
                </c:pt>
                <c:pt idx="301">
                  <c:v>44028</c:v>
                </c:pt>
                <c:pt idx="302">
                  <c:v>44029</c:v>
                </c:pt>
                <c:pt idx="303">
                  <c:v>44032</c:v>
                </c:pt>
                <c:pt idx="304">
                  <c:v>44033</c:v>
                </c:pt>
                <c:pt idx="305">
                  <c:v>44034</c:v>
                </c:pt>
                <c:pt idx="306">
                  <c:v>44035</c:v>
                </c:pt>
                <c:pt idx="307">
                  <c:v>44036</c:v>
                </c:pt>
                <c:pt idx="308">
                  <c:v>44039</c:v>
                </c:pt>
                <c:pt idx="309">
                  <c:v>44040</c:v>
                </c:pt>
                <c:pt idx="310">
                  <c:v>44041</c:v>
                </c:pt>
                <c:pt idx="311">
                  <c:v>44042</c:v>
                </c:pt>
                <c:pt idx="312">
                  <c:v>44043</c:v>
                </c:pt>
                <c:pt idx="313">
                  <c:v>44046</c:v>
                </c:pt>
                <c:pt idx="314">
                  <c:v>44047</c:v>
                </c:pt>
                <c:pt idx="315">
                  <c:v>44048</c:v>
                </c:pt>
                <c:pt idx="316">
                  <c:v>44049</c:v>
                </c:pt>
                <c:pt idx="317">
                  <c:v>44050</c:v>
                </c:pt>
                <c:pt idx="318">
                  <c:v>44053</c:v>
                </c:pt>
                <c:pt idx="319">
                  <c:v>44054</c:v>
                </c:pt>
                <c:pt idx="320">
                  <c:v>44055</c:v>
                </c:pt>
                <c:pt idx="321">
                  <c:v>44056</c:v>
                </c:pt>
                <c:pt idx="322">
                  <c:v>44057</c:v>
                </c:pt>
                <c:pt idx="323">
                  <c:v>44061</c:v>
                </c:pt>
                <c:pt idx="324">
                  <c:v>44062</c:v>
                </c:pt>
                <c:pt idx="325">
                  <c:v>44063</c:v>
                </c:pt>
                <c:pt idx="326">
                  <c:v>44064</c:v>
                </c:pt>
                <c:pt idx="327">
                  <c:v>44067</c:v>
                </c:pt>
                <c:pt idx="328">
                  <c:v>44068</c:v>
                </c:pt>
                <c:pt idx="329">
                  <c:v>44069</c:v>
                </c:pt>
                <c:pt idx="330">
                  <c:v>44070</c:v>
                </c:pt>
                <c:pt idx="331">
                  <c:v>44071</c:v>
                </c:pt>
                <c:pt idx="332">
                  <c:v>44074</c:v>
                </c:pt>
                <c:pt idx="333">
                  <c:v>44075</c:v>
                </c:pt>
                <c:pt idx="334">
                  <c:v>44076</c:v>
                </c:pt>
                <c:pt idx="335">
                  <c:v>44077</c:v>
                </c:pt>
                <c:pt idx="336">
                  <c:v>44078</c:v>
                </c:pt>
                <c:pt idx="337">
                  <c:v>44081</c:v>
                </c:pt>
                <c:pt idx="338">
                  <c:v>44082</c:v>
                </c:pt>
                <c:pt idx="339">
                  <c:v>44083</c:v>
                </c:pt>
                <c:pt idx="340">
                  <c:v>44084</c:v>
                </c:pt>
                <c:pt idx="341">
                  <c:v>44085</c:v>
                </c:pt>
                <c:pt idx="342">
                  <c:v>44088</c:v>
                </c:pt>
                <c:pt idx="343">
                  <c:v>44089</c:v>
                </c:pt>
                <c:pt idx="344">
                  <c:v>44090</c:v>
                </c:pt>
                <c:pt idx="345">
                  <c:v>44091</c:v>
                </c:pt>
                <c:pt idx="346">
                  <c:v>44092</c:v>
                </c:pt>
                <c:pt idx="347">
                  <c:v>44095</c:v>
                </c:pt>
                <c:pt idx="348">
                  <c:v>44096</c:v>
                </c:pt>
                <c:pt idx="349">
                  <c:v>44097</c:v>
                </c:pt>
                <c:pt idx="350">
                  <c:v>44098</c:v>
                </c:pt>
                <c:pt idx="351">
                  <c:v>44099</c:v>
                </c:pt>
                <c:pt idx="352">
                  <c:v>44102</c:v>
                </c:pt>
                <c:pt idx="353">
                  <c:v>44103</c:v>
                </c:pt>
                <c:pt idx="354">
                  <c:v>44104</c:v>
                </c:pt>
                <c:pt idx="355">
                  <c:v>44105</c:v>
                </c:pt>
                <c:pt idx="356">
                  <c:v>44109</c:v>
                </c:pt>
                <c:pt idx="357">
                  <c:v>44110</c:v>
                </c:pt>
                <c:pt idx="358">
                  <c:v>44111</c:v>
                </c:pt>
                <c:pt idx="359">
                  <c:v>44112</c:v>
                </c:pt>
                <c:pt idx="360">
                  <c:v>44113</c:v>
                </c:pt>
                <c:pt idx="361">
                  <c:v>44116</c:v>
                </c:pt>
                <c:pt idx="362">
                  <c:v>44118</c:v>
                </c:pt>
                <c:pt idx="363">
                  <c:v>44119</c:v>
                </c:pt>
                <c:pt idx="364">
                  <c:v>44123</c:v>
                </c:pt>
                <c:pt idx="365">
                  <c:v>44124</c:v>
                </c:pt>
                <c:pt idx="366">
                  <c:v>44125</c:v>
                </c:pt>
                <c:pt idx="367">
                  <c:v>44126</c:v>
                </c:pt>
                <c:pt idx="368">
                  <c:v>44127</c:v>
                </c:pt>
                <c:pt idx="369">
                  <c:v>44130</c:v>
                </c:pt>
                <c:pt idx="370">
                  <c:v>44131</c:v>
                </c:pt>
                <c:pt idx="371">
                  <c:v>44132</c:v>
                </c:pt>
                <c:pt idx="372">
                  <c:v>44133</c:v>
                </c:pt>
                <c:pt idx="373">
                  <c:v>44134</c:v>
                </c:pt>
                <c:pt idx="374">
                  <c:v>44137</c:v>
                </c:pt>
                <c:pt idx="375">
                  <c:v>44138</c:v>
                </c:pt>
                <c:pt idx="376">
                  <c:v>44139</c:v>
                </c:pt>
                <c:pt idx="377">
                  <c:v>44140</c:v>
                </c:pt>
                <c:pt idx="378">
                  <c:v>44141</c:v>
                </c:pt>
                <c:pt idx="379">
                  <c:v>44144</c:v>
                </c:pt>
                <c:pt idx="380">
                  <c:v>44145</c:v>
                </c:pt>
                <c:pt idx="381">
                  <c:v>44146</c:v>
                </c:pt>
                <c:pt idx="382">
                  <c:v>44147</c:v>
                </c:pt>
                <c:pt idx="383">
                  <c:v>44149</c:v>
                </c:pt>
                <c:pt idx="384">
                  <c:v>44152</c:v>
                </c:pt>
                <c:pt idx="385">
                  <c:v>44153</c:v>
                </c:pt>
                <c:pt idx="386">
                  <c:v>44154</c:v>
                </c:pt>
                <c:pt idx="387">
                  <c:v>44155</c:v>
                </c:pt>
                <c:pt idx="388">
                  <c:v>44158</c:v>
                </c:pt>
                <c:pt idx="389">
                  <c:v>44159</c:v>
                </c:pt>
                <c:pt idx="390">
                  <c:v>44160</c:v>
                </c:pt>
                <c:pt idx="391">
                  <c:v>44161</c:v>
                </c:pt>
                <c:pt idx="392">
                  <c:v>44162</c:v>
                </c:pt>
                <c:pt idx="393">
                  <c:v>44166</c:v>
                </c:pt>
                <c:pt idx="394">
                  <c:v>44167</c:v>
                </c:pt>
                <c:pt idx="395">
                  <c:v>44168</c:v>
                </c:pt>
                <c:pt idx="396">
                  <c:v>44169</c:v>
                </c:pt>
                <c:pt idx="397">
                  <c:v>44172</c:v>
                </c:pt>
                <c:pt idx="398">
                  <c:v>44173</c:v>
                </c:pt>
                <c:pt idx="399">
                  <c:v>44174</c:v>
                </c:pt>
                <c:pt idx="400">
                  <c:v>44175</c:v>
                </c:pt>
                <c:pt idx="401">
                  <c:v>44176</c:v>
                </c:pt>
                <c:pt idx="402">
                  <c:v>44179</c:v>
                </c:pt>
                <c:pt idx="403">
                  <c:v>44180</c:v>
                </c:pt>
                <c:pt idx="404">
                  <c:v>44181</c:v>
                </c:pt>
                <c:pt idx="405">
                  <c:v>44182</c:v>
                </c:pt>
                <c:pt idx="406">
                  <c:v>44186</c:v>
                </c:pt>
                <c:pt idx="407">
                  <c:v>44187</c:v>
                </c:pt>
                <c:pt idx="408">
                  <c:v>44188</c:v>
                </c:pt>
                <c:pt idx="409">
                  <c:v>44189</c:v>
                </c:pt>
                <c:pt idx="410">
                  <c:v>44193</c:v>
                </c:pt>
                <c:pt idx="411">
                  <c:v>44194</c:v>
                </c:pt>
                <c:pt idx="412">
                  <c:v>44195</c:v>
                </c:pt>
                <c:pt idx="413">
                  <c:v>44196</c:v>
                </c:pt>
                <c:pt idx="414">
                  <c:v>44197</c:v>
                </c:pt>
                <c:pt idx="415">
                  <c:v>44200</c:v>
                </c:pt>
                <c:pt idx="416">
                  <c:v>44201</c:v>
                </c:pt>
                <c:pt idx="417">
                  <c:v>44202</c:v>
                </c:pt>
                <c:pt idx="418">
                  <c:v>44203</c:v>
                </c:pt>
                <c:pt idx="419">
                  <c:v>44204</c:v>
                </c:pt>
                <c:pt idx="420">
                  <c:v>44207</c:v>
                </c:pt>
                <c:pt idx="421">
                  <c:v>44208</c:v>
                </c:pt>
                <c:pt idx="422">
                  <c:v>44209</c:v>
                </c:pt>
                <c:pt idx="423">
                  <c:v>44210</c:v>
                </c:pt>
                <c:pt idx="424">
                  <c:v>44211</c:v>
                </c:pt>
                <c:pt idx="425">
                  <c:v>44214</c:v>
                </c:pt>
                <c:pt idx="426">
                  <c:v>44215</c:v>
                </c:pt>
                <c:pt idx="427">
                  <c:v>44216</c:v>
                </c:pt>
                <c:pt idx="428">
                  <c:v>44217</c:v>
                </c:pt>
                <c:pt idx="429">
                  <c:v>44218</c:v>
                </c:pt>
                <c:pt idx="430">
                  <c:v>44221</c:v>
                </c:pt>
                <c:pt idx="431">
                  <c:v>44223</c:v>
                </c:pt>
                <c:pt idx="432">
                  <c:v>44224</c:v>
                </c:pt>
                <c:pt idx="433">
                  <c:v>44225</c:v>
                </c:pt>
                <c:pt idx="434">
                  <c:v>44228</c:v>
                </c:pt>
                <c:pt idx="435">
                  <c:v>44229</c:v>
                </c:pt>
                <c:pt idx="436">
                  <c:v>44230</c:v>
                </c:pt>
                <c:pt idx="437">
                  <c:v>44231</c:v>
                </c:pt>
                <c:pt idx="438">
                  <c:v>44232</c:v>
                </c:pt>
                <c:pt idx="439">
                  <c:v>44235</c:v>
                </c:pt>
                <c:pt idx="440">
                  <c:v>44236</c:v>
                </c:pt>
                <c:pt idx="441">
                  <c:v>44237</c:v>
                </c:pt>
                <c:pt idx="442">
                  <c:v>44238</c:v>
                </c:pt>
                <c:pt idx="443">
                  <c:v>44239</c:v>
                </c:pt>
                <c:pt idx="444">
                  <c:v>44242</c:v>
                </c:pt>
                <c:pt idx="445">
                  <c:v>44243</c:v>
                </c:pt>
                <c:pt idx="446">
                  <c:v>44244</c:v>
                </c:pt>
                <c:pt idx="447">
                  <c:v>44245</c:v>
                </c:pt>
                <c:pt idx="448">
                  <c:v>44246</c:v>
                </c:pt>
                <c:pt idx="449">
                  <c:v>44249</c:v>
                </c:pt>
                <c:pt idx="450">
                  <c:v>44250</c:v>
                </c:pt>
                <c:pt idx="451">
                  <c:v>44251</c:v>
                </c:pt>
                <c:pt idx="452">
                  <c:v>44252</c:v>
                </c:pt>
                <c:pt idx="453">
                  <c:v>44253</c:v>
                </c:pt>
                <c:pt idx="454">
                  <c:v>44256</c:v>
                </c:pt>
                <c:pt idx="455">
                  <c:v>44257</c:v>
                </c:pt>
                <c:pt idx="456">
                  <c:v>44258</c:v>
                </c:pt>
                <c:pt idx="457">
                  <c:v>44259</c:v>
                </c:pt>
                <c:pt idx="458">
                  <c:v>44260</c:v>
                </c:pt>
                <c:pt idx="459">
                  <c:v>44263</c:v>
                </c:pt>
                <c:pt idx="460">
                  <c:v>44264</c:v>
                </c:pt>
                <c:pt idx="461">
                  <c:v>44265</c:v>
                </c:pt>
                <c:pt idx="462">
                  <c:v>44267</c:v>
                </c:pt>
                <c:pt idx="463">
                  <c:v>44270</c:v>
                </c:pt>
                <c:pt idx="464">
                  <c:v>44271</c:v>
                </c:pt>
                <c:pt idx="465">
                  <c:v>44272</c:v>
                </c:pt>
                <c:pt idx="466">
                  <c:v>44273</c:v>
                </c:pt>
                <c:pt idx="467">
                  <c:v>44274</c:v>
                </c:pt>
                <c:pt idx="468">
                  <c:v>44277</c:v>
                </c:pt>
                <c:pt idx="469">
                  <c:v>44278</c:v>
                </c:pt>
                <c:pt idx="470">
                  <c:v>44279</c:v>
                </c:pt>
                <c:pt idx="471">
                  <c:v>44280</c:v>
                </c:pt>
                <c:pt idx="472">
                  <c:v>44285</c:v>
                </c:pt>
                <c:pt idx="473">
                  <c:v>44287</c:v>
                </c:pt>
                <c:pt idx="474">
                  <c:v>44291</c:v>
                </c:pt>
                <c:pt idx="475">
                  <c:v>44292</c:v>
                </c:pt>
                <c:pt idx="476">
                  <c:v>44293</c:v>
                </c:pt>
                <c:pt idx="477">
                  <c:v>44294</c:v>
                </c:pt>
                <c:pt idx="478">
                  <c:v>44295</c:v>
                </c:pt>
                <c:pt idx="479">
                  <c:v>44298</c:v>
                </c:pt>
                <c:pt idx="480">
                  <c:v>44299</c:v>
                </c:pt>
                <c:pt idx="481">
                  <c:v>44301</c:v>
                </c:pt>
                <c:pt idx="482">
                  <c:v>44302</c:v>
                </c:pt>
                <c:pt idx="483">
                  <c:v>44305</c:v>
                </c:pt>
                <c:pt idx="484">
                  <c:v>44306</c:v>
                </c:pt>
                <c:pt idx="485">
                  <c:v>44308</c:v>
                </c:pt>
                <c:pt idx="486">
                  <c:v>44309</c:v>
                </c:pt>
                <c:pt idx="487">
                  <c:v>44312</c:v>
                </c:pt>
                <c:pt idx="488">
                  <c:v>44313</c:v>
                </c:pt>
                <c:pt idx="489">
                  <c:v>44314</c:v>
                </c:pt>
                <c:pt idx="490">
                  <c:v>44315</c:v>
                </c:pt>
                <c:pt idx="491">
                  <c:v>44316</c:v>
                </c:pt>
                <c:pt idx="492">
                  <c:v>44319</c:v>
                </c:pt>
                <c:pt idx="493">
                  <c:v>44320</c:v>
                </c:pt>
                <c:pt idx="494">
                  <c:v>44321</c:v>
                </c:pt>
                <c:pt idx="495">
                  <c:v>44322</c:v>
                </c:pt>
                <c:pt idx="496">
                  <c:v>44323</c:v>
                </c:pt>
                <c:pt idx="497">
                  <c:v>44326</c:v>
                </c:pt>
                <c:pt idx="498">
                  <c:v>44327</c:v>
                </c:pt>
                <c:pt idx="499">
                  <c:v>44328</c:v>
                </c:pt>
                <c:pt idx="500">
                  <c:v>44330</c:v>
                </c:pt>
                <c:pt idx="501">
                  <c:v>44333</c:v>
                </c:pt>
                <c:pt idx="502">
                  <c:v>44334</c:v>
                </c:pt>
                <c:pt idx="503">
                  <c:v>44335</c:v>
                </c:pt>
                <c:pt idx="504">
                  <c:v>44336</c:v>
                </c:pt>
                <c:pt idx="505">
                  <c:v>44337</c:v>
                </c:pt>
                <c:pt idx="506">
                  <c:v>44340</c:v>
                </c:pt>
                <c:pt idx="507">
                  <c:v>44341</c:v>
                </c:pt>
                <c:pt idx="508">
                  <c:v>44342</c:v>
                </c:pt>
                <c:pt idx="509">
                  <c:v>44343</c:v>
                </c:pt>
                <c:pt idx="510">
                  <c:v>44344</c:v>
                </c:pt>
                <c:pt idx="511">
                  <c:v>44347</c:v>
                </c:pt>
                <c:pt idx="512">
                  <c:v>44348</c:v>
                </c:pt>
                <c:pt idx="513">
                  <c:v>44349</c:v>
                </c:pt>
                <c:pt idx="514">
                  <c:v>44350</c:v>
                </c:pt>
                <c:pt idx="515">
                  <c:v>44351</c:v>
                </c:pt>
                <c:pt idx="516">
                  <c:v>44354</c:v>
                </c:pt>
                <c:pt idx="517">
                  <c:v>44355</c:v>
                </c:pt>
                <c:pt idx="518">
                  <c:v>44356</c:v>
                </c:pt>
                <c:pt idx="519">
                  <c:v>44357</c:v>
                </c:pt>
                <c:pt idx="520">
                  <c:v>44358</c:v>
                </c:pt>
                <c:pt idx="521">
                  <c:v>44361</c:v>
                </c:pt>
                <c:pt idx="522">
                  <c:v>44362</c:v>
                </c:pt>
                <c:pt idx="523">
                  <c:v>44363</c:v>
                </c:pt>
                <c:pt idx="524">
                  <c:v>44364</c:v>
                </c:pt>
                <c:pt idx="525">
                  <c:v>44365</c:v>
                </c:pt>
                <c:pt idx="526">
                  <c:v>44368</c:v>
                </c:pt>
                <c:pt idx="527">
                  <c:v>44369</c:v>
                </c:pt>
                <c:pt idx="528">
                  <c:v>44370</c:v>
                </c:pt>
                <c:pt idx="529">
                  <c:v>44371</c:v>
                </c:pt>
                <c:pt idx="530">
                  <c:v>44372</c:v>
                </c:pt>
                <c:pt idx="531">
                  <c:v>44375</c:v>
                </c:pt>
                <c:pt idx="532">
                  <c:v>44376</c:v>
                </c:pt>
                <c:pt idx="533">
                  <c:v>44377</c:v>
                </c:pt>
                <c:pt idx="534">
                  <c:v>44378</c:v>
                </c:pt>
                <c:pt idx="535">
                  <c:v>44379</c:v>
                </c:pt>
                <c:pt idx="536">
                  <c:v>44382</c:v>
                </c:pt>
                <c:pt idx="537">
                  <c:v>44383</c:v>
                </c:pt>
                <c:pt idx="538">
                  <c:v>44384</c:v>
                </c:pt>
                <c:pt idx="539">
                  <c:v>44385</c:v>
                </c:pt>
                <c:pt idx="540">
                  <c:v>44386</c:v>
                </c:pt>
                <c:pt idx="541">
                  <c:v>44389</c:v>
                </c:pt>
                <c:pt idx="542">
                  <c:v>44390</c:v>
                </c:pt>
                <c:pt idx="543">
                  <c:v>44391</c:v>
                </c:pt>
                <c:pt idx="544">
                  <c:v>44392</c:v>
                </c:pt>
                <c:pt idx="545">
                  <c:v>44393</c:v>
                </c:pt>
                <c:pt idx="546">
                  <c:v>44396</c:v>
                </c:pt>
                <c:pt idx="547">
                  <c:v>44397</c:v>
                </c:pt>
                <c:pt idx="548">
                  <c:v>44399</c:v>
                </c:pt>
                <c:pt idx="549">
                  <c:v>44400</c:v>
                </c:pt>
                <c:pt idx="550">
                  <c:v>44403</c:v>
                </c:pt>
                <c:pt idx="551">
                  <c:v>44404</c:v>
                </c:pt>
                <c:pt idx="552">
                  <c:v>44405</c:v>
                </c:pt>
                <c:pt idx="553">
                  <c:v>44406</c:v>
                </c:pt>
                <c:pt idx="554">
                  <c:v>44407</c:v>
                </c:pt>
                <c:pt idx="555">
                  <c:v>44410</c:v>
                </c:pt>
                <c:pt idx="556">
                  <c:v>44411</c:v>
                </c:pt>
                <c:pt idx="557">
                  <c:v>44412</c:v>
                </c:pt>
                <c:pt idx="558">
                  <c:v>44413</c:v>
                </c:pt>
                <c:pt idx="559">
                  <c:v>44414</c:v>
                </c:pt>
                <c:pt idx="560">
                  <c:v>44417</c:v>
                </c:pt>
                <c:pt idx="561">
                  <c:v>44418</c:v>
                </c:pt>
                <c:pt idx="562">
                  <c:v>44419</c:v>
                </c:pt>
                <c:pt idx="563">
                  <c:v>44420</c:v>
                </c:pt>
                <c:pt idx="564">
                  <c:v>44421</c:v>
                </c:pt>
                <c:pt idx="565">
                  <c:v>44424</c:v>
                </c:pt>
                <c:pt idx="566">
                  <c:v>44425</c:v>
                </c:pt>
                <c:pt idx="567">
                  <c:v>44426</c:v>
                </c:pt>
                <c:pt idx="568">
                  <c:v>44428</c:v>
                </c:pt>
                <c:pt idx="569">
                  <c:v>44431</c:v>
                </c:pt>
                <c:pt idx="570">
                  <c:v>44432</c:v>
                </c:pt>
                <c:pt idx="571">
                  <c:v>44433</c:v>
                </c:pt>
                <c:pt idx="572">
                  <c:v>44434</c:v>
                </c:pt>
                <c:pt idx="573">
                  <c:v>44435</c:v>
                </c:pt>
                <c:pt idx="574">
                  <c:v>44438</c:v>
                </c:pt>
                <c:pt idx="575">
                  <c:v>44439</c:v>
                </c:pt>
                <c:pt idx="576">
                  <c:v>44440</c:v>
                </c:pt>
                <c:pt idx="577">
                  <c:v>44441</c:v>
                </c:pt>
                <c:pt idx="578">
                  <c:v>44442</c:v>
                </c:pt>
                <c:pt idx="579">
                  <c:v>44445</c:v>
                </c:pt>
                <c:pt idx="580">
                  <c:v>44446</c:v>
                </c:pt>
                <c:pt idx="581">
                  <c:v>44447</c:v>
                </c:pt>
                <c:pt idx="582">
                  <c:v>44448</c:v>
                </c:pt>
                <c:pt idx="583">
                  <c:v>44454</c:v>
                </c:pt>
                <c:pt idx="584">
                  <c:v>44455</c:v>
                </c:pt>
                <c:pt idx="585">
                  <c:v>44456</c:v>
                </c:pt>
                <c:pt idx="586">
                  <c:v>44459</c:v>
                </c:pt>
                <c:pt idx="587">
                  <c:v>44460</c:v>
                </c:pt>
                <c:pt idx="588">
                  <c:v>44461</c:v>
                </c:pt>
                <c:pt idx="589">
                  <c:v>44462</c:v>
                </c:pt>
                <c:pt idx="590">
                  <c:v>44463</c:v>
                </c:pt>
                <c:pt idx="591">
                  <c:v>44466</c:v>
                </c:pt>
                <c:pt idx="592">
                  <c:v>44467</c:v>
                </c:pt>
                <c:pt idx="593">
                  <c:v>44468</c:v>
                </c:pt>
                <c:pt idx="594">
                  <c:v>44469</c:v>
                </c:pt>
                <c:pt idx="595">
                  <c:v>44473</c:v>
                </c:pt>
                <c:pt idx="596">
                  <c:v>44474</c:v>
                </c:pt>
                <c:pt idx="597">
                  <c:v>44475</c:v>
                </c:pt>
                <c:pt idx="598">
                  <c:v>44476</c:v>
                </c:pt>
                <c:pt idx="599">
                  <c:v>44477</c:v>
                </c:pt>
                <c:pt idx="600">
                  <c:v>44480</c:v>
                </c:pt>
                <c:pt idx="601">
                  <c:v>44481</c:v>
                </c:pt>
                <c:pt idx="602">
                  <c:v>44482</c:v>
                </c:pt>
                <c:pt idx="603">
                  <c:v>44483</c:v>
                </c:pt>
                <c:pt idx="604">
                  <c:v>44487</c:v>
                </c:pt>
                <c:pt idx="605">
                  <c:v>44488</c:v>
                </c:pt>
                <c:pt idx="606">
                  <c:v>44489</c:v>
                </c:pt>
                <c:pt idx="607">
                  <c:v>44490</c:v>
                </c:pt>
                <c:pt idx="608">
                  <c:v>44491</c:v>
                </c:pt>
                <c:pt idx="609">
                  <c:v>44494</c:v>
                </c:pt>
                <c:pt idx="610">
                  <c:v>44495</c:v>
                </c:pt>
                <c:pt idx="611">
                  <c:v>44496</c:v>
                </c:pt>
                <c:pt idx="612">
                  <c:v>44497</c:v>
                </c:pt>
                <c:pt idx="613">
                  <c:v>44498</c:v>
                </c:pt>
                <c:pt idx="614">
                  <c:v>44501</c:v>
                </c:pt>
                <c:pt idx="615">
                  <c:v>44502</c:v>
                </c:pt>
                <c:pt idx="616">
                  <c:v>44503</c:v>
                </c:pt>
                <c:pt idx="617">
                  <c:v>44508</c:v>
                </c:pt>
                <c:pt idx="618">
                  <c:v>44509</c:v>
                </c:pt>
                <c:pt idx="619">
                  <c:v>44510</c:v>
                </c:pt>
                <c:pt idx="620">
                  <c:v>44511</c:v>
                </c:pt>
                <c:pt idx="621">
                  <c:v>44512</c:v>
                </c:pt>
                <c:pt idx="622">
                  <c:v>44515</c:v>
                </c:pt>
                <c:pt idx="623">
                  <c:v>44516</c:v>
                </c:pt>
                <c:pt idx="624">
                  <c:v>44517</c:v>
                </c:pt>
                <c:pt idx="625">
                  <c:v>44518</c:v>
                </c:pt>
                <c:pt idx="626">
                  <c:v>44522</c:v>
                </c:pt>
                <c:pt idx="627">
                  <c:v>44523</c:v>
                </c:pt>
                <c:pt idx="628">
                  <c:v>44525</c:v>
                </c:pt>
                <c:pt idx="629">
                  <c:v>44526</c:v>
                </c:pt>
                <c:pt idx="630">
                  <c:v>44529</c:v>
                </c:pt>
                <c:pt idx="631">
                  <c:v>44530</c:v>
                </c:pt>
                <c:pt idx="632">
                  <c:v>44531</c:v>
                </c:pt>
                <c:pt idx="633">
                  <c:v>44532</c:v>
                </c:pt>
                <c:pt idx="634">
                  <c:v>44533</c:v>
                </c:pt>
                <c:pt idx="635">
                  <c:v>44536</c:v>
                </c:pt>
                <c:pt idx="636">
                  <c:v>44537</c:v>
                </c:pt>
                <c:pt idx="637">
                  <c:v>44538</c:v>
                </c:pt>
                <c:pt idx="638">
                  <c:v>44539</c:v>
                </c:pt>
                <c:pt idx="639">
                  <c:v>44543</c:v>
                </c:pt>
                <c:pt idx="640">
                  <c:v>44544</c:v>
                </c:pt>
                <c:pt idx="641">
                  <c:v>44545</c:v>
                </c:pt>
                <c:pt idx="642">
                  <c:v>44546</c:v>
                </c:pt>
                <c:pt idx="643">
                  <c:v>44547</c:v>
                </c:pt>
                <c:pt idx="644">
                  <c:v>44550</c:v>
                </c:pt>
                <c:pt idx="645">
                  <c:v>44551</c:v>
                </c:pt>
                <c:pt idx="646">
                  <c:v>44552</c:v>
                </c:pt>
                <c:pt idx="647">
                  <c:v>44553</c:v>
                </c:pt>
                <c:pt idx="648">
                  <c:v>44554</c:v>
                </c:pt>
                <c:pt idx="649">
                  <c:v>44557</c:v>
                </c:pt>
                <c:pt idx="650">
                  <c:v>44558</c:v>
                </c:pt>
                <c:pt idx="651">
                  <c:v>44559</c:v>
                </c:pt>
                <c:pt idx="652">
                  <c:v>44560</c:v>
                </c:pt>
                <c:pt idx="653">
                  <c:v>44561</c:v>
                </c:pt>
                <c:pt idx="654">
                  <c:v>44564</c:v>
                </c:pt>
                <c:pt idx="655">
                  <c:v>44565</c:v>
                </c:pt>
                <c:pt idx="656">
                  <c:v>44566</c:v>
                </c:pt>
                <c:pt idx="657">
                  <c:v>44567</c:v>
                </c:pt>
                <c:pt idx="658">
                  <c:v>44568</c:v>
                </c:pt>
                <c:pt idx="659">
                  <c:v>44571</c:v>
                </c:pt>
                <c:pt idx="660">
                  <c:v>44572</c:v>
                </c:pt>
                <c:pt idx="661">
                  <c:v>44573</c:v>
                </c:pt>
                <c:pt idx="662">
                  <c:v>44574</c:v>
                </c:pt>
                <c:pt idx="663">
                  <c:v>44575</c:v>
                </c:pt>
                <c:pt idx="664">
                  <c:v>44578</c:v>
                </c:pt>
                <c:pt idx="665">
                  <c:v>44579</c:v>
                </c:pt>
                <c:pt idx="666">
                  <c:v>44580</c:v>
                </c:pt>
                <c:pt idx="667">
                  <c:v>44581</c:v>
                </c:pt>
                <c:pt idx="668">
                  <c:v>44582</c:v>
                </c:pt>
                <c:pt idx="669">
                  <c:v>44585</c:v>
                </c:pt>
                <c:pt idx="670">
                  <c:v>44586</c:v>
                </c:pt>
                <c:pt idx="671">
                  <c:v>44587</c:v>
                </c:pt>
                <c:pt idx="672">
                  <c:v>44588</c:v>
                </c:pt>
                <c:pt idx="673">
                  <c:v>44589</c:v>
                </c:pt>
                <c:pt idx="674">
                  <c:v>44592</c:v>
                </c:pt>
                <c:pt idx="675">
                  <c:v>44593</c:v>
                </c:pt>
                <c:pt idx="676">
                  <c:v>44594</c:v>
                </c:pt>
                <c:pt idx="677">
                  <c:v>44595</c:v>
                </c:pt>
                <c:pt idx="678">
                  <c:v>44596</c:v>
                </c:pt>
                <c:pt idx="679">
                  <c:v>44599</c:v>
                </c:pt>
                <c:pt idx="680">
                  <c:v>44600</c:v>
                </c:pt>
                <c:pt idx="681">
                  <c:v>44601</c:v>
                </c:pt>
                <c:pt idx="682">
                  <c:v>44602</c:v>
                </c:pt>
                <c:pt idx="683">
                  <c:v>44603</c:v>
                </c:pt>
                <c:pt idx="684">
                  <c:v>44606</c:v>
                </c:pt>
                <c:pt idx="685">
                  <c:v>44607</c:v>
                </c:pt>
                <c:pt idx="686">
                  <c:v>44608</c:v>
                </c:pt>
                <c:pt idx="687">
                  <c:v>44609</c:v>
                </c:pt>
                <c:pt idx="688">
                  <c:v>44610</c:v>
                </c:pt>
                <c:pt idx="689">
                  <c:v>44613</c:v>
                </c:pt>
                <c:pt idx="690">
                  <c:v>44614</c:v>
                </c:pt>
                <c:pt idx="691">
                  <c:v>44615</c:v>
                </c:pt>
                <c:pt idx="692">
                  <c:v>44616</c:v>
                </c:pt>
                <c:pt idx="693">
                  <c:v>44617</c:v>
                </c:pt>
                <c:pt idx="694">
                  <c:v>44620</c:v>
                </c:pt>
                <c:pt idx="695">
                  <c:v>44622</c:v>
                </c:pt>
                <c:pt idx="696">
                  <c:v>44623</c:v>
                </c:pt>
                <c:pt idx="697">
                  <c:v>44624</c:v>
                </c:pt>
                <c:pt idx="698">
                  <c:v>44627</c:v>
                </c:pt>
                <c:pt idx="699">
                  <c:v>44628</c:v>
                </c:pt>
                <c:pt idx="700">
                  <c:v>44629</c:v>
                </c:pt>
                <c:pt idx="701">
                  <c:v>44630</c:v>
                </c:pt>
                <c:pt idx="702">
                  <c:v>44631</c:v>
                </c:pt>
                <c:pt idx="703">
                  <c:v>44634</c:v>
                </c:pt>
                <c:pt idx="704">
                  <c:v>44635</c:v>
                </c:pt>
                <c:pt idx="705">
                  <c:v>44636</c:v>
                </c:pt>
                <c:pt idx="706">
                  <c:v>44637</c:v>
                </c:pt>
                <c:pt idx="707">
                  <c:v>44638</c:v>
                </c:pt>
                <c:pt idx="708">
                  <c:v>44641</c:v>
                </c:pt>
                <c:pt idx="709">
                  <c:v>44642</c:v>
                </c:pt>
                <c:pt idx="710">
                  <c:v>44643</c:v>
                </c:pt>
                <c:pt idx="711">
                  <c:v>44644</c:v>
                </c:pt>
                <c:pt idx="712">
                  <c:v>44645</c:v>
                </c:pt>
                <c:pt idx="713">
                  <c:v>44648</c:v>
                </c:pt>
                <c:pt idx="714">
                  <c:v>44649</c:v>
                </c:pt>
                <c:pt idx="715">
                  <c:v>44650</c:v>
                </c:pt>
                <c:pt idx="716">
                  <c:v>44651</c:v>
                </c:pt>
                <c:pt idx="717">
                  <c:v>44652</c:v>
                </c:pt>
                <c:pt idx="718">
                  <c:v>44655</c:v>
                </c:pt>
                <c:pt idx="719">
                  <c:v>44656</c:v>
                </c:pt>
                <c:pt idx="720">
                  <c:v>44657</c:v>
                </c:pt>
                <c:pt idx="721">
                  <c:v>44658</c:v>
                </c:pt>
                <c:pt idx="722">
                  <c:v>44659</c:v>
                </c:pt>
                <c:pt idx="723">
                  <c:v>44662</c:v>
                </c:pt>
                <c:pt idx="724">
                  <c:v>44663</c:v>
                </c:pt>
                <c:pt idx="725">
                  <c:v>44664</c:v>
                </c:pt>
                <c:pt idx="726">
                  <c:v>44665</c:v>
                </c:pt>
                <c:pt idx="727">
                  <c:v>44666</c:v>
                </c:pt>
                <c:pt idx="728">
                  <c:v>44669</c:v>
                </c:pt>
                <c:pt idx="729">
                  <c:v>44670</c:v>
                </c:pt>
                <c:pt idx="730">
                  <c:v>44671</c:v>
                </c:pt>
                <c:pt idx="731">
                  <c:v>44672</c:v>
                </c:pt>
                <c:pt idx="732">
                  <c:v>44677</c:v>
                </c:pt>
                <c:pt idx="733">
                  <c:v>44678</c:v>
                </c:pt>
                <c:pt idx="734">
                  <c:v>44679</c:v>
                </c:pt>
                <c:pt idx="735">
                  <c:v>44680</c:v>
                </c:pt>
                <c:pt idx="736">
                  <c:v>44683</c:v>
                </c:pt>
                <c:pt idx="737">
                  <c:v>44684</c:v>
                </c:pt>
                <c:pt idx="738">
                  <c:v>44685</c:v>
                </c:pt>
                <c:pt idx="739">
                  <c:v>44686</c:v>
                </c:pt>
                <c:pt idx="740">
                  <c:v>44687</c:v>
                </c:pt>
                <c:pt idx="741">
                  <c:v>44690</c:v>
                </c:pt>
                <c:pt idx="742">
                  <c:v>44691</c:v>
                </c:pt>
                <c:pt idx="743">
                  <c:v>44692</c:v>
                </c:pt>
                <c:pt idx="744">
                  <c:v>44693</c:v>
                </c:pt>
                <c:pt idx="745">
                  <c:v>44694</c:v>
                </c:pt>
                <c:pt idx="746">
                  <c:v>44697</c:v>
                </c:pt>
                <c:pt idx="747">
                  <c:v>44698</c:v>
                </c:pt>
                <c:pt idx="748">
                  <c:v>44699</c:v>
                </c:pt>
                <c:pt idx="749">
                  <c:v>44700</c:v>
                </c:pt>
                <c:pt idx="750">
                  <c:v>44701</c:v>
                </c:pt>
                <c:pt idx="751">
                  <c:v>44704</c:v>
                </c:pt>
                <c:pt idx="752">
                  <c:v>44705</c:v>
                </c:pt>
                <c:pt idx="753">
                  <c:v>44706</c:v>
                </c:pt>
                <c:pt idx="754">
                  <c:v>44707</c:v>
                </c:pt>
                <c:pt idx="755">
                  <c:v>44708</c:v>
                </c:pt>
                <c:pt idx="756">
                  <c:v>44711</c:v>
                </c:pt>
                <c:pt idx="757">
                  <c:v>44712</c:v>
                </c:pt>
                <c:pt idx="758">
                  <c:v>44713</c:v>
                </c:pt>
                <c:pt idx="759">
                  <c:v>44714</c:v>
                </c:pt>
                <c:pt idx="760">
                  <c:v>44715</c:v>
                </c:pt>
                <c:pt idx="761">
                  <c:v>44718</c:v>
                </c:pt>
                <c:pt idx="762">
                  <c:v>44719</c:v>
                </c:pt>
                <c:pt idx="763">
                  <c:v>44720</c:v>
                </c:pt>
                <c:pt idx="764">
                  <c:v>44721</c:v>
                </c:pt>
                <c:pt idx="765">
                  <c:v>44722</c:v>
                </c:pt>
                <c:pt idx="766">
                  <c:v>44725</c:v>
                </c:pt>
                <c:pt idx="767">
                  <c:v>44726</c:v>
                </c:pt>
                <c:pt idx="768">
                  <c:v>44727</c:v>
                </c:pt>
                <c:pt idx="769">
                  <c:v>44727</c:v>
                </c:pt>
                <c:pt idx="770">
                  <c:v>44728</c:v>
                </c:pt>
                <c:pt idx="771">
                  <c:v>44729</c:v>
                </c:pt>
                <c:pt idx="772">
                  <c:v>44732</c:v>
                </c:pt>
                <c:pt idx="773">
                  <c:v>44733</c:v>
                </c:pt>
                <c:pt idx="774">
                  <c:v>44734</c:v>
                </c:pt>
                <c:pt idx="775">
                  <c:v>44735</c:v>
                </c:pt>
                <c:pt idx="776">
                  <c:v>44736</c:v>
                </c:pt>
                <c:pt idx="777">
                  <c:v>44739</c:v>
                </c:pt>
                <c:pt idx="778">
                  <c:v>44740</c:v>
                </c:pt>
                <c:pt idx="779">
                  <c:v>44741</c:v>
                </c:pt>
                <c:pt idx="780">
                  <c:v>44742</c:v>
                </c:pt>
                <c:pt idx="781">
                  <c:v>44743</c:v>
                </c:pt>
                <c:pt idx="782">
                  <c:v>44746</c:v>
                </c:pt>
                <c:pt idx="783">
                  <c:v>44747</c:v>
                </c:pt>
                <c:pt idx="784">
                  <c:v>44748</c:v>
                </c:pt>
                <c:pt idx="785">
                  <c:v>44749</c:v>
                </c:pt>
                <c:pt idx="786">
                  <c:v>44750</c:v>
                </c:pt>
                <c:pt idx="787">
                  <c:v>44753</c:v>
                </c:pt>
                <c:pt idx="788">
                  <c:v>44754</c:v>
                </c:pt>
                <c:pt idx="789">
                  <c:v>44755</c:v>
                </c:pt>
                <c:pt idx="790">
                  <c:v>44756</c:v>
                </c:pt>
                <c:pt idx="791">
                  <c:v>44757</c:v>
                </c:pt>
                <c:pt idx="792">
                  <c:v>44760</c:v>
                </c:pt>
                <c:pt idx="793">
                  <c:v>44761</c:v>
                </c:pt>
                <c:pt idx="794">
                  <c:v>44762</c:v>
                </c:pt>
                <c:pt idx="795">
                  <c:v>44763</c:v>
                </c:pt>
                <c:pt idx="796">
                  <c:v>44764</c:v>
                </c:pt>
                <c:pt idx="797">
                  <c:v>44767</c:v>
                </c:pt>
                <c:pt idx="798">
                  <c:v>44768</c:v>
                </c:pt>
                <c:pt idx="799">
                  <c:v>44769</c:v>
                </c:pt>
                <c:pt idx="800">
                  <c:v>44770</c:v>
                </c:pt>
                <c:pt idx="801">
                  <c:v>44771</c:v>
                </c:pt>
                <c:pt idx="802">
                  <c:v>44774</c:v>
                </c:pt>
                <c:pt idx="803">
                  <c:v>44775</c:v>
                </c:pt>
                <c:pt idx="804">
                  <c:v>44776</c:v>
                </c:pt>
                <c:pt idx="805">
                  <c:v>44777</c:v>
                </c:pt>
                <c:pt idx="806">
                  <c:v>44778</c:v>
                </c:pt>
                <c:pt idx="807">
                  <c:v>44781</c:v>
                </c:pt>
                <c:pt idx="808">
                  <c:v>44782</c:v>
                </c:pt>
                <c:pt idx="809">
                  <c:v>44783</c:v>
                </c:pt>
                <c:pt idx="810">
                  <c:v>44784</c:v>
                </c:pt>
                <c:pt idx="811">
                  <c:v>44790</c:v>
                </c:pt>
                <c:pt idx="812">
                  <c:v>44791</c:v>
                </c:pt>
                <c:pt idx="813">
                  <c:v>44792</c:v>
                </c:pt>
                <c:pt idx="814">
                  <c:v>44795</c:v>
                </c:pt>
                <c:pt idx="815">
                  <c:v>44796</c:v>
                </c:pt>
                <c:pt idx="816">
                  <c:v>44797</c:v>
                </c:pt>
                <c:pt idx="817">
                  <c:v>44798</c:v>
                </c:pt>
                <c:pt idx="818">
                  <c:v>44799</c:v>
                </c:pt>
                <c:pt idx="819">
                  <c:v>44802</c:v>
                </c:pt>
                <c:pt idx="820">
                  <c:v>44803</c:v>
                </c:pt>
                <c:pt idx="821">
                  <c:v>44804</c:v>
                </c:pt>
                <c:pt idx="822">
                  <c:v>44805</c:v>
                </c:pt>
                <c:pt idx="823">
                  <c:v>44806</c:v>
                </c:pt>
                <c:pt idx="824">
                  <c:v>44809</c:v>
                </c:pt>
                <c:pt idx="825">
                  <c:v>44810</c:v>
                </c:pt>
                <c:pt idx="826">
                  <c:v>44811</c:v>
                </c:pt>
                <c:pt idx="827">
                  <c:v>44812</c:v>
                </c:pt>
                <c:pt idx="828">
                  <c:v>44813</c:v>
                </c:pt>
                <c:pt idx="829">
                  <c:v>44816</c:v>
                </c:pt>
                <c:pt idx="830">
                  <c:v>44817</c:v>
                </c:pt>
                <c:pt idx="831">
                  <c:v>44818</c:v>
                </c:pt>
                <c:pt idx="832">
                  <c:v>44819</c:v>
                </c:pt>
                <c:pt idx="833">
                  <c:v>44820</c:v>
                </c:pt>
                <c:pt idx="834">
                  <c:v>44823</c:v>
                </c:pt>
                <c:pt idx="835">
                  <c:v>44824</c:v>
                </c:pt>
                <c:pt idx="836">
                  <c:v>44825</c:v>
                </c:pt>
                <c:pt idx="837">
                  <c:v>44826</c:v>
                </c:pt>
                <c:pt idx="838">
                  <c:v>44827</c:v>
                </c:pt>
                <c:pt idx="839">
                  <c:v>44830</c:v>
                </c:pt>
                <c:pt idx="840">
                  <c:v>44831</c:v>
                </c:pt>
                <c:pt idx="841">
                  <c:v>44832</c:v>
                </c:pt>
                <c:pt idx="842">
                  <c:v>44833</c:v>
                </c:pt>
                <c:pt idx="843">
                  <c:v>44834</c:v>
                </c:pt>
                <c:pt idx="844">
                  <c:v>44837</c:v>
                </c:pt>
                <c:pt idx="845">
                  <c:v>44838</c:v>
                </c:pt>
                <c:pt idx="846">
                  <c:v>44839</c:v>
                </c:pt>
                <c:pt idx="847">
                  <c:v>44840</c:v>
                </c:pt>
                <c:pt idx="848">
                  <c:v>44841</c:v>
                </c:pt>
                <c:pt idx="849">
                  <c:v>44844</c:v>
                </c:pt>
                <c:pt idx="850">
                  <c:v>44845</c:v>
                </c:pt>
                <c:pt idx="851">
                  <c:v>44846</c:v>
                </c:pt>
                <c:pt idx="852">
                  <c:v>44847</c:v>
                </c:pt>
                <c:pt idx="853">
                  <c:v>44848</c:v>
                </c:pt>
                <c:pt idx="854">
                  <c:v>44851</c:v>
                </c:pt>
                <c:pt idx="855">
                  <c:v>44852</c:v>
                </c:pt>
                <c:pt idx="856">
                  <c:v>44853</c:v>
                </c:pt>
                <c:pt idx="857">
                  <c:v>44854</c:v>
                </c:pt>
                <c:pt idx="858">
                  <c:v>44855</c:v>
                </c:pt>
                <c:pt idx="859">
                  <c:v>44858</c:v>
                </c:pt>
                <c:pt idx="860">
                  <c:v>44859</c:v>
                </c:pt>
                <c:pt idx="861">
                  <c:v>44860</c:v>
                </c:pt>
                <c:pt idx="862">
                  <c:v>44861</c:v>
                </c:pt>
                <c:pt idx="863">
                  <c:v>44862</c:v>
                </c:pt>
                <c:pt idx="864">
                  <c:v>44865</c:v>
                </c:pt>
                <c:pt idx="865">
                  <c:v>44866</c:v>
                </c:pt>
                <c:pt idx="866">
                  <c:v>44867</c:v>
                </c:pt>
                <c:pt idx="867">
                  <c:v>44868</c:v>
                </c:pt>
                <c:pt idx="868">
                  <c:v>44869</c:v>
                </c:pt>
                <c:pt idx="869">
                  <c:v>44872</c:v>
                </c:pt>
                <c:pt idx="870">
                  <c:v>44873</c:v>
                </c:pt>
                <c:pt idx="871">
                  <c:v>44874</c:v>
                </c:pt>
                <c:pt idx="872">
                  <c:v>44875</c:v>
                </c:pt>
                <c:pt idx="873">
                  <c:v>44876</c:v>
                </c:pt>
                <c:pt idx="874">
                  <c:v>44879</c:v>
                </c:pt>
                <c:pt idx="875">
                  <c:v>44880</c:v>
                </c:pt>
                <c:pt idx="876">
                  <c:v>44881</c:v>
                </c:pt>
                <c:pt idx="877">
                  <c:v>44882</c:v>
                </c:pt>
                <c:pt idx="878">
                  <c:v>44883</c:v>
                </c:pt>
                <c:pt idx="879">
                  <c:v>44886</c:v>
                </c:pt>
                <c:pt idx="880">
                  <c:v>44887</c:v>
                </c:pt>
                <c:pt idx="881">
                  <c:v>44888</c:v>
                </c:pt>
                <c:pt idx="882">
                  <c:v>44889</c:v>
                </c:pt>
                <c:pt idx="883">
                  <c:v>44890</c:v>
                </c:pt>
                <c:pt idx="884">
                  <c:v>44893</c:v>
                </c:pt>
                <c:pt idx="885">
                  <c:v>44894</c:v>
                </c:pt>
                <c:pt idx="886">
                  <c:v>44895</c:v>
                </c:pt>
                <c:pt idx="887">
                  <c:v>44896</c:v>
                </c:pt>
                <c:pt idx="888">
                  <c:v>44897</c:v>
                </c:pt>
                <c:pt idx="889">
                  <c:v>44900</c:v>
                </c:pt>
                <c:pt idx="890">
                  <c:v>44901</c:v>
                </c:pt>
                <c:pt idx="891">
                  <c:v>44902</c:v>
                </c:pt>
                <c:pt idx="892">
                  <c:v>44903</c:v>
                </c:pt>
                <c:pt idx="893">
                  <c:v>44904</c:v>
                </c:pt>
                <c:pt idx="894">
                  <c:v>44907</c:v>
                </c:pt>
                <c:pt idx="895">
                  <c:v>44908</c:v>
                </c:pt>
                <c:pt idx="896">
                  <c:v>44909</c:v>
                </c:pt>
                <c:pt idx="897">
                  <c:v>44910</c:v>
                </c:pt>
                <c:pt idx="898">
                  <c:v>44911</c:v>
                </c:pt>
                <c:pt idx="899">
                  <c:v>44914</c:v>
                </c:pt>
                <c:pt idx="900">
                  <c:v>44915</c:v>
                </c:pt>
                <c:pt idx="901">
                  <c:v>44916</c:v>
                </c:pt>
                <c:pt idx="902">
                  <c:v>44917</c:v>
                </c:pt>
                <c:pt idx="903">
                  <c:v>44918</c:v>
                </c:pt>
                <c:pt idx="904">
                  <c:v>44921</c:v>
                </c:pt>
                <c:pt idx="905">
                  <c:v>44922</c:v>
                </c:pt>
                <c:pt idx="906">
                  <c:v>44923</c:v>
                </c:pt>
                <c:pt idx="907">
                  <c:v>44924</c:v>
                </c:pt>
                <c:pt idx="908">
                  <c:v>44925</c:v>
                </c:pt>
                <c:pt idx="909">
                  <c:v>44928</c:v>
                </c:pt>
                <c:pt idx="910">
                  <c:v>44929</c:v>
                </c:pt>
                <c:pt idx="911">
                  <c:v>44930</c:v>
                </c:pt>
                <c:pt idx="912">
                  <c:v>44931</c:v>
                </c:pt>
                <c:pt idx="913">
                  <c:v>44932</c:v>
                </c:pt>
                <c:pt idx="914">
                  <c:v>44932</c:v>
                </c:pt>
                <c:pt idx="915">
                  <c:v>44935</c:v>
                </c:pt>
                <c:pt idx="916">
                  <c:v>44936</c:v>
                </c:pt>
                <c:pt idx="917">
                  <c:v>44937</c:v>
                </c:pt>
                <c:pt idx="918">
                  <c:v>44938</c:v>
                </c:pt>
                <c:pt idx="919">
                  <c:v>44939</c:v>
                </c:pt>
                <c:pt idx="920">
                  <c:v>44942</c:v>
                </c:pt>
                <c:pt idx="921">
                  <c:v>44943</c:v>
                </c:pt>
                <c:pt idx="922">
                  <c:v>44944</c:v>
                </c:pt>
                <c:pt idx="923">
                  <c:v>44945</c:v>
                </c:pt>
                <c:pt idx="924">
                  <c:v>44946</c:v>
                </c:pt>
                <c:pt idx="925">
                  <c:v>44949</c:v>
                </c:pt>
                <c:pt idx="926">
                  <c:v>44950</c:v>
                </c:pt>
                <c:pt idx="927">
                  <c:v>44951</c:v>
                </c:pt>
                <c:pt idx="928">
                  <c:v>44952</c:v>
                </c:pt>
                <c:pt idx="929">
                  <c:v>44953</c:v>
                </c:pt>
                <c:pt idx="930">
                  <c:v>44956</c:v>
                </c:pt>
                <c:pt idx="931">
                  <c:v>44957</c:v>
                </c:pt>
                <c:pt idx="932">
                  <c:v>44958</c:v>
                </c:pt>
                <c:pt idx="933">
                  <c:v>44959</c:v>
                </c:pt>
                <c:pt idx="934">
                  <c:v>44960</c:v>
                </c:pt>
                <c:pt idx="935">
                  <c:v>44963</c:v>
                </c:pt>
                <c:pt idx="936">
                  <c:v>44964</c:v>
                </c:pt>
                <c:pt idx="937">
                  <c:v>44965</c:v>
                </c:pt>
                <c:pt idx="938">
                  <c:v>44966</c:v>
                </c:pt>
                <c:pt idx="939">
                  <c:v>44967</c:v>
                </c:pt>
                <c:pt idx="940">
                  <c:v>44970</c:v>
                </c:pt>
                <c:pt idx="941">
                  <c:v>44971</c:v>
                </c:pt>
                <c:pt idx="942">
                  <c:v>44972</c:v>
                </c:pt>
                <c:pt idx="943">
                  <c:v>44973</c:v>
                </c:pt>
                <c:pt idx="944">
                  <c:v>44974</c:v>
                </c:pt>
                <c:pt idx="945">
                  <c:v>44977</c:v>
                </c:pt>
                <c:pt idx="946">
                  <c:v>44978</c:v>
                </c:pt>
                <c:pt idx="947">
                  <c:v>44979</c:v>
                </c:pt>
                <c:pt idx="948">
                  <c:v>44980</c:v>
                </c:pt>
                <c:pt idx="949">
                  <c:v>44981</c:v>
                </c:pt>
                <c:pt idx="950">
                  <c:v>44984</c:v>
                </c:pt>
                <c:pt idx="951">
                  <c:v>44985</c:v>
                </c:pt>
                <c:pt idx="952">
                  <c:v>44986</c:v>
                </c:pt>
                <c:pt idx="953">
                  <c:v>44987</c:v>
                </c:pt>
                <c:pt idx="954">
                  <c:v>44988</c:v>
                </c:pt>
                <c:pt idx="955">
                  <c:v>44991</c:v>
                </c:pt>
                <c:pt idx="956">
                  <c:v>44992</c:v>
                </c:pt>
                <c:pt idx="957">
                  <c:v>44993</c:v>
                </c:pt>
                <c:pt idx="958">
                  <c:v>44994</c:v>
                </c:pt>
                <c:pt idx="959">
                  <c:v>44995</c:v>
                </c:pt>
                <c:pt idx="960">
                  <c:v>44998</c:v>
                </c:pt>
                <c:pt idx="961">
                  <c:v>44999</c:v>
                </c:pt>
                <c:pt idx="962">
                  <c:v>45000</c:v>
                </c:pt>
                <c:pt idx="963">
                  <c:v>45001</c:v>
                </c:pt>
                <c:pt idx="964">
                  <c:v>45002</c:v>
                </c:pt>
                <c:pt idx="965">
                  <c:v>45005</c:v>
                </c:pt>
                <c:pt idx="966">
                  <c:v>45006</c:v>
                </c:pt>
                <c:pt idx="967">
                  <c:v>45007</c:v>
                </c:pt>
                <c:pt idx="968">
                  <c:v>45008</c:v>
                </c:pt>
                <c:pt idx="969">
                  <c:v>45009</c:v>
                </c:pt>
                <c:pt idx="970">
                  <c:v>45012</c:v>
                </c:pt>
                <c:pt idx="971">
                  <c:v>45013</c:v>
                </c:pt>
                <c:pt idx="972">
                  <c:v>45014</c:v>
                </c:pt>
              </c:numCache>
            </c:numRef>
          </c:cat>
          <c:val>
            <c:numRef>
              <c:f>'ND clients perf'!$AD$3:$AD$975</c:f>
              <c:numCache>
                <c:formatCode>0.0</c:formatCode>
                <c:ptCount val="973"/>
                <c:pt idx="0" formatCode="General">
                  <c:v>100</c:v>
                </c:pt>
                <c:pt idx="1">
                  <c:v>100.02683333333333</c:v>
                </c:pt>
                <c:pt idx="2">
                  <c:v>100.80107000068298</c:v>
                </c:pt>
                <c:pt idx="3">
                  <c:v>100.10615710582931</c:v>
                </c:pt>
                <c:pt idx="4">
                  <c:v>100.81608781033364</c:v>
                </c:pt>
                <c:pt idx="5">
                  <c:v>100.98329994023838</c:v>
                </c:pt>
                <c:pt idx="6">
                  <c:v>101.23390482588019</c:v>
                </c:pt>
                <c:pt idx="7">
                  <c:v>100.91407947768332</c:v>
                </c:pt>
                <c:pt idx="8">
                  <c:v>101.1194739898576</c:v>
                </c:pt>
                <c:pt idx="9">
                  <c:v>101.28780047194617</c:v>
                </c:pt>
                <c:pt idx="10">
                  <c:v>103.41739283440903</c:v>
                </c:pt>
                <c:pt idx="11">
                  <c:v>102.64260672403782</c:v>
                </c:pt>
                <c:pt idx="12">
                  <c:v>101.66371451230236</c:v>
                </c:pt>
                <c:pt idx="13">
                  <c:v>101.32761711176279</c:v>
                </c:pt>
                <c:pt idx="14">
                  <c:v>102.04778493037767</c:v>
                </c:pt>
                <c:pt idx="15">
                  <c:v>101.83715357080045</c:v>
                </c:pt>
                <c:pt idx="16">
                  <c:v>102.31217504742514</c:v>
                </c:pt>
                <c:pt idx="17">
                  <c:v>102.34067524002835</c:v>
                </c:pt>
                <c:pt idx="18">
                  <c:v>102.47042251673327</c:v>
                </c:pt>
                <c:pt idx="19">
                  <c:v>103.74966724609843</c:v>
                </c:pt>
                <c:pt idx="20">
                  <c:v>103.61130302790869</c:v>
                </c:pt>
                <c:pt idx="21">
                  <c:v>102.97817348858554</c:v>
                </c:pt>
                <c:pt idx="22">
                  <c:v>104.50325317436737</c:v>
                </c:pt>
                <c:pt idx="23">
                  <c:v>101.5227791261995</c:v>
                </c:pt>
                <c:pt idx="24">
                  <c:v>101.05282526730525</c:v>
                </c:pt>
                <c:pt idx="25">
                  <c:v>101.72861914954923</c:v>
                </c:pt>
                <c:pt idx="26">
                  <c:v>101.59281514116552</c:v>
                </c:pt>
                <c:pt idx="27">
                  <c:v>101.95680792507599</c:v>
                </c:pt>
                <c:pt idx="28">
                  <c:v>102.58036627377658</c:v>
                </c:pt>
                <c:pt idx="29">
                  <c:v>103.90534592425639</c:v>
                </c:pt>
                <c:pt idx="30">
                  <c:v>100.5017087945651</c:v>
                </c:pt>
                <c:pt idx="31">
                  <c:v>104.4680303514411</c:v>
                </c:pt>
                <c:pt idx="32">
                  <c:v>105.94646006764161</c:v>
                </c:pt>
                <c:pt idx="33">
                  <c:v>106.45671988408803</c:v>
                </c:pt>
                <c:pt idx="34">
                  <c:v>106.80309626355735</c:v>
                </c:pt>
                <c:pt idx="35">
                  <c:v>107.02953393349384</c:v>
                </c:pt>
                <c:pt idx="36">
                  <c:v>104.98557175215142</c:v>
                </c:pt>
                <c:pt idx="37">
                  <c:v>105.65716110480483</c:v>
                </c:pt>
                <c:pt idx="38">
                  <c:v>105.07673523800499</c:v>
                </c:pt>
                <c:pt idx="39">
                  <c:v>105.94603699328961</c:v>
                </c:pt>
                <c:pt idx="40">
                  <c:v>105.69937007818528</c:v>
                </c:pt>
                <c:pt idx="41">
                  <c:v>105.46532342651025</c:v>
                </c:pt>
                <c:pt idx="42">
                  <c:v>105.93180739224974</c:v>
                </c:pt>
                <c:pt idx="43">
                  <c:v>106.35779428583989</c:v>
                </c:pt>
                <c:pt idx="44">
                  <c:v>106.56387268132535</c:v>
                </c:pt>
                <c:pt idx="45">
                  <c:v>106.07950426193527</c:v>
                </c:pt>
                <c:pt idx="46">
                  <c:v>106.18688013189393</c:v>
                </c:pt>
                <c:pt idx="47">
                  <c:v>106.17940166708499</c:v>
                </c:pt>
                <c:pt idx="48">
                  <c:v>105.01481276123519</c:v>
                </c:pt>
                <c:pt idx="49">
                  <c:v>105.30453396351128</c:v>
                </c:pt>
                <c:pt idx="50">
                  <c:v>106.12385719576207</c:v>
                </c:pt>
                <c:pt idx="51">
                  <c:v>106.82867000003415</c:v>
                </c:pt>
                <c:pt idx="52">
                  <c:v>105.95346361932691</c:v>
                </c:pt>
                <c:pt idx="53">
                  <c:v>105.76185373996519</c:v>
                </c:pt>
                <c:pt idx="54">
                  <c:v>106.67909610242805</c:v>
                </c:pt>
                <c:pt idx="55">
                  <c:v>106.66825899211661</c:v>
                </c:pt>
                <c:pt idx="56">
                  <c:v>105.94014811221189</c:v>
                </c:pt>
                <c:pt idx="57">
                  <c:v>105.67890698788209</c:v>
                </c:pt>
                <c:pt idx="58">
                  <c:v>106.12676881624665</c:v>
                </c:pt>
                <c:pt idx="59">
                  <c:v>106.25626368403682</c:v>
                </c:pt>
                <c:pt idx="60">
                  <c:v>106.85103162368441</c:v>
                </c:pt>
                <c:pt idx="61">
                  <c:v>107.36580185654137</c:v>
                </c:pt>
                <c:pt idx="62">
                  <c:v>106.8313818873613</c:v>
                </c:pt>
                <c:pt idx="63">
                  <c:v>106.55812965278835</c:v>
                </c:pt>
                <c:pt idx="64">
                  <c:v>107.34945794433122</c:v>
                </c:pt>
                <c:pt idx="65">
                  <c:v>106.85897604356968</c:v>
                </c:pt>
                <c:pt idx="66">
                  <c:v>106.31964336223581</c:v>
                </c:pt>
                <c:pt idx="67">
                  <c:v>106.39050623738522</c:v>
                </c:pt>
                <c:pt idx="68">
                  <c:v>106.49124121356594</c:v>
                </c:pt>
                <c:pt idx="69">
                  <c:v>106.53452465447022</c:v>
                </c:pt>
                <c:pt idx="70">
                  <c:v>106.5648816602415</c:v>
                </c:pt>
                <c:pt idx="71">
                  <c:v>106.56393849868017</c:v>
                </c:pt>
                <c:pt idx="72">
                  <c:v>106.67916368575116</c:v>
                </c:pt>
                <c:pt idx="73">
                  <c:v>106.55641517082783</c:v>
                </c:pt>
                <c:pt idx="74">
                  <c:v>107.94571495948506</c:v>
                </c:pt>
                <c:pt idx="75">
                  <c:v>107.87890024918387</c:v>
                </c:pt>
                <c:pt idx="76">
                  <c:v>103.67549486790463</c:v>
                </c:pt>
                <c:pt idx="77">
                  <c:v>103.08834493832092</c:v>
                </c:pt>
                <c:pt idx="78">
                  <c:v>103.00449850763587</c:v>
                </c:pt>
                <c:pt idx="79">
                  <c:v>103.0069910801182</c:v>
                </c:pt>
                <c:pt idx="80">
                  <c:v>102.64027459230958</c:v>
                </c:pt>
                <c:pt idx="81">
                  <c:v>103.50413633461739</c:v>
                </c:pt>
                <c:pt idx="82">
                  <c:v>102.95164433384048</c:v>
                </c:pt>
                <c:pt idx="83">
                  <c:v>103.18129457156373</c:v>
                </c:pt>
                <c:pt idx="84">
                  <c:v>103.98416298011988</c:v>
                </c:pt>
                <c:pt idx="85">
                  <c:v>103.56628571122668</c:v>
                </c:pt>
                <c:pt idx="86">
                  <c:v>104.01876329933411</c:v>
                </c:pt>
                <c:pt idx="87">
                  <c:v>102.39665880325278</c:v>
                </c:pt>
                <c:pt idx="88">
                  <c:v>103.45487439519177</c:v>
                </c:pt>
                <c:pt idx="89">
                  <c:v>103.52134326023292</c:v>
                </c:pt>
                <c:pt idx="90">
                  <c:v>103.48569875896941</c:v>
                </c:pt>
                <c:pt idx="91">
                  <c:v>103.10049791005535</c:v>
                </c:pt>
                <c:pt idx="92">
                  <c:v>102.64704793178299</c:v>
                </c:pt>
                <c:pt idx="93">
                  <c:v>101.38121397534923</c:v>
                </c:pt>
                <c:pt idx="94">
                  <c:v>101.15123354728514</c:v>
                </c:pt>
                <c:pt idx="95">
                  <c:v>100.94733166115665</c:v>
                </c:pt>
                <c:pt idx="96">
                  <c:v>102.4002835229024</c:v>
                </c:pt>
                <c:pt idx="97">
                  <c:v>101.03437874009327</c:v>
                </c:pt>
                <c:pt idx="98">
                  <c:v>99.579219689312922</c:v>
                </c:pt>
                <c:pt idx="99">
                  <c:v>100.04158111203945</c:v>
                </c:pt>
                <c:pt idx="100">
                  <c:v>100.2055796997012</c:v>
                </c:pt>
                <c:pt idx="101">
                  <c:v>101.05856462854217</c:v>
                </c:pt>
                <c:pt idx="102">
                  <c:v>101.6625353655739</c:v>
                </c:pt>
                <c:pt idx="103">
                  <c:v>100.90299742717961</c:v>
                </c:pt>
                <c:pt idx="104">
                  <c:v>101.33425985802684</c:v>
                </c:pt>
                <c:pt idx="105">
                  <c:v>101.18024128159173</c:v>
                </c:pt>
                <c:pt idx="106">
                  <c:v>101.55994558626509</c:v>
                </c:pt>
                <c:pt idx="107">
                  <c:v>102.1024021352867</c:v>
                </c:pt>
                <c:pt idx="108">
                  <c:v>101.50299910110306</c:v>
                </c:pt>
                <c:pt idx="109">
                  <c:v>100.6584599428884</c:v>
                </c:pt>
                <c:pt idx="110">
                  <c:v>99.994278208605692</c:v>
                </c:pt>
                <c:pt idx="111">
                  <c:v>100.07936023401294</c:v>
                </c:pt>
                <c:pt idx="112">
                  <c:v>103.3491692786378</c:v>
                </c:pt>
                <c:pt idx="113">
                  <c:v>104.43027867012773</c:v>
                </c:pt>
                <c:pt idx="114">
                  <c:v>100.99221062266845</c:v>
                </c:pt>
                <c:pt idx="115">
                  <c:v>102.1568942089216</c:v>
                </c:pt>
                <c:pt idx="116">
                  <c:v>102.52211200252196</c:v>
                </c:pt>
                <c:pt idx="117">
                  <c:v>101.97806528087459</c:v>
                </c:pt>
                <c:pt idx="118">
                  <c:v>102.96061203411024</c:v>
                </c:pt>
                <c:pt idx="119">
                  <c:v>101.9523596570058</c:v>
                </c:pt>
                <c:pt idx="120">
                  <c:v>101.92520647546701</c:v>
                </c:pt>
                <c:pt idx="121">
                  <c:v>102.09296539531812</c:v>
                </c:pt>
                <c:pt idx="122">
                  <c:v>102.92848324185024</c:v>
                </c:pt>
                <c:pt idx="123">
                  <c:v>103.22449803685075</c:v>
                </c:pt>
                <c:pt idx="124">
                  <c:v>103.7178684798979</c:v>
                </c:pt>
                <c:pt idx="125">
                  <c:v>104.151900628158</c:v>
                </c:pt>
                <c:pt idx="126">
                  <c:v>104.53853348169075</c:v>
                </c:pt>
                <c:pt idx="127">
                  <c:v>105.15696077129053</c:v>
                </c:pt>
                <c:pt idx="128">
                  <c:v>106.04339578693103</c:v>
                </c:pt>
                <c:pt idx="129">
                  <c:v>106.27917508823211</c:v>
                </c:pt>
                <c:pt idx="130">
                  <c:v>106.1894023302326</c:v>
                </c:pt>
                <c:pt idx="131">
                  <c:v>106.49757583789916</c:v>
                </c:pt>
                <c:pt idx="132">
                  <c:v>106.95853170574057</c:v>
                </c:pt>
                <c:pt idx="133">
                  <c:v>107.66668600055324</c:v>
                </c:pt>
                <c:pt idx="134">
                  <c:v>108.03640462791387</c:v>
                </c:pt>
                <c:pt idx="135">
                  <c:v>108.20367245075475</c:v>
                </c:pt>
                <c:pt idx="136">
                  <c:v>109.24906553947518</c:v>
                </c:pt>
                <c:pt idx="137">
                  <c:v>109.31656545751636</c:v>
                </c:pt>
                <c:pt idx="138">
                  <c:v>109.51969008854459</c:v>
                </c:pt>
                <c:pt idx="139">
                  <c:v>109.44720136676062</c:v>
                </c:pt>
                <c:pt idx="140">
                  <c:v>109.97608512440158</c:v>
                </c:pt>
                <c:pt idx="141">
                  <c:v>110.13039353700445</c:v>
                </c:pt>
                <c:pt idx="142">
                  <c:v>109.822356820821</c:v>
                </c:pt>
                <c:pt idx="143">
                  <c:v>109.70179995506271</c:v>
                </c:pt>
                <c:pt idx="144">
                  <c:v>110.34447060697681</c:v>
                </c:pt>
                <c:pt idx="145">
                  <c:v>110.46660234211323</c:v>
                </c:pt>
                <c:pt idx="146">
                  <c:v>110.37332474589698</c:v>
                </c:pt>
                <c:pt idx="147">
                  <c:v>111.54541902329342</c:v>
                </c:pt>
                <c:pt idx="148">
                  <c:v>111.96564320861427</c:v>
                </c:pt>
                <c:pt idx="149">
                  <c:v>111.81937737280509</c:v>
                </c:pt>
                <c:pt idx="150">
                  <c:v>112.26806718952469</c:v>
                </c:pt>
                <c:pt idx="151">
                  <c:v>111.9429809756805</c:v>
                </c:pt>
                <c:pt idx="152">
                  <c:v>112.33354167301341</c:v>
                </c:pt>
                <c:pt idx="153">
                  <c:v>112.60496366529563</c:v>
                </c:pt>
                <c:pt idx="154">
                  <c:v>112.64191140630575</c:v>
                </c:pt>
                <c:pt idx="155">
                  <c:v>112.70215970301373</c:v>
                </c:pt>
                <c:pt idx="156">
                  <c:v>112.14158386720459</c:v>
                </c:pt>
                <c:pt idx="157">
                  <c:v>113.16359959475982</c:v>
                </c:pt>
                <c:pt idx="158">
                  <c:v>112.62710279115365</c:v>
                </c:pt>
                <c:pt idx="159">
                  <c:v>112.31001609238642</c:v>
                </c:pt>
                <c:pt idx="160">
                  <c:v>113.45096644745591</c:v>
                </c:pt>
                <c:pt idx="161">
                  <c:v>113.68663108222694</c:v>
                </c:pt>
                <c:pt idx="162">
                  <c:v>114.2082733699024</c:v>
                </c:pt>
                <c:pt idx="163">
                  <c:v>113.36070716083913</c:v>
                </c:pt>
                <c:pt idx="164">
                  <c:v>114.12974499849236</c:v>
                </c:pt>
                <c:pt idx="165">
                  <c:v>114.34761619167611</c:v>
                </c:pt>
                <c:pt idx="166">
                  <c:v>114.8719151988219</c:v>
                </c:pt>
                <c:pt idx="167">
                  <c:v>114.91995966079642</c:v>
                </c:pt>
                <c:pt idx="168">
                  <c:v>115.95831969819015</c:v>
                </c:pt>
                <c:pt idx="169">
                  <c:v>116.20270393268626</c:v>
                </c:pt>
                <c:pt idx="170">
                  <c:v>117.14856966546637</c:v>
                </c:pt>
                <c:pt idx="171">
                  <c:v>116.83244463985423</c:v>
                </c:pt>
                <c:pt idx="172">
                  <c:v>117.1691500440478</c:v>
                </c:pt>
                <c:pt idx="173">
                  <c:v>117.29536460263128</c:v>
                </c:pt>
                <c:pt idx="174">
                  <c:v>117.14033896659673</c:v>
                </c:pt>
                <c:pt idx="175">
                  <c:v>117.72119129230619</c:v>
                </c:pt>
                <c:pt idx="176">
                  <c:v>117.90450938918835</c:v>
                </c:pt>
                <c:pt idx="177">
                  <c:v>117.66697359162661</c:v>
                </c:pt>
                <c:pt idx="178">
                  <c:v>118.67683215051743</c:v>
                </c:pt>
                <c:pt idx="179">
                  <c:v>118.83471525270129</c:v>
                </c:pt>
                <c:pt idx="180">
                  <c:v>119.20586566112941</c:v>
                </c:pt>
                <c:pt idx="181">
                  <c:v>118.93762679216104</c:v>
                </c:pt>
                <c:pt idx="182">
                  <c:v>120.070554789634</c:v>
                </c:pt>
                <c:pt idx="183">
                  <c:v>120.06353300476735</c:v>
                </c:pt>
                <c:pt idx="184">
                  <c:v>118.72723213779672</c:v>
                </c:pt>
                <c:pt idx="185">
                  <c:v>119.13103113683201</c:v>
                </c:pt>
                <c:pt idx="186">
                  <c:v>119.60359780724828</c:v>
                </c:pt>
                <c:pt idx="187">
                  <c:v>119.07296046416526</c:v>
                </c:pt>
                <c:pt idx="188">
                  <c:v>121.11286556758706</c:v>
                </c:pt>
                <c:pt idx="189">
                  <c:v>120.38267510255616</c:v>
                </c:pt>
                <c:pt idx="190">
                  <c:v>120.57819400089306</c:v>
                </c:pt>
                <c:pt idx="191">
                  <c:v>120.50199882988942</c:v>
                </c:pt>
                <c:pt idx="192">
                  <c:v>118.77084273454398</c:v>
                </c:pt>
                <c:pt idx="193">
                  <c:v>119.08802373888099</c:v>
                </c:pt>
                <c:pt idx="194">
                  <c:v>118.47243983525087</c:v>
                </c:pt>
                <c:pt idx="195">
                  <c:v>119.7012717188523</c:v>
                </c:pt>
                <c:pt idx="196">
                  <c:v>120.79619142294682</c:v>
                </c:pt>
                <c:pt idx="197">
                  <c:v>117.88027132950525</c:v>
                </c:pt>
                <c:pt idx="198">
                  <c:v>118.69471669891756</c:v>
                </c:pt>
                <c:pt idx="199">
                  <c:v>118.54931302408913</c:v>
                </c:pt>
                <c:pt idx="200">
                  <c:v>118.38690263239428</c:v>
                </c:pt>
                <c:pt idx="201">
                  <c:v>118.06792586771853</c:v>
                </c:pt>
                <c:pt idx="202">
                  <c:v>118.3149993637316</c:v>
                </c:pt>
                <c:pt idx="203">
                  <c:v>118.50623821861326</c:v>
                </c:pt>
                <c:pt idx="204">
                  <c:v>118.34506714324529</c:v>
                </c:pt>
                <c:pt idx="205">
                  <c:v>118.12246779915488</c:v>
                </c:pt>
                <c:pt idx="206">
                  <c:v>118.11699995048841</c:v>
                </c:pt>
                <c:pt idx="207">
                  <c:v>118.61791489871776</c:v>
                </c:pt>
                <c:pt idx="208">
                  <c:v>113.74546643676882</c:v>
                </c:pt>
                <c:pt idx="209">
                  <c:v>112.44659649337163</c:v>
                </c:pt>
                <c:pt idx="210">
                  <c:v>113.26835158280065</c:v>
                </c:pt>
                <c:pt idx="211">
                  <c:v>110.77493220867571</c:v>
                </c:pt>
                <c:pt idx="212">
                  <c:v>111.4949898096729</c:v>
                </c:pt>
                <c:pt idx="213">
                  <c:v>113.5771082827204</c:v>
                </c:pt>
                <c:pt idx="214">
                  <c:v>111.92756979690952</c:v>
                </c:pt>
                <c:pt idx="215">
                  <c:v>110.04594923211937</c:v>
                </c:pt>
                <c:pt idx="216">
                  <c:v>109.66624994925903</c:v>
                </c:pt>
                <c:pt idx="217">
                  <c:v>95.220526317629734</c:v>
                </c:pt>
                <c:pt idx="218">
                  <c:v>97.640280987916256</c:v>
                </c:pt>
                <c:pt idx="219">
                  <c:v>95.303368980949742</c:v>
                </c:pt>
                <c:pt idx="220">
                  <c:v>94.994726627024264</c:v>
                </c:pt>
                <c:pt idx="221">
                  <c:v>92.517584339519559</c:v>
                </c:pt>
                <c:pt idx="222">
                  <c:v>88.489386026863755</c:v>
                </c:pt>
                <c:pt idx="223">
                  <c:v>90.692891795876491</c:v>
                </c:pt>
                <c:pt idx="224">
                  <c:v>85.270326817902912</c:v>
                </c:pt>
                <c:pt idx="225">
                  <c:v>86.671725882206445</c:v>
                </c:pt>
                <c:pt idx="226">
                  <c:v>89.954920921333255</c:v>
                </c:pt>
                <c:pt idx="227">
                  <c:v>90.93664387752797</c:v>
                </c:pt>
                <c:pt idx="228">
                  <c:v>91.817705217896091</c:v>
                </c:pt>
                <c:pt idx="229">
                  <c:v>93.079793292333463</c:v>
                </c:pt>
                <c:pt idx="230">
                  <c:v>94.996533864721883</c:v>
                </c:pt>
                <c:pt idx="231">
                  <c:v>94.0787651846003</c:v>
                </c:pt>
                <c:pt idx="232">
                  <c:v>93.403114837299839</c:v>
                </c:pt>
                <c:pt idx="233">
                  <c:v>96.265895308050787</c:v>
                </c:pt>
                <c:pt idx="234">
                  <c:v>95.656589133990749</c:v>
                </c:pt>
                <c:pt idx="235">
                  <c:v>97.54961162980743</c:v>
                </c:pt>
                <c:pt idx="236">
                  <c:v>97.251134640598664</c:v>
                </c:pt>
                <c:pt idx="237">
                  <c:v>97.503357723103889</c:v>
                </c:pt>
                <c:pt idx="238">
                  <c:v>97.78352251786535</c:v>
                </c:pt>
                <c:pt idx="239">
                  <c:v>99.249203015765147</c:v>
                </c:pt>
                <c:pt idx="240">
                  <c:v>99.274969776342971</c:v>
                </c:pt>
                <c:pt idx="241">
                  <c:v>98.206022905462262</c:v>
                </c:pt>
                <c:pt idx="242">
                  <c:v>99.119850728943447</c:v>
                </c:pt>
                <c:pt idx="243">
                  <c:v>99.738536669933097</c:v>
                </c:pt>
                <c:pt idx="244">
                  <c:v>99.322527549965884</c:v>
                </c:pt>
                <c:pt idx="245">
                  <c:v>99.634501119101557</c:v>
                </c:pt>
                <c:pt idx="246">
                  <c:v>100.12031212053584</c:v>
                </c:pt>
                <c:pt idx="247">
                  <c:v>101.14164908754742</c:v>
                </c:pt>
                <c:pt idx="248">
                  <c:v>101.85532549126289</c:v>
                </c:pt>
                <c:pt idx="249">
                  <c:v>101.14129209492371</c:v>
                </c:pt>
                <c:pt idx="250">
                  <c:v>100.12375105848619</c:v>
                </c:pt>
                <c:pt idx="251">
                  <c:v>100.10282140561593</c:v>
                </c:pt>
                <c:pt idx="252">
                  <c:v>100.91693781667352</c:v>
                </c:pt>
                <c:pt idx="253">
                  <c:v>101.26375218559065</c:v>
                </c:pt>
                <c:pt idx="254">
                  <c:v>101.52694231928596</c:v>
                </c:pt>
                <c:pt idx="255">
                  <c:v>101.79597942921323</c:v>
                </c:pt>
                <c:pt idx="256">
                  <c:v>103.13738247791042</c:v>
                </c:pt>
                <c:pt idx="257">
                  <c:v>102.91898733106757</c:v>
                </c:pt>
                <c:pt idx="258">
                  <c:v>102.88930206999459</c:v>
                </c:pt>
                <c:pt idx="259">
                  <c:v>101.65159641364106</c:v>
                </c:pt>
                <c:pt idx="260">
                  <c:v>101.97480432283751</c:v>
                </c:pt>
                <c:pt idx="261">
                  <c:v>102.2910866146109</c:v>
                </c:pt>
                <c:pt idx="262">
                  <c:v>102.98524687414717</c:v>
                </c:pt>
                <c:pt idx="263">
                  <c:v>103.12967142354441</c:v>
                </c:pt>
                <c:pt idx="264">
                  <c:v>104.32295746937305</c:v>
                </c:pt>
                <c:pt idx="265">
                  <c:v>105.86599212599978</c:v>
                </c:pt>
                <c:pt idx="266">
                  <c:v>106.38858788480181</c:v>
                </c:pt>
                <c:pt idx="267">
                  <c:v>106.89375690436947</c:v>
                </c:pt>
                <c:pt idx="268">
                  <c:v>107.37486226054882</c:v>
                </c:pt>
                <c:pt idx="269">
                  <c:v>108.4980931387034</c:v>
                </c:pt>
                <c:pt idx="270">
                  <c:v>107.22179815714412</c:v>
                </c:pt>
                <c:pt idx="271">
                  <c:v>108.80574255457609</c:v>
                </c:pt>
                <c:pt idx="272">
                  <c:v>108.83693110219757</c:v>
                </c:pt>
                <c:pt idx="273">
                  <c:v>108.8591922499625</c:v>
                </c:pt>
                <c:pt idx="274">
                  <c:v>108.94934970121406</c:v>
                </c:pt>
                <c:pt idx="275">
                  <c:v>110.03051520594379</c:v>
                </c:pt>
                <c:pt idx="276">
                  <c:v>109.20175893609436</c:v>
                </c:pt>
                <c:pt idx="277">
                  <c:v>109.75251393780184</c:v>
                </c:pt>
                <c:pt idx="278">
                  <c:v>109.16230375766321</c:v>
                </c:pt>
                <c:pt idx="279">
                  <c:v>108.67490819590383</c:v>
                </c:pt>
                <c:pt idx="280">
                  <c:v>109.2165184513421</c:v>
                </c:pt>
                <c:pt idx="281">
                  <c:v>109.3734956754995</c:v>
                </c:pt>
                <c:pt idx="282">
                  <c:v>111.66669614932387</c:v>
                </c:pt>
                <c:pt idx="283">
                  <c:v>112.56939952892979</c:v>
                </c:pt>
                <c:pt idx="284">
                  <c:v>112.6207225887256</c:v>
                </c:pt>
                <c:pt idx="285">
                  <c:v>111.99909093452349</c:v>
                </c:pt>
                <c:pt idx="286">
                  <c:v>113.61333777945057</c:v>
                </c:pt>
                <c:pt idx="287">
                  <c:v>114.35793801678966</c:v>
                </c:pt>
                <c:pt idx="288">
                  <c:v>114.83921695491075</c:v>
                </c:pt>
                <c:pt idx="289">
                  <c:v>115.01273279857432</c:v>
                </c:pt>
                <c:pt idx="290">
                  <c:v>115.59490980212584</c:v>
                </c:pt>
                <c:pt idx="291">
                  <c:v>116.92572240261079</c:v>
                </c:pt>
                <c:pt idx="292">
                  <c:v>117.00033657414377</c:v>
                </c:pt>
                <c:pt idx="293">
                  <c:v>117.66526422482846</c:v>
                </c:pt>
                <c:pt idx="294">
                  <c:v>118.0052820042568</c:v>
                </c:pt>
                <c:pt idx="295">
                  <c:v>119.05440217124787</c:v>
                </c:pt>
                <c:pt idx="296">
                  <c:v>116.06616156970431</c:v>
                </c:pt>
                <c:pt idx="297">
                  <c:v>116.80462978675857</c:v>
                </c:pt>
                <c:pt idx="298">
                  <c:v>115.06233983695834</c:v>
                </c:pt>
                <c:pt idx="299">
                  <c:v>114.90506657414375</c:v>
                </c:pt>
                <c:pt idx="300">
                  <c:v>115.28519184238813</c:v>
                </c:pt>
                <c:pt idx="301">
                  <c:v>114.77512964503813</c:v>
                </c:pt>
                <c:pt idx="302">
                  <c:v>115.56666664705293</c:v>
                </c:pt>
                <c:pt idx="303">
                  <c:v>115.4032152559728</c:v>
                </c:pt>
                <c:pt idx="304">
                  <c:v>114.36965005483219</c:v>
                </c:pt>
                <c:pt idx="305">
                  <c:v>116.06612177955304</c:v>
                </c:pt>
                <c:pt idx="306">
                  <c:v>117.00129260665406</c:v>
                </c:pt>
                <c:pt idx="307">
                  <c:v>116.82753621215898</c:v>
                </c:pt>
                <c:pt idx="308">
                  <c:v>115.22275349556573</c:v>
                </c:pt>
                <c:pt idx="309">
                  <c:v>115.86309964913606</c:v>
                </c:pt>
                <c:pt idx="310">
                  <c:v>116.52335213385419</c:v>
                </c:pt>
                <c:pt idx="311">
                  <c:v>116.3769235536199</c:v>
                </c:pt>
                <c:pt idx="312">
                  <c:v>116.60274219890898</c:v>
                </c:pt>
                <c:pt idx="313">
                  <c:v>115.87034956171334</c:v>
                </c:pt>
                <c:pt idx="314">
                  <c:v>116.8090079375628</c:v>
                </c:pt>
                <c:pt idx="315">
                  <c:v>115.76652254279449</c:v>
                </c:pt>
                <c:pt idx="316">
                  <c:v>117.19984000873036</c:v>
                </c:pt>
                <c:pt idx="317">
                  <c:v>117.22883644300963</c:v>
                </c:pt>
                <c:pt idx="318">
                  <c:v>116.99648319095215</c:v>
                </c:pt>
                <c:pt idx="319">
                  <c:v>116.60382735770418</c:v>
                </c:pt>
                <c:pt idx="320">
                  <c:v>116.41556218576142</c:v>
                </c:pt>
                <c:pt idx="321">
                  <c:v>116.39890278030434</c:v>
                </c:pt>
                <c:pt idx="322">
                  <c:v>115.90290937115908</c:v>
                </c:pt>
                <c:pt idx="323">
                  <c:v>117.17515941845616</c:v>
                </c:pt>
                <c:pt idx="324">
                  <c:v>117.42325935084013</c:v>
                </c:pt>
                <c:pt idx="325">
                  <c:v>116.83067820136776</c:v>
                </c:pt>
                <c:pt idx="326">
                  <c:v>117.75497328742451</c:v>
                </c:pt>
                <c:pt idx="327">
                  <c:v>118.47071504100167</c:v>
                </c:pt>
                <c:pt idx="328">
                  <c:v>117.95491509990956</c:v>
                </c:pt>
                <c:pt idx="329">
                  <c:v>119.11172314126462</c:v>
                </c:pt>
                <c:pt idx="330">
                  <c:v>119.04824265019471</c:v>
                </c:pt>
                <c:pt idx="331">
                  <c:v>118.86316792970841</c:v>
                </c:pt>
                <c:pt idx="332">
                  <c:v>117.99007709833869</c:v>
                </c:pt>
                <c:pt idx="333">
                  <c:v>116.95362938994131</c:v>
                </c:pt>
                <c:pt idx="334">
                  <c:v>117.30168529182978</c:v>
                </c:pt>
                <c:pt idx="335">
                  <c:v>117.91554336169968</c:v>
                </c:pt>
                <c:pt idx="336">
                  <c:v>117.20750197010727</c:v>
                </c:pt>
                <c:pt idx="337">
                  <c:v>117.58395982910397</c:v>
                </c:pt>
                <c:pt idx="338">
                  <c:v>117.29521194620263</c:v>
                </c:pt>
                <c:pt idx="339">
                  <c:v>118.08154906091082</c:v>
                </c:pt>
                <c:pt idx="340">
                  <c:v>118.40127860194147</c:v>
                </c:pt>
                <c:pt idx="341">
                  <c:v>118.43036266436677</c:v>
                </c:pt>
                <c:pt idx="342">
                  <c:v>118.21292333608756</c:v>
                </c:pt>
                <c:pt idx="343">
                  <c:v>118.49572193937273</c:v>
                </c:pt>
                <c:pt idx="344">
                  <c:v>119.42668756430869</c:v>
                </c:pt>
                <c:pt idx="345">
                  <c:v>119.86999541596323</c:v>
                </c:pt>
                <c:pt idx="346">
                  <c:v>119.70648787455698</c:v>
                </c:pt>
                <c:pt idx="347">
                  <c:v>118.75435023326337</c:v>
                </c:pt>
                <c:pt idx="348">
                  <c:v>118.20289933530212</c:v>
                </c:pt>
                <c:pt idx="349">
                  <c:v>118.40269192998161</c:v>
                </c:pt>
                <c:pt idx="350">
                  <c:v>116.52695893199643</c:v>
                </c:pt>
                <c:pt idx="351">
                  <c:v>117.52289862994405</c:v>
                </c:pt>
                <c:pt idx="352">
                  <c:v>118.68490373529528</c:v>
                </c:pt>
                <c:pt idx="353">
                  <c:v>117.98314665712707</c:v>
                </c:pt>
                <c:pt idx="354">
                  <c:v>117.3991458349777</c:v>
                </c:pt>
                <c:pt idx="355">
                  <c:v>118.38509830262105</c:v>
                </c:pt>
                <c:pt idx="356">
                  <c:v>118.17912963991573</c:v>
                </c:pt>
                <c:pt idx="357">
                  <c:v>119.28423118347342</c:v>
                </c:pt>
                <c:pt idx="358">
                  <c:v>121.65502573867609</c:v>
                </c:pt>
                <c:pt idx="359">
                  <c:v>122.67857931173896</c:v>
                </c:pt>
                <c:pt idx="360">
                  <c:v>121.9666552351416</c:v>
                </c:pt>
                <c:pt idx="361">
                  <c:v>122.04127076445897</c:v>
                </c:pt>
                <c:pt idx="362">
                  <c:v>123.07323849932222</c:v>
                </c:pt>
                <c:pt idx="363">
                  <c:v>119.95542080543839</c:v>
                </c:pt>
                <c:pt idx="364">
                  <c:v>120.44455704421173</c:v>
                </c:pt>
                <c:pt idx="365">
                  <c:v>120.72898839175126</c:v>
                </c:pt>
                <c:pt idx="366">
                  <c:v>120.41970264285256</c:v>
                </c:pt>
                <c:pt idx="367">
                  <c:v>121.13857768417348</c:v>
                </c:pt>
                <c:pt idx="368">
                  <c:v>121.41148621813515</c:v>
                </c:pt>
                <c:pt idx="369">
                  <c:v>120.74693916438383</c:v>
                </c:pt>
                <c:pt idx="370">
                  <c:v>121.1784584315354</c:v>
                </c:pt>
                <c:pt idx="371">
                  <c:v>119.60429703840632</c:v>
                </c:pt>
                <c:pt idx="372">
                  <c:v>119.6071698320067</c:v>
                </c:pt>
                <c:pt idx="373">
                  <c:v>121.229864083791</c:v>
                </c:pt>
                <c:pt idx="374">
                  <c:v>119.4086414962829</c:v>
                </c:pt>
                <c:pt idx="375">
                  <c:v>120.00851498824071</c:v>
                </c:pt>
                <c:pt idx="376">
                  <c:v>120.66830871173212</c:v>
                </c:pt>
                <c:pt idx="377">
                  <c:v>122.67774856403553</c:v>
                </c:pt>
                <c:pt idx="378">
                  <c:v>121.71486483217744</c:v>
                </c:pt>
                <c:pt idx="379">
                  <c:v>123.25810910820789</c:v>
                </c:pt>
                <c:pt idx="380">
                  <c:v>125.24123122325759</c:v>
                </c:pt>
                <c:pt idx="381">
                  <c:v>125.11907487913301</c:v>
                </c:pt>
                <c:pt idx="382">
                  <c:v>124.69958524914293</c:v>
                </c:pt>
                <c:pt idx="383">
                  <c:v>125.05149441913915</c:v>
                </c:pt>
                <c:pt idx="384">
                  <c:v>125.2702860198973</c:v>
                </c:pt>
                <c:pt idx="385">
                  <c:v>126.5685555066302</c:v>
                </c:pt>
                <c:pt idx="386">
                  <c:v>125.3700388006916</c:v>
                </c:pt>
                <c:pt idx="387">
                  <c:v>123.40637705855451</c:v>
                </c:pt>
                <c:pt idx="388">
                  <c:v>123.47414331781756</c:v>
                </c:pt>
                <c:pt idx="389">
                  <c:v>124.26295017094053</c:v>
                </c:pt>
                <c:pt idx="390">
                  <c:v>124.31824574448152</c:v>
                </c:pt>
                <c:pt idx="391">
                  <c:v>123.70022572877272</c:v>
                </c:pt>
                <c:pt idx="392">
                  <c:v>123.6119759046427</c:v>
                </c:pt>
                <c:pt idx="393">
                  <c:v>123.88137247125128</c:v>
                </c:pt>
                <c:pt idx="394">
                  <c:v>123.93775863967666</c:v>
                </c:pt>
                <c:pt idx="395">
                  <c:v>125.24782604260669</c:v>
                </c:pt>
                <c:pt idx="396">
                  <c:v>126.33530470804398</c:v>
                </c:pt>
                <c:pt idx="397">
                  <c:v>126.92572121250048</c:v>
                </c:pt>
                <c:pt idx="398">
                  <c:v>127.25309475124308</c:v>
                </c:pt>
                <c:pt idx="399">
                  <c:v>128.39980833233111</c:v>
                </c:pt>
                <c:pt idx="400">
                  <c:v>128.36065063247113</c:v>
                </c:pt>
                <c:pt idx="401">
                  <c:v>127.91349583548993</c:v>
                </c:pt>
                <c:pt idx="402">
                  <c:v>128.05649206128646</c:v>
                </c:pt>
                <c:pt idx="403">
                  <c:v>128.58857333796578</c:v>
                </c:pt>
                <c:pt idx="404">
                  <c:v>129.46565219122533</c:v>
                </c:pt>
                <c:pt idx="405">
                  <c:v>130.34738444697103</c:v>
                </c:pt>
                <c:pt idx="406">
                  <c:v>127.66015425368478</c:v>
                </c:pt>
                <c:pt idx="407">
                  <c:v>128.39930970599499</c:v>
                </c:pt>
                <c:pt idx="408">
                  <c:v>129.88090555785442</c:v>
                </c:pt>
                <c:pt idx="409">
                  <c:v>127.55431006541855</c:v>
                </c:pt>
                <c:pt idx="410">
                  <c:v>128.38254898236696</c:v>
                </c:pt>
                <c:pt idx="411">
                  <c:v>127.83978240175703</c:v>
                </c:pt>
                <c:pt idx="412">
                  <c:v>128.99910550355673</c:v>
                </c:pt>
                <c:pt idx="413">
                  <c:v>130.02387509922659</c:v>
                </c:pt>
                <c:pt idx="414">
                  <c:v>130.29056606155967</c:v>
                </c:pt>
                <c:pt idx="415">
                  <c:v>129.84477233840971</c:v>
                </c:pt>
                <c:pt idx="416">
                  <c:v>130.49077364701881</c:v>
                </c:pt>
                <c:pt idx="417">
                  <c:v>130.79861099411437</c:v>
                </c:pt>
                <c:pt idx="418">
                  <c:v>131.03965466808904</c:v>
                </c:pt>
                <c:pt idx="419">
                  <c:v>132.37593401258928</c:v>
                </c:pt>
                <c:pt idx="420">
                  <c:v>133.37866865623914</c:v>
                </c:pt>
                <c:pt idx="421">
                  <c:v>133.76074109348949</c:v>
                </c:pt>
                <c:pt idx="422">
                  <c:v>134.46588725713389</c:v>
                </c:pt>
                <c:pt idx="423">
                  <c:v>133.02113275622895</c:v>
                </c:pt>
                <c:pt idx="424">
                  <c:v>132.80720211763318</c:v>
                </c:pt>
                <c:pt idx="425">
                  <c:v>131.88688735138655</c:v>
                </c:pt>
                <c:pt idx="426">
                  <c:v>132.86870057766117</c:v>
                </c:pt>
                <c:pt idx="427">
                  <c:v>134.58649035261593</c:v>
                </c:pt>
                <c:pt idx="428">
                  <c:v>134.24164214256231</c:v>
                </c:pt>
                <c:pt idx="429">
                  <c:v>133.3404121796145</c:v>
                </c:pt>
                <c:pt idx="430">
                  <c:v>133.53971330005982</c:v>
                </c:pt>
                <c:pt idx="431">
                  <c:v>129.47160795736954</c:v>
                </c:pt>
                <c:pt idx="432">
                  <c:v>129.04207481083398</c:v>
                </c:pt>
                <c:pt idx="433">
                  <c:v>127.98910994982246</c:v>
                </c:pt>
                <c:pt idx="434">
                  <c:v>133.05707214922145</c:v>
                </c:pt>
                <c:pt idx="435">
                  <c:v>137.74851172081591</c:v>
                </c:pt>
                <c:pt idx="436">
                  <c:v>140.4420256640594</c:v>
                </c:pt>
                <c:pt idx="437">
                  <c:v>135.31054935254764</c:v>
                </c:pt>
                <c:pt idx="438">
                  <c:v>135.29296383842683</c:v>
                </c:pt>
                <c:pt idx="439">
                  <c:v>135.99832275230176</c:v>
                </c:pt>
                <c:pt idx="440">
                  <c:v>136.52390461157162</c:v>
                </c:pt>
                <c:pt idx="441">
                  <c:v>136.39401561761608</c:v>
                </c:pt>
                <c:pt idx="442">
                  <c:v>138.32666233055534</c:v>
                </c:pt>
                <c:pt idx="443">
                  <c:v>136.99779211404746</c:v>
                </c:pt>
                <c:pt idx="444">
                  <c:v>137.07687319197666</c:v>
                </c:pt>
                <c:pt idx="445">
                  <c:v>137.49642066491316</c:v>
                </c:pt>
                <c:pt idx="446">
                  <c:v>137.44664430132335</c:v>
                </c:pt>
                <c:pt idx="447">
                  <c:v>137.10489412050174</c:v>
                </c:pt>
                <c:pt idx="448">
                  <c:v>136.3125884166804</c:v>
                </c:pt>
                <c:pt idx="449">
                  <c:v>135.35067302379031</c:v>
                </c:pt>
                <c:pt idx="450">
                  <c:v>135.66079291878057</c:v>
                </c:pt>
                <c:pt idx="451">
                  <c:v>138.36855558875973</c:v>
                </c:pt>
                <c:pt idx="452">
                  <c:v>136.6496504528447</c:v>
                </c:pt>
                <c:pt idx="453">
                  <c:v>134.52504841753415</c:v>
                </c:pt>
                <c:pt idx="454">
                  <c:v>135.45070824917704</c:v>
                </c:pt>
                <c:pt idx="455">
                  <c:v>136.40912842692526</c:v>
                </c:pt>
                <c:pt idx="456">
                  <c:v>138.72353849590723</c:v>
                </c:pt>
                <c:pt idx="457">
                  <c:v>137.58074689344161</c:v>
                </c:pt>
                <c:pt idx="458">
                  <c:v>136.27290517162353</c:v>
                </c:pt>
                <c:pt idx="459">
                  <c:v>136.23397343016944</c:v>
                </c:pt>
                <c:pt idx="460">
                  <c:v>137.9791342422447</c:v>
                </c:pt>
                <c:pt idx="461">
                  <c:v>139.1177353630315</c:v>
                </c:pt>
                <c:pt idx="462">
                  <c:v>138.48361788189911</c:v>
                </c:pt>
                <c:pt idx="463">
                  <c:v>138.19753945209339</c:v>
                </c:pt>
                <c:pt idx="464">
                  <c:v>137.95265093964593</c:v>
                </c:pt>
                <c:pt idx="465">
                  <c:v>137.64471187773285</c:v>
                </c:pt>
                <c:pt idx="466">
                  <c:v>136.07245143891171</c:v>
                </c:pt>
                <c:pt idx="467">
                  <c:v>136.93523776920571</c:v>
                </c:pt>
                <c:pt idx="468">
                  <c:v>137.3384540713264</c:v>
                </c:pt>
                <c:pt idx="469">
                  <c:v>137.15877580099891</c:v>
                </c:pt>
                <c:pt idx="470">
                  <c:v>137.54913268929587</c:v>
                </c:pt>
                <c:pt idx="471">
                  <c:v>136.45263716202751</c:v>
                </c:pt>
                <c:pt idx="472">
                  <c:v>136.10343382476697</c:v>
                </c:pt>
                <c:pt idx="473">
                  <c:v>136.28815213983034</c:v>
                </c:pt>
                <c:pt idx="474">
                  <c:v>134.9342597365588</c:v>
                </c:pt>
                <c:pt idx="475">
                  <c:v>135.42677879266645</c:v>
                </c:pt>
                <c:pt idx="476">
                  <c:v>135.450531160764</c:v>
                </c:pt>
                <c:pt idx="477">
                  <c:v>135.9995468461446</c:v>
                </c:pt>
                <c:pt idx="478">
                  <c:v>136.4365514361798</c:v>
                </c:pt>
                <c:pt idx="479">
                  <c:v>134.49350699008477</c:v>
                </c:pt>
                <c:pt idx="480">
                  <c:v>135.81847752367079</c:v>
                </c:pt>
                <c:pt idx="481">
                  <c:v>136.06564581653697</c:v>
                </c:pt>
                <c:pt idx="482">
                  <c:v>136.15626773795896</c:v>
                </c:pt>
                <c:pt idx="483">
                  <c:v>135.54123701006222</c:v>
                </c:pt>
                <c:pt idx="484">
                  <c:v>134.24453121164674</c:v>
                </c:pt>
                <c:pt idx="485">
                  <c:v>136.83452142115397</c:v>
                </c:pt>
                <c:pt idx="486">
                  <c:v>136.82240375151628</c:v>
                </c:pt>
                <c:pt idx="487">
                  <c:v>136.30166916165189</c:v>
                </c:pt>
                <c:pt idx="488">
                  <c:v>137.37086723339999</c:v>
                </c:pt>
                <c:pt idx="489">
                  <c:v>137.56583647920812</c:v>
                </c:pt>
                <c:pt idx="490">
                  <c:v>137.40265783630952</c:v>
                </c:pt>
                <c:pt idx="491">
                  <c:v>136.57769785816521</c:v>
                </c:pt>
                <c:pt idx="492">
                  <c:v>136.68617735753347</c:v>
                </c:pt>
                <c:pt idx="493">
                  <c:v>137.09522741063594</c:v>
                </c:pt>
                <c:pt idx="494">
                  <c:v>137.41620440462563</c:v>
                </c:pt>
                <c:pt idx="495">
                  <c:v>139.30052062017728</c:v>
                </c:pt>
                <c:pt idx="496">
                  <c:v>138.74229278286555</c:v>
                </c:pt>
                <c:pt idx="497">
                  <c:v>139.82694709697273</c:v>
                </c:pt>
                <c:pt idx="498">
                  <c:v>139.69028358042726</c:v>
                </c:pt>
                <c:pt idx="499">
                  <c:v>138.73135674079336</c:v>
                </c:pt>
                <c:pt idx="500">
                  <c:v>138.81162393592362</c:v>
                </c:pt>
                <c:pt idx="501">
                  <c:v>139.4517532812776</c:v>
                </c:pt>
                <c:pt idx="502">
                  <c:v>141.94555218559069</c:v>
                </c:pt>
                <c:pt idx="503">
                  <c:v>141.71968626457848</c:v>
                </c:pt>
                <c:pt idx="504">
                  <c:v>141.9593153777158</c:v>
                </c:pt>
                <c:pt idx="505">
                  <c:v>143.17120970719023</c:v>
                </c:pt>
                <c:pt idx="506">
                  <c:v>143.81603165883456</c:v>
                </c:pt>
                <c:pt idx="507">
                  <c:v>144.17226339158054</c:v>
                </c:pt>
                <c:pt idx="508">
                  <c:v>144.79162473843706</c:v>
                </c:pt>
                <c:pt idx="509">
                  <c:v>146.07408999319239</c:v>
                </c:pt>
                <c:pt idx="510">
                  <c:v>146.48506771063936</c:v>
                </c:pt>
                <c:pt idx="511">
                  <c:v>147.61389686321937</c:v>
                </c:pt>
                <c:pt idx="512">
                  <c:v>148.70129745776228</c:v>
                </c:pt>
                <c:pt idx="513">
                  <c:v>148.74854518699087</c:v>
                </c:pt>
                <c:pt idx="514">
                  <c:v>149.12415929176152</c:v>
                </c:pt>
                <c:pt idx="515">
                  <c:v>149.15981198991403</c:v>
                </c:pt>
                <c:pt idx="516">
                  <c:v>149.52067655228811</c:v>
                </c:pt>
                <c:pt idx="517">
                  <c:v>150.50531653555487</c:v>
                </c:pt>
                <c:pt idx="518">
                  <c:v>148.77188310096824</c:v>
                </c:pt>
                <c:pt idx="519">
                  <c:v>150.07737178467548</c:v>
                </c:pt>
                <c:pt idx="520">
                  <c:v>146.83731631836397</c:v>
                </c:pt>
                <c:pt idx="521">
                  <c:v>146.88744158899883</c:v>
                </c:pt>
                <c:pt idx="522">
                  <c:v>146.93613263175399</c:v>
                </c:pt>
                <c:pt idx="523">
                  <c:v>146.93541702986897</c:v>
                </c:pt>
                <c:pt idx="524">
                  <c:v>145.37610308116152</c:v>
                </c:pt>
                <c:pt idx="525">
                  <c:v>145.7707768068727</c:v>
                </c:pt>
                <c:pt idx="526">
                  <c:v>146.12196114078654</c:v>
                </c:pt>
                <c:pt idx="527">
                  <c:v>146.44855920911971</c:v>
                </c:pt>
                <c:pt idx="528">
                  <c:v>146.10635908481552</c:v>
                </c:pt>
                <c:pt idx="529">
                  <c:v>148.86754165900533</c:v>
                </c:pt>
                <c:pt idx="530">
                  <c:v>149.25070630572864</c:v>
                </c:pt>
                <c:pt idx="531">
                  <c:v>149.52897901737023</c:v>
                </c:pt>
                <c:pt idx="532">
                  <c:v>149.19156174967225</c:v>
                </c:pt>
                <c:pt idx="533">
                  <c:v>148.44232059951688</c:v>
                </c:pt>
                <c:pt idx="534">
                  <c:v>149.11267003434256</c:v>
                </c:pt>
                <c:pt idx="535">
                  <c:v>149.61117368133907</c:v>
                </c:pt>
                <c:pt idx="536">
                  <c:v>150.13168874280819</c:v>
                </c:pt>
                <c:pt idx="537">
                  <c:v>148.9301128608972</c:v>
                </c:pt>
                <c:pt idx="538">
                  <c:v>149.31389865692216</c:v>
                </c:pt>
                <c:pt idx="539">
                  <c:v>148.22916020474855</c:v>
                </c:pt>
                <c:pt idx="540">
                  <c:v>148.54665651318692</c:v>
                </c:pt>
                <c:pt idx="541">
                  <c:v>148.21707384047579</c:v>
                </c:pt>
                <c:pt idx="542">
                  <c:v>148.63766759982423</c:v>
                </c:pt>
                <c:pt idx="543">
                  <c:v>148.37267836716364</c:v>
                </c:pt>
                <c:pt idx="544">
                  <c:v>149.75768538813142</c:v>
                </c:pt>
                <c:pt idx="545">
                  <c:v>149.61096377081083</c:v>
                </c:pt>
                <c:pt idx="546">
                  <c:v>148.4344780685262</c:v>
                </c:pt>
                <c:pt idx="547">
                  <c:v>148.50065486393652</c:v>
                </c:pt>
                <c:pt idx="548">
                  <c:v>148.54627291980509</c:v>
                </c:pt>
                <c:pt idx="549">
                  <c:v>148.74043094596362</c:v>
                </c:pt>
                <c:pt idx="550">
                  <c:v>149.13661372846542</c:v>
                </c:pt>
                <c:pt idx="551">
                  <c:v>148.6610177063707</c:v>
                </c:pt>
                <c:pt idx="552">
                  <c:v>150.09833947087571</c:v>
                </c:pt>
                <c:pt idx="553">
                  <c:v>151.16684906586258</c:v>
                </c:pt>
                <c:pt idx="554">
                  <c:v>150.35586793244045</c:v>
                </c:pt>
                <c:pt idx="555">
                  <c:v>151.32050977600156</c:v>
                </c:pt>
                <c:pt idx="556">
                  <c:v>154.17209962676822</c:v>
                </c:pt>
                <c:pt idx="557">
                  <c:v>154.33326183248485</c:v>
                </c:pt>
                <c:pt idx="558">
                  <c:v>154.27313087424969</c:v>
                </c:pt>
                <c:pt idx="559">
                  <c:v>151.76181018647864</c:v>
                </c:pt>
                <c:pt idx="560">
                  <c:v>151.67909738724356</c:v>
                </c:pt>
                <c:pt idx="561">
                  <c:v>152.22306322697995</c:v>
                </c:pt>
                <c:pt idx="562">
                  <c:v>151.83386424019579</c:v>
                </c:pt>
                <c:pt idx="563">
                  <c:v>153.45765365214129</c:v>
                </c:pt>
                <c:pt idx="564">
                  <c:v>153.6842299513593</c:v>
                </c:pt>
                <c:pt idx="565">
                  <c:v>153.80871525307015</c:v>
                </c:pt>
                <c:pt idx="566">
                  <c:v>154.28439113583491</c:v>
                </c:pt>
                <c:pt idx="567">
                  <c:v>153.56490197864468</c:v>
                </c:pt>
                <c:pt idx="568">
                  <c:v>154.29197438294074</c:v>
                </c:pt>
                <c:pt idx="569">
                  <c:v>154.82388061112772</c:v>
                </c:pt>
                <c:pt idx="570">
                  <c:v>154.85052301900944</c:v>
                </c:pt>
                <c:pt idx="571">
                  <c:v>154.62021500326654</c:v>
                </c:pt>
                <c:pt idx="572">
                  <c:v>155.80787788531413</c:v>
                </c:pt>
                <c:pt idx="573">
                  <c:v>156.52618763072951</c:v>
                </c:pt>
                <c:pt idx="574">
                  <c:v>157.80576755389316</c:v>
                </c:pt>
                <c:pt idx="575">
                  <c:v>160.09039420894902</c:v>
                </c:pt>
                <c:pt idx="576">
                  <c:v>160.4610677642541</c:v>
                </c:pt>
                <c:pt idx="577">
                  <c:v>160.89412198291342</c:v>
                </c:pt>
                <c:pt idx="578">
                  <c:v>163.74975948624297</c:v>
                </c:pt>
                <c:pt idx="579">
                  <c:v>163.94958905971566</c:v>
                </c:pt>
                <c:pt idx="580">
                  <c:v>163.91397398646495</c:v>
                </c:pt>
                <c:pt idx="581">
                  <c:v>164.44317826693484</c:v>
                </c:pt>
                <c:pt idx="582">
                  <c:v>162.32996177460143</c:v>
                </c:pt>
                <c:pt idx="583">
                  <c:v>163.17457875988299</c:v>
                </c:pt>
                <c:pt idx="584">
                  <c:v>166.31834957588546</c:v>
                </c:pt>
                <c:pt idx="585">
                  <c:v>166.27512658233974</c:v>
                </c:pt>
                <c:pt idx="586">
                  <c:v>165.08697100657906</c:v>
                </c:pt>
                <c:pt idx="587">
                  <c:v>165.305539781124</c:v>
                </c:pt>
                <c:pt idx="588">
                  <c:v>165.17521041545109</c:v>
                </c:pt>
                <c:pt idx="589">
                  <c:v>167.02691233089689</c:v>
                </c:pt>
                <c:pt idx="590">
                  <c:v>168.08334848583323</c:v>
                </c:pt>
                <c:pt idx="591">
                  <c:v>161.62768732696972</c:v>
                </c:pt>
                <c:pt idx="592">
                  <c:v>156.34360535449423</c:v>
                </c:pt>
                <c:pt idx="593">
                  <c:v>159.78380494691987</c:v>
                </c:pt>
                <c:pt idx="594">
                  <c:v>159.67504496348241</c:v>
                </c:pt>
                <c:pt idx="595">
                  <c:v>160.10312607948825</c:v>
                </c:pt>
                <c:pt idx="596">
                  <c:v>160.8804560168239</c:v>
                </c:pt>
                <c:pt idx="597">
                  <c:v>159.80983459979012</c:v>
                </c:pt>
                <c:pt idx="598">
                  <c:v>160.66801809174794</c:v>
                </c:pt>
                <c:pt idx="599">
                  <c:v>161.23910506183296</c:v>
                </c:pt>
                <c:pt idx="600">
                  <c:v>161.41023266061043</c:v>
                </c:pt>
                <c:pt idx="601">
                  <c:v>161.79892232321328</c:v>
                </c:pt>
                <c:pt idx="602">
                  <c:v>162.68299893285024</c:v>
                </c:pt>
                <c:pt idx="603">
                  <c:v>162.99653469404277</c:v>
                </c:pt>
                <c:pt idx="604">
                  <c:v>163.83682302601014</c:v>
                </c:pt>
                <c:pt idx="605">
                  <c:v>163.56013183043589</c:v>
                </c:pt>
                <c:pt idx="606">
                  <c:v>162.45619256960197</c:v>
                </c:pt>
                <c:pt idx="607">
                  <c:v>162.49300198684062</c:v>
                </c:pt>
                <c:pt idx="608">
                  <c:v>161.73256421851087</c:v>
                </c:pt>
                <c:pt idx="609">
                  <c:v>162.01057877917745</c:v>
                </c:pt>
                <c:pt idx="610">
                  <c:v>162.85694787524005</c:v>
                </c:pt>
                <c:pt idx="611">
                  <c:v>162.75323839806896</c:v>
                </c:pt>
                <c:pt idx="612">
                  <c:v>160.00833667351887</c:v>
                </c:pt>
                <c:pt idx="613">
                  <c:v>159.46560645513281</c:v>
                </c:pt>
                <c:pt idx="614">
                  <c:v>160.46401970770253</c:v>
                </c:pt>
                <c:pt idx="615">
                  <c:v>160.67312742651552</c:v>
                </c:pt>
                <c:pt idx="616">
                  <c:v>162.09778663288097</c:v>
                </c:pt>
                <c:pt idx="617">
                  <c:v>161.23922551499689</c:v>
                </c:pt>
                <c:pt idx="618">
                  <c:v>161.14427972221608</c:v>
                </c:pt>
                <c:pt idx="619">
                  <c:v>160.93557503656228</c:v>
                </c:pt>
                <c:pt idx="620">
                  <c:v>160.69476806084256</c:v>
                </c:pt>
                <c:pt idx="621">
                  <c:v>160.75658298878716</c:v>
                </c:pt>
                <c:pt idx="622">
                  <c:v>160.71236320051406</c:v>
                </c:pt>
                <c:pt idx="623">
                  <c:v>160.69687198018147</c:v>
                </c:pt>
                <c:pt idx="624">
                  <c:v>160.43425703652815</c:v>
                </c:pt>
                <c:pt idx="625">
                  <c:v>158.86760477190361</c:v>
                </c:pt>
                <c:pt idx="626">
                  <c:v>157.41285073201701</c:v>
                </c:pt>
                <c:pt idx="627">
                  <c:v>160.6772062113053</c:v>
                </c:pt>
                <c:pt idx="628">
                  <c:v>157.38962272361624</c:v>
                </c:pt>
                <c:pt idx="629">
                  <c:v>155.97420208604495</c:v>
                </c:pt>
                <c:pt idx="630">
                  <c:v>156.4309276814416</c:v>
                </c:pt>
                <c:pt idx="631">
                  <c:v>155.95623298298176</c:v>
                </c:pt>
                <c:pt idx="632">
                  <c:v>156.26587102689803</c:v>
                </c:pt>
                <c:pt idx="633">
                  <c:v>158.10783060942029</c:v>
                </c:pt>
                <c:pt idx="634">
                  <c:v>157.47094460542482</c:v>
                </c:pt>
                <c:pt idx="635">
                  <c:v>155.35665621352507</c:v>
                </c:pt>
                <c:pt idx="636">
                  <c:v>154.83409750574242</c:v>
                </c:pt>
                <c:pt idx="637">
                  <c:v>156.7666099505056</c:v>
                </c:pt>
                <c:pt idx="638">
                  <c:v>157.43652517025762</c:v>
                </c:pt>
                <c:pt idx="639">
                  <c:v>156.82087308628402</c:v>
                </c:pt>
                <c:pt idx="640">
                  <c:v>156.72845044772239</c:v>
                </c:pt>
                <c:pt idx="641">
                  <c:v>155.80326120686593</c:v>
                </c:pt>
                <c:pt idx="642">
                  <c:v>156.26269745810384</c:v>
                </c:pt>
                <c:pt idx="643">
                  <c:v>155.10255535961667</c:v>
                </c:pt>
                <c:pt idx="644">
                  <c:v>153.63362366050796</c:v>
                </c:pt>
                <c:pt idx="645">
                  <c:v>155.09719368543708</c:v>
                </c:pt>
                <c:pt idx="646">
                  <c:v>154.8575635488391</c:v>
                </c:pt>
                <c:pt idx="647">
                  <c:v>155.91347038522881</c:v>
                </c:pt>
                <c:pt idx="648">
                  <c:v>155.77410619457211</c:v>
                </c:pt>
                <c:pt idx="649">
                  <c:v>156.09253631409536</c:v>
                </c:pt>
                <c:pt idx="650">
                  <c:v>157.26158683009442</c:v>
                </c:pt>
                <c:pt idx="651">
                  <c:v>156.06412043798977</c:v>
                </c:pt>
                <c:pt idx="652">
                  <c:v>156.63359259572636</c:v>
                </c:pt>
                <c:pt idx="653">
                  <c:v>156.27071604550952</c:v>
                </c:pt>
                <c:pt idx="654">
                  <c:v>157.15031522694582</c:v>
                </c:pt>
                <c:pt idx="655">
                  <c:v>158.63415988101136</c:v>
                </c:pt>
                <c:pt idx="656">
                  <c:v>159.95436247910581</c:v>
                </c:pt>
                <c:pt idx="657">
                  <c:v>157.63397322937047</c:v>
                </c:pt>
                <c:pt idx="658">
                  <c:v>158.1667649423097</c:v>
                </c:pt>
                <c:pt idx="659">
                  <c:v>159.11613526894976</c:v>
                </c:pt>
                <c:pt idx="660">
                  <c:v>159.67103463786688</c:v>
                </c:pt>
                <c:pt idx="661">
                  <c:v>160.90308456171348</c:v>
                </c:pt>
                <c:pt idx="662">
                  <c:v>161.82374977907509</c:v>
                </c:pt>
                <c:pt idx="663">
                  <c:v>161.91984063469096</c:v>
                </c:pt>
                <c:pt idx="664">
                  <c:v>162.10120813477636</c:v>
                </c:pt>
                <c:pt idx="665">
                  <c:v>161.48909881179031</c:v>
                </c:pt>
                <c:pt idx="666">
                  <c:v>161.31858239714703</c:v>
                </c:pt>
                <c:pt idx="667">
                  <c:v>161.07546066969422</c:v>
                </c:pt>
                <c:pt idx="668">
                  <c:v>160.28382960849831</c:v>
                </c:pt>
                <c:pt idx="669">
                  <c:v>156.66281004151404</c:v>
                </c:pt>
                <c:pt idx="670">
                  <c:v>158.53065386455128</c:v>
                </c:pt>
                <c:pt idx="671">
                  <c:v>158.53065386455128</c:v>
                </c:pt>
                <c:pt idx="672">
                  <c:v>155.24531129821588</c:v>
                </c:pt>
                <c:pt idx="673">
                  <c:v>155.78562805401276</c:v>
                </c:pt>
                <c:pt idx="674">
                  <c:v>157.18867067140167</c:v>
                </c:pt>
                <c:pt idx="675">
                  <c:v>157.86764313597158</c:v>
                </c:pt>
                <c:pt idx="676">
                  <c:v>160.837683834329</c:v>
                </c:pt>
                <c:pt idx="677">
                  <c:v>160.34774947548598</c:v>
                </c:pt>
                <c:pt idx="678">
                  <c:v>160.21164239168306</c:v>
                </c:pt>
                <c:pt idx="679">
                  <c:v>159.13443710465646</c:v>
                </c:pt>
                <c:pt idx="680">
                  <c:v>159.61333955539578</c:v>
                </c:pt>
                <c:pt idx="681">
                  <c:v>160.08316958835005</c:v>
                </c:pt>
                <c:pt idx="682">
                  <c:v>161.02762509717772</c:v>
                </c:pt>
                <c:pt idx="683">
                  <c:v>159.32944622701416</c:v>
                </c:pt>
                <c:pt idx="684">
                  <c:v>157.82912747654458</c:v>
                </c:pt>
                <c:pt idx="685">
                  <c:v>158.63859781086825</c:v>
                </c:pt>
                <c:pt idx="686">
                  <c:v>159.29579665593192</c:v>
                </c:pt>
                <c:pt idx="687">
                  <c:v>160.56483774154475</c:v>
                </c:pt>
                <c:pt idx="688">
                  <c:v>160.58326386216081</c:v>
                </c:pt>
                <c:pt idx="689">
                  <c:v>160.43691805418348</c:v>
                </c:pt>
                <c:pt idx="690">
                  <c:v>160.15292500958424</c:v>
                </c:pt>
                <c:pt idx="691">
                  <c:v>160.99664148279393</c:v>
                </c:pt>
                <c:pt idx="692">
                  <c:v>156.52233323090715</c:v>
                </c:pt>
                <c:pt idx="693">
                  <c:v>158.86999968413943</c:v>
                </c:pt>
                <c:pt idx="694">
                  <c:v>159.51244528448777</c:v>
                </c:pt>
                <c:pt idx="695">
                  <c:v>158.38948364855565</c:v>
                </c:pt>
                <c:pt idx="696">
                  <c:v>159.62300384576903</c:v>
                </c:pt>
                <c:pt idx="697">
                  <c:v>158.75223964128182</c:v>
                </c:pt>
                <c:pt idx="698">
                  <c:v>156.95261196635096</c:v>
                </c:pt>
                <c:pt idx="699">
                  <c:v>157.34562582046425</c:v>
                </c:pt>
                <c:pt idx="700">
                  <c:v>159.42036013969388</c:v>
                </c:pt>
                <c:pt idx="701">
                  <c:v>160.26504297598115</c:v>
                </c:pt>
                <c:pt idx="702">
                  <c:v>159.7393948456666</c:v>
                </c:pt>
                <c:pt idx="703">
                  <c:v>160.91689176025866</c:v>
                </c:pt>
                <c:pt idx="704">
                  <c:v>157.66460731706638</c:v>
                </c:pt>
                <c:pt idx="705">
                  <c:v>160.13488377968977</c:v>
                </c:pt>
                <c:pt idx="706">
                  <c:v>160.59438799490678</c:v>
                </c:pt>
                <c:pt idx="707">
                  <c:v>160.59438799490678</c:v>
                </c:pt>
                <c:pt idx="708">
                  <c:v>161.64936015951423</c:v>
                </c:pt>
                <c:pt idx="709">
                  <c:v>163.10912691087168</c:v>
                </c:pt>
                <c:pt idx="710">
                  <c:v>163.82010238189753</c:v>
                </c:pt>
                <c:pt idx="711">
                  <c:v>165.25724128609448</c:v>
                </c:pt>
                <c:pt idx="712">
                  <c:v>164.91359279261872</c:v>
                </c:pt>
                <c:pt idx="713">
                  <c:v>165.41557816985636</c:v>
                </c:pt>
                <c:pt idx="714">
                  <c:v>166.72322250638268</c:v>
                </c:pt>
                <c:pt idx="715">
                  <c:v>166.74446453421965</c:v>
                </c:pt>
                <c:pt idx="716">
                  <c:v>168.7298548422516</c:v>
                </c:pt>
                <c:pt idx="717">
                  <c:v>169.59896631248517</c:v>
                </c:pt>
                <c:pt idx="718">
                  <c:v>169.88457170365413</c:v>
                </c:pt>
                <c:pt idx="719">
                  <c:v>169.4818651751786</c:v>
                </c:pt>
                <c:pt idx="720">
                  <c:v>169.16101416630656</c:v>
                </c:pt>
                <c:pt idx="721">
                  <c:v>168.16898444347586</c:v>
                </c:pt>
                <c:pt idx="722">
                  <c:v>169.07528602850985</c:v>
                </c:pt>
                <c:pt idx="723">
                  <c:v>169.04888319324709</c:v>
                </c:pt>
                <c:pt idx="724">
                  <c:v>168.57547236146073</c:v>
                </c:pt>
                <c:pt idx="725">
                  <c:v>168.48781346157853</c:v>
                </c:pt>
                <c:pt idx="726">
                  <c:v>168.48781346157853</c:v>
                </c:pt>
                <c:pt idx="727">
                  <c:v>168.48781346157853</c:v>
                </c:pt>
                <c:pt idx="728">
                  <c:v>166.54050935637414</c:v>
                </c:pt>
                <c:pt idx="729">
                  <c:v>163.93104278478825</c:v>
                </c:pt>
                <c:pt idx="730">
                  <c:v>165.66144776979661</c:v>
                </c:pt>
                <c:pt idx="731">
                  <c:v>167.09142959681395</c:v>
                </c:pt>
                <c:pt idx="732">
                  <c:v>166.948075994193</c:v>
                </c:pt>
                <c:pt idx="733">
                  <c:v>167.37450589477189</c:v>
                </c:pt>
                <c:pt idx="734">
                  <c:v>169.223719068907</c:v>
                </c:pt>
                <c:pt idx="735">
                  <c:v>168.59076306700317</c:v>
                </c:pt>
                <c:pt idx="736">
                  <c:v>168.43637322611767</c:v>
                </c:pt>
                <c:pt idx="737">
                  <c:v>168.43637322611767</c:v>
                </c:pt>
                <c:pt idx="738">
                  <c:v>165.7207999998345</c:v>
                </c:pt>
                <c:pt idx="739">
                  <c:v>166.23952492583766</c:v>
                </c:pt>
                <c:pt idx="740">
                  <c:v>165.07074128314736</c:v>
                </c:pt>
                <c:pt idx="741">
                  <c:v>164.74745994788458</c:v>
                </c:pt>
                <c:pt idx="742">
                  <c:v>164.9234939765326</c:v>
                </c:pt>
                <c:pt idx="743">
                  <c:v>164.90853151377434</c:v>
                </c:pt>
                <c:pt idx="744">
                  <c:v>162.95539230564333</c:v>
                </c:pt>
                <c:pt idx="745">
                  <c:v>162.94816367930383</c:v>
                </c:pt>
                <c:pt idx="746">
                  <c:v>163.78807611493201</c:v>
                </c:pt>
                <c:pt idx="747">
                  <c:v>165.46847247664357</c:v>
                </c:pt>
                <c:pt idx="748">
                  <c:v>166.1584942319453</c:v>
                </c:pt>
                <c:pt idx="749">
                  <c:v>163.40614341928773</c:v>
                </c:pt>
                <c:pt idx="750">
                  <c:v>165.53843264161813</c:v>
                </c:pt>
                <c:pt idx="751">
                  <c:v>165.19919966101847</c:v>
                </c:pt>
                <c:pt idx="752">
                  <c:v>165.26392705552379</c:v>
                </c:pt>
                <c:pt idx="753">
                  <c:v>165.41651133785143</c:v>
                </c:pt>
                <c:pt idx="754">
                  <c:v>167.19467427980922</c:v>
                </c:pt>
                <c:pt idx="755">
                  <c:v>168.14791921008106</c:v>
                </c:pt>
                <c:pt idx="756">
                  <c:v>169.48146864909174</c:v>
                </c:pt>
                <c:pt idx="757">
                  <c:v>169.38393960189541</c:v>
                </c:pt>
                <c:pt idx="758">
                  <c:v>169.87454253054344</c:v>
                </c:pt>
                <c:pt idx="759">
                  <c:v>171.18775032595545</c:v>
                </c:pt>
                <c:pt idx="760">
                  <c:v>170.91624207981604</c:v>
                </c:pt>
                <c:pt idx="761">
                  <c:v>171.06990754380027</c:v>
                </c:pt>
                <c:pt idx="762">
                  <c:v>170.394808160233</c:v>
                </c:pt>
                <c:pt idx="763">
                  <c:v>169.76999350902071</c:v>
                </c:pt>
                <c:pt idx="764">
                  <c:v>169.90845613050246</c:v>
                </c:pt>
                <c:pt idx="765">
                  <c:v>169.22257664838995</c:v>
                </c:pt>
                <c:pt idx="766">
                  <c:v>167.2467131615102</c:v>
                </c:pt>
                <c:pt idx="767">
                  <c:v>167.27481374568188</c:v>
                </c:pt>
                <c:pt idx="768">
                  <c:v>167.08880854739965</c:v>
                </c:pt>
                <c:pt idx="769">
                  <c:v>167.19807854739963</c:v>
                </c:pt>
                <c:pt idx="770">
                  <c:v>165.42409486908116</c:v>
                </c:pt>
                <c:pt idx="771">
                  <c:v>165.43010281631334</c:v>
                </c:pt>
                <c:pt idx="772">
                  <c:v>166.04456055949709</c:v>
                </c:pt>
                <c:pt idx="773">
                  <c:v>166.91793144233014</c:v>
                </c:pt>
                <c:pt idx="774">
                  <c:v>166.16218594341095</c:v>
                </c:pt>
                <c:pt idx="775">
                  <c:v>166.51304333038465</c:v>
                </c:pt>
                <c:pt idx="776">
                  <c:v>166.94994225112021</c:v>
                </c:pt>
                <c:pt idx="777">
                  <c:v>167.3382400596781</c:v>
                </c:pt>
                <c:pt idx="778">
                  <c:v>167.68566098597324</c:v>
                </c:pt>
                <c:pt idx="779">
                  <c:v>168.21115381295135</c:v>
                </c:pt>
                <c:pt idx="780">
                  <c:v>169.19582732150067</c:v>
                </c:pt>
                <c:pt idx="781">
                  <c:v>169.41129836094845</c:v>
                </c:pt>
                <c:pt idx="782">
                  <c:v>169.99936581445903</c:v>
                </c:pt>
                <c:pt idx="783">
                  <c:v>169.36948788401475</c:v>
                </c:pt>
                <c:pt idx="784">
                  <c:v>170.35187794175647</c:v>
                </c:pt>
                <c:pt idx="785">
                  <c:v>170.75230563998409</c:v>
                </c:pt>
                <c:pt idx="786">
                  <c:v>171.12065600542482</c:v>
                </c:pt>
                <c:pt idx="787">
                  <c:v>171.53851137249782</c:v>
                </c:pt>
                <c:pt idx="788">
                  <c:v>170.78071664150204</c:v>
                </c:pt>
                <c:pt idx="789">
                  <c:v>170.47809187387404</c:v>
                </c:pt>
                <c:pt idx="790">
                  <c:v>171.10790193431868</c:v>
                </c:pt>
                <c:pt idx="791">
                  <c:v>172.19297971114653</c:v>
                </c:pt>
                <c:pt idx="792">
                  <c:v>173.35405400900532</c:v>
                </c:pt>
                <c:pt idx="793">
                  <c:v>173.67193348577004</c:v>
                </c:pt>
                <c:pt idx="794">
                  <c:v>173.33121237274025</c:v>
                </c:pt>
                <c:pt idx="795">
                  <c:v>174.38269946673338</c:v>
                </c:pt>
                <c:pt idx="796">
                  <c:v>174.31423945591996</c:v>
                </c:pt>
                <c:pt idx="797">
                  <c:v>173.84530147424118</c:v>
                </c:pt>
                <c:pt idx="798">
                  <c:v>173.35470753832783</c:v>
                </c:pt>
                <c:pt idx="799">
                  <c:v>174.00646457473636</c:v>
                </c:pt>
                <c:pt idx="800">
                  <c:v>174.20932713916619</c:v>
                </c:pt>
                <c:pt idx="801">
                  <c:v>174.73312772295202</c:v>
                </c:pt>
                <c:pt idx="802">
                  <c:v>175.19497047573179</c:v>
                </c:pt>
                <c:pt idx="803">
                  <c:v>175.50119365931272</c:v>
                </c:pt>
                <c:pt idx="804">
                  <c:v>176.60255941713467</c:v>
                </c:pt>
                <c:pt idx="805">
                  <c:v>174.94007593398231</c:v>
                </c:pt>
                <c:pt idx="806">
                  <c:v>175.03261573623618</c:v>
                </c:pt>
                <c:pt idx="807">
                  <c:v>175.86104788220993</c:v>
                </c:pt>
                <c:pt idx="808">
                  <c:v>175.86104788220993</c:v>
                </c:pt>
                <c:pt idx="809">
                  <c:v>176.30536415780674</c:v>
                </c:pt>
                <c:pt idx="810">
                  <c:v>176.43311421458367</c:v>
                </c:pt>
                <c:pt idx="811">
                  <c:v>177.6285896738041</c:v>
                </c:pt>
                <c:pt idx="812">
                  <c:v>177.64724122235955</c:v>
                </c:pt>
                <c:pt idx="813">
                  <c:v>177.04731050108785</c:v>
                </c:pt>
                <c:pt idx="814">
                  <c:v>175.96814787075624</c:v>
                </c:pt>
                <c:pt idx="815">
                  <c:v>176.44275395004456</c:v>
                </c:pt>
                <c:pt idx="816">
                  <c:v>177.06048286102535</c:v>
                </c:pt>
                <c:pt idx="817">
                  <c:v>176.54165597483541</c:v>
                </c:pt>
                <c:pt idx="818">
                  <c:v>176.92499933067327</c:v>
                </c:pt>
                <c:pt idx="819">
                  <c:v>175.36796268791292</c:v>
                </c:pt>
                <c:pt idx="820">
                  <c:v>177.68905263615767</c:v>
                </c:pt>
                <c:pt idx="821">
                  <c:v>177.68905263615767</c:v>
                </c:pt>
                <c:pt idx="822">
                  <c:v>177.96052096542888</c:v>
                </c:pt>
                <c:pt idx="823">
                  <c:v>178.19696419289878</c:v>
                </c:pt>
                <c:pt idx="824">
                  <c:v>178.75364229514241</c:v>
                </c:pt>
                <c:pt idx="825">
                  <c:v>178.98366709097101</c:v>
                </c:pt>
                <c:pt idx="826">
                  <c:v>178.86676293213318</c:v>
                </c:pt>
                <c:pt idx="827">
                  <c:v>179.5259444069479</c:v>
                </c:pt>
                <c:pt idx="828">
                  <c:v>180.75103755606511</c:v>
                </c:pt>
                <c:pt idx="829">
                  <c:v>181.26376873609621</c:v>
                </c:pt>
                <c:pt idx="830">
                  <c:v>181.93947193080646</c:v>
                </c:pt>
                <c:pt idx="831">
                  <c:v>181.44131999535929</c:v>
                </c:pt>
                <c:pt idx="832">
                  <c:v>182.56908117644898</c:v>
                </c:pt>
                <c:pt idx="833">
                  <c:v>179.80490814003537</c:v>
                </c:pt>
                <c:pt idx="834">
                  <c:v>180.69415546891733</c:v>
                </c:pt>
                <c:pt idx="835">
                  <c:v>182.15279473583666</c:v>
                </c:pt>
                <c:pt idx="836">
                  <c:v>181.50141651622465</c:v>
                </c:pt>
                <c:pt idx="837">
                  <c:v>182.12599718238076</c:v>
                </c:pt>
                <c:pt idx="838">
                  <c:v>178.91271616743353</c:v>
                </c:pt>
                <c:pt idx="839">
                  <c:v>175.65910768295618</c:v>
                </c:pt>
                <c:pt idx="840">
                  <c:v>175.73412459026417</c:v>
                </c:pt>
                <c:pt idx="841">
                  <c:v>173.33895243529372</c:v>
                </c:pt>
                <c:pt idx="842">
                  <c:v>173.15799659177017</c:v>
                </c:pt>
                <c:pt idx="843">
                  <c:v>174.56604627280012</c:v>
                </c:pt>
                <c:pt idx="844">
                  <c:v>174.24678437442054</c:v>
                </c:pt>
                <c:pt idx="845">
                  <c:v>176.28162920219262</c:v>
                </c:pt>
                <c:pt idx="846">
                  <c:v>176.28162920219262</c:v>
                </c:pt>
                <c:pt idx="847">
                  <c:v>176.62497303044623</c:v>
                </c:pt>
                <c:pt idx="848">
                  <c:v>176.5738774258019</c:v>
                </c:pt>
                <c:pt idx="849">
                  <c:v>176.48170116455475</c:v>
                </c:pt>
                <c:pt idx="850">
                  <c:v>175.2647931238929</c:v>
                </c:pt>
                <c:pt idx="851">
                  <c:v>176.13502017275232</c:v>
                </c:pt>
                <c:pt idx="852">
                  <c:v>175.9391717740705</c:v>
                </c:pt>
                <c:pt idx="853">
                  <c:v>176.64812878393289</c:v>
                </c:pt>
                <c:pt idx="854">
                  <c:v>177.44345364743049</c:v>
                </c:pt>
                <c:pt idx="855">
                  <c:v>178.42058062289919</c:v>
                </c:pt>
                <c:pt idx="856">
                  <c:v>178.6170289206641</c:v>
                </c:pt>
                <c:pt idx="857">
                  <c:v>178.65587172334315</c:v>
                </c:pt>
                <c:pt idx="858">
                  <c:v>178.68049967406367</c:v>
                </c:pt>
                <c:pt idx="859">
                  <c:v>179.21469503469442</c:v>
                </c:pt>
                <c:pt idx="860">
                  <c:v>179.1245875572092</c:v>
                </c:pt>
                <c:pt idx="861">
                  <c:v>179.1245875572092</c:v>
                </c:pt>
                <c:pt idx="862">
                  <c:v>179.44143156892932</c:v>
                </c:pt>
                <c:pt idx="863">
                  <c:v>179.29301711488773</c:v>
                </c:pt>
                <c:pt idx="864">
                  <c:v>180.11324179497515</c:v>
                </c:pt>
                <c:pt idx="865">
                  <c:v>180.26610059552667</c:v>
                </c:pt>
                <c:pt idx="866">
                  <c:v>180.29276750793662</c:v>
                </c:pt>
                <c:pt idx="867">
                  <c:v>180.70208680516535</c:v>
                </c:pt>
                <c:pt idx="868">
                  <c:v>181.09904295055861</c:v>
                </c:pt>
                <c:pt idx="869">
                  <c:v>181.44717672161519</c:v>
                </c:pt>
                <c:pt idx="870">
                  <c:v>181.44717672161519</c:v>
                </c:pt>
                <c:pt idx="871">
                  <c:v>181.36342938000914</c:v>
                </c:pt>
                <c:pt idx="872">
                  <c:v>180.86143894138775</c:v>
                </c:pt>
                <c:pt idx="873">
                  <c:v>182.19445248544918</c:v>
                </c:pt>
                <c:pt idx="874">
                  <c:v>182.33107344052547</c:v>
                </c:pt>
                <c:pt idx="875">
                  <c:v>182.79532976476312</c:v>
                </c:pt>
                <c:pt idx="876">
                  <c:v>182.79151123341387</c:v>
                </c:pt>
                <c:pt idx="877">
                  <c:v>182.83524394320793</c:v>
                </c:pt>
                <c:pt idx="878">
                  <c:v>182.81827252503356</c:v>
                </c:pt>
                <c:pt idx="879">
                  <c:v>182.41299547721229</c:v>
                </c:pt>
                <c:pt idx="880">
                  <c:v>183.03782475129111</c:v>
                </c:pt>
                <c:pt idx="881">
                  <c:v>183.19943546700841</c:v>
                </c:pt>
                <c:pt idx="882">
                  <c:v>184.20381481198163</c:v>
                </c:pt>
                <c:pt idx="883">
                  <c:v>184.48310258227667</c:v>
                </c:pt>
                <c:pt idx="884">
                  <c:v>183.926255114816</c:v>
                </c:pt>
                <c:pt idx="885">
                  <c:v>184.30534322877119</c:v>
                </c:pt>
                <c:pt idx="886">
                  <c:v>184.6583384330433</c:v>
                </c:pt>
                <c:pt idx="887">
                  <c:v>184.82605272210009</c:v>
                </c:pt>
                <c:pt idx="888">
                  <c:v>184.41267526861515</c:v>
                </c:pt>
                <c:pt idx="889">
                  <c:v>184.83899810911987</c:v>
                </c:pt>
                <c:pt idx="890">
                  <c:v>184.6168582302123</c:v>
                </c:pt>
                <c:pt idx="891">
                  <c:v>184.74676399943505</c:v>
                </c:pt>
                <c:pt idx="892">
                  <c:v>185.42253409040933</c:v>
                </c:pt>
                <c:pt idx="893">
                  <c:v>185.37924849928308</c:v>
                </c:pt>
                <c:pt idx="894">
                  <c:v>185.39517221119101</c:v>
                </c:pt>
                <c:pt idx="895">
                  <c:v>185.59295044451412</c:v>
                </c:pt>
                <c:pt idx="896">
                  <c:v>185.80244396018361</c:v>
                </c:pt>
                <c:pt idx="897">
                  <c:v>185.23055559708044</c:v>
                </c:pt>
                <c:pt idx="898">
                  <c:v>184.47042587156389</c:v>
                </c:pt>
                <c:pt idx="899">
                  <c:v>185.46757545057562</c:v>
                </c:pt>
                <c:pt idx="900">
                  <c:v>185.86512772288378</c:v>
                </c:pt>
                <c:pt idx="901">
                  <c:v>184.36515979150724</c:v>
                </c:pt>
                <c:pt idx="902">
                  <c:v>183.84962790472989</c:v>
                </c:pt>
                <c:pt idx="903">
                  <c:v>181.04836143123677</c:v>
                </c:pt>
                <c:pt idx="904">
                  <c:v>182.42512254693699</c:v>
                </c:pt>
                <c:pt idx="905">
                  <c:v>183.78718404523465</c:v>
                </c:pt>
                <c:pt idx="906">
                  <c:v>184.18808184972363</c:v>
                </c:pt>
                <c:pt idx="907">
                  <c:v>184.72619468280254</c:v>
                </c:pt>
                <c:pt idx="908">
                  <c:v>184.41186772733008</c:v>
                </c:pt>
                <c:pt idx="909">
                  <c:v>185.21068373911677</c:v>
                </c:pt>
                <c:pt idx="910">
                  <c:v>185.49021689905942</c:v>
                </c:pt>
                <c:pt idx="911">
                  <c:v>183.93594831073682</c:v>
                </c:pt>
                <c:pt idx="912">
                  <c:v>183.75931894421015</c:v>
                </c:pt>
                <c:pt idx="913">
                  <c:v>183.23104538781737</c:v>
                </c:pt>
                <c:pt idx="914">
                  <c:v>183.40903705448403</c:v>
                </c:pt>
                <c:pt idx="915">
                  <c:v>184.35017458856183</c:v>
                </c:pt>
                <c:pt idx="916">
                  <c:v>182.91375445544875</c:v>
                </c:pt>
                <c:pt idx="917">
                  <c:v>183.1276402059917</c:v>
                </c:pt>
                <c:pt idx="918">
                  <c:v>183.11416829408719</c:v>
                </c:pt>
                <c:pt idx="919">
                  <c:v>183.80072757452467</c:v>
                </c:pt>
                <c:pt idx="920">
                  <c:v>183.58205557092188</c:v>
                </c:pt>
                <c:pt idx="921">
                  <c:v>184.59687375148911</c:v>
                </c:pt>
                <c:pt idx="922">
                  <c:v>185.2570788774598</c:v>
                </c:pt>
                <c:pt idx="923">
                  <c:v>185.76730806587287</c:v>
                </c:pt>
                <c:pt idx="924">
                  <c:v>185.4913377461464</c:v>
                </c:pt>
                <c:pt idx="925">
                  <c:v>185.89426718086963</c:v>
                </c:pt>
                <c:pt idx="926">
                  <c:v>185.91343805879026</c:v>
                </c:pt>
                <c:pt idx="927">
                  <c:v>184.39712300813463</c:v>
                </c:pt>
                <c:pt idx="928">
                  <c:v>184.39712300813463</c:v>
                </c:pt>
                <c:pt idx="929">
                  <c:v>182.7947595813682</c:v>
                </c:pt>
                <c:pt idx="930">
                  <c:v>183.11583036366</c:v>
                </c:pt>
                <c:pt idx="931">
                  <c:v>183.44720601611704</c:v>
                </c:pt>
                <c:pt idx="932">
                  <c:v>179.90879044009512</c:v>
                </c:pt>
                <c:pt idx="933">
                  <c:v>180.74603074568881</c:v>
                </c:pt>
                <c:pt idx="934">
                  <c:v>181.97680460423643</c:v>
                </c:pt>
                <c:pt idx="935">
                  <c:v>181.79456741757355</c:v>
                </c:pt>
                <c:pt idx="936">
                  <c:v>181.74572488442459</c:v>
                </c:pt>
                <c:pt idx="937">
                  <c:v>182.45916948637282</c:v>
                </c:pt>
                <c:pt idx="938">
                  <c:v>182.93091494061079</c:v>
                </c:pt>
                <c:pt idx="939">
                  <c:v>182.69011024061422</c:v>
                </c:pt>
                <c:pt idx="940">
                  <c:v>182.35894783730683</c:v>
                </c:pt>
                <c:pt idx="941">
                  <c:v>183.09044147869943</c:v>
                </c:pt>
                <c:pt idx="942">
                  <c:v>183.42444465733379</c:v>
                </c:pt>
                <c:pt idx="943">
                  <c:v>183.51134494034955</c:v>
                </c:pt>
                <c:pt idx="944">
                  <c:v>183.02003615605494</c:v>
                </c:pt>
                <c:pt idx="945">
                  <c:v>182.60550356630318</c:v>
                </c:pt>
                <c:pt idx="946">
                  <c:v>182.92028802875407</c:v>
                </c:pt>
                <c:pt idx="947">
                  <c:v>180.79273981441298</c:v>
                </c:pt>
                <c:pt idx="948">
                  <c:v>181.07111884901329</c:v>
                </c:pt>
                <c:pt idx="949">
                  <c:v>180.72386196498499</c:v>
                </c:pt>
                <c:pt idx="950">
                  <c:v>180.57191084897914</c:v>
                </c:pt>
                <c:pt idx="951">
                  <c:v>180.30198309413845</c:v>
                </c:pt>
                <c:pt idx="952">
                  <c:v>181.11865517572161</c:v>
                </c:pt>
                <c:pt idx="953">
                  <c:v>180.9335877161034</c:v>
                </c:pt>
                <c:pt idx="954">
                  <c:v>182.19792351486035</c:v>
                </c:pt>
                <c:pt idx="955">
                  <c:v>182.92835525016756</c:v>
                </c:pt>
                <c:pt idx="956">
                  <c:v>182.92835525016756</c:v>
                </c:pt>
                <c:pt idx="957">
                  <c:v>183.01592708006885</c:v>
                </c:pt>
                <c:pt idx="958">
                  <c:v>182.44671724535243</c:v>
                </c:pt>
                <c:pt idx="959">
                  <c:v>181.48635168632504</c:v>
                </c:pt>
                <c:pt idx="960">
                  <c:v>179.89869222076479</c:v>
                </c:pt>
                <c:pt idx="961">
                  <c:v>179.43299781752739</c:v>
                </c:pt>
                <c:pt idx="962">
                  <c:v>179.16879064374055</c:v>
                </c:pt>
                <c:pt idx="963">
                  <c:v>178.57617283494363</c:v>
                </c:pt>
                <c:pt idx="964">
                  <c:v>179.05034921287623</c:v>
                </c:pt>
                <c:pt idx="965">
                  <c:v>178.84445682889918</c:v>
                </c:pt>
                <c:pt idx="966">
                  <c:v>179.10626260750794</c:v>
                </c:pt>
                <c:pt idx="967">
                  <c:v>179.30252736880291</c:v>
                </c:pt>
                <c:pt idx="968">
                  <c:v>179.21679407832721</c:v>
                </c:pt>
                <c:pt idx="969">
                  <c:v>178.49734085700422</c:v>
                </c:pt>
                <c:pt idx="970">
                  <c:v>179.11831137044206</c:v>
                </c:pt>
                <c:pt idx="971">
                  <c:v>179.53647596764864</c:v>
                </c:pt>
                <c:pt idx="972">
                  <c:v>180.16661009393351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AB2-451F-929C-2FE46CF36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98272"/>
        <c:axId val="136599808"/>
      </c:lineChart>
      <c:dateAx>
        <c:axId val="1365982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99808"/>
        <c:crosses val="autoZero"/>
        <c:auto val="1"/>
        <c:lblOffset val="100"/>
        <c:baseTimeUnit val="days"/>
      </c:dateAx>
      <c:valAx>
        <c:axId val="1365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9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alpha compounding</a:t>
            </a:r>
            <a:r>
              <a:rPr lang="en-US" baseline="0"/>
              <a:t> advantage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Sheet2!$E$21</c:f>
              <c:strCache>
                <c:ptCount val="1"/>
                <c:pt idx="0">
                  <c:v>12% Portfolio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Sheet2!$E$22:$E$31</c:f>
              <c:numCache>
                <c:formatCode>_(* #,##0_);_(* \(#,##0\);_(* "-"??_);_(@_)</c:formatCode>
                <c:ptCount val="10"/>
                <c:pt idx="0">
                  <c:v>110.00000000000001</c:v>
                </c:pt>
                <c:pt idx="1">
                  <c:v>121.00000000000003</c:v>
                </c:pt>
                <c:pt idx="2">
                  <c:v>133.10000000000005</c:v>
                </c:pt>
                <c:pt idx="3">
                  <c:v>146.41000000000008</c:v>
                </c:pt>
                <c:pt idx="4">
                  <c:v>161.0510000000001</c:v>
                </c:pt>
                <c:pt idx="5">
                  <c:v>177.15610000000012</c:v>
                </c:pt>
                <c:pt idx="6">
                  <c:v>194.87171000000015</c:v>
                </c:pt>
                <c:pt idx="7">
                  <c:v>214.3588810000002</c:v>
                </c:pt>
                <c:pt idx="8">
                  <c:v>235.79476910000022</c:v>
                </c:pt>
                <c:pt idx="9">
                  <c:v>259.37424601000026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2DA-4686-A0CE-965779CF7AF3}"/>
            </c:ext>
          </c:extLst>
        </c:ser>
        <c:ser>
          <c:idx val="1"/>
          <c:order val="1"/>
          <c:tx>
            <c:strRef>
              <c:f>Sheet2!$F$21</c:f>
              <c:strCache>
                <c:ptCount val="1"/>
                <c:pt idx="0">
                  <c:v>10% Alpha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6.1680796857614519E-3"/>
                  <c:y val="-5.71173502946378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D2DA-4686-A0CE-965779CF7AF3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6.1680796857614337E-3"/>
                  <c:y val="-6.42570190814675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D2DA-4686-A0CE-965779CF7AF3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4.1120531238408803E-3"/>
                  <c:y val="-6.42570190814675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D2DA-4686-A0CE-965779CF7AF3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4.1120531238409558E-3"/>
                  <c:y val="-6.42570190814675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D2DA-4686-A0CE-965779CF7AF3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2.0560265619204024E-3"/>
                  <c:y val="-9.99553630156161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D2DA-4686-A0CE-965779CF7AF3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8.2241062476818352E-3"/>
                  <c:y val="-0.110664866195860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D2DA-4686-A0CE-965779CF7AF3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7.5386769729353933E-17"/>
                  <c:y val="-0.1320838725563500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D2DA-4686-A0CE-965779CF7AF3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4.1120531238409558E-3"/>
                  <c:y val="-0.171352050883913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D2DA-4686-A0CE-965779CF7AF3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0"/>
                  <c:y val="-0.2034805604246472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D2DA-4686-A0CE-965779CF7AF3}"/>
                </c:ex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6.1680796857614337E-3"/>
                  <c:y val="-0.239178904358795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D2DA-4686-A0CE-965779CF7AF3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Sheet2!$F$22:$F$31</c:f>
              <c:numCache>
                <c:formatCode>_(* #,##0_);_(* \(#,##0\);_(* "-"??_);_(@_)</c:formatCode>
                <c:ptCount val="10"/>
                <c:pt idx="0">
                  <c:v>11.999999999999986</c:v>
                </c:pt>
                <c:pt idx="1">
                  <c:v>27.839999999999975</c:v>
                </c:pt>
                <c:pt idx="2">
                  <c:v>48.48479999999995</c:v>
                </c:pt>
                <c:pt idx="3">
                  <c:v>75.123455999999919</c:v>
                </c:pt>
                <c:pt idx="4">
                  <c:v>109.21981631999989</c:v>
                </c:pt>
                <c:pt idx="5">
                  <c:v>152.57429591039985</c:v>
                </c:pt>
                <c:pt idx="6">
                  <c:v>207.39937301068781</c:v>
                </c:pt>
                <c:pt idx="7">
                  <c:v>276.41184027303916</c:v>
                </c:pt>
                <c:pt idx="8">
                  <c:v>362.94551085310769</c:v>
                </c:pt>
                <c:pt idx="9">
                  <c:v>471.08889553279135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D2DA-4686-A0CE-965779CF7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754304"/>
        <c:axId val="136755840"/>
        <c:axId val="0"/>
      </c:bar3DChart>
      <c:catAx>
        <c:axId val="13675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55840"/>
        <c:crosses val="autoZero"/>
        <c:auto val="1"/>
        <c:lblAlgn val="ctr"/>
        <c:lblOffset val="100"/>
        <c:noMultiLvlLbl val="0"/>
      </c:catAx>
      <c:valAx>
        <c:axId val="136755840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5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5</xdr:row>
      <xdr:rowOff>104775</xdr:rowOff>
    </xdr:from>
    <xdr:to>
      <xdr:col>15</xdr:col>
      <xdr:colOff>333375</xdr:colOff>
      <xdr:row>19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495299</xdr:colOff>
      <xdr:row>186</xdr:row>
      <xdr:rowOff>185736</xdr:rowOff>
    </xdr:from>
    <xdr:to>
      <xdr:col>21</xdr:col>
      <xdr:colOff>95249</xdr:colOff>
      <xdr:row>210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342900</xdr:colOff>
      <xdr:row>979</xdr:row>
      <xdr:rowOff>80961</xdr:rowOff>
    </xdr:from>
    <xdr:to>
      <xdr:col>28</xdr:col>
      <xdr:colOff>66675</xdr:colOff>
      <xdr:row>1012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414336</xdr:colOff>
      <xdr:row>12</xdr:row>
      <xdr:rowOff>52387</xdr:rowOff>
    </xdr:from>
    <xdr:to>
      <xdr:col>16</xdr:col>
      <xdr:colOff>476249</xdr:colOff>
      <xdr:row>30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YZEN" refreshedDate="45079.521827083336" createdVersion="5" refreshedVersion="5" minRefreshableVersion="3" recordCount="48">
  <cacheSource type="worksheet">
    <worksheetSource ref="CD299:CF347" sheet="ND clients perf"/>
  </cacheSource>
  <cacheFields count="3">
    <cacheField name="Months" numFmtId="17">
      <sharedItems containsSemiMixedTypes="0" containsNonDate="0" containsDate="1" containsString="0" minDate="2019-04-01T00:00:00" maxDate="2023-03-02T00:00:00" count="48"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</sharedItems>
    </cacheField>
    <cacheField name="Returns %" numFmtId="166">
      <sharedItems containsSemiMixedTypes="0" containsString="0" containsNumber="1" minValue="-8.1930245795324748" maxValue="10.061522042112191"/>
    </cacheField>
    <cacheField name="Avg Monthly %" numFmtId="166">
      <sharedItems containsSemiMixedTypes="0" containsString="0" containsNumber="1" minValue="1.7746022390404941" maxValue="1.7746022390404941" count="1">
        <n v="1.774602239040494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n v="4.3959224383369255"/>
    <x v="0"/>
  </r>
  <r>
    <x v="1"/>
    <n v="4.5244338522741723"/>
    <x v="0"/>
  </r>
  <r>
    <x v="2"/>
    <n v="2.1864592842269999"/>
    <x v="0"/>
  </r>
  <r>
    <x v="3"/>
    <n v="0.6876194820024838"/>
    <x v="0"/>
  </r>
  <r>
    <x v="4"/>
    <n v="-4.5474285479354304"/>
    <x v="0"/>
  </r>
  <r>
    <x v="5"/>
    <n v="0.26521125880907775"/>
    <x v="0"/>
  </r>
  <r>
    <x v="6"/>
    <n v="10.061522042112191"/>
    <x v="0"/>
  </r>
  <r>
    <x v="7"/>
    <n v="4.4224279006868583"/>
    <x v="0"/>
  </r>
  <r>
    <x v="8"/>
    <n v="5.9483195006358711"/>
    <x v="0"/>
  </r>
  <r>
    <x v="9"/>
    <n v="4.8528921155149751"/>
    <x v="0"/>
  </r>
  <r>
    <x v="10"/>
    <n v="-4.735981516305741"/>
    <x v="0"/>
  </r>
  <r>
    <x v="11"/>
    <n v="-8.1930245795324748"/>
    <x v="0"/>
  </r>
  <r>
    <x v="12"/>
    <n v="2.5156059051994468"/>
    <x v="0"/>
  </r>
  <r>
    <x v="13"/>
    <n v="10.026958037346709"/>
    <x v="0"/>
  </r>
  <r>
    <x v="14"/>
    <n v="7.5405066320177596"/>
    <x v="0"/>
  </r>
  <r>
    <x v="15"/>
    <n v="-2.1149287361801683"/>
    <x v="0"/>
  </r>
  <r>
    <x v="16"/>
    <n v="0.11897780791662541"/>
    <x v="0"/>
  </r>
  <r>
    <x v="17"/>
    <n v="7.1991040395688766E-2"/>
    <x v="0"/>
  </r>
  <r>
    <x v="18"/>
    <n v="3.2014259661864468"/>
    <x v="0"/>
  </r>
  <r>
    <x v="19"/>
    <n v="-4.5014085125898848"/>
    <x v="0"/>
  </r>
  <r>
    <x v="20"/>
    <n v="3.1823247584421726"/>
    <x v="0"/>
  </r>
  <r>
    <x v="21"/>
    <n v="-0.63649919321160564"/>
    <x v="0"/>
  </r>
  <r>
    <x v="22"/>
    <n v="4.3973909690288711"/>
    <x v="0"/>
  </r>
  <r>
    <x v="23"/>
    <n v="0.44429147295653659"/>
    <x v="0"/>
  </r>
  <r>
    <x v="24"/>
    <n v="1.9749906671399773"/>
    <x v="0"/>
  </r>
  <r>
    <x v="25"/>
    <n v="9.0785645400735948"/>
    <x v="0"/>
  </r>
  <r>
    <x v="26"/>
    <n v="0.48077183022204684"/>
    <x v="0"/>
  </r>
  <r>
    <x v="27"/>
    <n v="2.1808149173774458"/>
    <x v="0"/>
  </r>
  <r>
    <x v="28"/>
    <n v="4.6974302316466572"/>
    <x v="0"/>
  </r>
  <r>
    <x v="29"/>
    <n v="-2.2522038358940373"/>
    <x v="0"/>
  </r>
  <r>
    <x v="30"/>
    <n v="-0.49946705805798181"/>
    <x v="0"/>
  </r>
  <r>
    <x v="31"/>
    <n v="-0.47434620214249906"/>
    <x v="0"/>
  </r>
  <r>
    <x v="32"/>
    <n v="-1.4551465677013333"/>
    <x v="0"/>
  </r>
  <r>
    <x v="33"/>
    <n v="1.3039388254029234"/>
    <x v="0"/>
  </r>
  <r>
    <x v="34"/>
    <n v="5.5337339051386731"/>
    <x v="0"/>
  </r>
  <r>
    <x v="35"/>
    <n v="7.1382214443726557"/>
    <x v="0"/>
  </r>
  <r>
    <x v="36"/>
    <n v="1.536483703074732"/>
    <x v="0"/>
  </r>
  <r>
    <x v="37"/>
    <n v="3.1250622653307127"/>
    <x v="0"/>
  </r>
  <r>
    <x v="38"/>
    <n v="3.2604922220759067"/>
    <x v="0"/>
  </r>
  <r>
    <x v="39"/>
    <n v="-0.31559881204437679"/>
    <x v="0"/>
  </r>
  <r>
    <x v="40"/>
    <n v="0.40765494659141288"/>
    <x v="0"/>
  </r>
  <r>
    <x v="41"/>
    <n v="-0.19049902914491332"/>
    <x v="0"/>
  </r>
  <r>
    <x v="42"/>
    <n v="1.5959216391744797"/>
    <x v="0"/>
  </r>
  <r>
    <x v="43"/>
    <n v="1.3163113109197653"/>
    <x v="0"/>
  </r>
  <r>
    <x v="44"/>
    <n v="2.4247125296608303"/>
    <x v="0"/>
  </r>
  <r>
    <x v="45"/>
    <n v="0.87297331450455973"/>
    <x v="0"/>
  </r>
  <r>
    <x v="46"/>
    <n v="-1.4476171740794113"/>
    <x v="0"/>
  </r>
  <r>
    <x v="47"/>
    <n v="0.7726984819673624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3:C53" firstHeaderRow="1" firstDataRow="2" firstDataCol="1"/>
  <pivotFields count="3">
    <pivotField axis="axisRow" numFmtId="17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dataField="1" numFmtId="166" showAll="0"/>
    <pivotField axis="axisCol" numFmtId="166" showAll="0">
      <items count="2">
        <item x="0"/>
        <item t="default"/>
      </items>
    </pivotField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2"/>
  </colFields>
  <colItems count="2">
    <i>
      <x/>
    </i>
    <i t="grand">
      <x/>
    </i>
  </colItems>
  <dataFields count="1">
    <dataField name="Sum of Returns %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20:F31" totalsRowShown="0">
  <autoFilter ref="A20:F31"/>
  <tableColumns count="6">
    <tableColumn id="1" name="Column1">
      <calculatedColumnFormula>+A20+1</calculatedColumnFormula>
    </tableColumn>
    <tableColumn id="2" name="10%" dataDxfId="3" dataCellStyle="Comma">
      <calculatedColumnFormula>+B20*(1+B$20)</calculatedColumnFormula>
    </tableColumn>
    <tableColumn id="3" name="22%" dataDxfId="2" dataCellStyle="Comma">
      <calculatedColumnFormula>+C20*(1+C$20)</calculatedColumnFormula>
    </tableColumn>
    <tableColumn id="4" name="Column2"/>
    <tableColumn id="5" name="Column3" dataDxfId="1">
      <calculatedColumnFormula>+B21</calculatedColumnFormula>
    </tableColumn>
    <tableColumn id="6" name="Column4" dataDxfId="0">
      <calculatedColumnFormula>+C21-B21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D973" totalsRowShown="0">
  <autoFilter ref="A1:D973"/>
  <tableColumns count="4">
    <tableColumn id="1" name="FromDate"/>
    <tableColumn id="2" name="ToDate"/>
    <tableColumn id="3" name="nifty profits" dataDxfId="5"/>
    <tableColumn id="4" name="trading prfots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3"/>
  <sheetViews>
    <sheetView topLeftCell="A7" workbookViewId="0">
      <selection activeCell="C17" sqref="C17"/>
    </sheetView>
  </sheetViews>
  <sheetFormatPr defaultRowHeight="15"/>
  <cols>
    <col min="1" max="1" width="16.5703125" customWidth="1"/>
    <col min="2" max="2" width="16.28515625" customWidth="1"/>
    <col min="3" max="3" width="12.7109375" customWidth="1"/>
  </cols>
  <sheetData>
    <row r="3" spans="1:3">
      <c r="A3" s="33" t="s">
        <v>581</v>
      </c>
      <c r="B3" s="33" t="s">
        <v>582</v>
      </c>
    </row>
    <row r="4" spans="1:3">
      <c r="A4" s="33" t="s">
        <v>579</v>
      </c>
      <c r="B4" s="7">
        <v>1.7746022390404941</v>
      </c>
      <c r="C4" s="7" t="s">
        <v>580</v>
      </c>
    </row>
    <row r="5" spans="1:3">
      <c r="A5" s="34">
        <v>43556</v>
      </c>
      <c r="B5" s="35">
        <v>4.3959224383369255</v>
      </c>
      <c r="C5" s="35">
        <v>4.3959224383369255</v>
      </c>
    </row>
    <row r="6" spans="1:3">
      <c r="A6" s="34">
        <v>43586</v>
      </c>
      <c r="B6" s="35">
        <v>4.5244338522741723</v>
      </c>
      <c r="C6" s="35">
        <v>4.5244338522741723</v>
      </c>
    </row>
    <row r="7" spans="1:3">
      <c r="A7" s="34">
        <v>43617</v>
      </c>
      <c r="B7" s="35">
        <v>2.1864592842269999</v>
      </c>
      <c r="C7" s="35">
        <v>2.1864592842269999</v>
      </c>
    </row>
    <row r="8" spans="1:3">
      <c r="A8" s="34">
        <v>43647</v>
      </c>
      <c r="B8" s="35">
        <v>0.6876194820024838</v>
      </c>
      <c r="C8" s="35">
        <v>0.6876194820024838</v>
      </c>
    </row>
    <row r="9" spans="1:3">
      <c r="A9" s="34">
        <v>43678</v>
      </c>
      <c r="B9" s="35">
        <v>-4.5474285479354304</v>
      </c>
      <c r="C9" s="35">
        <v>-4.5474285479354304</v>
      </c>
    </row>
    <row r="10" spans="1:3">
      <c r="A10" s="34">
        <v>43709</v>
      </c>
      <c r="B10" s="35">
        <v>0.26521125880907775</v>
      </c>
      <c r="C10" s="35">
        <v>0.26521125880907775</v>
      </c>
    </row>
    <row r="11" spans="1:3">
      <c r="A11" s="34">
        <v>43739</v>
      </c>
      <c r="B11" s="35">
        <v>10.061522042112191</v>
      </c>
      <c r="C11" s="35">
        <v>10.061522042112191</v>
      </c>
    </row>
    <row r="12" spans="1:3">
      <c r="A12" s="34">
        <v>43770</v>
      </c>
      <c r="B12" s="35">
        <v>4.4224279006868583</v>
      </c>
      <c r="C12" s="35">
        <v>4.4224279006868583</v>
      </c>
    </row>
    <row r="13" spans="1:3">
      <c r="A13" s="34">
        <v>43800</v>
      </c>
      <c r="B13" s="35">
        <v>5.9483195006358711</v>
      </c>
      <c r="C13" s="35">
        <v>5.9483195006358711</v>
      </c>
    </row>
    <row r="14" spans="1:3">
      <c r="A14" s="34">
        <v>43831</v>
      </c>
      <c r="B14" s="35">
        <v>4.8528921155149751</v>
      </c>
      <c r="C14" s="35">
        <v>4.8528921155149751</v>
      </c>
    </row>
    <row r="15" spans="1:3">
      <c r="A15" s="34">
        <v>43862</v>
      </c>
      <c r="B15" s="35">
        <v>-4.735981516305741</v>
      </c>
      <c r="C15" s="35">
        <v>-4.735981516305741</v>
      </c>
    </row>
    <row r="16" spans="1:3">
      <c r="A16" s="34">
        <v>43891</v>
      </c>
      <c r="B16" s="35">
        <v>-8.1930245795324748</v>
      </c>
      <c r="C16" s="35">
        <v>-8.1930245795324748</v>
      </c>
    </row>
    <row r="17" spans="1:3">
      <c r="A17" s="34">
        <v>43922</v>
      </c>
      <c r="B17" s="35">
        <v>2.5156059051994468</v>
      </c>
      <c r="C17" s="35">
        <v>2.5156059051994468</v>
      </c>
    </row>
    <row r="18" spans="1:3">
      <c r="A18" s="34">
        <v>43952</v>
      </c>
      <c r="B18" s="35">
        <v>10.026958037346709</v>
      </c>
      <c r="C18" s="35">
        <v>10.026958037346709</v>
      </c>
    </row>
    <row r="19" spans="1:3">
      <c r="A19" s="34">
        <v>43983</v>
      </c>
      <c r="B19" s="35">
        <v>7.5405066320177596</v>
      </c>
      <c r="C19" s="35">
        <v>7.5405066320177596</v>
      </c>
    </row>
    <row r="20" spans="1:3">
      <c r="A20" s="34">
        <v>44013</v>
      </c>
      <c r="B20" s="35">
        <v>-2.1149287361801683</v>
      </c>
      <c r="C20" s="35">
        <v>-2.1149287361801683</v>
      </c>
    </row>
    <row r="21" spans="1:3">
      <c r="A21" s="34">
        <v>44044</v>
      </c>
      <c r="B21" s="35">
        <v>0.11897780791662541</v>
      </c>
      <c r="C21" s="35">
        <v>0.11897780791662541</v>
      </c>
    </row>
    <row r="22" spans="1:3">
      <c r="A22" s="34">
        <v>44075</v>
      </c>
      <c r="B22" s="35">
        <v>7.1991040395688766E-2</v>
      </c>
      <c r="C22" s="35">
        <v>7.1991040395688766E-2</v>
      </c>
    </row>
    <row r="23" spans="1:3">
      <c r="A23" s="34">
        <v>44105</v>
      </c>
      <c r="B23" s="35">
        <v>3.2014259661864468</v>
      </c>
      <c r="C23" s="35">
        <v>3.2014259661864468</v>
      </c>
    </row>
    <row r="24" spans="1:3">
      <c r="A24" s="34">
        <v>44136</v>
      </c>
      <c r="B24" s="35">
        <v>-4.5014085125898848</v>
      </c>
      <c r="C24" s="35">
        <v>-4.5014085125898848</v>
      </c>
    </row>
    <row r="25" spans="1:3">
      <c r="A25" s="34">
        <v>44166</v>
      </c>
      <c r="B25" s="35">
        <v>3.1823247584421726</v>
      </c>
      <c r="C25" s="35">
        <v>3.1823247584421726</v>
      </c>
    </row>
    <row r="26" spans="1:3">
      <c r="A26" s="34">
        <v>44197</v>
      </c>
      <c r="B26" s="35">
        <v>-0.63649919321160564</v>
      </c>
      <c r="C26" s="35">
        <v>-0.63649919321160564</v>
      </c>
    </row>
    <row r="27" spans="1:3">
      <c r="A27" s="34">
        <v>44228</v>
      </c>
      <c r="B27" s="35">
        <v>4.3973909690288711</v>
      </c>
      <c r="C27" s="35">
        <v>4.3973909690288711</v>
      </c>
    </row>
    <row r="28" spans="1:3">
      <c r="A28" s="34">
        <v>44256</v>
      </c>
      <c r="B28" s="35">
        <v>0.44429147295653659</v>
      </c>
      <c r="C28" s="35">
        <v>0.44429147295653659</v>
      </c>
    </row>
    <row r="29" spans="1:3">
      <c r="A29" s="34">
        <v>44287</v>
      </c>
      <c r="B29" s="35">
        <v>1.9749906671399773</v>
      </c>
      <c r="C29" s="35">
        <v>1.9749906671399773</v>
      </c>
    </row>
    <row r="30" spans="1:3">
      <c r="A30" s="34">
        <v>44317</v>
      </c>
      <c r="B30" s="35">
        <v>9.0785645400735948</v>
      </c>
      <c r="C30" s="35">
        <v>9.0785645400735948</v>
      </c>
    </row>
    <row r="31" spans="1:3">
      <c r="A31" s="34">
        <v>44348</v>
      </c>
      <c r="B31" s="35">
        <v>0.48077183022204684</v>
      </c>
      <c r="C31" s="35">
        <v>0.48077183022204684</v>
      </c>
    </row>
    <row r="32" spans="1:3">
      <c r="A32" s="34">
        <v>44378</v>
      </c>
      <c r="B32" s="35">
        <v>2.1808149173774458</v>
      </c>
      <c r="C32" s="35">
        <v>2.1808149173774458</v>
      </c>
    </row>
    <row r="33" spans="1:3">
      <c r="A33" s="34">
        <v>44409</v>
      </c>
      <c r="B33" s="35">
        <v>4.6974302316466572</v>
      </c>
      <c r="C33" s="35">
        <v>4.6974302316466572</v>
      </c>
    </row>
    <row r="34" spans="1:3">
      <c r="A34" s="34">
        <v>44440</v>
      </c>
      <c r="B34" s="35">
        <v>-2.2522038358940373</v>
      </c>
      <c r="C34" s="35">
        <v>-2.2522038358940373</v>
      </c>
    </row>
    <row r="35" spans="1:3">
      <c r="A35" s="34">
        <v>44470</v>
      </c>
      <c r="B35" s="35">
        <v>-0.49946705805798181</v>
      </c>
      <c r="C35" s="35">
        <v>-0.49946705805798181</v>
      </c>
    </row>
    <row r="36" spans="1:3">
      <c r="A36" s="34">
        <v>44501</v>
      </c>
      <c r="B36" s="35">
        <v>-0.47434620214249906</v>
      </c>
      <c r="C36" s="35">
        <v>-0.47434620214249906</v>
      </c>
    </row>
    <row r="37" spans="1:3">
      <c r="A37" s="34">
        <v>44531</v>
      </c>
      <c r="B37" s="35">
        <v>-1.4551465677013333</v>
      </c>
      <c r="C37" s="35">
        <v>-1.4551465677013333</v>
      </c>
    </row>
    <row r="38" spans="1:3">
      <c r="A38" s="34">
        <v>44562</v>
      </c>
      <c r="B38" s="35">
        <v>1.3039388254029234</v>
      </c>
      <c r="C38" s="35">
        <v>1.3039388254029234</v>
      </c>
    </row>
    <row r="39" spans="1:3">
      <c r="A39" s="34">
        <v>44593</v>
      </c>
      <c r="B39" s="35">
        <v>5.5337339051386731</v>
      </c>
      <c r="C39" s="35">
        <v>5.5337339051386731</v>
      </c>
    </row>
    <row r="40" spans="1:3">
      <c r="A40" s="34">
        <v>44621</v>
      </c>
      <c r="B40" s="35">
        <v>7.1382214443726557</v>
      </c>
      <c r="C40" s="35">
        <v>7.1382214443726557</v>
      </c>
    </row>
    <row r="41" spans="1:3">
      <c r="A41" s="34">
        <v>44652</v>
      </c>
      <c r="B41" s="35">
        <v>1.536483703074732</v>
      </c>
      <c r="C41" s="35">
        <v>1.536483703074732</v>
      </c>
    </row>
    <row r="42" spans="1:3">
      <c r="A42" s="34">
        <v>44682</v>
      </c>
      <c r="B42" s="35">
        <v>3.1250622653307127</v>
      </c>
      <c r="C42" s="35">
        <v>3.1250622653307127</v>
      </c>
    </row>
    <row r="43" spans="1:3">
      <c r="A43" s="34">
        <v>44713</v>
      </c>
      <c r="B43" s="35">
        <v>3.2604922220759067</v>
      </c>
      <c r="C43" s="35">
        <v>3.2604922220759067</v>
      </c>
    </row>
    <row r="44" spans="1:3">
      <c r="A44" s="34">
        <v>44743</v>
      </c>
      <c r="B44" s="35">
        <v>-0.31559881204437679</v>
      </c>
      <c r="C44" s="35">
        <v>-0.31559881204437679</v>
      </c>
    </row>
    <row r="45" spans="1:3">
      <c r="A45" s="34">
        <v>44774</v>
      </c>
      <c r="B45" s="35">
        <v>0.40765494659141288</v>
      </c>
      <c r="C45" s="35">
        <v>0.40765494659141288</v>
      </c>
    </row>
    <row r="46" spans="1:3">
      <c r="A46" s="34">
        <v>44805</v>
      </c>
      <c r="B46" s="35">
        <v>-0.19049902914491332</v>
      </c>
      <c r="C46" s="35">
        <v>-0.19049902914491332</v>
      </c>
    </row>
    <row r="47" spans="1:3">
      <c r="A47" s="34">
        <v>44835</v>
      </c>
      <c r="B47" s="35">
        <v>1.5959216391744797</v>
      </c>
      <c r="C47" s="35">
        <v>1.5959216391744797</v>
      </c>
    </row>
    <row r="48" spans="1:3">
      <c r="A48" s="34">
        <v>44866</v>
      </c>
      <c r="B48" s="35">
        <v>1.3163113109197653</v>
      </c>
      <c r="C48" s="35">
        <v>1.3163113109197653</v>
      </c>
    </row>
    <row r="49" spans="1:3">
      <c r="A49" s="34">
        <v>44896</v>
      </c>
      <c r="B49" s="35">
        <v>2.4247125296608303</v>
      </c>
      <c r="C49" s="35">
        <v>2.4247125296608303</v>
      </c>
    </row>
    <row r="50" spans="1:3">
      <c r="A50" s="34">
        <v>44927</v>
      </c>
      <c r="B50" s="35">
        <v>0.87297331450455973</v>
      </c>
      <c r="C50" s="35">
        <v>0.87297331450455973</v>
      </c>
    </row>
    <row r="51" spans="1:3">
      <c r="A51" s="34">
        <v>44958</v>
      </c>
      <c r="B51" s="35">
        <v>-1.4476171740794113</v>
      </c>
      <c r="C51" s="35">
        <v>-1.4476171740794113</v>
      </c>
    </row>
    <row r="52" spans="1:3">
      <c r="A52" s="34">
        <v>44986</v>
      </c>
      <c r="B52" s="35">
        <v>0.77269848196736246</v>
      </c>
      <c r="C52" s="35">
        <v>0.77269848196736246</v>
      </c>
    </row>
    <row r="53" spans="1:3">
      <c r="A53" s="34" t="s">
        <v>580</v>
      </c>
      <c r="B53" s="35">
        <v>85.180907473943719</v>
      </c>
      <c r="C53" s="35">
        <v>85.180907473943719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5981"/>
  <sheetViews>
    <sheetView topLeftCell="BS1" zoomScale="115" zoomScaleNormal="115" workbookViewId="0">
      <pane ySplit="2" topLeftCell="A3" activePane="bottomLeft" state="frozen"/>
      <selection pane="bottomLeft" activeCell="BS16" sqref="BS16"/>
    </sheetView>
  </sheetViews>
  <sheetFormatPr defaultRowHeight="15"/>
  <cols>
    <col min="1" max="2" width="10.7109375" bestFit="1" customWidth="1"/>
    <col min="3" max="3" width="15.140625" bestFit="1" customWidth="1"/>
    <col min="4" max="4" width="17.28515625" bestFit="1" customWidth="1"/>
    <col min="5" max="5" width="11.7109375" bestFit="1" customWidth="1"/>
    <col min="6" max="6" width="9.85546875" bestFit="1" customWidth="1"/>
    <col min="7" max="7" width="10.140625" bestFit="1" customWidth="1"/>
    <col min="9" max="9" width="10.42578125" customWidth="1"/>
    <col min="10" max="10" width="10.140625" bestFit="1" customWidth="1"/>
    <col min="12" max="12" width="11.42578125" customWidth="1"/>
    <col min="13" max="13" width="12" bestFit="1" customWidth="1"/>
    <col min="14" max="14" width="9.28515625" bestFit="1" customWidth="1"/>
    <col min="15" max="15" width="9.28515625" customWidth="1"/>
    <col min="16" max="16" width="11.42578125" customWidth="1"/>
    <col min="17" max="17" width="12" customWidth="1"/>
    <col min="18" max="18" width="13.7109375" customWidth="1"/>
    <col min="19" max="19" width="7.85546875" bestFit="1" customWidth="1"/>
    <col min="20" max="21" width="7.85546875" customWidth="1"/>
    <col min="22" max="22" width="10.85546875" customWidth="1"/>
    <col min="23" max="23" width="7.85546875" customWidth="1"/>
    <col min="24" max="24" width="15.28515625" customWidth="1"/>
    <col min="25" max="26" width="15.140625" customWidth="1"/>
    <col min="27" max="27" width="10.7109375" bestFit="1" customWidth="1"/>
    <col min="28" max="28" width="9.140625" bestFit="1" customWidth="1"/>
    <col min="29" max="29" width="11.140625" customWidth="1"/>
    <col min="30" max="31" width="9.140625" customWidth="1"/>
    <col min="32" max="32" width="12" customWidth="1"/>
    <col min="33" max="33" width="12.140625" customWidth="1"/>
    <col min="34" max="37" width="9.140625" customWidth="1"/>
    <col min="38" max="38" width="12.85546875" customWidth="1"/>
    <col min="39" max="39" width="13.140625" customWidth="1"/>
    <col min="40" max="40" width="10.5703125" customWidth="1"/>
    <col min="41" max="42" width="12.5703125" customWidth="1"/>
    <col min="43" max="43" width="9.140625" customWidth="1"/>
    <col min="44" max="44" width="11.42578125" style="38" bestFit="1" customWidth="1"/>
    <col min="45" max="45" width="13.140625" style="38" bestFit="1" customWidth="1"/>
    <col min="46" max="46" width="8.85546875" style="38" bestFit="1" customWidth="1"/>
    <col min="47" max="47" width="10.140625" style="38" bestFit="1" customWidth="1"/>
    <col min="48" max="48" width="10.7109375" style="38" customWidth="1"/>
    <col min="49" max="60" width="10.7109375" customWidth="1"/>
    <col min="61" max="64" width="12.5703125" customWidth="1"/>
    <col min="65" max="75" width="10.7109375" customWidth="1"/>
    <col min="76" max="76" width="9.140625" customWidth="1"/>
    <col min="77" max="77" width="7" bestFit="1" customWidth="1"/>
    <col min="78" max="78" width="7.7109375" bestFit="1" customWidth="1"/>
    <col min="79" max="79" width="7" bestFit="1" customWidth="1"/>
    <col min="80" max="80" width="7.140625" bestFit="1" customWidth="1"/>
    <col min="81" max="81" width="9.7109375" bestFit="1" customWidth="1"/>
    <col min="82" max="82" width="31" bestFit="1" customWidth="1"/>
    <col min="83" max="83" width="9" bestFit="1" customWidth="1"/>
    <col min="84" max="84" width="9" customWidth="1"/>
    <col min="85" max="85" width="12.7109375" bestFit="1" customWidth="1"/>
    <col min="86" max="86" width="6" bestFit="1" customWidth="1"/>
    <col min="88" max="88" width="37.28515625" bestFit="1" customWidth="1"/>
  </cols>
  <sheetData>
    <row r="1" spans="1:96">
      <c r="P1" s="3">
        <f>+MIN(P175:P975)</f>
        <v>-9844101.9000000004</v>
      </c>
      <c r="R1" s="1">
        <f>+MIN(R175:R975)</f>
        <v>-0.23712255720855668</v>
      </c>
      <c r="S1" s="1">
        <f>+MIN(S175:S975)</f>
        <v>-0.24743221451784594</v>
      </c>
      <c r="T1" s="1"/>
      <c r="U1" s="1"/>
      <c r="V1" s="1"/>
      <c r="W1" s="1"/>
      <c r="X1" s="1"/>
      <c r="Y1" s="1"/>
      <c r="Z1" s="1"/>
      <c r="AB1">
        <v>97.92</v>
      </c>
      <c r="AL1" t="s">
        <v>525</v>
      </c>
      <c r="AM1" s="3">
        <v>40000000</v>
      </c>
      <c r="AT1" s="39">
        <v>7.0000000000000007E-2</v>
      </c>
      <c r="AX1" t="s">
        <v>573</v>
      </c>
      <c r="BD1" t="s">
        <v>531</v>
      </c>
      <c r="BI1" t="s">
        <v>570</v>
      </c>
      <c r="BN1" s="3" t="s">
        <v>469</v>
      </c>
      <c r="BS1" t="s">
        <v>572</v>
      </c>
      <c r="BZ1" t="s">
        <v>0</v>
      </c>
      <c r="CC1" s="2">
        <v>43919</v>
      </c>
    </row>
    <row r="2" spans="1:96">
      <c r="A2" t="s">
        <v>1</v>
      </c>
      <c r="B2" t="s">
        <v>2</v>
      </c>
      <c r="C2" t="s">
        <v>3</v>
      </c>
      <c r="D2" t="s">
        <v>4</v>
      </c>
      <c r="E2" t="s">
        <v>5</v>
      </c>
      <c r="G2" s="3">
        <v>30000000</v>
      </c>
      <c r="J2" t="s">
        <v>6</v>
      </c>
      <c r="L2" s="5">
        <v>30000000</v>
      </c>
      <c r="M2" t="s">
        <v>7</v>
      </c>
      <c r="N2" t="s">
        <v>8</v>
      </c>
      <c r="P2" t="s">
        <v>469</v>
      </c>
      <c r="Q2" t="s">
        <v>470</v>
      </c>
      <c r="V2" t="s">
        <v>520</v>
      </c>
      <c r="X2" t="s">
        <v>516</v>
      </c>
      <c r="Y2" s="3">
        <v>30000000</v>
      </c>
      <c r="Z2" s="3" t="s">
        <v>515</v>
      </c>
      <c r="AB2" t="s">
        <v>513</v>
      </c>
      <c r="AC2" t="s">
        <v>514</v>
      </c>
      <c r="AD2" t="s">
        <v>515</v>
      </c>
      <c r="AF2" t="s">
        <v>519</v>
      </c>
      <c r="AG2" s="3">
        <v>30000000</v>
      </c>
      <c r="AL2" s="3" t="s">
        <v>530</v>
      </c>
      <c r="AM2" t="s">
        <v>514</v>
      </c>
      <c r="AN2" t="s">
        <v>523</v>
      </c>
      <c r="AO2" t="s">
        <v>526</v>
      </c>
      <c r="AP2" t="s">
        <v>571</v>
      </c>
      <c r="AR2" s="38" t="s">
        <v>520</v>
      </c>
      <c r="AS2" s="38" t="s">
        <v>527</v>
      </c>
      <c r="AT2" s="38" t="s">
        <v>528</v>
      </c>
      <c r="AU2" s="38" t="s">
        <v>515</v>
      </c>
      <c r="AV2" s="38" t="s">
        <v>529</v>
      </c>
      <c r="AX2" s="3" t="s">
        <v>533</v>
      </c>
      <c r="AY2" s="3" t="s">
        <v>514</v>
      </c>
      <c r="AZ2" s="3" t="s">
        <v>523</v>
      </c>
      <c r="BA2" s="3" t="s">
        <v>532</v>
      </c>
      <c r="BD2" s="3" t="s">
        <v>533</v>
      </c>
      <c r="BE2" s="3" t="str">
        <f>+AM2</f>
        <v>Nifty</v>
      </c>
      <c r="BF2" s="3" t="str">
        <f>+AN2</f>
        <v>FI</v>
      </c>
      <c r="BG2" s="3" t="s">
        <v>532</v>
      </c>
      <c r="BH2" s="3"/>
      <c r="BI2" s="3" t="str">
        <f>+BD2</f>
        <v>Structured Alpha</v>
      </c>
      <c r="BJ2" s="3" t="str">
        <f t="shared" ref="BJ2:BL2" si="0">+BE2</f>
        <v>Nifty</v>
      </c>
      <c r="BK2" s="3" t="str">
        <f t="shared" si="0"/>
        <v>FI</v>
      </c>
      <c r="BL2" s="3" t="str">
        <f t="shared" si="0"/>
        <v>Alpha</v>
      </c>
      <c r="BM2" s="3"/>
      <c r="BN2" s="3" t="str">
        <f>+BI2</f>
        <v>Structured Alpha</v>
      </c>
      <c r="BO2" s="3" t="str">
        <f t="shared" ref="BO2:BQ2" si="1">+BJ2</f>
        <v>Nifty</v>
      </c>
      <c r="BP2" s="3" t="str">
        <f t="shared" si="1"/>
        <v>FI</v>
      </c>
      <c r="BQ2" s="3" t="str">
        <f t="shared" si="1"/>
        <v>Alpha</v>
      </c>
      <c r="BR2" s="3"/>
      <c r="BS2" s="3" t="str">
        <f>+BN2</f>
        <v>Structured Alpha</v>
      </c>
      <c r="BT2" s="3" t="str">
        <f t="shared" ref="BT2:BV2" si="2">+BO2</f>
        <v>Nifty</v>
      </c>
      <c r="BU2" s="3" t="str">
        <f t="shared" si="2"/>
        <v>FI</v>
      </c>
      <c r="BV2" s="3" t="str">
        <f t="shared" si="2"/>
        <v>Alpha</v>
      </c>
      <c r="BW2" s="3"/>
      <c r="CC2" s="2">
        <v>45014</v>
      </c>
      <c r="CQ2" s="14" t="s">
        <v>517</v>
      </c>
      <c r="CR2" s="14" t="s">
        <v>518</v>
      </c>
    </row>
    <row r="3" spans="1:96">
      <c r="L3" s="3">
        <f>+L2</f>
        <v>30000000</v>
      </c>
      <c r="X3" s="7">
        <f>+X4</f>
        <v>11713.2</v>
      </c>
      <c r="Y3" s="3">
        <f>+Y2</f>
        <v>30000000</v>
      </c>
      <c r="Z3" s="3">
        <f>+Y3+L3</f>
        <v>60000000</v>
      </c>
      <c r="AA3" s="2">
        <f>+AA4-1</f>
        <v>43556</v>
      </c>
      <c r="AB3">
        <v>100</v>
      </c>
      <c r="AC3">
        <v>100</v>
      </c>
      <c r="AD3">
        <v>100</v>
      </c>
      <c r="AG3" s="3">
        <f>+AG2</f>
        <v>30000000</v>
      </c>
      <c r="AL3" s="3">
        <f>+AM1</f>
        <v>40000000</v>
      </c>
      <c r="AM3" s="3">
        <v>19000000</v>
      </c>
      <c r="AN3" s="3">
        <f>+AM3</f>
        <v>19000000</v>
      </c>
      <c r="AO3" s="3">
        <v>0</v>
      </c>
      <c r="AP3" s="3">
        <v>30000000</v>
      </c>
      <c r="AQ3" s="3"/>
      <c r="AR3" s="5"/>
      <c r="AS3" s="5"/>
      <c r="BC3" s="2">
        <f>+AA3</f>
        <v>43556</v>
      </c>
      <c r="BD3" s="22">
        <v>100</v>
      </c>
      <c r="BE3" s="22">
        <v>100</v>
      </c>
      <c r="BF3" s="22">
        <v>100</v>
      </c>
      <c r="BG3" s="22">
        <v>100</v>
      </c>
      <c r="BH3" s="22"/>
      <c r="BI3" s="3">
        <f>+AL3</f>
        <v>40000000</v>
      </c>
      <c r="BJ3" s="3">
        <f>+AM3</f>
        <v>19000000</v>
      </c>
      <c r="BK3" s="3">
        <f>+AN3</f>
        <v>19000000</v>
      </c>
      <c r="BL3" s="3">
        <f>+AP3</f>
        <v>30000000</v>
      </c>
      <c r="BN3" s="22"/>
      <c r="BO3" s="22"/>
      <c r="BP3" s="22"/>
      <c r="BQ3" s="22"/>
      <c r="BR3" s="22"/>
      <c r="BS3" s="22"/>
      <c r="BT3" s="22"/>
      <c r="BU3" s="22"/>
      <c r="BV3" s="22"/>
      <c r="BW3" s="22"/>
      <c r="BY3" t="str">
        <f t="shared" ref="BY3:BY66" si="3">+MONTH(BC3)&amp;YEAR(BC3)</f>
        <v>42019</v>
      </c>
      <c r="BZ3" t="s">
        <v>9</v>
      </c>
      <c r="CC3">
        <v>36</v>
      </c>
      <c r="CQ3" s="15" t="e">
        <f ca="1">_xll.BDH(#REF!,CR2:CT2,#REF!,"","Days=A","cols=4;rows=5979")</f>
        <v>#NAME?</v>
      </c>
      <c r="CR3" s="16">
        <v>3966.4</v>
      </c>
    </row>
    <row r="4" spans="1:96">
      <c r="A4" s="2">
        <v>43557</v>
      </c>
      <c r="B4" s="2">
        <v>43557</v>
      </c>
      <c r="C4">
        <v>16100</v>
      </c>
      <c r="D4">
        <v>0</v>
      </c>
      <c r="E4">
        <v>16100</v>
      </c>
      <c r="J4" s="3">
        <f t="shared" ref="J4:J67" si="4">+C4+D4-D3</f>
        <v>16100</v>
      </c>
      <c r="L4" s="3">
        <f>+L3+J4</f>
        <v>30016100</v>
      </c>
      <c r="M4" s="4">
        <f t="shared" ref="M4:M67" si="5">+J4/L3</f>
        <v>5.3666666666666663E-4</v>
      </c>
      <c r="N4" s="4">
        <f t="shared" ref="N4:N67" si="6">+J4/$L$2</f>
        <v>5.3666666666666663E-4</v>
      </c>
      <c r="P4" s="3">
        <f t="shared" ref="P4:P67" si="7">+MIN(J4+P3,0)</f>
        <v>0</v>
      </c>
      <c r="Q4" s="3">
        <f t="shared" ref="Q4:Q67" si="8">+MAX(L4,Q3)</f>
        <v>30016100</v>
      </c>
      <c r="R4" s="6">
        <f t="shared" ref="R4:R67" si="9">+P4/Q4</f>
        <v>0</v>
      </c>
      <c r="S4" s="6">
        <f t="shared" ref="S4:S67" si="10">+MIN(M4+S3,0)</f>
        <v>0</v>
      </c>
      <c r="T4" s="6"/>
      <c r="U4" s="7">
        <f>+AM3/X4</f>
        <v>1622.1015606324488</v>
      </c>
      <c r="V4" s="6"/>
      <c r="W4" s="7">
        <f t="shared" ref="W4:W67" si="11">+X4-X3</f>
        <v>0</v>
      </c>
      <c r="X4" s="7">
        <f>+VLOOKUP(AA4,$CQ$4:$CR$5981,2,FALSE)</f>
        <v>11713.2</v>
      </c>
      <c r="Y4" s="3">
        <f>+Y3*(X4/X3)</f>
        <v>30000000</v>
      </c>
      <c r="Z4" s="3">
        <f t="shared" ref="Z4:Z67" si="12">+Y4+L4</f>
        <v>60016100</v>
      </c>
      <c r="AA4" s="2">
        <f>+B4</f>
        <v>43557</v>
      </c>
      <c r="AB4" s="7">
        <f>+L4/$L$3*100</f>
        <v>100.05366666666666</v>
      </c>
      <c r="AC4" s="7">
        <f>+Y4/$Y$3*100</f>
        <v>100</v>
      </c>
      <c r="AD4" s="7">
        <f>+Z4/$Z$3*100</f>
        <v>100.02683333333333</v>
      </c>
      <c r="AE4" s="7"/>
      <c r="AF4" s="7">
        <f t="shared" ref="AF4" si="13">+J4+V4</f>
        <v>16100</v>
      </c>
      <c r="AG4" s="3">
        <f>+AG3+AF4</f>
        <v>30016100</v>
      </c>
      <c r="AH4" s="7">
        <f>+AG4-AP4</f>
        <v>0</v>
      </c>
      <c r="AI4" s="7"/>
      <c r="AJ4" s="7"/>
      <c r="AK4" s="7"/>
      <c r="AL4" s="3">
        <f>+AL3+AU4</f>
        <v>40021567.625899278</v>
      </c>
      <c r="AM4" s="3">
        <f>+AM3+AR4</f>
        <v>19000000</v>
      </c>
      <c r="AN4" s="3">
        <f>+AN3+AT4</f>
        <v>19005467.625899281</v>
      </c>
      <c r="AO4" s="3">
        <f>+AO3+AS4</f>
        <v>16100</v>
      </c>
      <c r="AP4" s="3">
        <f>+AP3+AS4</f>
        <v>30016100</v>
      </c>
      <c r="AQ4" s="3"/>
      <c r="AR4" s="5">
        <f t="shared" ref="AR4" si="14">+V4</f>
        <v>0</v>
      </c>
      <c r="AS4" s="5">
        <f t="shared" ref="AS4:AS67" si="15">+J4</f>
        <v>16100</v>
      </c>
      <c r="AT4" s="5">
        <f>+$AN$3*4*$AT$1/973</f>
        <v>5467.625899280576</v>
      </c>
      <c r="AU4" s="5">
        <f>+AR4+AS4+AT4</f>
        <v>21567.625899280574</v>
      </c>
      <c r="AV4" s="5">
        <f>+AU4+AV3</f>
        <v>21567.625899280574</v>
      </c>
      <c r="AW4" s="3"/>
      <c r="AX4" s="4">
        <f>+AU4/AL3</f>
        <v>5.3919064748201434E-4</v>
      </c>
      <c r="AY4" s="4">
        <f>+AR4/AM3</f>
        <v>0</v>
      </c>
      <c r="AZ4" s="4">
        <f>+AT4/AN3</f>
        <v>2.8776978417266192E-4</v>
      </c>
      <c r="BA4" s="4">
        <f>+AS4/AP3</f>
        <v>5.3666666666666663E-4</v>
      </c>
      <c r="BB4" s="3"/>
      <c r="BC4" s="2">
        <f>+AA4</f>
        <v>43557</v>
      </c>
      <c r="BD4" s="22">
        <f>+AL4/AL$3*100</f>
        <v>100.05391906474819</v>
      </c>
      <c r="BE4" s="22">
        <f>+AM4/AM$3*100</f>
        <v>100</v>
      </c>
      <c r="BF4" s="22">
        <f>+AN4/AN$3*100</f>
        <v>100.02877697841728</v>
      </c>
      <c r="BG4" s="22">
        <f>+AP4/AP$3*100</f>
        <v>100.05366666666666</v>
      </c>
      <c r="BI4" s="3">
        <f>+MAX(BI3,AL4)</f>
        <v>40021567.625899278</v>
      </c>
      <c r="BJ4" s="3">
        <f>+MAX(BJ3,AM4)</f>
        <v>19000000</v>
      </c>
      <c r="BK4" s="3">
        <f>+MAX(BK3,AN4)</f>
        <v>19005467.625899281</v>
      </c>
      <c r="BL4" s="3">
        <f>+MAX(BL3,AP4)</f>
        <v>30016100</v>
      </c>
      <c r="BM4" s="22"/>
      <c r="BN4" s="3">
        <f>+MIN(AU4+BN3,0)</f>
        <v>0</v>
      </c>
      <c r="BO4" s="3">
        <f>+MIN(AR4+BO3,0)</f>
        <v>0</v>
      </c>
      <c r="BP4" s="3">
        <f>+MIN(AT4+BP3,0)</f>
        <v>0</v>
      </c>
      <c r="BQ4" s="3">
        <f>+MIN(AS4+BQ3,0)</f>
        <v>0</v>
      </c>
      <c r="BR4" s="3"/>
      <c r="BS4" s="22">
        <f>+BN4/BI4*100</f>
        <v>0</v>
      </c>
      <c r="BT4" s="22">
        <f t="shared" ref="BT4:BV4" si="16">+BO4/BJ4*100</f>
        <v>0</v>
      </c>
      <c r="BU4" s="22">
        <f t="shared" si="16"/>
        <v>0</v>
      </c>
      <c r="BV4" s="22">
        <f t="shared" si="16"/>
        <v>0</v>
      </c>
      <c r="BW4" s="3"/>
      <c r="BY4" t="str">
        <f t="shared" si="3"/>
        <v>42019</v>
      </c>
      <c r="CQ4" s="15">
        <v>39084</v>
      </c>
      <c r="CR4" s="16">
        <v>4007.4</v>
      </c>
    </row>
    <row r="5" spans="1:96">
      <c r="A5" s="2">
        <v>43558</v>
      </c>
      <c r="B5" s="2">
        <v>43558</v>
      </c>
      <c r="C5">
        <v>641906</v>
      </c>
      <c r="D5">
        <v>0</v>
      </c>
      <c r="E5">
        <v>641906</v>
      </c>
      <c r="J5" s="3">
        <f t="shared" si="4"/>
        <v>641906</v>
      </c>
      <c r="L5" s="3">
        <f>+L4+J5</f>
        <v>30658006</v>
      </c>
      <c r="M5" s="4">
        <f t="shared" si="5"/>
        <v>2.1385389840785446E-2</v>
      </c>
      <c r="N5" s="4">
        <f t="shared" si="6"/>
        <v>2.1396866666666667E-2</v>
      </c>
      <c r="P5" s="3">
        <f t="shared" si="7"/>
        <v>0</v>
      </c>
      <c r="Q5" s="3">
        <f t="shared" si="8"/>
        <v>30658006</v>
      </c>
      <c r="R5" s="6">
        <f t="shared" si="9"/>
        <v>0</v>
      </c>
      <c r="S5" s="6">
        <f t="shared" si="10"/>
        <v>0</v>
      </c>
      <c r="T5" s="6"/>
      <c r="U5" s="6"/>
      <c r="V5" s="3">
        <f>+$U$4*W5</f>
        <v>-112330.53307379708</v>
      </c>
      <c r="W5" s="7">
        <f t="shared" si="11"/>
        <v>-69.25</v>
      </c>
      <c r="X5" s="7">
        <f t="shared" ref="X5:X68" si="17">+VLOOKUP(AA5,$CQ$4:$CR$5981,2,FALSE)</f>
        <v>11643.95</v>
      </c>
      <c r="Y5" s="3">
        <f t="shared" ref="Y5:Y68" si="18">+Y4*(X5/X4)</f>
        <v>29822636.000409793</v>
      </c>
      <c r="Z5" s="3">
        <f t="shared" si="12"/>
        <v>60480642.000409797</v>
      </c>
      <c r="AA5" s="2">
        <f t="shared" ref="AA5:AA68" si="19">+B5</f>
        <v>43558</v>
      </c>
      <c r="AB5" s="7">
        <f t="shared" ref="AB5:AB68" si="20">+L5/$L$3*100</f>
        <v>102.19335333333332</v>
      </c>
      <c r="AC5" s="7">
        <f t="shared" ref="AC5:AC68" si="21">+Y5/$Y$3*100</f>
        <v>99.408786668032647</v>
      </c>
      <c r="AD5" s="7">
        <f t="shared" ref="AD5:AD68" si="22">+Z5/$Z$3*100</f>
        <v>100.80107000068298</v>
      </c>
      <c r="AE5" s="7"/>
      <c r="AF5" s="7">
        <f>+J5+V5</f>
        <v>529575.46692620288</v>
      </c>
      <c r="AG5" s="3">
        <f t="shared" ref="AG5:AG68" si="23">+AG4+AF5</f>
        <v>30545675.466926202</v>
      </c>
      <c r="AH5" s="7">
        <f t="shared" ref="AH5:AH23" si="24">+AG5-AP5</f>
        <v>-112330.53307379782</v>
      </c>
      <c r="AI5" s="7"/>
      <c r="AJ5" s="7"/>
      <c r="AK5" s="7"/>
      <c r="AL5" s="3">
        <f t="shared" ref="AL5:AL68" si="25">+AL4+AU5</f>
        <v>40556610.718724757</v>
      </c>
      <c r="AM5" s="3">
        <f t="shared" ref="AM5:AM68" si="26">+AM4+AR5</f>
        <v>18887669.466926202</v>
      </c>
      <c r="AN5" s="3">
        <f t="shared" ref="AN5:AN68" si="27">+AN4+AT5</f>
        <v>19010935.251798563</v>
      </c>
      <c r="AO5" s="3">
        <f t="shared" ref="AO5:AO68" si="28">+AO4+AS5</f>
        <v>658006</v>
      </c>
      <c r="AP5" s="3">
        <f t="shared" ref="AP5:AP68" si="29">+AP4+AS5</f>
        <v>30658006</v>
      </c>
      <c r="AQ5" s="3"/>
      <c r="AR5" s="5">
        <f>+V5</f>
        <v>-112330.53307379708</v>
      </c>
      <c r="AS5" s="5">
        <f t="shared" si="15"/>
        <v>641906</v>
      </c>
      <c r="AT5" s="5">
        <f t="shared" ref="AT5:AT68" si="30">+$AN$3*4*$AT$1/973</f>
        <v>5467.625899280576</v>
      </c>
      <c r="AU5" s="5">
        <f t="shared" ref="AU5:AU68" si="31">+AR5+AS5+AT5</f>
        <v>535043.09282548341</v>
      </c>
      <c r="AV5" s="5">
        <f t="shared" ref="AV5:AV68" si="32">+AU5+AV4</f>
        <v>556610.71872476395</v>
      </c>
      <c r="AW5" s="3"/>
      <c r="AX5" s="4">
        <f t="shared" ref="AX5:AX68" si="33">+AU5/AL4</f>
        <v>1.3368868951531008E-2</v>
      </c>
      <c r="AY5" s="4">
        <f t="shared" ref="AY5:AY68" si="34">+AR5/AM4</f>
        <v>-5.9121333196735307E-3</v>
      </c>
      <c r="AZ5" s="4">
        <f t="shared" ref="AZ5:AZ68" si="35">+AT5/AN4</f>
        <v>2.8768699654775604E-4</v>
      </c>
      <c r="BA5" s="4">
        <f t="shared" ref="BA5:BA68" si="36">+AS5/AP4</f>
        <v>2.1385389840785446E-2</v>
      </c>
      <c r="BB5" s="3"/>
      <c r="BC5" s="2">
        <f t="shared" ref="BC5:BC68" si="37">+AA5</f>
        <v>43558</v>
      </c>
      <c r="BD5" s="22">
        <f t="shared" ref="BD5:BD68" si="38">+AL5/AL$3*100</f>
        <v>101.39152679681189</v>
      </c>
      <c r="BE5" s="22">
        <f t="shared" ref="BE5:BE68" si="39">+AM5/AM$3*100</f>
        <v>99.408786668032647</v>
      </c>
      <c r="BF5" s="22">
        <f t="shared" ref="BF5:BF68" si="40">+AN5/AN$3*100</f>
        <v>100.05755395683454</v>
      </c>
      <c r="BG5" s="22">
        <f t="shared" ref="BG5:BG68" si="41">+AP5/AP$3*100</f>
        <v>102.19335333333332</v>
      </c>
      <c r="BH5" s="22"/>
      <c r="BI5" s="3">
        <f t="shared" ref="BI5:BI68" si="42">+MAX(BI4,AL5)</f>
        <v>40556610.718724757</v>
      </c>
      <c r="BJ5" s="3">
        <f t="shared" ref="BJ5:BJ68" si="43">+MAX(BJ4,AM5)</f>
        <v>19000000</v>
      </c>
      <c r="BK5" s="3">
        <f t="shared" ref="BK5:BK68" si="44">+MAX(BK4,AN5)</f>
        <v>19010935.251798563</v>
      </c>
      <c r="BL5" s="3">
        <f t="shared" ref="BL5:BL68" si="45">+MAX(BL4,AP5)</f>
        <v>30658006</v>
      </c>
      <c r="BM5" s="22"/>
      <c r="BN5" s="3">
        <f t="shared" ref="BN5:BN68" si="46">+MIN(AU5+BN4,0)</f>
        <v>0</v>
      </c>
      <c r="BO5" s="3">
        <f t="shared" ref="BO5:BO68" si="47">+MIN(AR5+BO4,0)</f>
        <v>-112330.53307379708</v>
      </c>
      <c r="BP5" s="3">
        <f t="shared" ref="BP5:BP68" si="48">+MIN(AT5+BP4,0)</f>
        <v>0</v>
      </c>
      <c r="BQ5" s="3">
        <f t="shared" ref="BQ5:BQ68" si="49">+MIN(AS5+BQ4,0)</f>
        <v>0</v>
      </c>
      <c r="BR5" s="3"/>
      <c r="BS5" s="22">
        <f t="shared" ref="BS5:BS68" si="50">+BN5/BI5*100</f>
        <v>0</v>
      </c>
      <c r="BT5" s="22">
        <f t="shared" ref="BT5:BT68" si="51">+BO5/BJ5*100</f>
        <v>-0.59121333196735304</v>
      </c>
      <c r="BU5" s="22">
        <f t="shared" ref="BU5:BU68" si="52">+BP5/BK5*100</f>
        <v>0</v>
      </c>
      <c r="BV5" s="22">
        <f t="shared" ref="BV5:BV68" si="53">+BQ5/BL5*100</f>
        <v>0</v>
      </c>
      <c r="BW5" s="3"/>
      <c r="BX5" s="7"/>
      <c r="BY5" t="str">
        <f t="shared" si="3"/>
        <v>42019</v>
      </c>
      <c r="CQ5" s="15">
        <v>39085</v>
      </c>
      <c r="CR5" s="16">
        <v>4024.05</v>
      </c>
    </row>
    <row r="6" spans="1:96">
      <c r="A6" s="2">
        <v>43559</v>
      </c>
      <c r="B6" s="2">
        <v>43559</v>
      </c>
      <c r="C6">
        <v>-299260</v>
      </c>
      <c r="D6">
        <v>0</v>
      </c>
      <c r="E6">
        <v>-299260</v>
      </c>
      <c r="J6" s="3">
        <f t="shared" si="4"/>
        <v>-299260</v>
      </c>
      <c r="L6" s="3">
        <f t="shared" ref="L6:L69" si="54">+L5+J6</f>
        <v>30358746</v>
      </c>
      <c r="M6" s="4">
        <f t="shared" si="5"/>
        <v>-9.7612349609429907E-3</v>
      </c>
      <c r="N6" s="4">
        <f t="shared" si="6"/>
        <v>-9.9753333333333326E-3</v>
      </c>
      <c r="P6" s="3">
        <f t="shared" si="7"/>
        <v>-299260</v>
      </c>
      <c r="Q6" s="3">
        <f t="shared" si="8"/>
        <v>30658006</v>
      </c>
      <c r="R6" s="6">
        <f t="shared" si="9"/>
        <v>-9.7612349609429907E-3</v>
      </c>
      <c r="S6" s="6">
        <f t="shared" si="10"/>
        <v>-9.7612349609429907E-3</v>
      </c>
      <c r="T6" s="6"/>
      <c r="U6" s="6"/>
      <c r="V6" s="3">
        <f t="shared" ref="V6:V69" si="55">+$U$4*W6</f>
        <v>-74535.566711062202</v>
      </c>
      <c r="W6" s="7">
        <f t="shared" si="11"/>
        <v>-45.950000000000728</v>
      </c>
      <c r="X6" s="7">
        <f t="shared" si="17"/>
        <v>11598</v>
      </c>
      <c r="Y6" s="3">
        <f t="shared" si="18"/>
        <v>29704948.263497591</v>
      </c>
      <c r="Z6" s="3">
        <f t="shared" si="12"/>
        <v>60063694.263497591</v>
      </c>
      <c r="AA6" s="2">
        <f t="shared" si="19"/>
        <v>43559</v>
      </c>
      <c r="AB6" s="7">
        <f t="shared" si="20"/>
        <v>101.19582</v>
      </c>
      <c r="AC6" s="7">
        <f t="shared" si="21"/>
        <v>99.016494211658639</v>
      </c>
      <c r="AD6" s="7">
        <f t="shared" si="22"/>
        <v>100.10615710582931</v>
      </c>
      <c r="AE6" s="7"/>
      <c r="AF6" s="7">
        <f t="shared" ref="AF6:AF69" si="56">+J6+V6</f>
        <v>-373795.56671106222</v>
      </c>
      <c r="AG6" s="3">
        <f t="shared" si="23"/>
        <v>30171879.900215141</v>
      </c>
      <c r="AH6" s="7">
        <f t="shared" si="24"/>
        <v>-186866.09978485852</v>
      </c>
      <c r="AI6" s="7"/>
      <c r="AJ6" s="7"/>
      <c r="AK6" s="7"/>
      <c r="AL6" s="3">
        <f t="shared" si="25"/>
        <v>40188282.777912974</v>
      </c>
      <c r="AM6" s="3">
        <f t="shared" si="26"/>
        <v>18813133.900215141</v>
      </c>
      <c r="AN6" s="3">
        <f t="shared" si="27"/>
        <v>19016402.877697844</v>
      </c>
      <c r="AO6" s="3">
        <f t="shared" si="28"/>
        <v>358746</v>
      </c>
      <c r="AP6" s="3">
        <f t="shared" si="29"/>
        <v>30358746</v>
      </c>
      <c r="AQ6" s="3"/>
      <c r="AR6" s="5">
        <f t="shared" ref="AR6:AR69" si="57">+V6</f>
        <v>-74535.566711062202</v>
      </c>
      <c r="AS6" s="5">
        <f t="shared" si="15"/>
        <v>-299260</v>
      </c>
      <c r="AT6" s="5">
        <f t="shared" si="30"/>
        <v>5467.625899280576</v>
      </c>
      <c r="AU6" s="5">
        <f t="shared" si="31"/>
        <v>-368327.94081178162</v>
      </c>
      <c r="AV6" s="5">
        <f t="shared" si="32"/>
        <v>188282.77791298233</v>
      </c>
      <c r="AW6" s="3"/>
      <c r="AX6" s="4">
        <f t="shared" si="33"/>
        <v>-9.0818225262035198E-3</v>
      </c>
      <c r="AY6" s="4">
        <f t="shared" si="34"/>
        <v>-3.9462553514916093E-3</v>
      </c>
      <c r="AZ6" s="4">
        <f t="shared" si="35"/>
        <v>2.8760425654299681E-4</v>
      </c>
      <c r="BA6" s="4">
        <f t="shared" si="36"/>
        <v>-9.7612349609429907E-3</v>
      </c>
      <c r="BB6" s="3"/>
      <c r="BC6" s="2">
        <f t="shared" si="37"/>
        <v>43559</v>
      </c>
      <c r="BD6" s="22">
        <f t="shared" si="38"/>
        <v>100.47070694478244</v>
      </c>
      <c r="BE6" s="22">
        <f t="shared" si="39"/>
        <v>99.016494211658639</v>
      </c>
      <c r="BF6" s="22">
        <f t="shared" si="40"/>
        <v>100.08633093525181</v>
      </c>
      <c r="BG6" s="22">
        <f t="shared" si="41"/>
        <v>101.19582</v>
      </c>
      <c r="BH6" s="22"/>
      <c r="BI6" s="3">
        <f t="shared" si="42"/>
        <v>40556610.718724757</v>
      </c>
      <c r="BJ6" s="3">
        <f t="shared" si="43"/>
        <v>19000000</v>
      </c>
      <c r="BK6" s="3">
        <f t="shared" si="44"/>
        <v>19016402.877697844</v>
      </c>
      <c r="BL6" s="3">
        <f t="shared" si="45"/>
        <v>30658006</v>
      </c>
      <c r="BM6" s="22"/>
      <c r="BN6" s="3">
        <f t="shared" si="46"/>
        <v>-368327.94081178162</v>
      </c>
      <c r="BO6" s="3">
        <f t="shared" si="47"/>
        <v>-186866.09978485928</v>
      </c>
      <c r="BP6" s="3">
        <f t="shared" si="48"/>
        <v>0</v>
      </c>
      <c r="BQ6" s="3">
        <f t="shared" si="49"/>
        <v>-299260</v>
      </c>
      <c r="BR6" s="3"/>
      <c r="BS6" s="22">
        <f t="shared" si="50"/>
        <v>-0.90818225262035202</v>
      </c>
      <c r="BT6" s="22">
        <f t="shared" si="51"/>
        <v>-0.9835057883413646</v>
      </c>
      <c r="BU6" s="22">
        <f t="shared" si="52"/>
        <v>0</v>
      </c>
      <c r="BV6" s="22">
        <f t="shared" si="53"/>
        <v>-0.97612349609429905</v>
      </c>
      <c r="BW6" s="3"/>
      <c r="BX6" s="7"/>
      <c r="BY6" t="str">
        <f t="shared" si="3"/>
        <v>42019</v>
      </c>
      <c r="CQ6" s="15">
        <v>39086</v>
      </c>
      <c r="CR6" s="16">
        <v>3988.8</v>
      </c>
    </row>
    <row r="7" spans="1:96">
      <c r="A7" s="2">
        <v>43560</v>
      </c>
      <c r="B7" s="2">
        <v>43560</v>
      </c>
      <c r="C7">
        <v>251924</v>
      </c>
      <c r="D7">
        <v>0</v>
      </c>
      <c r="E7">
        <v>251924</v>
      </c>
      <c r="J7" s="3">
        <f t="shared" si="4"/>
        <v>251924</v>
      </c>
      <c r="L7" s="3">
        <f t="shared" si="54"/>
        <v>30610670</v>
      </c>
      <c r="M7" s="4">
        <f t="shared" si="5"/>
        <v>8.2982347162824186E-3</v>
      </c>
      <c r="N7" s="4">
        <f t="shared" si="6"/>
        <v>8.3974666666666673E-3</v>
      </c>
      <c r="P7" s="3">
        <f t="shared" si="7"/>
        <v>-47336</v>
      </c>
      <c r="Q7" s="3">
        <f t="shared" si="8"/>
        <v>30658006</v>
      </c>
      <c r="R7" s="6">
        <f t="shared" si="9"/>
        <v>-1.5440012634872601E-3</v>
      </c>
      <c r="S7" s="6">
        <f t="shared" si="10"/>
        <v>-1.4630002446605721E-3</v>
      </c>
      <c r="T7" s="6"/>
      <c r="U7" s="6"/>
      <c r="V7" s="3">
        <f t="shared" si="55"/>
        <v>110221.80104497608</v>
      </c>
      <c r="W7" s="7">
        <f t="shared" si="11"/>
        <v>67.950000000000728</v>
      </c>
      <c r="X7" s="7">
        <f t="shared" si="17"/>
        <v>11665.95</v>
      </c>
      <c r="Y7" s="3">
        <f t="shared" si="18"/>
        <v>29878982.686200187</v>
      </c>
      <c r="Z7" s="3">
        <f t="shared" si="12"/>
        <v>60489652.686200187</v>
      </c>
      <c r="AA7" s="2">
        <f t="shared" si="19"/>
        <v>43560</v>
      </c>
      <c r="AB7" s="7">
        <f t="shared" si="20"/>
        <v>102.03556666666667</v>
      </c>
      <c r="AC7" s="7">
        <f t="shared" si="21"/>
        <v>99.596608954000615</v>
      </c>
      <c r="AD7" s="7">
        <f t="shared" si="22"/>
        <v>100.81608781033364</v>
      </c>
      <c r="AE7" s="7"/>
      <c r="AF7" s="7">
        <f t="shared" si="56"/>
        <v>362145.80104497611</v>
      </c>
      <c r="AG7" s="3">
        <f t="shared" si="23"/>
        <v>30534025.701260116</v>
      </c>
      <c r="AH7" s="7">
        <f t="shared" si="24"/>
        <v>-76644.298739884049</v>
      </c>
      <c r="AI7" s="7"/>
      <c r="AJ7" s="7"/>
      <c r="AK7" s="7"/>
      <c r="AL7" s="3">
        <f t="shared" si="25"/>
        <v>40555896.20485723</v>
      </c>
      <c r="AM7" s="3">
        <f t="shared" si="26"/>
        <v>18923355.701260116</v>
      </c>
      <c r="AN7" s="3">
        <f t="shared" si="27"/>
        <v>19021870.503597125</v>
      </c>
      <c r="AO7" s="3">
        <f t="shared" si="28"/>
        <v>610670</v>
      </c>
      <c r="AP7" s="3">
        <f t="shared" si="29"/>
        <v>30610670</v>
      </c>
      <c r="AQ7" s="3"/>
      <c r="AR7" s="5">
        <f t="shared" si="57"/>
        <v>110221.80104497608</v>
      </c>
      <c r="AS7" s="5">
        <f t="shared" si="15"/>
        <v>251924</v>
      </c>
      <c r="AT7" s="5">
        <f t="shared" si="30"/>
        <v>5467.625899280576</v>
      </c>
      <c r="AU7" s="5">
        <f t="shared" si="31"/>
        <v>367613.4269442567</v>
      </c>
      <c r="AV7" s="5">
        <f t="shared" si="32"/>
        <v>555896.20485723903</v>
      </c>
      <c r="AW7" s="3"/>
      <c r="AX7" s="4">
        <f t="shared" si="33"/>
        <v>9.1472787970500909E-3</v>
      </c>
      <c r="AY7" s="4">
        <f t="shared" si="34"/>
        <v>5.8587687532333788E-3</v>
      </c>
      <c r="AZ7" s="4">
        <f t="shared" si="35"/>
        <v>2.875215641173088E-4</v>
      </c>
      <c r="BA7" s="4">
        <f t="shared" si="36"/>
        <v>8.2982347162824186E-3</v>
      </c>
      <c r="BB7" s="3"/>
      <c r="BC7" s="2">
        <f t="shared" si="37"/>
        <v>43560</v>
      </c>
      <c r="BD7" s="22">
        <f t="shared" si="38"/>
        <v>101.38974051214306</v>
      </c>
      <c r="BE7" s="22">
        <f t="shared" si="39"/>
        <v>99.596608954000615</v>
      </c>
      <c r="BF7" s="22">
        <f t="shared" si="40"/>
        <v>100.11510791366909</v>
      </c>
      <c r="BG7" s="22">
        <f t="shared" si="41"/>
        <v>102.03556666666667</v>
      </c>
      <c r="BH7" s="22"/>
      <c r="BI7" s="3">
        <f t="shared" si="42"/>
        <v>40556610.718724757</v>
      </c>
      <c r="BJ7" s="3">
        <f t="shared" si="43"/>
        <v>19000000</v>
      </c>
      <c r="BK7" s="3">
        <f t="shared" si="44"/>
        <v>19021870.503597125</v>
      </c>
      <c r="BL7" s="3">
        <f t="shared" si="45"/>
        <v>30658006</v>
      </c>
      <c r="BM7" s="22"/>
      <c r="BN7" s="3">
        <f t="shared" si="46"/>
        <v>-714.51386752491817</v>
      </c>
      <c r="BO7" s="3">
        <f t="shared" si="47"/>
        <v>-76644.298739883205</v>
      </c>
      <c r="BP7" s="3">
        <f t="shared" si="48"/>
        <v>0</v>
      </c>
      <c r="BQ7" s="3">
        <f t="shared" si="49"/>
        <v>-47336</v>
      </c>
      <c r="BR7" s="3"/>
      <c r="BS7" s="22">
        <f t="shared" si="50"/>
        <v>-1.7617691785941846E-3</v>
      </c>
      <c r="BT7" s="22">
        <f t="shared" si="51"/>
        <v>-0.4033910459993853</v>
      </c>
      <c r="BU7" s="22">
        <f t="shared" si="52"/>
        <v>0</v>
      </c>
      <c r="BV7" s="22">
        <f t="shared" si="53"/>
        <v>-0.15440012634872602</v>
      </c>
      <c r="BW7" s="3"/>
      <c r="BX7" s="7"/>
      <c r="BY7" t="str">
        <f t="shared" si="3"/>
        <v>42019</v>
      </c>
      <c r="CQ7" s="15">
        <v>39087</v>
      </c>
      <c r="CR7" s="16">
        <v>3983.4</v>
      </c>
    </row>
    <row r="8" spans="1:96">
      <c r="A8" s="2">
        <v>43564</v>
      </c>
      <c r="B8" s="2">
        <v>43564</v>
      </c>
      <c r="C8">
        <v>84960</v>
      </c>
      <c r="D8">
        <v>0</v>
      </c>
      <c r="E8">
        <v>84960</v>
      </c>
      <c r="J8" s="3">
        <f t="shared" si="4"/>
        <v>84960</v>
      </c>
      <c r="L8" s="3">
        <f t="shared" si="54"/>
        <v>30695630</v>
      </c>
      <c r="M8" s="4">
        <f t="shared" si="5"/>
        <v>2.7755027903668883E-3</v>
      </c>
      <c r="N8" s="4">
        <f t="shared" si="6"/>
        <v>2.8319999999999999E-3</v>
      </c>
      <c r="P8" s="3">
        <f t="shared" si="7"/>
        <v>0</v>
      </c>
      <c r="Q8" s="3">
        <f t="shared" si="8"/>
        <v>30695630</v>
      </c>
      <c r="R8" s="6">
        <f t="shared" si="9"/>
        <v>0</v>
      </c>
      <c r="S8" s="6">
        <f t="shared" si="10"/>
        <v>0</v>
      </c>
      <c r="T8" s="6"/>
      <c r="U8" s="6"/>
      <c r="V8" s="3">
        <f t="shared" si="55"/>
        <v>9732.6093637946924</v>
      </c>
      <c r="W8" s="7">
        <f t="shared" si="11"/>
        <v>6</v>
      </c>
      <c r="X8" s="7">
        <f t="shared" si="17"/>
        <v>11671.95</v>
      </c>
      <c r="Y8" s="3">
        <f t="shared" si="18"/>
        <v>29894349.964143023</v>
      </c>
      <c r="Z8" s="3">
        <f t="shared" si="12"/>
        <v>60589979.964143023</v>
      </c>
      <c r="AA8" s="2">
        <f t="shared" si="19"/>
        <v>43564</v>
      </c>
      <c r="AB8" s="7">
        <f t="shared" si="20"/>
        <v>102.31876666666666</v>
      </c>
      <c r="AC8" s="7">
        <f t="shared" si="21"/>
        <v>99.647833213810074</v>
      </c>
      <c r="AD8" s="7">
        <f t="shared" si="22"/>
        <v>100.98329994023838</v>
      </c>
      <c r="AE8" s="7"/>
      <c r="AF8" s="7">
        <f t="shared" si="56"/>
        <v>94692.609363794691</v>
      </c>
      <c r="AG8" s="3">
        <f t="shared" si="23"/>
        <v>30628718.31062391</v>
      </c>
      <c r="AH8" s="7">
        <f t="shared" si="24"/>
        <v>-66911.689376089722</v>
      </c>
      <c r="AI8" s="7"/>
      <c r="AJ8" s="7"/>
      <c r="AK8" s="7"/>
      <c r="AL8" s="3">
        <f t="shared" si="25"/>
        <v>40656056.440120302</v>
      </c>
      <c r="AM8" s="3">
        <f t="shared" si="26"/>
        <v>18933088.31062391</v>
      </c>
      <c r="AN8" s="3">
        <f t="shared" si="27"/>
        <v>19027338.129496407</v>
      </c>
      <c r="AO8" s="3">
        <f t="shared" si="28"/>
        <v>695630</v>
      </c>
      <c r="AP8" s="3">
        <f t="shared" si="29"/>
        <v>30695630</v>
      </c>
      <c r="AQ8" s="3"/>
      <c r="AR8" s="5">
        <f t="shared" si="57"/>
        <v>9732.6093637946924</v>
      </c>
      <c r="AS8" s="5">
        <f t="shared" si="15"/>
        <v>84960</v>
      </c>
      <c r="AT8" s="5">
        <f t="shared" si="30"/>
        <v>5467.625899280576</v>
      </c>
      <c r="AU8" s="5">
        <f t="shared" si="31"/>
        <v>100160.23526307527</v>
      </c>
      <c r="AV8" s="5">
        <f t="shared" si="32"/>
        <v>656056.44012031425</v>
      </c>
      <c r="AW8" s="3"/>
      <c r="AX8" s="4">
        <f t="shared" si="33"/>
        <v>2.4696836868588162E-3</v>
      </c>
      <c r="AY8" s="4">
        <f t="shared" si="34"/>
        <v>5.1431730806320963E-4</v>
      </c>
      <c r="AZ8" s="4">
        <f t="shared" si="35"/>
        <v>2.8743891922966368E-4</v>
      </c>
      <c r="BA8" s="4">
        <f t="shared" si="36"/>
        <v>2.7755027903668883E-3</v>
      </c>
      <c r="BB8" s="3"/>
      <c r="BC8" s="2">
        <f t="shared" si="37"/>
        <v>43564</v>
      </c>
      <c r="BD8" s="22">
        <f t="shared" si="38"/>
        <v>101.64014110030075</v>
      </c>
      <c r="BE8" s="22">
        <f t="shared" si="39"/>
        <v>99.64783321381006</v>
      </c>
      <c r="BF8" s="22">
        <f t="shared" si="40"/>
        <v>100.14388489208635</v>
      </c>
      <c r="BG8" s="22">
        <f t="shared" si="41"/>
        <v>102.31876666666666</v>
      </c>
      <c r="BH8" s="22"/>
      <c r="BI8" s="3">
        <f t="shared" si="42"/>
        <v>40656056.440120302</v>
      </c>
      <c r="BJ8" s="3">
        <f t="shared" si="43"/>
        <v>19000000</v>
      </c>
      <c r="BK8" s="3">
        <f t="shared" si="44"/>
        <v>19027338.129496407</v>
      </c>
      <c r="BL8" s="3">
        <f t="shared" si="45"/>
        <v>30695630</v>
      </c>
      <c r="BM8" s="22"/>
      <c r="BN8" s="3">
        <f t="shared" si="46"/>
        <v>0</v>
      </c>
      <c r="BO8" s="3">
        <f t="shared" si="47"/>
        <v>-66911.689376088514</v>
      </c>
      <c r="BP8" s="3">
        <f t="shared" si="48"/>
        <v>0</v>
      </c>
      <c r="BQ8" s="3">
        <f t="shared" si="49"/>
        <v>0</v>
      </c>
      <c r="BR8" s="3"/>
      <c r="BS8" s="22">
        <f t="shared" si="50"/>
        <v>0</v>
      </c>
      <c r="BT8" s="22">
        <f t="shared" si="51"/>
        <v>-0.35216678618993957</v>
      </c>
      <c r="BU8" s="22">
        <f t="shared" si="52"/>
        <v>0</v>
      </c>
      <c r="BV8" s="22">
        <f t="shared" si="53"/>
        <v>0</v>
      </c>
      <c r="BW8" s="3"/>
      <c r="BX8" s="7"/>
      <c r="BY8" t="str">
        <f t="shared" si="3"/>
        <v>42019</v>
      </c>
      <c r="CQ8" s="15">
        <v>39088</v>
      </c>
      <c r="CR8" s="16">
        <v>3983.4</v>
      </c>
    </row>
    <row r="9" spans="1:96">
      <c r="A9" s="2">
        <v>43565</v>
      </c>
      <c r="B9" s="2">
        <v>43565</v>
      </c>
      <c r="C9">
        <v>374853.25</v>
      </c>
      <c r="D9">
        <v>0</v>
      </c>
      <c r="E9">
        <v>374853.25</v>
      </c>
      <c r="J9" s="3">
        <f t="shared" si="4"/>
        <v>374853.25</v>
      </c>
      <c r="L9" s="3">
        <f t="shared" si="54"/>
        <v>31070483.25</v>
      </c>
      <c r="M9" s="4">
        <f t="shared" si="5"/>
        <v>1.2211941895312134E-2</v>
      </c>
      <c r="N9" s="4">
        <f t="shared" si="6"/>
        <v>1.2495108333333333E-2</v>
      </c>
      <c r="P9" s="3">
        <f t="shared" si="7"/>
        <v>0</v>
      </c>
      <c r="Q9" s="3">
        <f t="shared" si="8"/>
        <v>31070483.25</v>
      </c>
      <c r="R9" s="6">
        <f t="shared" si="9"/>
        <v>0</v>
      </c>
      <c r="S9" s="6">
        <f t="shared" si="10"/>
        <v>0</v>
      </c>
      <c r="T9" s="6"/>
      <c r="U9" s="6"/>
      <c r="V9" s="3">
        <f t="shared" si="55"/>
        <v>-142177.20178943651</v>
      </c>
      <c r="W9" s="7">
        <f t="shared" si="11"/>
        <v>-87.650000000001455</v>
      </c>
      <c r="X9" s="7">
        <f t="shared" si="17"/>
        <v>11584.3</v>
      </c>
      <c r="Y9" s="3">
        <f t="shared" si="18"/>
        <v>29669859.645528123</v>
      </c>
      <c r="Z9" s="3">
        <f t="shared" si="12"/>
        <v>60740342.895528123</v>
      </c>
      <c r="AA9" s="2">
        <f t="shared" si="19"/>
        <v>43565</v>
      </c>
      <c r="AB9" s="7">
        <f t="shared" si="20"/>
        <v>103.56827749999999</v>
      </c>
      <c r="AC9" s="7">
        <f t="shared" si="21"/>
        <v>98.899532151760411</v>
      </c>
      <c r="AD9" s="7">
        <f t="shared" si="22"/>
        <v>101.23390482588019</v>
      </c>
      <c r="AE9" s="7"/>
      <c r="AF9" s="7">
        <f t="shared" si="56"/>
        <v>232676.04821056349</v>
      </c>
      <c r="AG9" s="3">
        <f t="shared" si="23"/>
        <v>30861394.358834475</v>
      </c>
      <c r="AH9" s="7">
        <f t="shared" si="24"/>
        <v>-209088.89116552472</v>
      </c>
      <c r="AI9" s="7"/>
      <c r="AJ9" s="7"/>
      <c r="AK9" s="7"/>
      <c r="AL9" s="3">
        <f t="shared" si="25"/>
        <v>40894200.114230148</v>
      </c>
      <c r="AM9" s="3">
        <f t="shared" si="26"/>
        <v>18790911.108834475</v>
      </c>
      <c r="AN9" s="3">
        <f t="shared" si="27"/>
        <v>19032805.755395688</v>
      </c>
      <c r="AO9" s="3">
        <f t="shared" si="28"/>
        <v>1070483.25</v>
      </c>
      <c r="AP9" s="3">
        <f t="shared" si="29"/>
        <v>31070483.25</v>
      </c>
      <c r="AQ9" s="3"/>
      <c r="AR9" s="5">
        <f t="shared" si="57"/>
        <v>-142177.20178943651</v>
      </c>
      <c r="AS9" s="5">
        <f t="shared" si="15"/>
        <v>374853.25</v>
      </c>
      <c r="AT9" s="5">
        <f t="shared" si="30"/>
        <v>5467.625899280576</v>
      </c>
      <c r="AU9" s="5">
        <f t="shared" si="31"/>
        <v>238143.67410984405</v>
      </c>
      <c r="AV9" s="5">
        <f t="shared" si="32"/>
        <v>894200.11423015827</v>
      </c>
      <c r="AW9" s="3"/>
      <c r="AX9" s="4">
        <f t="shared" si="33"/>
        <v>5.8575202555759586E-3</v>
      </c>
      <c r="AY9" s="4">
        <f t="shared" si="34"/>
        <v>-7.50945643187312E-3</v>
      </c>
      <c r="AZ9" s="4">
        <f t="shared" si="35"/>
        <v>2.873563218390804E-4</v>
      </c>
      <c r="BA9" s="4">
        <f t="shared" si="36"/>
        <v>1.2211941895312134E-2</v>
      </c>
      <c r="BB9" s="3"/>
      <c r="BC9" s="2">
        <f t="shared" si="37"/>
        <v>43565</v>
      </c>
      <c r="BD9" s="22">
        <f t="shared" si="38"/>
        <v>102.23550028557537</v>
      </c>
      <c r="BE9" s="22">
        <f t="shared" si="39"/>
        <v>98.899532151760397</v>
      </c>
      <c r="BF9" s="22">
        <f t="shared" si="40"/>
        <v>100.17266187050362</v>
      </c>
      <c r="BG9" s="22">
        <f t="shared" si="41"/>
        <v>103.56827749999999</v>
      </c>
      <c r="BH9" s="22"/>
      <c r="BI9" s="3">
        <f t="shared" si="42"/>
        <v>40894200.114230148</v>
      </c>
      <c r="BJ9" s="3">
        <f t="shared" si="43"/>
        <v>19000000</v>
      </c>
      <c r="BK9" s="3">
        <f t="shared" si="44"/>
        <v>19032805.755395688</v>
      </c>
      <c r="BL9" s="3">
        <f t="shared" si="45"/>
        <v>31070483.25</v>
      </c>
      <c r="BM9" s="22"/>
      <c r="BN9" s="3">
        <f t="shared" si="46"/>
        <v>0</v>
      </c>
      <c r="BO9" s="3">
        <f t="shared" si="47"/>
        <v>-209088.89116552501</v>
      </c>
      <c r="BP9" s="3">
        <f t="shared" si="48"/>
        <v>0</v>
      </c>
      <c r="BQ9" s="3">
        <f t="shared" si="49"/>
        <v>0</v>
      </c>
      <c r="BR9" s="3"/>
      <c r="BS9" s="22">
        <f t="shared" si="50"/>
        <v>0</v>
      </c>
      <c r="BT9" s="22">
        <f t="shared" si="51"/>
        <v>-1.1004678482396053</v>
      </c>
      <c r="BU9" s="22">
        <f t="shared" si="52"/>
        <v>0</v>
      </c>
      <c r="BV9" s="22">
        <f t="shared" si="53"/>
        <v>0</v>
      </c>
      <c r="BW9" s="3"/>
      <c r="BX9" s="7"/>
      <c r="BY9" t="str">
        <f t="shared" si="3"/>
        <v>42019</v>
      </c>
      <c r="CQ9" s="15">
        <v>39089</v>
      </c>
      <c r="CR9" s="16">
        <v>3983.4</v>
      </c>
    </row>
    <row r="10" spans="1:96">
      <c r="A10" s="2">
        <v>43566</v>
      </c>
      <c r="B10" s="2">
        <v>43566</v>
      </c>
      <c r="C10">
        <v>-223654.25</v>
      </c>
      <c r="D10">
        <v>0</v>
      </c>
      <c r="E10">
        <v>-223654.25</v>
      </c>
      <c r="J10" s="3">
        <f t="shared" si="4"/>
        <v>-223654.25</v>
      </c>
      <c r="L10" s="3">
        <f t="shared" si="54"/>
        <v>30846829</v>
      </c>
      <c r="M10" s="4">
        <f t="shared" si="5"/>
        <v>-7.1982868177629649E-3</v>
      </c>
      <c r="N10" s="4">
        <f t="shared" si="6"/>
        <v>-7.4551416666666665E-3</v>
      </c>
      <c r="P10" s="3">
        <f t="shared" si="7"/>
        <v>-223654.25</v>
      </c>
      <c r="Q10" s="3">
        <f t="shared" si="8"/>
        <v>31070483.25</v>
      </c>
      <c r="R10" s="6">
        <f t="shared" si="9"/>
        <v>-7.1982868177629649E-3</v>
      </c>
      <c r="S10" s="6">
        <f t="shared" si="10"/>
        <v>-7.1982868177629649E-3</v>
      </c>
      <c r="T10" s="6"/>
      <c r="U10" s="6"/>
      <c r="V10" s="3">
        <f t="shared" si="55"/>
        <v>20114.059351844724</v>
      </c>
      <c r="W10" s="7">
        <f t="shared" si="11"/>
        <v>12.400000000001455</v>
      </c>
      <c r="X10" s="7">
        <f t="shared" si="17"/>
        <v>11596.7</v>
      </c>
      <c r="Y10" s="3">
        <f t="shared" si="18"/>
        <v>29701618.68660998</v>
      </c>
      <c r="Z10" s="3">
        <f t="shared" si="12"/>
        <v>60548447.686609983</v>
      </c>
      <c r="AA10" s="2">
        <f t="shared" si="19"/>
        <v>43566</v>
      </c>
      <c r="AB10" s="7">
        <f t="shared" si="20"/>
        <v>102.82276333333333</v>
      </c>
      <c r="AC10" s="7">
        <f t="shared" si="21"/>
        <v>99.005395622033262</v>
      </c>
      <c r="AD10" s="7">
        <f t="shared" si="22"/>
        <v>100.91407947768332</v>
      </c>
      <c r="AE10" s="7"/>
      <c r="AF10" s="7">
        <f t="shared" si="56"/>
        <v>-203540.19064815529</v>
      </c>
      <c r="AG10" s="3">
        <f t="shared" si="23"/>
        <v>30657854.168186322</v>
      </c>
      <c r="AH10" s="7">
        <f t="shared" si="24"/>
        <v>-188974.83181367815</v>
      </c>
      <c r="AI10" s="7"/>
      <c r="AJ10" s="7"/>
      <c r="AK10" s="7"/>
      <c r="AL10" s="3">
        <f t="shared" si="25"/>
        <v>40696127.549481273</v>
      </c>
      <c r="AM10" s="3">
        <f t="shared" si="26"/>
        <v>18811025.168186322</v>
      </c>
      <c r="AN10" s="3">
        <f t="shared" si="27"/>
        <v>19038273.381294969</v>
      </c>
      <c r="AO10" s="3">
        <f t="shared" si="28"/>
        <v>846829</v>
      </c>
      <c r="AP10" s="3">
        <f t="shared" si="29"/>
        <v>30846829</v>
      </c>
      <c r="AQ10" s="3"/>
      <c r="AR10" s="5">
        <f t="shared" si="57"/>
        <v>20114.059351844724</v>
      </c>
      <c r="AS10" s="5">
        <f t="shared" si="15"/>
        <v>-223654.25</v>
      </c>
      <c r="AT10" s="5">
        <f t="shared" si="30"/>
        <v>5467.625899280576</v>
      </c>
      <c r="AU10" s="5">
        <f t="shared" si="31"/>
        <v>-198072.56474887472</v>
      </c>
      <c r="AV10" s="5">
        <f t="shared" si="32"/>
        <v>696127.54948128352</v>
      </c>
      <c r="AW10" s="3"/>
      <c r="AX10" s="4">
        <f t="shared" si="33"/>
        <v>-4.8435368388572656E-3</v>
      </c>
      <c r="AY10" s="4">
        <f t="shared" si="34"/>
        <v>1.0704142675864278E-3</v>
      </c>
      <c r="AZ10" s="4">
        <f t="shared" si="35"/>
        <v>2.8727377190462507E-4</v>
      </c>
      <c r="BA10" s="4">
        <f t="shared" si="36"/>
        <v>-7.1982868177629649E-3</v>
      </c>
      <c r="BB10" s="3"/>
      <c r="BC10" s="2">
        <f t="shared" si="37"/>
        <v>43566</v>
      </c>
      <c r="BD10" s="22">
        <f t="shared" si="38"/>
        <v>101.74031887370319</v>
      </c>
      <c r="BE10" s="22">
        <f t="shared" si="39"/>
        <v>99.005395622033276</v>
      </c>
      <c r="BF10" s="22">
        <f t="shared" si="40"/>
        <v>100.2014388489209</v>
      </c>
      <c r="BG10" s="22">
        <f t="shared" si="41"/>
        <v>102.82276333333333</v>
      </c>
      <c r="BH10" s="22"/>
      <c r="BI10" s="3">
        <f t="shared" si="42"/>
        <v>40894200.114230148</v>
      </c>
      <c r="BJ10" s="3">
        <f t="shared" si="43"/>
        <v>19000000</v>
      </c>
      <c r="BK10" s="3">
        <f t="shared" si="44"/>
        <v>19038273.381294969</v>
      </c>
      <c r="BL10" s="3">
        <f t="shared" si="45"/>
        <v>31070483.25</v>
      </c>
      <c r="BM10" s="22"/>
      <c r="BN10" s="3">
        <f t="shared" si="46"/>
        <v>-198072.56474887472</v>
      </c>
      <c r="BO10" s="3">
        <f t="shared" si="47"/>
        <v>-188974.8318136803</v>
      </c>
      <c r="BP10" s="3">
        <f t="shared" si="48"/>
        <v>0</v>
      </c>
      <c r="BQ10" s="3">
        <f t="shared" si="49"/>
        <v>-223654.25</v>
      </c>
      <c r="BR10" s="3"/>
      <c r="BS10" s="22">
        <f t="shared" si="50"/>
        <v>-0.48435368388572658</v>
      </c>
      <c r="BT10" s="22">
        <f t="shared" si="51"/>
        <v>-0.9946043779667384</v>
      </c>
      <c r="BU10" s="22">
        <f t="shared" si="52"/>
        <v>0</v>
      </c>
      <c r="BV10" s="22">
        <f t="shared" si="53"/>
        <v>-0.71982868177629644</v>
      </c>
      <c r="BW10" s="3"/>
      <c r="BX10" s="7"/>
      <c r="BY10" t="str">
        <f t="shared" si="3"/>
        <v>42019</v>
      </c>
      <c r="CQ10" s="15">
        <v>39090</v>
      </c>
      <c r="CR10" s="16">
        <v>3933.4</v>
      </c>
    </row>
    <row r="11" spans="1:96">
      <c r="A11" s="2">
        <v>43567</v>
      </c>
      <c r="B11" s="2">
        <v>43567</v>
      </c>
      <c r="C11">
        <v>3500</v>
      </c>
      <c r="D11">
        <v>0</v>
      </c>
      <c r="E11">
        <v>3500</v>
      </c>
      <c r="J11" s="3">
        <f t="shared" si="4"/>
        <v>3500</v>
      </c>
      <c r="L11" s="3">
        <f t="shared" si="54"/>
        <v>30850329</v>
      </c>
      <c r="M11" s="4">
        <f t="shared" si="5"/>
        <v>1.1346385069272436E-4</v>
      </c>
      <c r="N11" s="4">
        <f t="shared" si="6"/>
        <v>1.1666666666666667E-4</v>
      </c>
      <c r="P11" s="3">
        <f t="shared" si="7"/>
        <v>-220154.25</v>
      </c>
      <c r="Q11" s="3">
        <f t="shared" si="8"/>
        <v>31070483.25</v>
      </c>
      <c r="R11" s="6">
        <f t="shared" si="9"/>
        <v>-7.0856397124109743E-3</v>
      </c>
      <c r="S11" s="6">
        <f t="shared" si="10"/>
        <v>-7.0848229670702409E-3</v>
      </c>
      <c r="T11" s="6"/>
      <c r="U11" s="6"/>
      <c r="V11" s="3">
        <f t="shared" si="55"/>
        <v>75833.247959566987</v>
      </c>
      <c r="W11" s="7">
        <f t="shared" si="11"/>
        <v>46.75</v>
      </c>
      <c r="X11" s="7">
        <f t="shared" si="17"/>
        <v>11643.45</v>
      </c>
      <c r="Y11" s="3">
        <f t="shared" si="18"/>
        <v>29821355.393914558</v>
      </c>
      <c r="Z11" s="3">
        <f t="shared" si="12"/>
        <v>60671684.393914558</v>
      </c>
      <c r="AA11" s="2">
        <f t="shared" si="19"/>
        <v>43567</v>
      </c>
      <c r="AB11" s="7">
        <f t="shared" si="20"/>
        <v>102.83443000000001</v>
      </c>
      <c r="AC11" s="7">
        <f t="shared" si="21"/>
        <v>99.404517979715195</v>
      </c>
      <c r="AD11" s="7">
        <f t="shared" si="22"/>
        <v>101.1194739898576</v>
      </c>
      <c r="AE11" s="7"/>
      <c r="AF11" s="7">
        <f t="shared" si="56"/>
        <v>79333.247959566987</v>
      </c>
      <c r="AG11" s="3">
        <f t="shared" si="23"/>
        <v>30737187.416145887</v>
      </c>
      <c r="AH11" s="7">
        <f t="shared" si="24"/>
        <v>-113141.58385411277</v>
      </c>
      <c r="AI11" s="7"/>
      <c r="AJ11" s="7"/>
      <c r="AK11" s="7"/>
      <c r="AL11" s="3">
        <f t="shared" si="25"/>
        <v>40780928.423340119</v>
      </c>
      <c r="AM11" s="3">
        <f t="shared" si="26"/>
        <v>18886858.416145887</v>
      </c>
      <c r="AN11" s="3">
        <f t="shared" si="27"/>
        <v>19043741.007194251</v>
      </c>
      <c r="AO11" s="3">
        <f t="shared" si="28"/>
        <v>850329</v>
      </c>
      <c r="AP11" s="3">
        <f t="shared" si="29"/>
        <v>30850329</v>
      </c>
      <c r="AQ11" s="7"/>
      <c r="AR11" s="40">
        <f t="shared" si="57"/>
        <v>75833.247959566987</v>
      </c>
      <c r="AS11" s="5">
        <f t="shared" si="15"/>
        <v>3500</v>
      </c>
      <c r="AT11" s="5">
        <f t="shared" si="30"/>
        <v>5467.625899280576</v>
      </c>
      <c r="AU11" s="5">
        <f t="shared" si="31"/>
        <v>84800.873858847568</v>
      </c>
      <c r="AV11" s="5">
        <f t="shared" si="32"/>
        <v>780928.42334013106</v>
      </c>
      <c r="AW11" s="3"/>
      <c r="AX11" s="4">
        <f t="shared" si="33"/>
        <v>2.0837578159184945E-3</v>
      </c>
      <c r="AY11" s="4">
        <f t="shared" si="34"/>
        <v>4.0313192546155372E-3</v>
      </c>
      <c r="AZ11" s="4">
        <f t="shared" si="35"/>
        <v>2.8719126938541063E-4</v>
      </c>
      <c r="BA11" s="4">
        <f t="shared" si="36"/>
        <v>1.1346385069272436E-4</v>
      </c>
      <c r="BB11" s="3"/>
      <c r="BC11" s="2">
        <f t="shared" si="37"/>
        <v>43567</v>
      </c>
      <c r="BD11" s="22">
        <f t="shared" si="38"/>
        <v>101.95232105835031</v>
      </c>
      <c r="BE11" s="22">
        <f t="shared" si="39"/>
        <v>99.404517979715195</v>
      </c>
      <c r="BF11" s="22">
        <f t="shared" si="40"/>
        <v>100.23021582733816</v>
      </c>
      <c r="BG11" s="22">
        <f t="shared" si="41"/>
        <v>102.83443000000001</v>
      </c>
      <c r="BH11" s="22"/>
      <c r="BI11" s="3">
        <f t="shared" si="42"/>
        <v>40894200.114230148</v>
      </c>
      <c r="BJ11" s="3">
        <f t="shared" si="43"/>
        <v>19000000</v>
      </c>
      <c r="BK11" s="3">
        <f t="shared" si="44"/>
        <v>19043741.007194251</v>
      </c>
      <c r="BL11" s="3">
        <f t="shared" si="45"/>
        <v>31070483.25</v>
      </c>
      <c r="BM11" s="22"/>
      <c r="BN11" s="3">
        <f t="shared" si="46"/>
        <v>-113271.69089002715</v>
      </c>
      <c r="BO11" s="3">
        <f t="shared" si="47"/>
        <v>-113141.58385411331</v>
      </c>
      <c r="BP11" s="3">
        <f t="shared" si="48"/>
        <v>0</v>
      </c>
      <c r="BQ11" s="3">
        <f t="shared" si="49"/>
        <v>-220154.25</v>
      </c>
      <c r="BR11" s="3"/>
      <c r="BS11" s="22">
        <f t="shared" si="50"/>
        <v>-0.27698717806834289</v>
      </c>
      <c r="BT11" s="22">
        <f t="shared" si="51"/>
        <v>-0.5954820202848069</v>
      </c>
      <c r="BU11" s="22">
        <f t="shared" si="52"/>
        <v>0</v>
      </c>
      <c r="BV11" s="22">
        <f t="shared" si="53"/>
        <v>-0.70856397124109738</v>
      </c>
      <c r="BW11" s="3"/>
      <c r="BX11" s="7"/>
      <c r="BY11" t="str">
        <f t="shared" si="3"/>
        <v>42019</v>
      </c>
      <c r="CQ11" s="15">
        <v>39091</v>
      </c>
      <c r="CR11" s="16">
        <v>3911.4</v>
      </c>
    </row>
    <row r="12" spans="1:96">
      <c r="A12" s="2">
        <v>43570</v>
      </c>
      <c r="B12" s="2">
        <v>43570</v>
      </c>
      <c r="C12">
        <v>-19125</v>
      </c>
      <c r="D12">
        <v>0</v>
      </c>
      <c r="E12">
        <v>-19125</v>
      </c>
      <c r="J12" s="3">
        <f t="shared" si="4"/>
        <v>-19125</v>
      </c>
      <c r="L12" s="3">
        <f t="shared" si="54"/>
        <v>30831204</v>
      </c>
      <c r="M12" s="4">
        <f t="shared" si="5"/>
        <v>-6.1992855894664846E-4</v>
      </c>
      <c r="N12" s="4">
        <f t="shared" si="6"/>
        <v>-6.3750000000000005E-4</v>
      </c>
      <c r="P12" s="3">
        <f t="shared" si="7"/>
        <v>-239279.25</v>
      </c>
      <c r="Q12" s="3">
        <f t="shared" si="8"/>
        <v>31070483.25</v>
      </c>
      <c r="R12" s="6">
        <f t="shared" si="9"/>
        <v>-7.7011756809414926E-3</v>
      </c>
      <c r="S12" s="6">
        <f t="shared" si="10"/>
        <v>-7.704751526016889E-3</v>
      </c>
      <c r="T12" s="6"/>
      <c r="U12" s="6"/>
      <c r="V12" s="3">
        <f t="shared" si="55"/>
        <v>76076.563193661263</v>
      </c>
      <c r="W12" s="7">
        <f t="shared" si="11"/>
        <v>46.899999999999636</v>
      </c>
      <c r="X12" s="7">
        <f t="shared" si="17"/>
        <v>11690.35</v>
      </c>
      <c r="Y12" s="3">
        <f t="shared" si="18"/>
        <v>29941476.283167705</v>
      </c>
      <c r="Z12" s="3">
        <f t="shared" si="12"/>
        <v>60772680.283167705</v>
      </c>
      <c r="AA12" s="2">
        <f t="shared" si="19"/>
        <v>43570</v>
      </c>
      <c r="AB12" s="7">
        <f t="shared" si="20"/>
        <v>102.77068</v>
      </c>
      <c r="AC12" s="7">
        <f t="shared" si="21"/>
        <v>99.804920943892355</v>
      </c>
      <c r="AD12" s="7">
        <f t="shared" si="22"/>
        <v>101.28780047194617</v>
      </c>
      <c r="AE12" s="7"/>
      <c r="AF12" s="7">
        <f t="shared" si="56"/>
        <v>56951.563193661263</v>
      </c>
      <c r="AG12" s="3">
        <f t="shared" si="23"/>
        <v>30794138.979339547</v>
      </c>
      <c r="AH12" s="7">
        <f t="shared" si="24"/>
        <v>-37065.020660452545</v>
      </c>
      <c r="AI12" s="7"/>
      <c r="AJ12" s="7"/>
      <c r="AK12" s="7"/>
      <c r="AL12" s="3">
        <f t="shared" si="25"/>
        <v>40843347.612433061</v>
      </c>
      <c r="AM12" s="3">
        <f t="shared" si="26"/>
        <v>18962934.979339547</v>
      </c>
      <c r="AN12" s="3">
        <f t="shared" si="27"/>
        <v>19049208.633093532</v>
      </c>
      <c r="AO12" s="3">
        <f t="shared" si="28"/>
        <v>831204</v>
      </c>
      <c r="AP12" s="3">
        <f t="shared" si="29"/>
        <v>30831204</v>
      </c>
      <c r="AQ12" s="7"/>
      <c r="AR12" s="40">
        <f t="shared" si="57"/>
        <v>76076.563193661263</v>
      </c>
      <c r="AS12" s="5">
        <f t="shared" si="15"/>
        <v>-19125</v>
      </c>
      <c r="AT12" s="5">
        <f t="shared" si="30"/>
        <v>5467.625899280576</v>
      </c>
      <c r="AU12" s="5">
        <f t="shared" si="31"/>
        <v>62419.189092941837</v>
      </c>
      <c r="AV12" s="5">
        <f t="shared" si="32"/>
        <v>843347.61243307288</v>
      </c>
      <c r="AW12" s="3"/>
      <c r="AX12" s="4">
        <f t="shared" si="33"/>
        <v>1.5305975490547564E-3</v>
      </c>
      <c r="AY12" s="4">
        <f t="shared" si="34"/>
        <v>4.0280157513451452E-3</v>
      </c>
      <c r="AZ12" s="4">
        <f t="shared" si="35"/>
        <v>2.871088142405971E-4</v>
      </c>
      <c r="BA12" s="4">
        <f t="shared" si="36"/>
        <v>-6.1992855894664846E-4</v>
      </c>
      <c r="BB12" s="3"/>
      <c r="BC12" s="2">
        <f t="shared" si="37"/>
        <v>43570</v>
      </c>
      <c r="BD12" s="22">
        <f t="shared" si="38"/>
        <v>102.10836903108265</v>
      </c>
      <c r="BE12" s="22">
        <f t="shared" si="39"/>
        <v>99.804920943892355</v>
      </c>
      <c r="BF12" s="22">
        <f t="shared" si="40"/>
        <v>100.25899280575543</v>
      </c>
      <c r="BG12" s="22">
        <f t="shared" si="41"/>
        <v>102.77068</v>
      </c>
      <c r="BH12" s="22"/>
      <c r="BI12" s="3">
        <f t="shared" si="42"/>
        <v>40894200.114230148</v>
      </c>
      <c r="BJ12" s="3">
        <f t="shared" si="43"/>
        <v>19000000</v>
      </c>
      <c r="BK12" s="3">
        <f t="shared" si="44"/>
        <v>19049208.633093532</v>
      </c>
      <c r="BL12" s="3">
        <f t="shared" si="45"/>
        <v>31070483.25</v>
      </c>
      <c r="BM12" s="22"/>
      <c r="BN12" s="3">
        <f t="shared" si="46"/>
        <v>-50852.501797085315</v>
      </c>
      <c r="BO12" s="3">
        <f t="shared" si="47"/>
        <v>-37065.02066045205</v>
      </c>
      <c r="BP12" s="3">
        <f t="shared" si="48"/>
        <v>0</v>
      </c>
      <c r="BQ12" s="3">
        <f t="shared" si="49"/>
        <v>-239279.25</v>
      </c>
      <c r="BR12" s="3"/>
      <c r="BS12" s="22">
        <f t="shared" si="50"/>
        <v>-0.12435137905873828</v>
      </c>
      <c r="BT12" s="22">
        <f t="shared" si="51"/>
        <v>-0.19507905610764237</v>
      </c>
      <c r="BU12" s="22">
        <f t="shared" si="52"/>
        <v>0</v>
      </c>
      <c r="BV12" s="22">
        <f t="shared" si="53"/>
        <v>-0.77011756809414922</v>
      </c>
      <c r="BW12" s="3"/>
      <c r="BX12" s="7"/>
      <c r="BY12" t="str">
        <f t="shared" si="3"/>
        <v>42019</v>
      </c>
      <c r="CQ12" s="15">
        <v>39092</v>
      </c>
      <c r="CR12" s="16">
        <v>3850.3</v>
      </c>
    </row>
    <row r="13" spans="1:96">
      <c r="A13" s="2">
        <v>43571</v>
      </c>
      <c r="B13" s="2">
        <v>43571</v>
      </c>
      <c r="C13">
        <v>1029830</v>
      </c>
      <c r="D13">
        <v>0</v>
      </c>
      <c r="E13">
        <v>1029830</v>
      </c>
      <c r="J13" s="3">
        <f t="shared" si="4"/>
        <v>1029830</v>
      </c>
      <c r="L13" s="3">
        <f t="shared" si="54"/>
        <v>31861034</v>
      </c>
      <c r="M13" s="4">
        <f t="shared" si="5"/>
        <v>3.3402198629674015E-2</v>
      </c>
      <c r="N13" s="4">
        <f t="shared" si="6"/>
        <v>3.4327666666666666E-2</v>
      </c>
      <c r="P13" s="3">
        <f t="shared" si="7"/>
        <v>0</v>
      </c>
      <c r="Q13" s="3">
        <f t="shared" si="8"/>
        <v>31861034</v>
      </c>
      <c r="R13" s="6">
        <f t="shared" si="9"/>
        <v>0</v>
      </c>
      <c r="S13" s="6">
        <f t="shared" si="10"/>
        <v>0</v>
      </c>
      <c r="T13" s="6"/>
      <c r="U13" s="6"/>
      <c r="V13" s="3">
        <f t="shared" si="55"/>
        <v>157019.43106921986</v>
      </c>
      <c r="W13" s="7">
        <f t="shared" si="11"/>
        <v>96.799999999999272</v>
      </c>
      <c r="X13" s="7">
        <f t="shared" si="17"/>
        <v>11787.15</v>
      </c>
      <c r="Y13" s="3">
        <f t="shared" si="18"/>
        <v>30189401.700645421</v>
      </c>
      <c r="Z13" s="3">
        <f t="shared" si="12"/>
        <v>62050435.700645417</v>
      </c>
      <c r="AA13" s="2">
        <f t="shared" si="19"/>
        <v>43571</v>
      </c>
      <c r="AB13" s="7">
        <f t="shared" si="20"/>
        <v>106.20344666666665</v>
      </c>
      <c r="AC13" s="7">
        <f t="shared" si="21"/>
        <v>100.63133900215139</v>
      </c>
      <c r="AD13" s="7">
        <f t="shared" si="22"/>
        <v>103.41739283440903</v>
      </c>
      <c r="AE13" s="7"/>
      <c r="AF13" s="7">
        <f t="shared" si="56"/>
        <v>1186849.43106922</v>
      </c>
      <c r="AG13" s="3">
        <f t="shared" si="23"/>
        <v>31980988.410408769</v>
      </c>
      <c r="AH13" s="7">
        <f t="shared" si="24"/>
        <v>119954.4104087688</v>
      </c>
      <c r="AI13" s="7"/>
      <c r="AJ13" s="7"/>
      <c r="AK13" s="7"/>
      <c r="AL13" s="3">
        <f t="shared" si="25"/>
        <v>42035664.669401564</v>
      </c>
      <c r="AM13" s="3">
        <f t="shared" si="26"/>
        <v>19119954.410408769</v>
      </c>
      <c r="AN13" s="3">
        <f t="shared" si="27"/>
        <v>19054676.258992814</v>
      </c>
      <c r="AO13" s="3">
        <f t="shared" si="28"/>
        <v>1861034</v>
      </c>
      <c r="AP13" s="3">
        <f t="shared" si="29"/>
        <v>31861034</v>
      </c>
      <c r="AQ13" s="7"/>
      <c r="AR13" s="40">
        <f t="shared" si="57"/>
        <v>157019.43106921986</v>
      </c>
      <c r="AS13" s="5">
        <f t="shared" si="15"/>
        <v>1029830</v>
      </c>
      <c r="AT13" s="5">
        <f t="shared" si="30"/>
        <v>5467.625899280576</v>
      </c>
      <c r="AU13" s="5">
        <f t="shared" si="31"/>
        <v>1192317.0569685006</v>
      </c>
      <c r="AV13" s="5">
        <f t="shared" si="32"/>
        <v>2035664.6694015735</v>
      </c>
      <c r="AW13" s="3"/>
      <c r="AX13" s="4">
        <f t="shared" si="33"/>
        <v>2.9192442017302939E-2</v>
      </c>
      <c r="AY13" s="4">
        <f t="shared" si="34"/>
        <v>8.2803337795702668E-3</v>
      </c>
      <c r="AZ13" s="4">
        <f t="shared" si="35"/>
        <v>2.870264064293914E-4</v>
      </c>
      <c r="BA13" s="4">
        <f t="shared" si="36"/>
        <v>3.3402198629674015E-2</v>
      </c>
      <c r="BB13" s="3"/>
      <c r="BC13" s="2">
        <f t="shared" si="37"/>
        <v>43571</v>
      </c>
      <c r="BD13" s="22">
        <f t="shared" si="38"/>
        <v>105.08916167350391</v>
      </c>
      <c r="BE13" s="22">
        <f t="shared" si="39"/>
        <v>100.63133900215142</v>
      </c>
      <c r="BF13" s="22">
        <f t="shared" si="40"/>
        <v>100.28776978417271</v>
      </c>
      <c r="BG13" s="22">
        <f t="shared" si="41"/>
        <v>106.20344666666665</v>
      </c>
      <c r="BH13" s="22"/>
      <c r="BI13" s="3">
        <f t="shared" si="42"/>
        <v>42035664.669401564</v>
      </c>
      <c r="BJ13" s="3">
        <f t="shared" si="43"/>
        <v>19119954.410408769</v>
      </c>
      <c r="BK13" s="3">
        <f t="shared" si="44"/>
        <v>19054676.258992814</v>
      </c>
      <c r="BL13" s="3">
        <f t="shared" si="45"/>
        <v>31861034</v>
      </c>
      <c r="BM13" s="22"/>
      <c r="BN13" s="3">
        <f t="shared" si="46"/>
        <v>0</v>
      </c>
      <c r="BO13" s="3">
        <f t="shared" si="47"/>
        <v>0</v>
      </c>
      <c r="BP13" s="3">
        <f t="shared" si="48"/>
        <v>0</v>
      </c>
      <c r="BQ13" s="3">
        <f t="shared" si="49"/>
        <v>0</v>
      </c>
      <c r="BR13" s="3"/>
      <c r="BS13" s="22">
        <f t="shared" si="50"/>
        <v>0</v>
      </c>
      <c r="BT13" s="22">
        <f t="shared" si="51"/>
        <v>0</v>
      </c>
      <c r="BU13" s="22">
        <f t="shared" si="52"/>
        <v>0</v>
      </c>
      <c r="BV13" s="22">
        <f t="shared" si="53"/>
        <v>0</v>
      </c>
      <c r="BW13" s="3"/>
      <c r="BX13" s="7"/>
      <c r="BY13" t="str">
        <f t="shared" si="3"/>
        <v>42019</v>
      </c>
      <c r="CQ13" s="15">
        <v>39093</v>
      </c>
      <c r="CR13" s="16">
        <v>3942.25</v>
      </c>
    </row>
    <row r="14" spans="1:96">
      <c r="A14" s="2">
        <v>43573</v>
      </c>
      <c r="B14" s="2">
        <v>43573</v>
      </c>
      <c r="C14">
        <v>-376894</v>
      </c>
      <c r="D14">
        <v>0</v>
      </c>
      <c r="E14">
        <v>-376894</v>
      </c>
      <c r="J14" s="3">
        <f t="shared" si="4"/>
        <v>-376894</v>
      </c>
      <c r="L14" s="3">
        <f t="shared" si="54"/>
        <v>31484140</v>
      </c>
      <c r="M14" s="4">
        <f t="shared" si="5"/>
        <v>-1.182930849011366E-2</v>
      </c>
      <c r="N14" s="4">
        <f t="shared" si="6"/>
        <v>-1.2563133333333334E-2</v>
      </c>
      <c r="P14" s="3">
        <f t="shared" si="7"/>
        <v>-376894</v>
      </c>
      <c r="Q14" s="3">
        <f t="shared" si="8"/>
        <v>31861034</v>
      </c>
      <c r="R14" s="6">
        <f t="shared" si="9"/>
        <v>-1.182930849011366E-2</v>
      </c>
      <c r="S14" s="6">
        <f t="shared" si="10"/>
        <v>-1.182930849011366E-2</v>
      </c>
      <c r="T14" s="6"/>
      <c r="U14" s="6"/>
      <c r="V14" s="3">
        <f t="shared" si="55"/>
        <v>-55719.188607725206</v>
      </c>
      <c r="W14" s="7">
        <f t="shared" si="11"/>
        <v>-34.350000000000364</v>
      </c>
      <c r="X14" s="7">
        <f t="shared" si="17"/>
        <v>11752.8</v>
      </c>
      <c r="Y14" s="3">
        <f t="shared" si="18"/>
        <v>30101424.034422696</v>
      </c>
      <c r="Z14" s="3">
        <f t="shared" si="12"/>
        <v>61585564.034422696</v>
      </c>
      <c r="AA14" s="2">
        <f t="shared" si="19"/>
        <v>43573</v>
      </c>
      <c r="AB14" s="7">
        <f t="shared" si="20"/>
        <v>104.94713333333334</v>
      </c>
      <c r="AC14" s="7">
        <f t="shared" si="21"/>
        <v>100.33808011474233</v>
      </c>
      <c r="AD14" s="7">
        <f t="shared" si="22"/>
        <v>102.64260672403782</v>
      </c>
      <c r="AE14" s="7"/>
      <c r="AF14" s="7">
        <f t="shared" si="56"/>
        <v>-432613.1886077252</v>
      </c>
      <c r="AG14" s="3">
        <f t="shared" si="23"/>
        <v>31548375.221801043</v>
      </c>
      <c r="AH14" s="7">
        <f t="shared" si="24"/>
        <v>64235.221801042557</v>
      </c>
      <c r="AI14" s="7"/>
      <c r="AJ14" s="7"/>
      <c r="AK14" s="7"/>
      <c r="AL14" s="3">
        <f t="shared" si="25"/>
        <v>41608519.106693119</v>
      </c>
      <c r="AM14" s="3">
        <f t="shared" si="26"/>
        <v>19064235.221801043</v>
      </c>
      <c r="AN14" s="3">
        <f t="shared" si="27"/>
        <v>19060143.884892095</v>
      </c>
      <c r="AO14" s="3">
        <f t="shared" si="28"/>
        <v>1484140</v>
      </c>
      <c r="AP14" s="3">
        <f t="shared" si="29"/>
        <v>31484140</v>
      </c>
      <c r="AQ14" s="7"/>
      <c r="AR14" s="40">
        <f t="shared" si="57"/>
        <v>-55719.188607725206</v>
      </c>
      <c r="AS14" s="5">
        <f t="shared" si="15"/>
        <v>-376894</v>
      </c>
      <c r="AT14" s="5">
        <f t="shared" si="30"/>
        <v>5467.625899280576</v>
      </c>
      <c r="AU14" s="5">
        <f t="shared" si="31"/>
        <v>-427145.5627084446</v>
      </c>
      <c r="AV14" s="5">
        <f t="shared" si="32"/>
        <v>1608519.1066931288</v>
      </c>
      <c r="AW14" s="3"/>
      <c r="AX14" s="4">
        <f t="shared" si="33"/>
        <v>-1.0161503715186183E-2</v>
      </c>
      <c r="AY14" s="4">
        <f t="shared" si="34"/>
        <v>-2.914190453163009E-3</v>
      </c>
      <c r="AZ14" s="4">
        <f t="shared" si="35"/>
        <v>2.8694404591104723E-4</v>
      </c>
      <c r="BA14" s="4">
        <f t="shared" si="36"/>
        <v>-1.182930849011366E-2</v>
      </c>
      <c r="BB14" s="3"/>
      <c r="BC14" s="2">
        <f t="shared" si="37"/>
        <v>43573</v>
      </c>
      <c r="BD14" s="22">
        <f t="shared" si="38"/>
        <v>104.02129776673279</v>
      </c>
      <c r="BE14" s="22">
        <f t="shared" si="39"/>
        <v>100.33808011474233</v>
      </c>
      <c r="BF14" s="22">
        <f t="shared" si="40"/>
        <v>100.31654676258997</v>
      </c>
      <c r="BG14" s="22">
        <f t="shared" si="41"/>
        <v>104.94713333333334</v>
      </c>
      <c r="BH14" s="22"/>
      <c r="BI14" s="3">
        <f t="shared" si="42"/>
        <v>42035664.669401564</v>
      </c>
      <c r="BJ14" s="3">
        <f t="shared" si="43"/>
        <v>19119954.410408769</v>
      </c>
      <c r="BK14" s="3">
        <f t="shared" si="44"/>
        <v>19060143.884892095</v>
      </c>
      <c r="BL14" s="3">
        <f t="shared" si="45"/>
        <v>31861034</v>
      </c>
      <c r="BM14" s="22"/>
      <c r="BN14" s="3">
        <f t="shared" si="46"/>
        <v>-427145.5627084446</v>
      </c>
      <c r="BO14" s="3">
        <f t="shared" si="47"/>
        <v>-55719.188607725206</v>
      </c>
      <c r="BP14" s="3">
        <f t="shared" si="48"/>
        <v>0</v>
      </c>
      <c r="BQ14" s="3">
        <f t="shared" si="49"/>
        <v>-376894</v>
      </c>
      <c r="BR14" s="3"/>
      <c r="BS14" s="22">
        <f t="shared" si="50"/>
        <v>-1.0161503715186184</v>
      </c>
      <c r="BT14" s="22">
        <f t="shared" si="51"/>
        <v>-0.29141904531630092</v>
      </c>
      <c r="BU14" s="22">
        <f t="shared" si="52"/>
        <v>0</v>
      </c>
      <c r="BV14" s="22">
        <f t="shared" si="53"/>
        <v>-1.1829308490113659</v>
      </c>
      <c r="BW14" s="3"/>
      <c r="BX14" s="7"/>
      <c r="BY14" t="str">
        <f t="shared" si="3"/>
        <v>42019</v>
      </c>
      <c r="CQ14" s="15">
        <v>39094</v>
      </c>
      <c r="CR14" s="16">
        <v>4052.45</v>
      </c>
    </row>
    <row r="15" spans="1:96">
      <c r="A15" s="2">
        <v>43577</v>
      </c>
      <c r="B15" s="2">
        <v>43577</v>
      </c>
      <c r="C15">
        <v>-181767.25</v>
      </c>
      <c r="D15">
        <v>0</v>
      </c>
      <c r="E15">
        <v>-181767.25</v>
      </c>
      <c r="J15" s="3">
        <f t="shared" si="4"/>
        <v>-181767.25</v>
      </c>
      <c r="L15" s="3">
        <f t="shared" si="54"/>
        <v>31302372.75</v>
      </c>
      <c r="M15" s="4">
        <f t="shared" si="5"/>
        <v>-5.7732956974527495E-3</v>
      </c>
      <c r="N15" s="4">
        <f t="shared" si="6"/>
        <v>-6.0589083333333332E-3</v>
      </c>
      <c r="P15" s="3">
        <f t="shared" si="7"/>
        <v>-558661.25</v>
      </c>
      <c r="Q15" s="3">
        <f t="shared" si="8"/>
        <v>31861034</v>
      </c>
      <c r="R15" s="6">
        <f t="shared" si="9"/>
        <v>-1.7534310091756596E-2</v>
      </c>
      <c r="S15" s="6">
        <f t="shared" si="10"/>
        <v>-1.7602604187566408E-2</v>
      </c>
      <c r="T15" s="6"/>
      <c r="U15" s="6"/>
      <c r="V15" s="3">
        <f t="shared" si="55"/>
        <v>-256859.7821261459</v>
      </c>
      <c r="W15" s="7">
        <f t="shared" si="11"/>
        <v>-158.34999999999854</v>
      </c>
      <c r="X15" s="7">
        <f t="shared" si="17"/>
        <v>11594.45</v>
      </c>
      <c r="Y15" s="3">
        <f t="shared" si="18"/>
        <v>29695855.957381412</v>
      </c>
      <c r="Z15" s="3">
        <f t="shared" si="12"/>
        <v>60998228.707381412</v>
      </c>
      <c r="AA15" s="2">
        <f t="shared" si="19"/>
        <v>43577</v>
      </c>
      <c r="AB15" s="7">
        <f t="shared" si="20"/>
        <v>104.34124250000001</v>
      </c>
      <c r="AC15" s="7">
        <f t="shared" si="21"/>
        <v>98.986186524604719</v>
      </c>
      <c r="AD15" s="7">
        <f t="shared" si="22"/>
        <v>101.66371451230236</v>
      </c>
      <c r="AE15" s="7"/>
      <c r="AF15" s="7">
        <f t="shared" si="56"/>
        <v>-438627.0321261459</v>
      </c>
      <c r="AG15" s="3">
        <f t="shared" si="23"/>
        <v>31109748.189674895</v>
      </c>
      <c r="AH15" s="7">
        <f t="shared" si="24"/>
        <v>-192624.56032510474</v>
      </c>
      <c r="AI15" s="7"/>
      <c r="AJ15" s="7"/>
      <c r="AK15" s="7"/>
      <c r="AL15" s="3">
        <f t="shared" si="25"/>
        <v>41175359.700466253</v>
      </c>
      <c r="AM15" s="3">
        <f t="shared" si="26"/>
        <v>18807375.439674895</v>
      </c>
      <c r="AN15" s="3">
        <f t="shared" si="27"/>
        <v>19065611.510791376</v>
      </c>
      <c r="AO15" s="3">
        <f t="shared" si="28"/>
        <v>1302372.75</v>
      </c>
      <c r="AP15" s="3">
        <f t="shared" si="29"/>
        <v>31302372.75</v>
      </c>
      <c r="AQ15" s="7"/>
      <c r="AR15" s="40">
        <f t="shared" si="57"/>
        <v>-256859.7821261459</v>
      </c>
      <c r="AS15" s="5">
        <f t="shared" si="15"/>
        <v>-181767.25</v>
      </c>
      <c r="AT15" s="5">
        <f t="shared" si="30"/>
        <v>5467.625899280576</v>
      </c>
      <c r="AU15" s="5">
        <f t="shared" si="31"/>
        <v>-433159.40622686531</v>
      </c>
      <c r="AV15" s="5">
        <f t="shared" si="32"/>
        <v>1175359.7004662636</v>
      </c>
      <c r="AW15" s="3"/>
      <c r="AX15" s="4">
        <f t="shared" si="33"/>
        <v>-1.0410353829612445E-2</v>
      </c>
      <c r="AY15" s="4">
        <f t="shared" si="34"/>
        <v>-1.3473385065686351E-2</v>
      </c>
      <c r="AZ15" s="4">
        <f t="shared" si="35"/>
        <v>2.8686173264486509E-4</v>
      </c>
      <c r="BA15" s="4">
        <f t="shared" si="36"/>
        <v>-5.7732956974527495E-3</v>
      </c>
      <c r="BB15" s="3"/>
      <c r="BC15" s="2">
        <f t="shared" si="37"/>
        <v>43577</v>
      </c>
      <c r="BD15" s="22">
        <f t="shared" si="38"/>
        <v>102.93839925116563</v>
      </c>
      <c r="BE15" s="22">
        <f t="shared" si="39"/>
        <v>98.986186524604719</v>
      </c>
      <c r="BF15" s="22">
        <f t="shared" si="40"/>
        <v>100.34532374100723</v>
      </c>
      <c r="BG15" s="22">
        <f t="shared" si="41"/>
        <v>104.34124250000001</v>
      </c>
      <c r="BH15" s="22"/>
      <c r="BI15" s="3">
        <f t="shared" si="42"/>
        <v>42035664.669401564</v>
      </c>
      <c r="BJ15" s="3">
        <f t="shared" si="43"/>
        <v>19119954.410408769</v>
      </c>
      <c r="BK15" s="3">
        <f t="shared" si="44"/>
        <v>19065611.510791376</v>
      </c>
      <c r="BL15" s="3">
        <f t="shared" si="45"/>
        <v>31861034</v>
      </c>
      <c r="BM15" s="22"/>
      <c r="BN15" s="3">
        <f t="shared" si="46"/>
        <v>-860304.96893530991</v>
      </c>
      <c r="BO15" s="3">
        <f t="shared" si="47"/>
        <v>-312578.9707338711</v>
      </c>
      <c r="BP15" s="3">
        <f t="shared" si="48"/>
        <v>0</v>
      </c>
      <c r="BQ15" s="3">
        <f t="shared" si="49"/>
        <v>-558661.25</v>
      </c>
      <c r="BR15" s="3"/>
      <c r="BS15" s="22">
        <f t="shared" si="50"/>
        <v>-2.0466072695682622</v>
      </c>
      <c r="BT15" s="22">
        <f t="shared" si="51"/>
        <v>-1.6348311508719147</v>
      </c>
      <c r="BU15" s="22">
        <f t="shared" si="52"/>
        <v>0</v>
      </c>
      <c r="BV15" s="22">
        <f t="shared" si="53"/>
        <v>-1.7534310091756595</v>
      </c>
      <c r="BW15" s="3"/>
      <c r="BX15" s="7"/>
      <c r="BY15" t="str">
        <f t="shared" si="3"/>
        <v>42019</v>
      </c>
      <c r="CQ15" s="15">
        <v>39095</v>
      </c>
      <c r="CR15" s="16">
        <v>4052.45</v>
      </c>
    </row>
    <row r="16" spans="1:96">
      <c r="A16" s="2">
        <v>43578</v>
      </c>
      <c r="B16" s="2">
        <v>43578</v>
      </c>
      <c r="C16">
        <v>-154276</v>
      </c>
      <c r="D16">
        <v>0</v>
      </c>
      <c r="E16">
        <v>-154276</v>
      </c>
      <c r="J16" s="3">
        <f t="shared" si="4"/>
        <v>-154276</v>
      </c>
      <c r="L16" s="3">
        <f t="shared" si="54"/>
        <v>31148096.75</v>
      </c>
      <c r="M16" s="4">
        <f t="shared" si="5"/>
        <v>-4.9285720680711017E-3</v>
      </c>
      <c r="N16" s="4">
        <f t="shared" si="6"/>
        <v>-5.1425333333333335E-3</v>
      </c>
      <c r="P16" s="3">
        <f t="shared" si="7"/>
        <v>-712937.25</v>
      </c>
      <c r="Q16" s="3">
        <f t="shared" si="8"/>
        <v>31861034</v>
      </c>
      <c r="R16" s="6">
        <f t="shared" si="9"/>
        <v>-2.2376463048876569E-2</v>
      </c>
      <c r="S16" s="6">
        <f t="shared" si="10"/>
        <v>-2.2531176255637511E-2</v>
      </c>
      <c r="T16" s="6"/>
      <c r="U16" s="6"/>
      <c r="V16" s="3">
        <f t="shared" si="55"/>
        <v>-30008.878871700304</v>
      </c>
      <c r="W16" s="7">
        <f t="shared" si="11"/>
        <v>-18.5</v>
      </c>
      <c r="X16" s="7">
        <f t="shared" si="17"/>
        <v>11575.95</v>
      </c>
      <c r="Y16" s="3">
        <f t="shared" si="18"/>
        <v>29648473.517057676</v>
      </c>
      <c r="Z16" s="3">
        <f t="shared" si="12"/>
        <v>60796570.267057672</v>
      </c>
      <c r="AA16" s="2">
        <f t="shared" si="19"/>
        <v>43578</v>
      </c>
      <c r="AB16" s="7">
        <f t="shared" si="20"/>
        <v>103.82698916666666</v>
      </c>
      <c r="AC16" s="7">
        <f t="shared" si="21"/>
        <v>98.828245056858918</v>
      </c>
      <c r="AD16" s="7">
        <f t="shared" si="22"/>
        <v>101.32761711176279</v>
      </c>
      <c r="AE16" s="7"/>
      <c r="AF16" s="7">
        <f t="shared" si="56"/>
        <v>-184284.87887170032</v>
      </c>
      <c r="AG16" s="3">
        <f t="shared" si="23"/>
        <v>30925463.310803194</v>
      </c>
      <c r="AH16" s="7">
        <f t="shared" si="24"/>
        <v>-222633.4391968064</v>
      </c>
      <c r="AI16" s="7"/>
      <c r="AJ16" s="7"/>
      <c r="AK16" s="7"/>
      <c r="AL16" s="3">
        <f t="shared" si="25"/>
        <v>40996542.447493836</v>
      </c>
      <c r="AM16" s="3">
        <f t="shared" si="26"/>
        <v>18777366.560803194</v>
      </c>
      <c r="AN16" s="3">
        <f t="shared" si="27"/>
        <v>19071079.136690658</v>
      </c>
      <c r="AO16" s="3">
        <f t="shared" si="28"/>
        <v>1148096.75</v>
      </c>
      <c r="AP16" s="3">
        <f t="shared" si="29"/>
        <v>31148096.75</v>
      </c>
      <c r="AQ16" s="7"/>
      <c r="AR16" s="40">
        <f t="shared" si="57"/>
        <v>-30008.878871700304</v>
      </c>
      <c r="AS16" s="5">
        <f t="shared" si="15"/>
        <v>-154276</v>
      </c>
      <c r="AT16" s="5">
        <f t="shared" si="30"/>
        <v>5467.625899280576</v>
      </c>
      <c r="AU16" s="5">
        <f t="shared" si="31"/>
        <v>-178817.25297241975</v>
      </c>
      <c r="AV16" s="5">
        <f t="shared" si="32"/>
        <v>996542.44749384385</v>
      </c>
      <c r="AW16" s="3"/>
      <c r="AX16" s="4">
        <f t="shared" si="33"/>
        <v>-4.3428218787459651E-3</v>
      </c>
      <c r="AY16" s="4">
        <f t="shared" si="34"/>
        <v>-1.5955909939669413E-3</v>
      </c>
      <c r="AZ16" s="4">
        <f t="shared" si="35"/>
        <v>2.8677946659019202E-4</v>
      </c>
      <c r="BA16" s="4">
        <f t="shared" si="36"/>
        <v>-4.9285720680711017E-3</v>
      </c>
      <c r="BB16" s="3"/>
      <c r="BC16" s="2">
        <f t="shared" si="37"/>
        <v>43578</v>
      </c>
      <c r="BD16" s="22">
        <f t="shared" si="38"/>
        <v>102.49135611873459</v>
      </c>
      <c r="BE16" s="22">
        <f t="shared" si="39"/>
        <v>98.828245056858904</v>
      </c>
      <c r="BF16" s="22">
        <f t="shared" si="40"/>
        <v>100.37410071942452</v>
      </c>
      <c r="BG16" s="22">
        <f t="shared" si="41"/>
        <v>103.82698916666666</v>
      </c>
      <c r="BH16" s="22"/>
      <c r="BI16" s="3">
        <f t="shared" si="42"/>
        <v>42035664.669401564</v>
      </c>
      <c r="BJ16" s="3">
        <f t="shared" si="43"/>
        <v>19119954.410408769</v>
      </c>
      <c r="BK16" s="3">
        <f t="shared" si="44"/>
        <v>19071079.136690658</v>
      </c>
      <c r="BL16" s="3">
        <f t="shared" si="45"/>
        <v>31861034</v>
      </c>
      <c r="BM16" s="22"/>
      <c r="BN16" s="3">
        <f t="shared" si="46"/>
        <v>-1039122.2219077296</v>
      </c>
      <c r="BO16" s="3">
        <f t="shared" si="47"/>
        <v>-342587.84960557142</v>
      </c>
      <c r="BP16" s="3">
        <f t="shared" si="48"/>
        <v>0</v>
      </c>
      <c r="BQ16" s="3">
        <f t="shared" si="49"/>
        <v>-712937.25</v>
      </c>
      <c r="BR16" s="3"/>
      <c r="BS16" s="22">
        <f t="shared" si="50"/>
        <v>-2.472001406615377</v>
      </c>
      <c r="BT16" s="22">
        <f t="shared" si="51"/>
        <v>-1.791781728407621</v>
      </c>
      <c r="BU16" s="22">
        <f t="shared" si="52"/>
        <v>0</v>
      </c>
      <c r="BV16" s="22">
        <f t="shared" si="53"/>
        <v>-2.2376463048876567</v>
      </c>
      <c r="BW16" s="3"/>
      <c r="BX16" s="7"/>
      <c r="BY16" t="str">
        <f t="shared" si="3"/>
        <v>42019</v>
      </c>
      <c r="CQ16" s="15">
        <v>39096</v>
      </c>
      <c r="CR16" s="16">
        <v>4052.45</v>
      </c>
    </row>
    <row r="17" spans="1:96">
      <c r="A17" s="2">
        <v>43579</v>
      </c>
      <c r="B17" s="2">
        <v>43579</v>
      </c>
      <c r="C17">
        <v>47406.5</v>
      </c>
      <c r="D17">
        <v>0</v>
      </c>
      <c r="E17">
        <v>47406.5</v>
      </c>
      <c r="J17" s="3">
        <f t="shared" si="4"/>
        <v>47406.5</v>
      </c>
      <c r="L17" s="3">
        <f t="shared" si="54"/>
        <v>31195503.25</v>
      </c>
      <c r="M17" s="4">
        <f t="shared" si="5"/>
        <v>1.5219710013261083E-3</v>
      </c>
      <c r="N17" s="4">
        <f t="shared" si="6"/>
        <v>1.5802166666666667E-3</v>
      </c>
      <c r="P17" s="3">
        <f t="shared" si="7"/>
        <v>-665530.75</v>
      </c>
      <c r="Q17" s="3">
        <f t="shared" si="8"/>
        <v>31861034</v>
      </c>
      <c r="R17" s="6">
        <f t="shared" si="9"/>
        <v>-2.0888548375423095E-2</v>
      </c>
      <c r="S17" s="6">
        <f t="shared" si="10"/>
        <v>-2.1009205254311401E-2</v>
      </c>
      <c r="T17" s="6"/>
      <c r="U17" s="6"/>
      <c r="V17" s="3">
        <f t="shared" si="55"/>
        <v>243639.65440699205</v>
      </c>
      <c r="W17" s="7">
        <f t="shared" si="11"/>
        <v>150.19999999999891</v>
      </c>
      <c r="X17" s="7">
        <f t="shared" si="17"/>
        <v>11726.15</v>
      </c>
      <c r="Y17" s="3">
        <f t="shared" si="18"/>
        <v>30033167.70822661</v>
      </c>
      <c r="Z17" s="3">
        <f t="shared" si="12"/>
        <v>61228670.958226606</v>
      </c>
      <c r="AA17" s="2">
        <f t="shared" si="19"/>
        <v>43579</v>
      </c>
      <c r="AB17" s="7">
        <f t="shared" si="20"/>
        <v>103.98501083333333</v>
      </c>
      <c r="AC17" s="7">
        <f t="shared" si="21"/>
        <v>100.11055902742203</v>
      </c>
      <c r="AD17" s="7">
        <f t="shared" si="22"/>
        <v>102.04778493037767</v>
      </c>
      <c r="AE17" s="7"/>
      <c r="AF17" s="7">
        <f t="shared" si="56"/>
        <v>291046.15440699202</v>
      </c>
      <c r="AG17" s="3">
        <f t="shared" si="23"/>
        <v>31216509.465210184</v>
      </c>
      <c r="AH17" s="7">
        <f t="shared" si="24"/>
        <v>21006.215210184455</v>
      </c>
      <c r="AI17" s="7"/>
      <c r="AJ17" s="7"/>
      <c r="AK17" s="7"/>
      <c r="AL17" s="3">
        <f t="shared" si="25"/>
        <v>41293056.227800108</v>
      </c>
      <c r="AM17" s="3">
        <f t="shared" si="26"/>
        <v>19021006.215210184</v>
      </c>
      <c r="AN17" s="3">
        <f t="shared" si="27"/>
        <v>19076546.762589939</v>
      </c>
      <c r="AO17" s="3">
        <f t="shared" si="28"/>
        <v>1195503.25</v>
      </c>
      <c r="AP17" s="3">
        <f t="shared" si="29"/>
        <v>31195503.25</v>
      </c>
      <c r="AQ17" s="7"/>
      <c r="AR17" s="40">
        <f t="shared" si="57"/>
        <v>243639.65440699205</v>
      </c>
      <c r="AS17" s="5">
        <f t="shared" si="15"/>
        <v>47406.5</v>
      </c>
      <c r="AT17" s="5">
        <f t="shared" si="30"/>
        <v>5467.625899280576</v>
      </c>
      <c r="AU17" s="5">
        <f t="shared" si="31"/>
        <v>296513.78030627262</v>
      </c>
      <c r="AV17" s="5">
        <f t="shared" si="32"/>
        <v>1293056.2278001164</v>
      </c>
      <c r="AW17" s="3"/>
      <c r="AX17" s="4">
        <f t="shared" si="33"/>
        <v>7.2326533557319252E-3</v>
      </c>
      <c r="AY17" s="4">
        <f t="shared" si="34"/>
        <v>1.2975176983314452E-2</v>
      </c>
      <c r="AZ17" s="4">
        <f t="shared" si="35"/>
        <v>2.8669724770642187E-4</v>
      </c>
      <c r="BA17" s="4">
        <f t="shared" si="36"/>
        <v>1.5219710013261083E-3</v>
      </c>
      <c r="BB17" s="3"/>
      <c r="BC17" s="2">
        <f t="shared" si="37"/>
        <v>43579</v>
      </c>
      <c r="BD17" s="22">
        <f t="shared" si="38"/>
        <v>103.23264056950028</v>
      </c>
      <c r="BE17" s="22">
        <f t="shared" si="39"/>
        <v>100.11055902742203</v>
      </c>
      <c r="BF17" s="22">
        <f t="shared" si="40"/>
        <v>100.40287769784177</v>
      </c>
      <c r="BG17" s="22">
        <f t="shared" si="41"/>
        <v>103.98501083333333</v>
      </c>
      <c r="BH17" s="22"/>
      <c r="BI17" s="3">
        <f t="shared" si="42"/>
        <v>42035664.669401564</v>
      </c>
      <c r="BJ17" s="3">
        <f t="shared" si="43"/>
        <v>19119954.410408769</v>
      </c>
      <c r="BK17" s="3">
        <f t="shared" si="44"/>
        <v>19076546.762589939</v>
      </c>
      <c r="BL17" s="3">
        <f t="shared" si="45"/>
        <v>31861034</v>
      </c>
      <c r="BM17" s="22"/>
      <c r="BN17" s="3">
        <f t="shared" si="46"/>
        <v>-742608.44160145707</v>
      </c>
      <c r="BO17" s="3">
        <f t="shared" si="47"/>
        <v>-98948.195198579371</v>
      </c>
      <c r="BP17" s="3">
        <f t="shared" si="48"/>
        <v>0</v>
      </c>
      <c r="BQ17" s="3">
        <f t="shared" si="49"/>
        <v>-665530.75</v>
      </c>
      <c r="BR17" s="3"/>
      <c r="BS17" s="22">
        <f t="shared" si="50"/>
        <v>-1.7666152003111151</v>
      </c>
      <c r="BT17" s="22">
        <f t="shared" si="51"/>
        <v>-0.51751271511773411</v>
      </c>
      <c r="BU17" s="22">
        <f t="shared" si="52"/>
        <v>0</v>
      </c>
      <c r="BV17" s="22">
        <f t="shared" si="53"/>
        <v>-2.0888548375423097</v>
      </c>
      <c r="BW17" s="3"/>
      <c r="BX17" s="7"/>
      <c r="BY17" t="str">
        <f t="shared" si="3"/>
        <v>42019</v>
      </c>
      <c r="CQ17" s="15">
        <v>39097</v>
      </c>
      <c r="CR17" s="16">
        <v>4078.4</v>
      </c>
    </row>
    <row r="18" spans="1:96">
      <c r="A18" s="2">
        <v>43580</v>
      </c>
      <c r="B18" s="2">
        <v>43580</v>
      </c>
      <c r="C18">
        <v>89659.5</v>
      </c>
      <c r="D18">
        <v>0</v>
      </c>
      <c r="E18">
        <v>89659.5</v>
      </c>
      <c r="J18" s="3">
        <f t="shared" si="4"/>
        <v>89659.5</v>
      </c>
      <c r="L18" s="3">
        <f t="shared" si="54"/>
        <v>31285162.75</v>
      </c>
      <c r="M18" s="4">
        <f t="shared" si="5"/>
        <v>2.8741161596743917E-3</v>
      </c>
      <c r="N18" s="4">
        <f t="shared" si="6"/>
        <v>2.9886499999999998E-3</v>
      </c>
      <c r="P18" s="3">
        <f t="shared" si="7"/>
        <v>-575871.25</v>
      </c>
      <c r="Q18" s="3">
        <f t="shared" si="8"/>
        <v>31861034</v>
      </c>
      <c r="R18" s="6">
        <f t="shared" si="9"/>
        <v>-1.8074468330186649E-2</v>
      </c>
      <c r="S18" s="6">
        <f t="shared" si="10"/>
        <v>-1.813508909463701E-2</v>
      </c>
      <c r="T18" s="6"/>
      <c r="U18" s="6"/>
      <c r="V18" s="3">
        <f t="shared" si="55"/>
        <v>-136824.26663934765</v>
      </c>
      <c r="W18" s="7">
        <f t="shared" si="11"/>
        <v>-84.350000000000364</v>
      </c>
      <c r="X18" s="7">
        <f t="shared" si="17"/>
        <v>11641.8</v>
      </c>
      <c r="Y18" s="3">
        <f t="shared" si="18"/>
        <v>29817129.392480273</v>
      </c>
      <c r="Z18" s="3">
        <f t="shared" si="12"/>
        <v>61102292.142480269</v>
      </c>
      <c r="AA18" s="2">
        <f t="shared" si="19"/>
        <v>43580</v>
      </c>
      <c r="AB18" s="7">
        <f t="shared" si="20"/>
        <v>104.28387583333334</v>
      </c>
      <c r="AC18" s="7">
        <f t="shared" si="21"/>
        <v>99.39043130826758</v>
      </c>
      <c r="AD18" s="7">
        <f t="shared" si="22"/>
        <v>101.83715357080045</v>
      </c>
      <c r="AE18" s="7"/>
      <c r="AF18" s="7">
        <f t="shared" si="56"/>
        <v>-47164.766639347654</v>
      </c>
      <c r="AG18" s="3">
        <f t="shared" si="23"/>
        <v>31169344.698570836</v>
      </c>
      <c r="AH18" s="7">
        <f t="shared" si="24"/>
        <v>-115818.05142916366</v>
      </c>
      <c r="AI18" s="7"/>
      <c r="AJ18" s="7"/>
      <c r="AK18" s="7"/>
      <c r="AL18" s="3">
        <f t="shared" si="25"/>
        <v>41251359.087060042</v>
      </c>
      <c r="AM18" s="3">
        <f t="shared" si="26"/>
        <v>18884181.948570836</v>
      </c>
      <c r="AN18" s="3">
        <f t="shared" si="27"/>
        <v>19082014.38848922</v>
      </c>
      <c r="AO18" s="3">
        <f t="shared" si="28"/>
        <v>1285162.75</v>
      </c>
      <c r="AP18" s="3">
        <f t="shared" si="29"/>
        <v>31285162.75</v>
      </c>
      <c r="AQ18" s="7"/>
      <c r="AR18" s="40">
        <f t="shared" si="57"/>
        <v>-136824.26663934765</v>
      </c>
      <c r="AS18" s="5">
        <f t="shared" si="15"/>
        <v>89659.5</v>
      </c>
      <c r="AT18" s="5">
        <f t="shared" si="30"/>
        <v>5467.625899280576</v>
      </c>
      <c r="AU18" s="5">
        <f t="shared" si="31"/>
        <v>-41697.14074006708</v>
      </c>
      <c r="AV18" s="5">
        <f t="shared" si="32"/>
        <v>1251359.0870600494</v>
      </c>
      <c r="AW18" s="3"/>
      <c r="AX18" s="4">
        <f t="shared" si="33"/>
        <v>-1.0097857739092444E-3</v>
      </c>
      <c r="AY18" s="4">
        <f t="shared" si="34"/>
        <v>-7.1933243221347495E-3</v>
      </c>
      <c r="AZ18" s="4">
        <f t="shared" si="35"/>
        <v>2.8661507595299497E-4</v>
      </c>
      <c r="BA18" s="4">
        <f t="shared" si="36"/>
        <v>2.8741161596743917E-3</v>
      </c>
      <c r="BB18" s="3"/>
      <c r="BC18" s="2">
        <f t="shared" si="37"/>
        <v>43580</v>
      </c>
      <c r="BD18" s="22">
        <f t="shared" si="38"/>
        <v>103.1283977176501</v>
      </c>
      <c r="BE18" s="22">
        <f t="shared" si="39"/>
        <v>99.390431308267551</v>
      </c>
      <c r="BF18" s="22">
        <f t="shared" si="40"/>
        <v>100.43165467625906</v>
      </c>
      <c r="BG18" s="22">
        <f t="shared" si="41"/>
        <v>104.28387583333334</v>
      </c>
      <c r="BH18" s="22"/>
      <c r="BI18" s="3">
        <f t="shared" si="42"/>
        <v>42035664.669401564</v>
      </c>
      <c r="BJ18" s="3">
        <f t="shared" si="43"/>
        <v>19119954.410408769</v>
      </c>
      <c r="BK18" s="3">
        <f t="shared" si="44"/>
        <v>19082014.38848922</v>
      </c>
      <c r="BL18" s="3">
        <f t="shared" si="45"/>
        <v>31861034</v>
      </c>
      <c r="BM18" s="22"/>
      <c r="BN18" s="3">
        <f t="shared" si="46"/>
        <v>-784305.58234152419</v>
      </c>
      <c r="BO18" s="3">
        <f t="shared" si="47"/>
        <v>-235772.46183792703</v>
      </c>
      <c r="BP18" s="3">
        <f t="shared" si="48"/>
        <v>0</v>
      </c>
      <c r="BQ18" s="3">
        <f t="shared" si="49"/>
        <v>-575871.25</v>
      </c>
      <c r="BR18" s="3"/>
      <c r="BS18" s="22">
        <f t="shared" si="50"/>
        <v>-1.8658098748047938</v>
      </c>
      <c r="BT18" s="22">
        <f t="shared" si="51"/>
        <v>-1.2331225105305386</v>
      </c>
      <c r="BU18" s="22">
        <f t="shared" si="52"/>
        <v>0</v>
      </c>
      <c r="BV18" s="22">
        <f t="shared" si="53"/>
        <v>-1.8074468330186648</v>
      </c>
      <c r="BW18" s="3"/>
      <c r="BX18" s="7"/>
      <c r="BY18" t="str">
        <f t="shared" si="3"/>
        <v>42019</v>
      </c>
      <c r="CQ18" s="15">
        <v>39098</v>
      </c>
      <c r="CR18" s="16">
        <v>4080.5</v>
      </c>
    </row>
    <row r="19" spans="1:96">
      <c r="A19" s="2">
        <v>43581</v>
      </c>
      <c r="B19" s="2">
        <v>43581</v>
      </c>
      <c r="C19">
        <v>-4020</v>
      </c>
      <c r="D19">
        <v>0</v>
      </c>
      <c r="E19">
        <v>-4020</v>
      </c>
      <c r="J19" s="3">
        <f t="shared" si="4"/>
        <v>-4020</v>
      </c>
      <c r="L19" s="3">
        <f t="shared" si="54"/>
        <v>31281142.75</v>
      </c>
      <c r="M19" s="4">
        <f t="shared" si="5"/>
        <v>-1.2849541593003221E-4</v>
      </c>
      <c r="N19" s="4">
        <f t="shared" si="6"/>
        <v>-1.34E-4</v>
      </c>
      <c r="P19" s="3">
        <f t="shared" si="7"/>
        <v>-579891.25</v>
      </c>
      <c r="Q19" s="3">
        <f t="shared" si="8"/>
        <v>31861034</v>
      </c>
      <c r="R19" s="6">
        <f t="shared" si="9"/>
        <v>-1.820064125979088E-2</v>
      </c>
      <c r="S19" s="6">
        <f t="shared" si="10"/>
        <v>-1.8263584510567043E-2</v>
      </c>
      <c r="T19" s="6"/>
      <c r="U19" s="6"/>
      <c r="V19" s="3">
        <f t="shared" si="55"/>
        <v>183054.16111737245</v>
      </c>
      <c r="W19" s="7">
        <f t="shared" si="11"/>
        <v>112.85000000000036</v>
      </c>
      <c r="X19" s="7">
        <f t="shared" si="17"/>
        <v>11754.65</v>
      </c>
      <c r="Y19" s="3">
        <f t="shared" si="18"/>
        <v>30106162.278455075</v>
      </c>
      <c r="Z19" s="3">
        <f t="shared" si="12"/>
        <v>61387305.028455079</v>
      </c>
      <c r="AA19" s="2">
        <f t="shared" si="19"/>
        <v>43581</v>
      </c>
      <c r="AB19" s="7">
        <f t="shared" si="20"/>
        <v>104.27047583333334</v>
      </c>
      <c r="AC19" s="7">
        <f t="shared" si="21"/>
        <v>100.35387426151692</v>
      </c>
      <c r="AD19" s="7">
        <f t="shared" si="22"/>
        <v>102.31217504742514</v>
      </c>
      <c r="AE19" s="7"/>
      <c r="AF19" s="7">
        <f t="shared" si="56"/>
        <v>179034.16111737245</v>
      </c>
      <c r="AG19" s="3">
        <f t="shared" si="23"/>
        <v>31348378.859688208</v>
      </c>
      <c r="AH19" s="7">
        <f t="shared" si="24"/>
        <v>67236.109688207507</v>
      </c>
      <c r="AI19" s="7"/>
      <c r="AJ19" s="7"/>
      <c r="AK19" s="7"/>
      <c r="AL19" s="3">
        <f t="shared" si="25"/>
        <v>41435860.874076694</v>
      </c>
      <c r="AM19" s="3">
        <f t="shared" si="26"/>
        <v>19067236.109688208</v>
      </c>
      <c r="AN19" s="3">
        <f t="shared" si="27"/>
        <v>19087482.014388502</v>
      </c>
      <c r="AO19" s="3">
        <f t="shared" si="28"/>
        <v>1281142.75</v>
      </c>
      <c r="AP19" s="3">
        <f t="shared" si="29"/>
        <v>31281142.75</v>
      </c>
      <c r="AQ19" s="7"/>
      <c r="AR19" s="40">
        <f t="shared" si="57"/>
        <v>183054.16111737245</v>
      </c>
      <c r="AS19" s="5">
        <f t="shared" si="15"/>
        <v>-4020</v>
      </c>
      <c r="AT19" s="5">
        <f t="shared" si="30"/>
        <v>5467.625899280576</v>
      </c>
      <c r="AU19" s="5">
        <f t="shared" si="31"/>
        <v>184501.78701665302</v>
      </c>
      <c r="AV19" s="5">
        <f t="shared" si="32"/>
        <v>1435860.8740767024</v>
      </c>
      <c r="AW19" s="3"/>
      <c r="AX19" s="4">
        <f t="shared" si="33"/>
        <v>4.4726232322980257E-3</v>
      </c>
      <c r="AY19" s="4">
        <f t="shared" si="34"/>
        <v>9.6935181844732266E-3</v>
      </c>
      <c r="AZ19" s="4">
        <f t="shared" si="35"/>
        <v>2.8653295128939815E-4</v>
      </c>
      <c r="BA19" s="4">
        <f t="shared" si="36"/>
        <v>-1.2849541593003221E-4</v>
      </c>
      <c r="BB19" s="3"/>
      <c r="BC19" s="2">
        <f t="shared" si="37"/>
        <v>43581</v>
      </c>
      <c r="BD19" s="22">
        <f t="shared" si="38"/>
        <v>103.58965218519174</v>
      </c>
      <c r="BE19" s="22">
        <f t="shared" si="39"/>
        <v>100.35387426151688</v>
      </c>
      <c r="BF19" s="22">
        <f t="shared" si="40"/>
        <v>100.46043165467633</v>
      </c>
      <c r="BG19" s="22">
        <f t="shared" si="41"/>
        <v>104.27047583333334</v>
      </c>
      <c r="BH19" s="22"/>
      <c r="BI19" s="3">
        <f t="shared" si="42"/>
        <v>42035664.669401564</v>
      </c>
      <c r="BJ19" s="3">
        <f t="shared" si="43"/>
        <v>19119954.410408769</v>
      </c>
      <c r="BK19" s="3">
        <f t="shared" si="44"/>
        <v>19087482.014388502</v>
      </c>
      <c r="BL19" s="3">
        <f t="shared" si="45"/>
        <v>31861034</v>
      </c>
      <c r="BM19" s="22"/>
      <c r="BN19" s="3">
        <f t="shared" si="46"/>
        <v>-599803.7953248712</v>
      </c>
      <c r="BO19" s="3">
        <f t="shared" si="47"/>
        <v>-52718.300720554573</v>
      </c>
      <c r="BP19" s="3">
        <f t="shared" si="48"/>
        <v>0</v>
      </c>
      <c r="BQ19" s="3">
        <f t="shared" si="49"/>
        <v>-579891.25</v>
      </c>
      <c r="BR19" s="3"/>
      <c r="BS19" s="22">
        <f t="shared" si="50"/>
        <v>-1.4268926161680942</v>
      </c>
      <c r="BT19" s="22">
        <f t="shared" si="51"/>
        <v>-0.27572398756272715</v>
      </c>
      <c r="BU19" s="22">
        <f t="shared" si="52"/>
        <v>0</v>
      </c>
      <c r="BV19" s="22">
        <f t="shared" si="53"/>
        <v>-1.820064125979088</v>
      </c>
      <c r="BW19" s="3"/>
      <c r="BX19" s="7"/>
      <c r="BY19" t="str">
        <f t="shared" si="3"/>
        <v>42019</v>
      </c>
      <c r="CQ19" s="15">
        <v>39099</v>
      </c>
      <c r="CR19" s="16">
        <v>4076.45</v>
      </c>
    </row>
    <row r="20" spans="1:96">
      <c r="A20" s="2">
        <v>43585</v>
      </c>
      <c r="B20" s="2">
        <v>43585</v>
      </c>
      <c r="C20">
        <v>33748</v>
      </c>
      <c r="D20">
        <v>0</v>
      </c>
      <c r="E20">
        <v>33748</v>
      </c>
      <c r="J20" s="3">
        <f t="shared" si="4"/>
        <v>33748</v>
      </c>
      <c r="L20" s="3">
        <f t="shared" si="54"/>
        <v>31314890.75</v>
      </c>
      <c r="M20" s="4">
        <f t="shared" si="5"/>
        <v>1.0788608418086005E-3</v>
      </c>
      <c r="N20" s="4">
        <f t="shared" si="6"/>
        <v>1.1249333333333334E-3</v>
      </c>
      <c r="P20" s="3">
        <f t="shared" si="7"/>
        <v>-546143.25</v>
      </c>
      <c r="Q20" s="3">
        <f t="shared" si="8"/>
        <v>31861034</v>
      </c>
      <c r="R20" s="6">
        <f t="shared" si="9"/>
        <v>-1.7141416377133272E-2</v>
      </c>
      <c r="S20" s="6">
        <f t="shared" si="10"/>
        <v>-1.7184723668758443E-2</v>
      </c>
      <c r="T20" s="6"/>
      <c r="U20" s="6"/>
      <c r="V20" s="3">
        <f t="shared" si="55"/>
        <v>-10543.660144110918</v>
      </c>
      <c r="W20" s="7">
        <f t="shared" si="11"/>
        <v>-6.5</v>
      </c>
      <c r="X20" s="7">
        <f t="shared" si="17"/>
        <v>11748.15</v>
      </c>
      <c r="Y20" s="3">
        <f t="shared" si="18"/>
        <v>30089514.394017003</v>
      </c>
      <c r="Z20" s="3">
        <f t="shared" si="12"/>
        <v>61404405.144017003</v>
      </c>
      <c r="AA20" s="2">
        <f t="shared" si="19"/>
        <v>43585</v>
      </c>
      <c r="AB20" s="7">
        <f t="shared" si="20"/>
        <v>104.38296916666667</v>
      </c>
      <c r="AC20" s="7">
        <f t="shared" si="21"/>
        <v>100.29838131339002</v>
      </c>
      <c r="AD20" s="7">
        <f t="shared" si="22"/>
        <v>102.34067524002835</v>
      </c>
      <c r="AE20" s="7"/>
      <c r="AF20" s="7">
        <f t="shared" si="56"/>
        <v>23204.339855889084</v>
      </c>
      <c r="AG20" s="3">
        <f t="shared" si="23"/>
        <v>31371583.199544098</v>
      </c>
      <c r="AH20" s="7">
        <f t="shared" si="24"/>
        <v>56692.449544098228</v>
      </c>
      <c r="AI20" s="7"/>
      <c r="AJ20" s="7"/>
      <c r="AK20" s="7"/>
      <c r="AL20" s="3">
        <f t="shared" si="25"/>
        <v>41464532.839831866</v>
      </c>
      <c r="AM20" s="3">
        <f t="shared" si="26"/>
        <v>19056692.449544098</v>
      </c>
      <c r="AN20" s="3">
        <f t="shared" si="27"/>
        <v>19092949.640287783</v>
      </c>
      <c r="AO20" s="3">
        <f t="shared" si="28"/>
        <v>1314890.75</v>
      </c>
      <c r="AP20" s="3">
        <f t="shared" si="29"/>
        <v>31314890.75</v>
      </c>
      <c r="AQ20" s="7"/>
      <c r="AR20" s="40">
        <f t="shared" si="57"/>
        <v>-10543.660144110918</v>
      </c>
      <c r="AS20" s="5">
        <f t="shared" si="15"/>
        <v>33748</v>
      </c>
      <c r="AT20" s="5">
        <f t="shared" si="30"/>
        <v>5467.625899280576</v>
      </c>
      <c r="AU20" s="5">
        <f t="shared" si="31"/>
        <v>28671.965755169658</v>
      </c>
      <c r="AV20" s="5">
        <f t="shared" si="32"/>
        <v>1464532.8398318721</v>
      </c>
      <c r="AW20" s="3"/>
      <c r="AX20" s="4">
        <f t="shared" si="33"/>
        <v>6.9196018015176691E-4</v>
      </c>
      <c r="AY20" s="4">
        <f t="shared" si="34"/>
        <v>-5.5297265337547296E-4</v>
      </c>
      <c r="AZ20" s="4">
        <f t="shared" si="35"/>
        <v>2.8645087367516455E-4</v>
      </c>
      <c r="BA20" s="4">
        <f t="shared" si="36"/>
        <v>1.0788608418086005E-3</v>
      </c>
      <c r="BB20" s="3"/>
      <c r="BC20" s="2">
        <f t="shared" si="37"/>
        <v>43585</v>
      </c>
      <c r="BD20" s="22">
        <f t="shared" si="38"/>
        <v>103.66133209957967</v>
      </c>
      <c r="BE20" s="22">
        <f t="shared" si="39"/>
        <v>100.29838131339</v>
      </c>
      <c r="BF20" s="22">
        <f t="shared" si="40"/>
        <v>100.48920863309358</v>
      </c>
      <c r="BG20" s="22">
        <f t="shared" si="41"/>
        <v>104.38296916666667</v>
      </c>
      <c r="BH20" s="22"/>
      <c r="BI20" s="3">
        <f t="shared" si="42"/>
        <v>42035664.669401564</v>
      </c>
      <c r="BJ20" s="3">
        <f t="shared" si="43"/>
        <v>19119954.410408769</v>
      </c>
      <c r="BK20" s="3">
        <f t="shared" si="44"/>
        <v>19092949.640287783</v>
      </c>
      <c r="BL20" s="3">
        <f t="shared" si="45"/>
        <v>31861034</v>
      </c>
      <c r="BM20" s="22"/>
      <c r="BN20" s="3">
        <f t="shared" si="46"/>
        <v>-571131.82956970157</v>
      </c>
      <c r="BO20" s="3">
        <f t="shared" si="47"/>
        <v>-63261.960864665489</v>
      </c>
      <c r="BP20" s="3">
        <f t="shared" si="48"/>
        <v>0</v>
      </c>
      <c r="BQ20" s="3">
        <f t="shared" si="49"/>
        <v>-546143.25</v>
      </c>
      <c r="BR20" s="3"/>
      <c r="BS20" s="22">
        <f t="shared" si="50"/>
        <v>-1.3586839510246584</v>
      </c>
      <c r="BT20" s="22">
        <f t="shared" si="51"/>
        <v>-0.33086878507527256</v>
      </c>
      <c r="BU20" s="22">
        <f t="shared" si="52"/>
        <v>0</v>
      </c>
      <c r="BV20" s="22">
        <f t="shared" si="53"/>
        <v>-1.7141416377133272</v>
      </c>
      <c r="BW20" s="3"/>
      <c r="BX20" s="7"/>
      <c r="BY20" t="str">
        <f t="shared" si="3"/>
        <v>42019</v>
      </c>
      <c r="CQ20" s="15">
        <v>39100</v>
      </c>
      <c r="CR20" s="16">
        <v>4109.05</v>
      </c>
    </row>
    <row r="21" spans="1:96">
      <c r="A21" s="2">
        <v>43587</v>
      </c>
      <c r="B21" s="2">
        <v>43587</v>
      </c>
      <c r="C21">
        <v>137780.75</v>
      </c>
      <c r="D21">
        <v>0</v>
      </c>
      <c r="E21">
        <v>137780.75</v>
      </c>
      <c r="J21" s="3">
        <f t="shared" si="4"/>
        <v>137780.75</v>
      </c>
      <c r="L21" s="3">
        <f t="shared" si="54"/>
        <v>31452671.5</v>
      </c>
      <c r="M21" s="4">
        <f t="shared" si="5"/>
        <v>4.3998476986543533E-3</v>
      </c>
      <c r="N21" s="4">
        <f t="shared" si="6"/>
        <v>4.5926916666666666E-3</v>
      </c>
      <c r="P21" s="3">
        <f t="shared" si="7"/>
        <v>-408362.5</v>
      </c>
      <c r="Q21" s="3">
        <f t="shared" si="8"/>
        <v>31861034</v>
      </c>
      <c r="R21" s="6">
        <f t="shared" si="9"/>
        <v>-1.2816988299877525E-2</v>
      </c>
      <c r="S21" s="6">
        <f t="shared" si="10"/>
        <v>-1.278487597010409E-2</v>
      </c>
      <c r="T21" s="6"/>
      <c r="U21" s="6"/>
      <c r="V21" s="3">
        <f t="shared" si="55"/>
        <v>-37957.176518798711</v>
      </c>
      <c r="W21" s="7">
        <f t="shared" si="11"/>
        <v>-23.399999999999636</v>
      </c>
      <c r="X21" s="7">
        <f t="shared" si="17"/>
        <v>11724.75</v>
      </c>
      <c r="Y21" s="3">
        <f t="shared" si="18"/>
        <v>30029582.010039952</v>
      </c>
      <c r="Z21" s="3">
        <f t="shared" si="12"/>
        <v>61482253.510039955</v>
      </c>
      <c r="AA21" s="2">
        <f t="shared" si="19"/>
        <v>43587</v>
      </c>
      <c r="AB21" s="7">
        <f t="shared" si="20"/>
        <v>104.84223833333333</v>
      </c>
      <c r="AC21" s="7">
        <f t="shared" si="21"/>
        <v>100.09860670013317</v>
      </c>
      <c r="AD21" s="7">
        <f t="shared" si="22"/>
        <v>102.47042251673327</v>
      </c>
      <c r="AE21" s="7"/>
      <c r="AF21" s="7">
        <f t="shared" si="56"/>
        <v>99823.573481201282</v>
      </c>
      <c r="AG21" s="3">
        <f t="shared" si="23"/>
        <v>31471406.7730253</v>
      </c>
      <c r="AH21" s="7">
        <f t="shared" si="24"/>
        <v>18735.273025300354</v>
      </c>
      <c r="AI21" s="7"/>
      <c r="AJ21" s="7"/>
      <c r="AK21" s="7"/>
      <c r="AL21" s="3">
        <f t="shared" si="25"/>
        <v>41569824.039212346</v>
      </c>
      <c r="AM21" s="3">
        <f t="shared" si="26"/>
        <v>19018735.2730253</v>
      </c>
      <c r="AN21" s="3">
        <f t="shared" si="27"/>
        <v>19098417.266187064</v>
      </c>
      <c r="AO21" s="3">
        <f t="shared" si="28"/>
        <v>1452671.5</v>
      </c>
      <c r="AP21" s="3">
        <f t="shared" si="29"/>
        <v>31452671.5</v>
      </c>
      <c r="AQ21" s="7"/>
      <c r="AR21" s="40">
        <f t="shared" si="57"/>
        <v>-37957.176518798711</v>
      </c>
      <c r="AS21" s="5">
        <f t="shared" si="15"/>
        <v>137780.75</v>
      </c>
      <c r="AT21" s="5">
        <f t="shared" si="30"/>
        <v>5467.625899280576</v>
      </c>
      <c r="AU21" s="5">
        <f t="shared" si="31"/>
        <v>105291.19938048186</v>
      </c>
      <c r="AV21" s="5">
        <f t="shared" si="32"/>
        <v>1569824.039212354</v>
      </c>
      <c r="AW21" s="3"/>
      <c r="AX21" s="4">
        <f t="shared" si="33"/>
        <v>2.539307503769499E-3</v>
      </c>
      <c r="AY21" s="4">
        <f t="shared" si="34"/>
        <v>-1.9918029647220748E-3</v>
      </c>
      <c r="AZ21" s="4">
        <f t="shared" si="35"/>
        <v>2.8636884306987385E-4</v>
      </c>
      <c r="BA21" s="4">
        <f t="shared" si="36"/>
        <v>4.3998476986543533E-3</v>
      </c>
      <c r="BB21" s="3"/>
      <c r="BC21" s="2">
        <f t="shared" si="37"/>
        <v>43587</v>
      </c>
      <c r="BD21" s="22">
        <f t="shared" si="38"/>
        <v>103.92456009803087</v>
      </c>
      <c r="BE21" s="22">
        <f t="shared" si="39"/>
        <v>100.09860670013315</v>
      </c>
      <c r="BF21" s="22">
        <f t="shared" si="40"/>
        <v>100.51798561151087</v>
      </c>
      <c r="BG21" s="22">
        <f t="shared" si="41"/>
        <v>104.84223833333333</v>
      </c>
      <c r="BH21" s="22"/>
      <c r="BI21" s="3">
        <f t="shared" si="42"/>
        <v>42035664.669401564</v>
      </c>
      <c r="BJ21" s="3">
        <f t="shared" si="43"/>
        <v>19119954.410408769</v>
      </c>
      <c r="BK21" s="3">
        <f t="shared" si="44"/>
        <v>19098417.266187064</v>
      </c>
      <c r="BL21" s="3">
        <f t="shared" si="45"/>
        <v>31861034</v>
      </c>
      <c r="BM21" s="22"/>
      <c r="BN21" s="3">
        <f t="shared" si="46"/>
        <v>-465840.63018921972</v>
      </c>
      <c r="BO21" s="3">
        <f t="shared" si="47"/>
        <v>-101219.1373834642</v>
      </c>
      <c r="BP21" s="3">
        <f t="shared" si="48"/>
        <v>0</v>
      </c>
      <c r="BQ21" s="3">
        <f t="shared" si="49"/>
        <v>-408362.5</v>
      </c>
      <c r="BR21" s="3"/>
      <c r="BS21" s="22">
        <f t="shared" si="50"/>
        <v>-1.1082033169997967</v>
      </c>
      <c r="BT21" s="22">
        <f t="shared" si="51"/>
        <v>-0.52939005612043311</v>
      </c>
      <c r="BU21" s="22">
        <f t="shared" si="52"/>
        <v>0</v>
      </c>
      <c r="BV21" s="22">
        <f t="shared" si="53"/>
        <v>-1.2816988299877525</v>
      </c>
      <c r="BW21" s="3"/>
      <c r="BX21" s="7"/>
      <c r="BY21" t="str">
        <f t="shared" si="3"/>
        <v>52019</v>
      </c>
      <c r="CQ21" s="15">
        <v>39101</v>
      </c>
      <c r="CR21" s="16">
        <v>4090.15</v>
      </c>
    </row>
    <row r="22" spans="1:96">
      <c r="A22" s="2">
        <v>43588</v>
      </c>
      <c r="B22" s="2">
        <v>43588</v>
      </c>
      <c r="C22">
        <v>799562</v>
      </c>
      <c r="D22">
        <v>0</v>
      </c>
      <c r="E22">
        <v>799562</v>
      </c>
      <c r="J22" s="3">
        <f t="shared" si="4"/>
        <v>799562</v>
      </c>
      <c r="L22" s="3">
        <f t="shared" si="54"/>
        <v>32252233.5</v>
      </c>
      <c r="M22" s="4">
        <f t="shared" si="5"/>
        <v>2.5421115659444063E-2</v>
      </c>
      <c r="N22" s="4">
        <f t="shared" si="6"/>
        <v>2.6652066666666668E-2</v>
      </c>
      <c r="P22" s="3">
        <f t="shared" si="7"/>
        <v>0</v>
      </c>
      <c r="Q22" s="3">
        <f t="shared" si="8"/>
        <v>32252233.5</v>
      </c>
      <c r="R22" s="6">
        <f t="shared" si="9"/>
        <v>0</v>
      </c>
      <c r="S22" s="6">
        <f t="shared" si="10"/>
        <v>0</v>
      </c>
      <c r="T22" s="6"/>
      <c r="U22" s="6"/>
      <c r="V22" s="3">
        <f t="shared" si="55"/>
        <v>-20276.26950790561</v>
      </c>
      <c r="W22" s="7">
        <f t="shared" si="11"/>
        <v>-12.5</v>
      </c>
      <c r="X22" s="7">
        <f t="shared" si="17"/>
        <v>11712.25</v>
      </c>
      <c r="Y22" s="3">
        <f t="shared" si="18"/>
        <v>29997566.847659048</v>
      </c>
      <c r="Z22" s="3">
        <f t="shared" si="12"/>
        <v>62249800.347659051</v>
      </c>
      <c r="AA22" s="2">
        <f t="shared" si="19"/>
        <v>43588</v>
      </c>
      <c r="AB22" s="7">
        <f t="shared" si="20"/>
        <v>107.507445</v>
      </c>
      <c r="AC22" s="7">
        <f t="shared" si="21"/>
        <v>99.991889492196833</v>
      </c>
      <c r="AD22" s="7">
        <f t="shared" si="22"/>
        <v>103.74966724609843</v>
      </c>
      <c r="AE22" s="7"/>
      <c r="AF22" s="7">
        <f t="shared" si="56"/>
        <v>779285.73049209442</v>
      </c>
      <c r="AG22" s="3">
        <f t="shared" si="23"/>
        <v>32250692.503517393</v>
      </c>
      <c r="AH22" s="7">
        <f t="shared" si="24"/>
        <v>-1540.9964826069772</v>
      </c>
      <c r="AI22" s="7"/>
      <c r="AJ22" s="7"/>
      <c r="AK22" s="7"/>
      <c r="AL22" s="3">
        <f t="shared" si="25"/>
        <v>42354577.395603724</v>
      </c>
      <c r="AM22" s="3">
        <f t="shared" si="26"/>
        <v>18998459.003517393</v>
      </c>
      <c r="AN22" s="3">
        <f t="shared" si="27"/>
        <v>19103884.892086346</v>
      </c>
      <c r="AO22" s="3">
        <f t="shared" si="28"/>
        <v>2252233.5</v>
      </c>
      <c r="AP22" s="3">
        <f t="shared" si="29"/>
        <v>32252233.5</v>
      </c>
      <c r="AQ22" s="7"/>
      <c r="AR22" s="40">
        <f t="shared" si="57"/>
        <v>-20276.26950790561</v>
      </c>
      <c r="AS22" s="5">
        <f t="shared" si="15"/>
        <v>799562</v>
      </c>
      <c r="AT22" s="5">
        <f t="shared" si="30"/>
        <v>5467.625899280576</v>
      </c>
      <c r="AU22" s="5">
        <f t="shared" si="31"/>
        <v>784753.35639137495</v>
      </c>
      <c r="AV22" s="5">
        <f t="shared" si="32"/>
        <v>2354577.3956037289</v>
      </c>
      <c r="AW22" s="3"/>
      <c r="AX22" s="4">
        <f t="shared" si="33"/>
        <v>1.8877957136675054E-2</v>
      </c>
      <c r="AY22" s="4">
        <f t="shared" si="34"/>
        <v>-1.066120812810508E-3</v>
      </c>
      <c r="AZ22" s="4">
        <f t="shared" si="35"/>
        <v>2.8628685943315183E-4</v>
      </c>
      <c r="BA22" s="4">
        <f t="shared" si="36"/>
        <v>2.5421115659444063E-2</v>
      </c>
      <c r="BB22" s="3"/>
      <c r="BC22" s="2">
        <f t="shared" si="37"/>
        <v>43588</v>
      </c>
      <c r="BD22" s="22">
        <f t="shared" si="38"/>
        <v>105.88644348900931</v>
      </c>
      <c r="BE22" s="22">
        <f t="shared" si="39"/>
        <v>99.991889492196805</v>
      </c>
      <c r="BF22" s="22">
        <f t="shared" si="40"/>
        <v>100.54676258992814</v>
      </c>
      <c r="BG22" s="22">
        <f t="shared" si="41"/>
        <v>107.507445</v>
      </c>
      <c r="BH22" s="22"/>
      <c r="BI22" s="3">
        <f t="shared" si="42"/>
        <v>42354577.395603724</v>
      </c>
      <c r="BJ22" s="3">
        <f t="shared" si="43"/>
        <v>19119954.410408769</v>
      </c>
      <c r="BK22" s="3">
        <f t="shared" si="44"/>
        <v>19103884.892086346</v>
      </c>
      <c r="BL22" s="3">
        <f t="shared" si="45"/>
        <v>32252233.5</v>
      </c>
      <c r="BM22" s="22"/>
      <c r="BN22" s="3">
        <f t="shared" si="46"/>
        <v>0</v>
      </c>
      <c r="BO22" s="3">
        <f t="shared" si="47"/>
        <v>-121495.40689136981</v>
      </c>
      <c r="BP22" s="3">
        <f t="shared" si="48"/>
        <v>0</v>
      </c>
      <c r="BQ22" s="3">
        <f t="shared" si="49"/>
        <v>0</v>
      </c>
      <c r="BR22" s="3"/>
      <c r="BS22" s="22">
        <f t="shared" si="50"/>
        <v>0</v>
      </c>
      <c r="BT22" s="22">
        <f t="shared" si="51"/>
        <v>-0.63543774364455896</v>
      </c>
      <c r="BU22" s="22">
        <f t="shared" si="52"/>
        <v>0</v>
      </c>
      <c r="BV22" s="22">
        <f t="shared" si="53"/>
        <v>0</v>
      </c>
      <c r="BW22" s="3"/>
      <c r="BX22" s="7"/>
      <c r="BY22" t="str">
        <f t="shared" si="3"/>
        <v>52019</v>
      </c>
      <c r="CQ22" s="15">
        <v>39102</v>
      </c>
      <c r="CR22" s="16">
        <v>4090.15</v>
      </c>
    </row>
    <row r="23" spans="1:96">
      <c r="A23" s="2">
        <v>43591</v>
      </c>
      <c r="B23" s="2">
        <v>43591</v>
      </c>
      <c r="C23">
        <v>208959.75</v>
      </c>
      <c r="D23">
        <v>0</v>
      </c>
      <c r="E23">
        <v>208959.75</v>
      </c>
      <c r="J23" s="3">
        <f t="shared" si="4"/>
        <v>208959.75</v>
      </c>
      <c r="L23" s="3">
        <f t="shared" si="54"/>
        <v>32461193.25</v>
      </c>
      <c r="M23" s="4">
        <f t="shared" si="5"/>
        <v>6.4789233899103455E-3</v>
      </c>
      <c r="N23" s="4">
        <f t="shared" si="6"/>
        <v>6.9653249999999996E-3</v>
      </c>
      <c r="P23" s="3">
        <f t="shared" si="7"/>
        <v>0</v>
      </c>
      <c r="Q23" s="3">
        <f t="shared" si="8"/>
        <v>32461193.25</v>
      </c>
      <c r="R23" s="6">
        <f t="shared" si="9"/>
        <v>0</v>
      </c>
      <c r="S23" s="6">
        <f t="shared" si="10"/>
        <v>0</v>
      </c>
      <c r="T23" s="6"/>
      <c r="U23" s="6"/>
      <c r="V23" s="3">
        <f t="shared" si="55"/>
        <v>-184919.57791209916</v>
      </c>
      <c r="W23" s="7">
        <f t="shared" si="11"/>
        <v>-114</v>
      </c>
      <c r="X23" s="7">
        <f t="shared" si="17"/>
        <v>11598.25</v>
      </c>
      <c r="Y23" s="3">
        <f t="shared" si="18"/>
        <v>29705588.566745207</v>
      </c>
      <c r="Z23" s="3">
        <f t="shared" si="12"/>
        <v>62166781.816745207</v>
      </c>
      <c r="AA23" s="2">
        <f t="shared" si="19"/>
        <v>43591</v>
      </c>
      <c r="AB23" s="7">
        <f t="shared" si="20"/>
        <v>108.20397749999999</v>
      </c>
      <c r="AC23" s="7">
        <f t="shared" si="21"/>
        <v>99.018628555817358</v>
      </c>
      <c r="AD23" s="7">
        <f t="shared" si="22"/>
        <v>103.61130302790869</v>
      </c>
      <c r="AE23" s="7"/>
      <c r="AF23" s="7">
        <f t="shared" si="56"/>
        <v>24040.172087900835</v>
      </c>
      <c r="AG23" s="3">
        <f t="shared" si="23"/>
        <v>32274732.675605293</v>
      </c>
      <c r="AH23" s="7">
        <f t="shared" si="24"/>
        <v>-186460.57439470664</v>
      </c>
      <c r="AI23" s="7"/>
      <c r="AJ23" s="7"/>
      <c r="AK23" s="7"/>
      <c r="AL23" s="3">
        <f t="shared" si="25"/>
        <v>42384085.193590902</v>
      </c>
      <c r="AM23" s="3">
        <f t="shared" si="26"/>
        <v>18813539.425605293</v>
      </c>
      <c r="AN23" s="3">
        <f t="shared" si="27"/>
        <v>19109352.517985627</v>
      </c>
      <c r="AO23" s="3">
        <f t="shared" si="28"/>
        <v>2461193.25</v>
      </c>
      <c r="AP23" s="3">
        <f t="shared" si="29"/>
        <v>32461193.25</v>
      </c>
      <c r="AQ23" s="7"/>
      <c r="AR23" s="40">
        <f t="shared" si="57"/>
        <v>-184919.57791209916</v>
      </c>
      <c r="AS23" s="5">
        <f t="shared" si="15"/>
        <v>208959.75</v>
      </c>
      <c r="AT23" s="5">
        <f t="shared" si="30"/>
        <v>5467.625899280576</v>
      </c>
      <c r="AU23" s="5">
        <f t="shared" si="31"/>
        <v>29507.79798718141</v>
      </c>
      <c r="AV23" s="5">
        <f t="shared" si="32"/>
        <v>2384085.1935909102</v>
      </c>
      <c r="AW23" s="3"/>
      <c r="AX23" s="4">
        <f t="shared" si="33"/>
        <v>6.966849819222663E-4</v>
      </c>
      <c r="AY23" s="4">
        <f t="shared" si="34"/>
        <v>-9.7333987918632233E-3</v>
      </c>
      <c r="AZ23" s="4">
        <f t="shared" si="35"/>
        <v>2.8620492272467068E-4</v>
      </c>
      <c r="BA23" s="4">
        <f t="shared" si="36"/>
        <v>6.4789233899103455E-3</v>
      </c>
      <c r="BB23" s="3"/>
      <c r="BC23" s="2">
        <f t="shared" si="37"/>
        <v>43591</v>
      </c>
      <c r="BD23" s="22">
        <f t="shared" si="38"/>
        <v>105.96021298397727</v>
      </c>
      <c r="BE23" s="22">
        <f t="shared" si="39"/>
        <v>99.01862855581733</v>
      </c>
      <c r="BF23" s="22">
        <f t="shared" si="40"/>
        <v>100.57553956834539</v>
      </c>
      <c r="BG23" s="22">
        <f t="shared" si="41"/>
        <v>108.20397749999999</v>
      </c>
      <c r="BH23" s="22"/>
      <c r="BI23" s="3">
        <f t="shared" si="42"/>
        <v>42384085.193590902</v>
      </c>
      <c r="BJ23" s="3">
        <f t="shared" si="43"/>
        <v>19119954.410408769</v>
      </c>
      <c r="BK23" s="3">
        <f t="shared" si="44"/>
        <v>19109352.517985627</v>
      </c>
      <c r="BL23" s="3">
        <f t="shared" si="45"/>
        <v>32461193.25</v>
      </c>
      <c r="BM23" s="22"/>
      <c r="BN23" s="3">
        <f t="shared" si="46"/>
        <v>0</v>
      </c>
      <c r="BO23" s="3">
        <f t="shared" si="47"/>
        <v>-306414.98480346898</v>
      </c>
      <c r="BP23" s="3">
        <f t="shared" si="48"/>
        <v>0</v>
      </c>
      <c r="BQ23" s="3">
        <f t="shared" si="49"/>
        <v>0</v>
      </c>
      <c r="BR23" s="3"/>
      <c r="BS23" s="22">
        <f t="shared" si="50"/>
        <v>0</v>
      </c>
      <c r="BT23" s="22">
        <f t="shared" si="51"/>
        <v>-1.6025926538645867</v>
      </c>
      <c r="BU23" s="22">
        <f t="shared" si="52"/>
        <v>0</v>
      </c>
      <c r="BV23" s="22">
        <f t="shared" si="53"/>
        <v>0</v>
      </c>
      <c r="BW23" s="3"/>
      <c r="BX23" s="7"/>
      <c r="BY23" t="str">
        <f t="shared" si="3"/>
        <v>52019</v>
      </c>
      <c r="CQ23" s="15">
        <v>39103</v>
      </c>
      <c r="CR23" s="16">
        <v>4090.15</v>
      </c>
    </row>
    <row r="24" spans="1:96">
      <c r="A24" s="2">
        <v>43592</v>
      </c>
      <c r="B24" s="2">
        <v>43592</v>
      </c>
      <c r="C24">
        <v>-122860</v>
      </c>
      <c r="D24">
        <v>0</v>
      </c>
      <c r="E24">
        <v>-122860</v>
      </c>
      <c r="J24" s="3">
        <f t="shared" si="4"/>
        <v>-122860</v>
      </c>
      <c r="L24" s="3">
        <f t="shared" si="54"/>
        <v>32338333.25</v>
      </c>
      <c r="M24" s="4">
        <f t="shared" si="5"/>
        <v>-3.7848269795196145E-3</v>
      </c>
      <c r="N24" s="4">
        <f t="shared" si="6"/>
        <v>-4.0953333333333336E-3</v>
      </c>
      <c r="P24" s="3">
        <f t="shared" si="7"/>
        <v>-122860</v>
      </c>
      <c r="Q24" s="3">
        <f t="shared" si="8"/>
        <v>32461193.25</v>
      </c>
      <c r="R24" s="6">
        <f t="shared" si="9"/>
        <v>-3.7848269795196145E-3</v>
      </c>
      <c r="S24" s="6">
        <f t="shared" si="10"/>
        <v>-3.7848269795196145E-3</v>
      </c>
      <c r="T24" s="6"/>
      <c r="U24" s="6"/>
      <c r="V24" s="3">
        <f t="shared" si="55"/>
        <v>-162777.89160946684</v>
      </c>
      <c r="W24" s="7">
        <f t="shared" si="11"/>
        <v>-100.35000000000036</v>
      </c>
      <c r="X24" s="7">
        <f t="shared" si="17"/>
        <v>11497.9</v>
      </c>
      <c r="Y24" s="3">
        <f t="shared" si="18"/>
        <v>29448570.843151312</v>
      </c>
      <c r="Z24" s="3">
        <f t="shared" si="12"/>
        <v>61786904.093151316</v>
      </c>
      <c r="AA24" s="2">
        <f t="shared" si="19"/>
        <v>43592</v>
      </c>
      <c r="AB24" s="7">
        <f t="shared" si="20"/>
        <v>107.79444416666666</v>
      </c>
      <c r="AC24" s="7">
        <f t="shared" si="21"/>
        <v>98.161902810504372</v>
      </c>
      <c r="AD24" s="7">
        <f t="shared" si="22"/>
        <v>102.97817348858554</v>
      </c>
      <c r="AE24" s="7"/>
      <c r="AF24" s="7">
        <f t="shared" si="56"/>
        <v>-285637.89160946687</v>
      </c>
      <c r="AG24" s="3">
        <f t="shared" si="23"/>
        <v>31989094.783995826</v>
      </c>
      <c r="AH24" s="7"/>
      <c r="AI24" s="7"/>
      <c r="AJ24" s="7"/>
      <c r="AK24" s="7"/>
      <c r="AL24" s="3">
        <f t="shared" si="25"/>
        <v>42103914.927880712</v>
      </c>
      <c r="AM24" s="3">
        <f t="shared" si="26"/>
        <v>18650761.533995826</v>
      </c>
      <c r="AN24" s="3">
        <f t="shared" si="27"/>
        <v>19114820.143884908</v>
      </c>
      <c r="AO24" s="3">
        <f t="shared" si="28"/>
        <v>2338333.25</v>
      </c>
      <c r="AP24" s="3">
        <f t="shared" si="29"/>
        <v>32338333.25</v>
      </c>
      <c r="AQ24" s="7"/>
      <c r="AR24" s="40">
        <f t="shared" si="57"/>
        <v>-162777.89160946684</v>
      </c>
      <c r="AS24" s="5">
        <f t="shared" si="15"/>
        <v>-122860</v>
      </c>
      <c r="AT24" s="5">
        <f t="shared" si="30"/>
        <v>5467.625899280576</v>
      </c>
      <c r="AU24" s="5">
        <f t="shared" si="31"/>
        <v>-280170.26571018627</v>
      </c>
      <c r="AV24" s="5">
        <f t="shared" si="32"/>
        <v>2103914.927880724</v>
      </c>
      <c r="AW24" s="3"/>
      <c r="AX24" s="4">
        <f t="shared" si="33"/>
        <v>-6.6102704453923694E-3</v>
      </c>
      <c r="AY24" s="4">
        <f t="shared" si="34"/>
        <v>-8.6521673528334366E-3</v>
      </c>
      <c r="AZ24" s="4">
        <f t="shared" si="35"/>
        <v>2.8612303290414859E-4</v>
      </c>
      <c r="BA24" s="4">
        <f t="shared" si="36"/>
        <v>-3.7848269795196145E-3</v>
      </c>
      <c r="BB24" s="3"/>
      <c r="BC24" s="2">
        <f t="shared" si="37"/>
        <v>43592</v>
      </c>
      <c r="BD24" s="22">
        <f t="shared" si="38"/>
        <v>105.25978731970179</v>
      </c>
      <c r="BE24" s="22">
        <f t="shared" si="39"/>
        <v>98.161902810504344</v>
      </c>
      <c r="BF24" s="22">
        <f t="shared" si="40"/>
        <v>100.60431654676267</v>
      </c>
      <c r="BG24" s="22">
        <f t="shared" si="41"/>
        <v>107.79444416666666</v>
      </c>
      <c r="BH24" s="22"/>
      <c r="BI24" s="3">
        <f t="shared" si="42"/>
        <v>42384085.193590902</v>
      </c>
      <c r="BJ24" s="3">
        <f t="shared" si="43"/>
        <v>19119954.410408769</v>
      </c>
      <c r="BK24" s="3">
        <f t="shared" si="44"/>
        <v>19114820.143884908</v>
      </c>
      <c r="BL24" s="3">
        <f t="shared" si="45"/>
        <v>32461193.25</v>
      </c>
      <c r="BM24" s="22"/>
      <c r="BN24" s="3">
        <f t="shared" si="46"/>
        <v>-280170.26571018627</v>
      </c>
      <c r="BO24" s="3">
        <f t="shared" si="47"/>
        <v>-469192.87641293579</v>
      </c>
      <c r="BP24" s="3">
        <f t="shared" si="48"/>
        <v>0</v>
      </c>
      <c r="BQ24" s="3">
        <f t="shared" si="49"/>
        <v>-122860</v>
      </c>
      <c r="BR24" s="3"/>
      <c r="BS24" s="22">
        <f t="shared" si="50"/>
        <v>-0.66102704453923689</v>
      </c>
      <c r="BT24" s="22">
        <f t="shared" si="51"/>
        <v>-2.4539434893082723</v>
      </c>
      <c r="BU24" s="22">
        <f t="shared" si="52"/>
        <v>0</v>
      </c>
      <c r="BV24" s="22">
        <f t="shared" si="53"/>
        <v>-0.37848269795196143</v>
      </c>
      <c r="BW24" s="3"/>
      <c r="BX24" s="7"/>
      <c r="BY24" t="str">
        <f t="shared" si="3"/>
        <v>52019</v>
      </c>
      <c r="CQ24" s="15">
        <v>39104</v>
      </c>
      <c r="CR24" s="16">
        <v>4102.45</v>
      </c>
    </row>
    <row r="25" spans="1:96">
      <c r="A25" s="2">
        <v>43593</v>
      </c>
      <c r="B25" s="2">
        <v>43593</v>
      </c>
      <c r="C25">
        <v>1269647.75</v>
      </c>
      <c r="D25">
        <v>0</v>
      </c>
      <c r="E25">
        <v>1269647.75</v>
      </c>
      <c r="J25" s="3">
        <f t="shared" si="4"/>
        <v>1269647.75</v>
      </c>
      <c r="L25" s="3">
        <f t="shared" si="54"/>
        <v>33607981</v>
      </c>
      <c r="M25" s="4">
        <f t="shared" si="5"/>
        <v>3.9261384938569767E-2</v>
      </c>
      <c r="N25" s="4">
        <f t="shared" si="6"/>
        <v>4.2321591666666665E-2</v>
      </c>
      <c r="P25" s="3">
        <f t="shared" si="7"/>
        <v>0</v>
      </c>
      <c r="Q25" s="3">
        <f t="shared" si="8"/>
        <v>33607981</v>
      </c>
      <c r="R25" s="6">
        <f t="shared" si="9"/>
        <v>0</v>
      </c>
      <c r="S25" s="6">
        <f t="shared" si="10"/>
        <v>0</v>
      </c>
      <c r="T25" s="6"/>
      <c r="U25" s="6"/>
      <c r="V25" s="3">
        <f t="shared" si="55"/>
        <v>-224579.96106956076</v>
      </c>
      <c r="W25" s="7">
        <f t="shared" si="11"/>
        <v>-138.44999999999891</v>
      </c>
      <c r="X25" s="7">
        <f t="shared" si="17"/>
        <v>11359.45</v>
      </c>
      <c r="Y25" s="3">
        <f t="shared" si="18"/>
        <v>29093970.904620428</v>
      </c>
      <c r="Z25" s="3">
        <f t="shared" si="12"/>
        <v>62701951.904620424</v>
      </c>
      <c r="AA25" s="2">
        <f t="shared" si="19"/>
        <v>43593</v>
      </c>
      <c r="AB25" s="7">
        <f t="shared" si="20"/>
        <v>112.02660333333334</v>
      </c>
      <c r="AC25" s="7">
        <f t="shared" si="21"/>
        <v>96.979903015401419</v>
      </c>
      <c r="AD25" s="7">
        <f t="shared" si="22"/>
        <v>104.50325317436737</v>
      </c>
      <c r="AE25" s="7"/>
      <c r="AF25" s="7">
        <f t="shared" si="56"/>
        <v>1045067.7889304393</v>
      </c>
      <c r="AG25" s="3">
        <f t="shared" si="23"/>
        <v>33034162.572926264</v>
      </c>
      <c r="AH25" s="7"/>
      <c r="AI25" s="7"/>
      <c r="AJ25" s="7"/>
      <c r="AK25" s="7"/>
      <c r="AL25" s="3">
        <f t="shared" si="25"/>
        <v>43154450.342710435</v>
      </c>
      <c r="AM25" s="3">
        <f t="shared" si="26"/>
        <v>18426181.572926264</v>
      </c>
      <c r="AN25" s="3">
        <f t="shared" si="27"/>
        <v>19120287.76978419</v>
      </c>
      <c r="AO25" s="3">
        <f t="shared" si="28"/>
        <v>3607981</v>
      </c>
      <c r="AP25" s="3">
        <f t="shared" si="29"/>
        <v>33607981</v>
      </c>
      <c r="AQ25" s="7"/>
      <c r="AR25" s="40">
        <f t="shared" si="57"/>
        <v>-224579.96106956076</v>
      </c>
      <c r="AS25" s="5">
        <f t="shared" si="15"/>
        <v>1269647.75</v>
      </c>
      <c r="AT25" s="5">
        <f t="shared" si="30"/>
        <v>5467.625899280576</v>
      </c>
      <c r="AU25" s="5">
        <f t="shared" si="31"/>
        <v>1050535.4148297198</v>
      </c>
      <c r="AV25" s="5">
        <f t="shared" si="32"/>
        <v>3154450.3427104438</v>
      </c>
      <c r="AW25" s="3"/>
      <c r="AX25" s="4">
        <f t="shared" si="33"/>
        <v>2.4951015045255751E-2</v>
      </c>
      <c r="AY25" s="4">
        <f t="shared" si="34"/>
        <v>-1.2041329286217392E-2</v>
      </c>
      <c r="AZ25" s="4">
        <f t="shared" si="35"/>
        <v>2.860411899313499E-4</v>
      </c>
      <c r="BA25" s="4">
        <f t="shared" si="36"/>
        <v>3.9261384938569767E-2</v>
      </c>
      <c r="BB25" s="3"/>
      <c r="BC25" s="2">
        <f t="shared" si="37"/>
        <v>43593</v>
      </c>
      <c r="BD25" s="22">
        <f t="shared" si="38"/>
        <v>107.88612585677609</v>
      </c>
      <c r="BE25" s="22">
        <f t="shared" si="39"/>
        <v>96.979903015401391</v>
      </c>
      <c r="BF25" s="22">
        <f t="shared" si="40"/>
        <v>100.63309352517994</v>
      </c>
      <c r="BG25" s="22">
        <f t="shared" si="41"/>
        <v>112.02660333333334</v>
      </c>
      <c r="BH25" s="22"/>
      <c r="BI25" s="3">
        <f t="shared" si="42"/>
        <v>43154450.342710435</v>
      </c>
      <c r="BJ25" s="3">
        <f t="shared" si="43"/>
        <v>19119954.410408769</v>
      </c>
      <c r="BK25" s="3">
        <f t="shared" si="44"/>
        <v>19120287.76978419</v>
      </c>
      <c r="BL25" s="3">
        <f t="shared" si="45"/>
        <v>33607981</v>
      </c>
      <c r="BM25" s="22"/>
      <c r="BN25" s="3">
        <f t="shared" si="46"/>
        <v>0</v>
      </c>
      <c r="BO25" s="3">
        <f t="shared" si="47"/>
        <v>-693772.83748249651</v>
      </c>
      <c r="BP25" s="3">
        <f t="shared" si="48"/>
        <v>0</v>
      </c>
      <c r="BQ25" s="3">
        <f t="shared" si="49"/>
        <v>0</v>
      </c>
      <c r="BR25" s="3"/>
      <c r="BS25" s="22">
        <f t="shared" si="50"/>
        <v>0</v>
      </c>
      <c r="BT25" s="22">
        <f t="shared" si="51"/>
        <v>-3.6285276763254806</v>
      </c>
      <c r="BU25" s="22">
        <f t="shared" si="52"/>
        <v>0</v>
      </c>
      <c r="BV25" s="22">
        <f t="shared" si="53"/>
        <v>0</v>
      </c>
      <c r="BW25" s="3"/>
      <c r="BX25" s="7"/>
      <c r="BY25" t="str">
        <f t="shared" si="3"/>
        <v>52019</v>
      </c>
      <c r="CQ25" s="15">
        <v>39105</v>
      </c>
      <c r="CR25" s="16">
        <v>4066.1</v>
      </c>
    </row>
    <row r="26" spans="1:96">
      <c r="A26" s="2">
        <v>43594</v>
      </c>
      <c r="B26" s="2">
        <v>43594</v>
      </c>
      <c r="C26">
        <v>-1640630.5</v>
      </c>
      <c r="D26">
        <v>0</v>
      </c>
      <c r="E26">
        <v>-1640630.5</v>
      </c>
      <c r="J26" s="3">
        <f t="shared" si="4"/>
        <v>-1640630.5</v>
      </c>
      <c r="L26" s="3">
        <f t="shared" si="54"/>
        <v>31967350.5</v>
      </c>
      <c r="M26" s="4">
        <f t="shared" si="5"/>
        <v>-4.8816693272946091E-2</v>
      </c>
      <c r="N26" s="4">
        <f t="shared" si="6"/>
        <v>-5.4687683333333334E-2</v>
      </c>
      <c r="P26" s="3">
        <f t="shared" si="7"/>
        <v>-1640630.5</v>
      </c>
      <c r="Q26" s="3">
        <f t="shared" si="8"/>
        <v>33607981</v>
      </c>
      <c r="R26" s="6">
        <f t="shared" si="9"/>
        <v>-4.8816693272946091E-2</v>
      </c>
      <c r="S26" s="6">
        <f t="shared" si="10"/>
        <v>-4.8816693272946091E-2</v>
      </c>
      <c r="T26" s="6"/>
      <c r="U26" s="6"/>
      <c r="V26" s="3">
        <f t="shared" si="55"/>
        <v>-93514.154970463031</v>
      </c>
      <c r="W26" s="7">
        <f t="shared" si="11"/>
        <v>-57.650000000001455</v>
      </c>
      <c r="X26" s="7">
        <f t="shared" si="17"/>
        <v>11301.8</v>
      </c>
      <c r="Y26" s="3">
        <f t="shared" si="18"/>
        <v>28946316.975719698</v>
      </c>
      <c r="Z26" s="3">
        <f t="shared" si="12"/>
        <v>60913667.475719698</v>
      </c>
      <c r="AA26" s="2">
        <f t="shared" si="19"/>
        <v>43594</v>
      </c>
      <c r="AB26" s="7">
        <f t="shared" si="20"/>
        <v>106.557835</v>
      </c>
      <c r="AC26" s="7">
        <f t="shared" si="21"/>
        <v>96.487723252398993</v>
      </c>
      <c r="AD26" s="7">
        <f t="shared" si="22"/>
        <v>101.5227791261995</v>
      </c>
      <c r="AE26" s="7"/>
      <c r="AF26" s="7">
        <f t="shared" si="56"/>
        <v>-1734144.6549704631</v>
      </c>
      <c r="AG26" s="3">
        <f t="shared" si="23"/>
        <v>31300017.917955801</v>
      </c>
      <c r="AH26" s="7"/>
      <c r="AI26" s="7"/>
      <c r="AJ26" s="7"/>
      <c r="AK26" s="7"/>
      <c r="AL26" s="3">
        <f t="shared" si="25"/>
        <v>41425773.313639253</v>
      </c>
      <c r="AM26" s="3">
        <f t="shared" si="26"/>
        <v>18332667.417955801</v>
      </c>
      <c r="AN26" s="3">
        <f t="shared" si="27"/>
        <v>19125755.395683471</v>
      </c>
      <c r="AO26" s="3">
        <f t="shared" si="28"/>
        <v>1967350.5</v>
      </c>
      <c r="AP26" s="3">
        <f t="shared" si="29"/>
        <v>31967350.5</v>
      </c>
      <c r="AQ26" s="7"/>
      <c r="AR26" s="40">
        <f t="shared" si="57"/>
        <v>-93514.154970463031</v>
      </c>
      <c r="AS26" s="5">
        <f t="shared" si="15"/>
        <v>-1640630.5</v>
      </c>
      <c r="AT26" s="5">
        <f t="shared" si="30"/>
        <v>5467.625899280576</v>
      </c>
      <c r="AU26" s="5">
        <f t="shared" si="31"/>
        <v>-1728677.0290711825</v>
      </c>
      <c r="AV26" s="5">
        <f t="shared" si="32"/>
        <v>1425773.3136392613</v>
      </c>
      <c r="AW26" s="3"/>
      <c r="AX26" s="4">
        <f t="shared" si="33"/>
        <v>-4.0057908636141094E-2</v>
      </c>
      <c r="AY26" s="4">
        <f t="shared" si="34"/>
        <v>-5.075069655661275E-3</v>
      </c>
      <c r="AZ26" s="4">
        <f t="shared" si="35"/>
        <v>2.8595939376608497E-4</v>
      </c>
      <c r="BA26" s="4">
        <f t="shared" si="36"/>
        <v>-4.8816693272946091E-2</v>
      </c>
      <c r="BB26" s="3"/>
      <c r="BC26" s="2">
        <f t="shared" si="37"/>
        <v>43594</v>
      </c>
      <c r="BD26" s="22">
        <f t="shared" si="38"/>
        <v>103.56443328409813</v>
      </c>
      <c r="BE26" s="22">
        <f t="shared" si="39"/>
        <v>96.487723252398951</v>
      </c>
      <c r="BF26" s="22">
        <f t="shared" si="40"/>
        <v>100.6618705035972</v>
      </c>
      <c r="BG26" s="22">
        <f t="shared" si="41"/>
        <v>106.557835</v>
      </c>
      <c r="BH26" s="22"/>
      <c r="BI26" s="3">
        <f t="shared" si="42"/>
        <v>43154450.342710435</v>
      </c>
      <c r="BJ26" s="3">
        <f t="shared" si="43"/>
        <v>19119954.410408769</v>
      </c>
      <c r="BK26" s="3">
        <f t="shared" si="44"/>
        <v>19125755.395683471</v>
      </c>
      <c r="BL26" s="3">
        <f t="shared" si="45"/>
        <v>33607981</v>
      </c>
      <c r="BM26" s="22"/>
      <c r="BN26" s="3">
        <f t="shared" si="46"/>
        <v>-1728677.0290711825</v>
      </c>
      <c r="BO26" s="3">
        <f t="shared" si="47"/>
        <v>-787286.99245295953</v>
      </c>
      <c r="BP26" s="3">
        <f t="shared" si="48"/>
        <v>0</v>
      </c>
      <c r="BQ26" s="3">
        <f t="shared" si="49"/>
        <v>-1640630.5</v>
      </c>
      <c r="BR26" s="3"/>
      <c r="BS26" s="22">
        <f t="shared" si="50"/>
        <v>-4.0057908636141093</v>
      </c>
      <c r="BT26" s="22">
        <f t="shared" si="51"/>
        <v>-4.1176196111867611</v>
      </c>
      <c r="BU26" s="22">
        <f t="shared" si="52"/>
        <v>0</v>
      </c>
      <c r="BV26" s="22">
        <f t="shared" si="53"/>
        <v>-4.8816693272946088</v>
      </c>
      <c r="BW26" s="3"/>
      <c r="BX26" s="7"/>
      <c r="BY26" t="str">
        <f t="shared" si="3"/>
        <v>52019</v>
      </c>
      <c r="CQ26" s="15">
        <v>39106</v>
      </c>
      <c r="CR26" s="16">
        <v>4089.9</v>
      </c>
    </row>
    <row r="27" spans="1:96">
      <c r="A27" s="2">
        <v>43598</v>
      </c>
      <c r="B27" s="2">
        <v>43598</v>
      </c>
      <c r="C27">
        <v>111430</v>
      </c>
      <c r="D27">
        <v>0</v>
      </c>
      <c r="E27">
        <v>111430</v>
      </c>
      <c r="J27" s="3">
        <f t="shared" si="4"/>
        <v>111430</v>
      </c>
      <c r="L27" s="3">
        <f t="shared" si="54"/>
        <v>32078780.5</v>
      </c>
      <c r="M27" s="4">
        <f t="shared" si="5"/>
        <v>3.4857439937038262E-3</v>
      </c>
      <c r="N27" s="4">
        <f t="shared" si="6"/>
        <v>3.7143333333333334E-3</v>
      </c>
      <c r="P27" s="3">
        <f t="shared" si="7"/>
        <v>-1529200.5</v>
      </c>
      <c r="Q27" s="3">
        <f t="shared" si="8"/>
        <v>33607981</v>
      </c>
      <c r="R27" s="6">
        <f t="shared" si="9"/>
        <v>-4.5501111774610921E-2</v>
      </c>
      <c r="S27" s="6">
        <f t="shared" si="10"/>
        <v>-4.5330949279242264E-2</v>
      </c>
      <c r="T27" s="6"/>
      <c r="U27" s="6"/>
      <c r="V27" s="3">
        <f t="shared" si="55"/>
        <v>-249154.79971314178</v>
      </c>
      <c r="W27" s="7">
        <f t="shared" si="11"/>
        <v>-153.59999999999854</v>
      </c>
      <c r="X27" s="7">
        <f t="shared" si="17"/>
        <v>11148.2</v>
      </c>
      <c r="Y27" s="3">
        <f t="shared" si="18"/>
        <v>28552914.660383157</v>
      </c>
      <c r="Z27" s="3">
        <f t="shared" si="12"/>
        <v>60631695.160383157</v>
      </c>
      <c r="AA27" s="2">
        <f t="shared" si="19"/>
        <v>43598</v>
      </c>
      <c r="AB27" s="7">
        <f t="shared" si="20"/>
        <v>106.92926833333334</v>
      </c>
      <c r="AC27" s="7">
        <f t="shared" si="21"/>
        <v>95.176382201277193</v>
      </c>
      <c r="AD27" s="7">
        <f t="shared" si="22"/>
        <v>101.05282526730525</v>
      </c>
      <c r="AE27" s="7"/>
      <c r="AF27" s="7">
        <f t="shared" si="56"/>
        <v>-137724.79971314178</v>
      </c>
      <c r="AG27" s="3">
        <f t="shared" si="23"/>
        <v>31162293.118242659</v>
      </c>
      <c r="AH27" s="7"/>
      <c r="AI27" s="7"/>
      <c r="AJ27" s="7"/>
      <c r="AK27" s="7"/>
      <c r="AL27" s="3">
        <f t="shared" si="25"/>
        <v>41293516.139825389</v>
      </c>
      <c r="AM27" s="3">
        <f t="shared" si="26"/>
        <v>18083512.618242659</v>
      </c>
      <c r="AN27" s="3">
        <f t="shared" si="27"/>
        <v>19131223.021582752</v>
      </c>
      <c r="AO27" s="3">
        <f t="shared" si="28"/>
        <v>2078780.5</v>
      </c>
      <c r="AP27" s="3">
        <f t="shared" si="29"/>
        <v>32078780.5</v>
      </c>
      <c r="AQ27" s="7"/>
      <c r="AR27" s="40">
        <f t="shared" si="57"/>
        <v>-249154.79971314178</v>
      </c>
      <c r="AS27" s="5">
        <f t="shared" si="15"/>
        <v>111430</v>
      </c>
      <c r="AT27" s="5">
        <f t="shared" si="30"/>
        <v>5467.625899280576</v>
      </c>
      <c r="AU27" s="5">
        <f t="shared" si="31"/>
        <v>-132257.17381386121</v>
      </c>
      <c r="AV27" s="5">
        <f t="shared" si="32"/>
        <v>1293516.1398254</v>
      </c>
      <c r="AW27" s="3"/>
      <c r="AX27" s="4">
        <f t="shared" si="33"/>
        <v>-3.1926301728280862E-3</v>
      </c>
      <c r="AY27" s="4">
        <f t="shared" si="34"/>
        <v>-1.3590755454883171E-2</v>
      </c>
      <c r="AZ27" s="4">
        <f t="shared" si="35"/>
        <v>2.8587764436821018E-4</v>
      </c>
      <c r="BA27" s="4">
        <f t="shared" si="36"/>
        <v>3.4857439937038262E-3</v>
      </c>
      <c r="BB27" s="3"/>
      <c r="BC27" s="2">
        <f t="shared" si="37"/>
        <v>43598</v>
      </c>
      <c r="BD27" s="22">
        <f t="shared" si="38"/>
        <v>103.23379034956348</v>
      </c>
      <c r="BE27" s="22">
        <f t="shared" si="39"/>
        <v>95.17638220127715</v>
      </c>
      <c r="BF27" s="22">
        <f t="shared" si="40"/>
        <v>100.69064748201448</v>
      </c>
      <c r="BG27" s="22">
        <f t="shared" si="41"/>
        <v>106.92926833333334</v>
      </c>
      <c r="BH27" s="22"/>
      <c r="BI27" s="3">
        <f t="shared" si="42"/>
        <v>43154450.342710435</v>
      </c>
      <c r="BJ27" s="3">
        <f t="shared" si="43"/>
        <v>19119954.410408769</v>
      </c>
      <c r="BK27" s="3">
        <f t="shared" si="44"/>
        <v>19131223.021582752</v>
      </c>
      <c r="BL27" s="3">
        <f t="shared" si="45"/>
        <v>33607981</v>
      </c>
      <c r="BM27" s="22"/>
      <c r="BN27" s="3">
        <f t="shared" si="46"/>
        <v>-1860934.2028850438</v>
      </c>
      <c r="BO27" s="3">
        <f t="shared" si="47"/>
        <v>-1036441.7921661013</v>
      </c>
      <c r="BP27" s="3">
        <f t="shared" si="48"/>
        <v>0</v>
      </c>
      <c r="BQ27" s="3">
        <f t="shared" si="49"/>
        <v>-1529200.5</v>
      </c>
      <c r="BR27" s="3"/>
      <c r="BS27" s="22">
        <f t="shared" si="50"/>
        <v>-4.3122648721197052</v>
      </c>
      <c r="BT27" s="22">
        <f t="shared" si="51"/>
        <v>-5.420733595483207</v>
      </c>
      <c r="BU27" s="22">
        <f t="shared" si="52"/>
        <v>0</v>
      </c>
      <c r="BV27" s="22">
        <f t="shared" si="53"/>
        <v>-4.5501111774610923</v>
      </c>
      <c r="BW27" s="3"/>
      <c r="BX27" s="7"/>
      <c r="BY27" t="str">
        <f t="shared" si="3"/>
        <v>52019</v>
      </c>
      <c r="CQ27" s="15">
        <v>39107</v>
      </c>
      <c r="CR27" s="16">
        <v>4147.7</v>
      </c>
    </row>
    <row r="28" spans="1:96">
      <c r="A28" s="2">
        <v>43599</v>
      </c>
      <c r="B28" s="2">
        <v>43599</v>
      </c>
      <c r="C28">
        <v>216330.75</v>
      </c>
      <c r="D28">
        <v>0</v>
      </c>
      <c r="E28">
        <v>216330.75</v>
      </c>
      <c r="J28" s="3">
        <f t="shared" si="4"/>
        <v>216330.75</v>
      </c>
      <c r="L28" s="3">
        <f t="shared" si="54"/>
        <v>32295111.25</v>
      </c>
      <c r="M28" s="4">
        <f t="shared" si="5"/>
        <v>6.7437336029653617E-3</v>
      </c>
      <c r="N28" s="4">
        <f t="shared" si="6"/>
        <v>7.2110250000000002E-3</v>
      </c>
      <c r="P28" s="3">
        <f t="shared" si="7"/>
        <v>-1312869.75</v>
      </c>
      <c r="Q28" s="3">
        <f t="shared" si="8"/>
        <v>33607981</v>
      </c>
      <c r="R28" s="6">
        <f t="shared" si="9"/>
        <v>-3.9064225548092281E-2</v>
      </c>
      <c r="S28" s="6">
        <f t="shared" si="10"/>
        <v>-3.8587215676276904E-2</v>
      </c>
      <c r="T28" s="6"/>
      <c r="U28" s="6"/>
      <c r="V28" s="3">
        <f t="shared" si="55"/>
        <v>119792.20025270399</v>
      </c>
      <c r="W28" s="7">
        <f t="shared" si="11"/>
        <v>73.849999999998545</v>
      </c>
      <c r="X28" s="7">
        <f t="shared" si="17"/>
        <v>11222.05</v>
      </c>
      <c r="Y28" s="3">
        <f t="shared" si="18"/>
        <v>28742060.239729531</v>
      </c>
      <c r="Z28" s="3">
        <f t="shared" si="12"/>
        <v>61037171.489729531</v>
      </c>
      <c r="AA28" s="2">
        <f t="shared" si="19"/>
        <v>43599</v>
      </c>
      <c r="AB28" s="7">
        <f t="shared" si="20"/>
        <v>107.65037083333333</v>
      </c>
      <c r="AC28" s="7">
        <f t="shared" si="21"/>
        <v>95.806867465765094</v>
      </c>
      <c r="AD28" s="7">
        <f t="shared" si="22"/>
        <v>101.72861914954923</v>
      </c>
      <c r="AE28" s="7"/>
      <c r="AF28" s="7">
        <f t="shared" si="56"/>
        <v>336122.95025270397</v>
      </c>
      <c r="AG28" s="3">
        <f t="shared" si="23"/>
        <v>31498416.068495363</v>
      </c>
      <c r="AH28" s="7"/>
      <c r="AI28" s="7"/>
      <c r="AJ28" s="7"/>
      <c r="AK28" s="7"/>
      <c r="AL28" s="3">
        <f t="shared" si="25"/>
        <v>41635106.715977371</v>
      </c>
      <c r="AM28" s="3">
        <f t="shared" si="26"/>
        <v>18203304.818495363</v>
      </c>
      <c r="AN28" s="3">
        <f t="shared" si="27"/>
        <v>19136690.647482034</v>
      </c>
      <c r="AO28" s="3">
        <f t="shared" si="28"/>
        <v>2295111.25</v>
      </c>
      <c r="AP28" s="3">
        <f t="shared" si="29"/>
        <v>32295111.25</v>
      </c>
      <c r="AQ28" s="7"/>
      <c r="AR28" s="40">
        <f t="shared" si="57"/>
        <v>119792.20025270399</v>
      </c>
      <c r="AS28" s="5">
        <f t="shared" si="15"/>
        <v>216330.75</v>
      </c>
      <c r="AT28" s="5">
        <f t="shared" si="30"/>
        <v>5467.625899280576</v>
      </c>
      <c r="AU28" s="5">
        <f t="shared" si="31"/>
        <v>341590.57615198457</v>
      </c>
      <c r="AV28" s="5">
        <f t="shared" si="32"/>
        <v>1635106.7159773845</v>
      </c>
      <c r="AW28" s="3"/>
      <c r="AX28" s="4">
        <f t="shared" si="33"/>
        <v>8.2722569566445504E-3</v>
      </c>
      <c r="AY28" s="4">
        <f t="shared" si="34"/>
        <v>6.6243877935450186E-3</v>
      </c>
      <c r="AZ28" s="4">
        <f t="shared" si="35"/>
        <v>2.8579594169762763E-4</v>
      </c>
      <c r="BA28" s="4">
        <f t="shared" si="36"/>
        <v>6.7437336029653617E-3</v>
      </c>
      <c r="BB28" s="3"/>
      <c r="BC28" s="2">
        <f t="shared" si="37"/>
        <v>43599</v>
      </c>
      <c r="BD28" s="22">
        <f t="shared" si="38"/>
        <v>104.08776678994343</v>
      </c>
      <c r="BE28" s="22">
        <f t="shared" si="39"/>
        <v>95.806867465765066</v>
      </c>
      <c r="BF28" s="22">
        <f t="shared" si="40"/>
        <v>100.71942446043177</v>
      </c>
      <c r="BG28" s="22">
        <f t="shared" si="41"/>
        <v>107.65037083333333</v>
      </c>
      <c r="BH28" s="22"/>
      <c r="BI28" s="3">
        <f t="shared" si="42"/>
        <v>43154450.342710435</v>
      </c>
      <c r="BJ28" s="3">
        <f t="shared" si="43"/>
        <v>19119954.410408769</v>
      </c>
      <c r="BK28" s="3">
        <f t="shared" si="44"/>
        <v>19136690.647482034</v>
      </c>
      <c r="BL28" s="3">
        <f t="shared" si="45"/>
        <v>33607981</v>
      </c>
      <c r="BM28" s="22"/>
      <c r="BN28" s="3">
        <f t="shared" si="46"/>
        <v>-1519343.6267330593</v>
      </c>
      <c r="BO28" s="3">
        <f t="shared" si="47"/>
        <v>-916649.59191339731</v>
      </c>
      <c r="BP28" s="3">
        <f t="shared" si="48"/>
        <v>0</v>
      </c>
      <c r="BQ28" s="3">
        <f t="shared" si="49"/>
        <v>-1312869.75</v>
      </c>
      <c r="BR28" s="3"/>
      <c r="BS28" s="22">
        <f t="shared" si="50"/>
        <v>-3.5207113395425362</v>
      </c>
      <c r="BT28" s="22">
        <f t="shared" si="51"/>
        <v>-4.7942038575906842</v>
      </c>
      <c r="BU28" s="22">
        <f t="shared" si="52"/>
        <v>0</v>
      </c>
      <c r="BV28" s="22">
        <f t="shared" si="53"/>
        <v>-3.906422554809228</v>
      </c>
      <c r="BW28" s="3"/>
      <c r="BX28" s="7"/>
      <c r="BY28" t="str">
        <f t="shared" si="3"/>
        <v>52019</v>
      </c>
      <c r="CQ28" s="15">
        <v>39108</v>
      </c>
      <c r="CR28" s="16">
        <v>4147.7</v>
      </c>
    </row>
    <row r="29" spans="1:96">
      <c r="A29" s="2">
        <v>43600</v>
      </c>
      <c r="B29" s="2">
        <v>43600</v>
      </c>
      <c r="C29">
        <v>85124.5</v>
      </c>
      <c r="D29">
        <v>0</v>
      </c>
      <c r="E29">
        <v>85124.5</v>
      </c>
      <c r="J29" s="3">
        <f t="shared" si="4"/>
        <v>85124.5</v>
      </c>
      <c r="L29" s="3">
        <f t="shared" si="54"/>
        <v>32380235.75</v>
      </c>
      <c r="M29" s="4">
        <f t="shared" si="5"/>
        <v>2.6358323815961465E-3</v>
      </c>
      <c r="N29" s="4">
        <f t="shared" si="6"/>
        <v>2.8374833333333332E-3</v>
      </c>
      <c r="P29" s="3">
        <f t="shared" si="7"/>
        <v>-1227745.25</v>
      </c>
      <c r="Q29" s="3">
        <f t="shared" si="8"/>
        <v>33607981</v>
      </c>
      <c r="R29" s="6">
        <f t="shared" si="9"/>
        <v>-3.6531359917157773E-2</v>
      </c>
      <c r="S29" s="6">
        <f t="shared" si="10"/>
        <v>-3.5951383294680755E-2</v>
      </c>
      <c r="T29" s="6"/>
      <c r="U29" s="6"/>
      <c r="V29" s="3">
        <f t="shared" si="55"/>
        <v>-105517.70651913961</v>
      </c>
      <c r="W29" s="7">
        <f t="shared" si="11"/>
        <v>-65.049999999999272</v>
      </c>
      <c r="X29" s="7">
        <f t="shared" si="17"/>
        <v>11157</v>
      </c>
      <c r="Y29" s="3">
        <f t="shared" si="18"/>
        <v>28575453.33469931</v>
      </c>
      <c r="Z29" s="3">
        <f t="shared" si="12"/>
        <v>60955689.08469931</v>
      </c>
      <c r="AA29" s="2">
        <f t="shared" si="19"/>
        <v>43600</v>
      </c>
      <c r="AB29" s="7">
        <f t="shared" si="20"/>
        <v>107.93411916666666</v>
      </c>
      <c r="AC29" s="7">
        <f t="shared" si="21"/>
        <v>95.251511115664371</v>
      </c>
      <c r="AD29" s="7">
        <f t="shared" si="22"/>
        <v>101.59281514116552</v>
      </c>
      <c r="AE29" s="7"/>
      <c r="AF29" s="7">
        <f t="shared" si="56"/>
        <v>-20393.20651913961</v>
      </c>
      <c r="AG29" s="3">
        <f t="shared" si="23"/>
        <v>31478022.861976225</v>
      </c>
      <c r="AH29" s="7"/>
      <c r="AI29" s="7"/>
      <c r="AJ29" s="7"/>
      <c r="AK29" s="7"/>
      <c r="AL29" s="3">
        <f t="shared" si="25"/>
        <v>41620181.135357514</v>
      </c>
      <c r="AM29" s="3">
        <f t="shared" si="26"/>
        <v>18097787.111976225</v>
      </c>
      <c r="AN29" s="3">
        <f t="shared" si="27"/>
        <v>19142158.273381315</v>
      </c>
      <c r="AO29" s="3">
        <f t="shared" si="28"/>
        <v>2380235.75</v>
      </c>
      <c r="AP29" s="3">
        <f t="shared" si="29"/>
        <v>32380235.75</v>
      </c>
      <c r="AQ29" s="7"/>
      <c r="AR29" s="40">
        <f t="shared" si="57"/>
        <v>-105517.70651913961</v>
      </c>
      <c r="AS29" s="5">
        <f t="shared" si="15"/>
        <v>85124.5</v>
      </c>
      <c r="AT29" s="5">
        <f t="shared" si="30"/>
        <v>5467.625899280576</v>
      </c>
      <c r="AU29" s="5">
        <f t="shared" si="31"/>
        <v>-14925.580619859034</v>
      </c>
      <c r="AV29" s="5">
        <f t="shared" si="32"/>
        <v>1620181.1353575254</v>
      </c>
      <c r="AW29" s="3"/>
      <c r="AX29" s="4">
        <f t="shared" si="33"/>
        <v>-3.5848546568349201E-4</v>
      </c>
      <c r="AY29" s="4">
        <f t="shared" si="34"/>
        <v>-5.7966236115504118E-3</v>
      </c>
      <c r="AZ29" s="4">
        <f t="shared" si="35"/>
        <v>2.8571428571428546E-4</v>
      </c>
      <c r="BA29" s="4">
        <f t="shared" si="36"/>
        <v>2.6358323815961465E-3</v>
      </c>
      <c r="BB29" s="3"/>
      <c r="BC29" s="2">
        <f t="shared" si="37"/>
        <v>43600</v>
      </c>
      <c r="BD29" s="22">
        <f t="shared" si="38"/>
        <v>104.05045283839378</v>
      </c>
      <c r="BE29" s="22">
        <f t="shared" si="39"/>
        <v>95.251511115664343</v>
      </c>
      <c r="BF29" s="22">
        <f t="shared" si="40"/>
        <v>100.74820143884902</v>
      </c>
      <c r="BG29" s="22">
        <f t="shared" si="41"/>
        <v>107.93411916666666</v>
      </c>
      <c r="BH29" s="22"/>
      <c r="BI29" s="3">
        <f t="shared" si="42"/>
        <v>43154450.342710435</v>
      </c>
      <c r="BJ29" s="3">
        <f t="shared" si="43"/>
        <v>19119954.410408769</v>
      </c>
      <c r="BK29" s="3">
        <f t="shared" si="44"/>
        <v>19142158.273381315</v>
      </c>
      <c r="BL29" s="3">
        <f t="shared" si="45"/>
        <v>33607981</v>
      </c>
      <c r="BM29" s="22"/>
      <c r="BN29" s="3">
        <f t="shared" si="46"/>
        <v>-1534269.2073529183</v>
      </c>
      <c r="BO29" s="3">
        <f t="shared" si="47"/>
        <v>-1022167.2984325369</v>
      </c>
      <c r="BP29" s="3">
        <f t="shared" si="48"/>
        <v>0</v>
      </c>
      <c r="BQ29" s="3">
        <f t="shared" si="49"/>
        <v>-1227745.25</v>
      </c>
      <c r="BR29" s="3"/>
      <c r="BS29" s="22">
        <f t="shared" si="50"/>
        <v>-3.5552977622667923</v>
      </c>
      <c r="BT29" s="22">
        <f t="shared" si="51"/>
        <v>-5.3460760234662281</v>
      </c>
      <c r="BU29" s="22">
        <f t="shared" si="52"/>
        <v>0</v>
      </c>
      <c r="BV29" s="22">
        <f t="shared" si="53"/>
        <v>-3.6531359917157773</v>
      </c>
      <c r="BW29" s="3"/>
      <c r="BX29" s="7"/>
      <c r="BY29" t="str">
        <f t="shared" si="3"/>
        <v>52019</v>
      </c>
      <c r="CQ29" s="15">
        <v>39109</v>
      </c>
      <c r="CR29" s="16">
        <v>4147.7</v>
      </c>
    </row>
    <row r="30" spans="1:96">
      <c r="A30" s="2">
        <v>43601</v>
      </c>
      <c r="B30" s="2">
        <v>43601</v>
      </c>
      <c r="C30">
        <v>-37981.75</v>
      </c>
      <c r="D30">
        <v>0</v>
      </c>
      <c r="E30">
        <v>-37981.75</v>
      </c>
      <c r="J30" s="3">
        <f t="shared" si="4"/>
        <v>-37981.75</v>
      </c>
      <c r="L30" s="3">
        <f t="shared" si="54"/>
        <v>32342254</v>
      </c>
      <c r="M30" s="4">
        <f t="shared" si="5"/>
        <v>-1.1729917685976083E-3</v>
      </c>
      <c r="N30" s="4">
        <f t="shared" si="6"/>
        <v>-1.2660583333333334E-3</v>
      </c>
      <c r="P30" s="3">
        <f t="shared" si="7"/>
        <v>-1265727</v>
      </c>
      <c r="Q30" s="3">
        <f t="shared" si="8"/>
        <v>33607981</v>
      </c>
      <c r="R30" s="6">
        <f t="shared" si="9"/>
        <v>-3.7661500701276877E-2</v>
      </c>
      <c r="S30" s="6">
        <f t="shared" si="10"/>
        <v>-3.7124375063278363E-2</v>
      </c>
      <c r="T30" s="6"/>
      <c r="U30" s="6"/>
      <c r="V30" s="3">
        <f t="shared" si="55"/>
        <v>162372.36621930872</v>
      </c>
      <c r="W30" s="7">
        <f t="shared" si="11"/>
        <v>100.10000000000036</v>
      </c>
      <c r="X30" s="7">
        <f t="shared" si="17"/>
        <v>11257.1</v>
      </c>
      <c r="Y30" s="3">
        <f t="shared" si="18"/>
        <v>28831830.755045589</v>
      </c>
      <c r="Z30" s="3">
        <f t="shared" si="12"/>
        <v>61174084.755045593</v>
      </c>
      <c r="AA30" s="2">
        <f t="shared" si="19"/>
        <v>43601</v>
      </c>
      <c r="AB30" s="7">
        <f t="shared" si="20"/>
        <v>107.80751333333333</v>
      </c>
      <c r="AC30" s="7">
        <f t="shared" si="21"/>
        <v>96.106102516818623</v>
      </c>
      <c r="AD30" s="7">
        <f t="shared" si="22"/>
        <v>101.95680792507599</v>
      </c>
      <c r="AE30" s="7"/>
      <c r="AF30" s="7">
        <f t="shared" si="56"/>
        <v>124390.61621930872</v>
      </c>
      <c r="AG30" s="3">
        <f t="shared" si="23"/>
        <v>31602413.478195533</v>
      </c>
      <c r="AH30" s="7"/>
      <c r="AI30" s="7"/>
      <c r="AJ30" s="7"/>
      <c r="AK30" s="7"/>
      <c r="AL30" s="3">
        <f t="shared" si="25"/>
        <v>41750039.377476104</v>
      </c>
      <c r="AM30" s="3">
        <f t="shared" si="26"/>
        <v>18260159.478195533</v>
      </c>
      <c r="AN30" s="3">
        <f t="shared" si="27"/>
        <v>19147625.899280597</v>
      </c>
      <c r="AO30" s="3">
        <f t="shared" si="28"/>
        <v>2342254</v>
      </c>
      <c r="AP30" s="3">
        <f t="shared" si="29"/>
        <v>32342254</v>
      </c>
      <c r="AQ30" s="7"/>
      <c r="AR30" s="40">
        <f t="shared" si="57"/>
        <v>162372.36621930872</v>
      </c>
      <c r="AS30" s="5">
        <f t="shared" si="15"/>
        <v>-37981.75</v>
      </c>
      <c r="AT30" s="5">
        <f t="shared" si="30"/>
        <v>5467.625899280576</v>
      </c>
      <c r="AU30" s="5">
        <f t="shared" si="31"/>
        <v>129858.2421185893</v>
      </c>
      <c r="AV30" s="5">
        <f t="shared" si="32"/>
        <v>1750039.3774761148</v>
      </c>
      <c r="AW30" s="3"/>
      <c r="AX30" s="4">
        <f t="shared" si="33"/>
        <v>3.1200787352717954E-3</v>
      </c>
      <c r="AY30" s="4">
        <f t="shared" si="34"/>
        <v>8.9719458635834359E-3</v>
      </c>
      <c r="AZ30" s="4">
        <f t="shared" si="35"/>
        <v>2.8563267637817739E-4</v>
      </c>
      <c r="BA30" s="4">
        <f t="shared" si="36"/>
        <v>-1.1729917685976083E-3</v>
      </c>
      <c r="BB30" s="3"/>
      <c r="BC30" s="2">
        <f t="shared" si="37"/>
        <v>43601</v>
      </c>
      <c r="BD30" s="22">
        <f t="shared" si="38"/>
        <v>104.37509844369026</v>
      </c>
      <c r="BE30" s="22">
        <f t="shared" si="39"/>
        <v>96.106102516818595</v>
      </c>
      <c r="BF30" s="22">
        <f t="shared" si="40"/>
        <v>100.77697841726629</v>
      </c>
      <c r="BG30" s="22">
        <f t="shared" si="41"/>
        <v>107.80751333333333</v>
      </c>
      <c r="BH30" s="22"/>
      <c r="BI30" s="3">
        <f t="shared" si="42"/>
        <v>43154450.342710435</v>
      </c>
      <c r="BJ30" s="3">
        <f t="shared" si="43"/>
        <v>19119954.410408769</v>
      </c>
      <c r="BK30" s="3">
        <f t="shared" si="44"/>
        <v>19147625.899280597</v>
      </c>
      <c r="BL30" s="3">
        <f t="shared" si="45"/>
        <v>33607981</v>
      </c>
      <c r="BM30" s="22"/>
      <c r="BN30" s="3">
        <f t="shared" si="46"/>
        <v>-1404410.965234329</v>
      </c>
      <c r="BO30" s="3">
        <f t="shared" si="47"/>
        <v>-859794.9322132282</v>
      </c>
      <c r="BP30" s="3">
        <f t="shared" si="48"/>
        <v>0</v>
      </c>
      <c r="BQ30" s="3">
        <f t="shared" si="49"/>
        <v>-1265727</v>
      </c>
      <c r="BR30" s="3"/>
      <c r="BS30" s="22">
        <f t="shared" si="50"/>
        <v>-3.2543826976852208</v>
      </c>
      <c r="BT30" s="22">
        <f t="shared" si="51"/>
        <v>-4.496846141773025</v>
      </c>
      <c r="BU30" s="22">
        <f t="shared" si="52"/>
        <v>0</v>
      </c>
      <c r="BV30" s="22">
        <f t="shared" si="53"/>
        <v>-3.7661500701276878</v>
      </c>
      <c r="BW30" s="3"/>
      <c r="BX30" s="7"/>
      <c r="BY30" t="str">
        <f t="shared" si="3"/>
        <v>52019</v>
      </c>
      <c r="CQ30" s="15">
        <v>39110</v>
      </c>
      <c r="CR30" s="16">
        <v>4147.7</v>
      </c>
    </row>
    <row r="31" spans="1:96">
      <c r="A31" s="2">
        <v>43602</v>
      </c>
      <c r="B31" s="2">
        <v>43602</v>
      </c>
      <c r="C31">
        <v>-10175</v>
      </c>
      <c r="D31">
        <v>0</v>
      </c>
      <c r="E31">
        <v>-10175</v>
      </c>
      <c r="J31" s="3">
        <f t="shared" si="4"/>
        <v>-10175</v>
      </c>
      <c r="L31" s="3">
        <f t="shared" si="54"/>
        <v>32332079</v>
      </c>
      <c r="M31" s="4">
        <f t="shared" si="5"/>
        <v>-3.1460392340002029E-4</v>
      </c>
      <c r="N31" s="4">
        <f t="shared" si="6"/>
        <v>-3.3916666666666665E-4</v>
      </c>
      <c r="P31" s="3">
        <f t="shared" si="7"/>
        <v>-1275902</v>
      </c>
      <c r="Q31" s="3">
        <f t="shared" si="8"/>
        <v>33607981</v>
      </c>
      <c r="R31" s="6">
        <f t="shared" si="9"/>
        <v>-3.7964256168795146E-2</v>
      </c>
      <c r="S31" s="6">
        <f t="shared" si="10"/>
        <v>-3.7438978986678383E-2</v>
      </c>
      <c r="T31" s="6"/>
      <c r="U31" s="6"/>
      <c r="V31" s="3">
        <f t="shared" si="55"/>
        <v>243396.33917289777</v>
      </c>
      <c r="W31" s="7">
        <f t="shared" si="11"/>
        <v>150.04999999999927</v>
      </c>
      <c r="X31" s="7">
        <f t="shared" si="17"/>
        <v>11407.15</v>
      </c>
      <c r="Y31" s="3">
        <f t="shared" si="18"/>
        <v>29216140.764265954</v>
      </c>
      <c r="Z31" s="3">
        <f t="shared" si="12"/>
        <v>61548219.764265954</v>
      </c>
      <c r="AA31" s="2">
        <f t="shared" si="19"/>
        <v>43602</v>
      </c>
      <c r="AB31" s="7">
        <f t="shared" si="20"/>
        <v>107.77359666666666</v>
      </c>
      <c r="AC31" s="7">
        <f t="shared" si="21"/>
        <v>97.387135880886504</v>
      </c>
      <c r="AD31" s="7">
        <f t="shared" si="22"/>
        <v>102.58036627377658</v>
      </c>
      <c r="AE31" s="7"/>
      <c r="AF31" s="7">
        <f t="shared" si="56"/>
        <v>233221.33917289777</v>
      </c>
      <c r="AG31" s="3">
        <f t="shared" si="23"/>
        <v>31835634.817368429</v>
      </c>
      <c r="AH31" s="7"/>
      <c r="AI31" s="7"/>
      <c r="AJ31" s="7"/>
      <c r="AK31" s="7"/>
      <c r="AL31" s="3">
        <f t="shared" si="25"/>
        <v>41988728.342548281</v>
      </c>
      <c r="AM31" s="3">
        <f t="shared" si="26"/>
        <v>18503555.817368429</v>
      </c>
      <c r="AN31" s="3">
        <f t="shared" si="27"/>
        <v>19153093.525179878</v>
      </c>
      <c r="AO31" s="3">
        <f t="shared" si="28"/>
        <v>2332079</v>
      </c>
      <c r="AP31" s="3">
        <f t="shared" si="29"/>
        <v>32332079</v>
      </c>
      <c r="AQ31" s="7"/>
      <c r="AR31" s="40">
        <f t="shared" si="57"/>
        <v>243396.33917289777</v>
      </c>
      <c r="AS31" s="5">
        <f t="shared" si="15"/>
        <v>-10175</v>
      </c>
      <c r="AT31" s="5">
        <f t="shared" si="30"/>
        <v>5467.625899280576</v>
      </c>
      <c r="AU31" s="5">
        <f t="shared" si="31"/>
        <v>238688.96507217834</v>
      </c>
      <c r="AV31" s="5">
        <f t="shared" si="32"/>
        <v>1988728.3425482931</v>
      </c>
      <c r="AW31" s="3"/>
      <c r="AX31" s="4">
        <f t="shared" si="33"/>
        <v>5.7170955676020176E-3</v>
      </c>
      <c r="AY31" s="4">
        <f t="shared" si="34"/>
        <v>1.3329365467127353E-2</v>
      </c>
      <c r="AZ31" s="4">
        <f t="shared" si="35"/>
        <v>2.8555111364934297E-4</v>
      </c>
      <c r="BA31" s="4">
        <f t="shared" si="36"/>
        <v>-3.1460392340002029E-4</v>
      </c>
      <c r="BB31" s="3"/>
      <c r="BC31" s="2">
        <f t="shared" si="37"/>
        <v>43602</v>
      </c>
      <c r="BD31" s="22">
        <f t="shared" si="38"/>
        <v>104.97182085637071</v>
      </c>
      <c r="BE31" s="22">
        <f t="shared" si="39"/>
        <v>97.387135880886461</v>
      </c>
      <c r="BF31" s="22">
        <f t="shared" si="40"/>
        <v>100.80575539568358</v>
      </c>
      <c r="BG31" s="22">
        <f t="shared" si="41"/>
        <v>107.77359666666666</v>
      </c>
      <c r="BH31" s="22"/>
      <c r="BI31" s="3">
        <f t="shared" si="42"/>
        <v>43154450.342710435</v>
      </c>
      <c r="BJ31" s="3">
        <f t="shared" si="43"/>
        <v>19119954.410408769</v>
      </c>
      <c r="BK31" s="3">
        <f t="shared" si="44"/>
        <v>19153093.525179878</v>
      </c>
      <c r="BL31" s="3">
        <f t="shared" si="45"/>
        <v>33607981</v>
      </c>
      <c r="BM31" s="22"/>
      <c r="BN31" s="3">
        <f t="shared" si="46"/>
        <v>-1165722.0001621507</v>
      </c>
      <c r="BO31" s="3">
        <f t="shared" si="47"/>
        <v>-616398.59304033045</v>
      </c>
      <c r="BP31" s="3">
        <f t="shared" si="48"/>
        <v>0</v>
      </c>
      <c r="BQ31" s="3">
        <f t="shared" si="49"/>
        <v>-1275902</v>
      </c>
      <c r="BR31" s="3"/>
      <c r="BS31" s="22">
        <f t="shared" si="50"/>
        <v>-2.7012787578212363</v>
      </c>
      <c r="BT31" s="22">
        <f t="shared" si="51"/>
        <v>-3.2238497007334255</v>
      </c>
      <c r="BU31" s="22">
        <f t="shared" si="52"/>
        <v>0</v>
      </c>
      <c r="BV31" s="22">
        <f t="shared" si="53"/>
        <v>-3.7964256168795147</v>
      </c>
      <c r="BW31" s="3"/>
      <c r="BX31" s="7"/>
      <c r="BY31" t="str">
        <f t="shared" si="3"/>
        <v>52019</v>
      </c>
      <c r="CQ31" s="15">
        <v>39111</v>
      </c>
      <c r="CR31" s="16">
        <v>4124.45</v>
      </c>
    </row>
    <row r="32" spans="1:96">
      <c r="A32" s="2">
        <v>43605</v>
      </c>
      <c r="B32" s="2">
        <v>43605</v>
      </c>
      <c r="C32">
        <v>-283539</v>
      </c>
      <c r="D32">
        <v>0</v>
      </c>
      <c r="E32">
        <v>-283539</v>
      </c>
      <c r="J32" s="3">
        <f t="shared" si="4"/>
        <v>-283539</v>
      </c>
      <c r="L32" s="3">
        <f t="shared" si="54"/>
        <v>32048540</v>
      </c>
      <c r="M32" s="4">
        <f t="shared" si="5"/>
        <v>-8.7695876284355229E-3</v>
      </c>
      <c r="N32" s="4">
        <f t="shared" si="6"/>
        <v>-9.4512999999999993E-3</v>
      </c>
      <c r="P32" s="3">
        <f t="shared" si="7"/>
        <v>-1559441</v>
      </c>
      <c r="Q32" s="3">
        <f t="shared" si="8"/>
        <v>33607981</v>
      </c>
      <c r="R32" s="6">
        <f t="shared" si="9"/>
        <v>-4.6400912926010042E-2</v>
      </c>
      <c r="S32" s="6">
        <f t="shared" si="10"/>
        <v>-4.6208566615113904E-2</v>
      </c>
      <c r="T32" s="6"/>
      <c r="U32" s="6"/>
      <c r="V32" s="3">
        <f t="shared" si="55"/>
        <v>683066.96718232473</v>
      </c>
      <c r="W32" s="7">
        <f t="shared" si="11"/>
        <v>421.10000000000036</v>
      </c>
      <c r="X32" s="7">
        <f t="shared" si="17"/>
        <v>11828.25</v>
      </c>
      <c r="Y32" s="3">
        <f t="shared" si="18"/>
        <v>30294667.554553833</v>
      </c>
      <c r="Z32" s="3">
        <f t="shared" si="12"/>
        <v>62343207.554553837</v>
      </c>
      <c r="AA32" s="2">
        <f t="shared" si="19"/>
        <v>43605</v>
      </c>
      <c r="AB32" s="7">
        <f t="shared" si="20"/>
        <v>106.82846666666667</v>
      </c>
      <c r="AC32" s="7">
        <f t="shared" si="21"/>
        <v>100.98222518184612</v>
      </c>
      <c r="AD32" s="7">
        <f t="shared" si="22"/>
        <v>103.90534592425639</v>
      </c>
      <c r="AE32" s="7"/>
      <c r="AF32" s="7">
        <f t="shared" si="56"/>
        <v>399527.96718232473</v>
      </c>
      <c r="AG32" s="3">
        <f t="shared" si="23"/>
        <v>32235162.784550752</v>
      </c>
      <c r="AH32" s="7"/>
      <c r="AI32" s="7"/>
      <c r="AJ32" s="7"/>
      <c r="AK32" s="7"/>
      <c r="AL32" s="3">
        <f t="shared" si="25"/>
        <v>42393723.935629889</v>
      </c>
      <c r="AM32" s="3">
        <f t="shared" si="26"/>
        <v>19186622.784550752</v>
      </c>
      <c r="AN32" s="3">
        <f t="shared" si="27"/>
        <v>19158561.151079159</v>
      </c>
      <c r="AO32" s="3">
        <f t="shared" si="28"/>
        <v>2048540</v>
      </c>
      <c r="AP32" s="3">
        <f t="shared" si="29"/>
        <v>32048540</v>
      </c>
      <c r="AQ32" s="7"/>
      <c r="AR32" s="40">
        <f t="shared" si="57"/>
        <v>683066.96718232473</v>
      </c>
      <c r="AS32" s="5">
        <f t="shared" si="15"/>
        <v>-283539</v>
      </c>
      <c r="AT32" s="5">
        <f t="shared" si="30"/>
        <v>5467.625899280576</v>
      </c>
      <c r="AU32" s="5">
        <f t="shared" si="31"/>
        <v>404995.59308160533</v>
      </c>
      <c r="AV32" s="5">
        <f t="shared" si="32"/>
        <v>2393723.9356298982</v>
      </c>
      <c r="AW32" s="3"/>
      <c r="AX32" s="4">
        <f t="shared" si="33"/>
        <v>9.6453407633022466E-3</v>
      </c>
      <c r="AY32" s="4">
        <f t="shared" si="34"/>
        <v>3.6915443384193294E-2</v>
      </c>
      <c r="AZ32" s="4">
        <f t="shared" si="35"/>
        <v>2.8546959748786723E-4</v>
      </c>
      <c r="BA32" s="4">
        <f t="shared" si="36"/>
        <v>-8.7695876284355229E-3</v>
      </c>
      <c r="BB32" s="3"/>
      <c r="BC32" s="2">
        <f t="shared" si="37"/>
        <v>43605</v>
      </c>
      <c r="BD32" s="22">
        <f t="shared" si="38"/>
        <v>105.98430983907473</v>
      </c>
      <c r="BE32" s="22">
        <f t="shared" si="39"/>
        <v>100.98222518184608</v>
      </c>
      <c r="BF32" s="22">
        <f t="shared" si="40"/>
        <v>100.83453237410083</v>
      </c>
      <c r="BG32" s="22">
        <f t="shared" si="41"/>
        <v>106.82846666666667</v>
      </c>
      <c r="BH32" s="22"/>
      <c r="BI32" s="3">
        <f t="shared" si="42"/>
        <v>43154450.342710435</v>
      </c>
      <c r="BJ32" s="3">
        <f t="shared" si="43"/>
        <v>19186622.784550752</v>
      </c>
      <c r="BK32" s="3">
        <f t="shared" si="44"/>
        <v>19158561.151079159</v>
      </c>
      <c r="BL32" s="3">
        <f t="shared" si="45"/>
        <v>33607981</v>
      </c>
      <c r="BM32" s="22"/>
      <c r="BN32" s="3">
        <f t="shared" si="46"/>
        <v>-760726.40708054532</v>
      </c>
      <c r="BO32" s="3">
        <f t="shared" si="47"/>
        <v>0</v>
      </c>
      <c r="BP32" s="3">
        <f t="shared" si="48"/>
        <v>0</v>
      </c>
      <c r="BQ32" s="3">
        <f t="shared" si="49"/>
        <v>-1559441</v>
      </c>
      <c r="BR32" s="3"/>
      <c r="BS32" s="22">
        <f t="shared" si="50"/>
        <v>-1.7627994356068672</v>
      </c>
      <c r="BT32" s="22">
        <f t="shared" si="51"/>
        <v>0</v>
      </c>
      <c r="BU32" s="22">
        <f t="shared" si="52"/>
        <v>0</v>
      </c>
      <c r="BV32" s="22">
        <f t="shared" si="53"/>
        <v>-4.6400912926010038</v>
      </c>
      <c r="BW32" s="3"/>
      <c r="BX32" s="7"/>
      <c r="BY32" t="str">
        <f t="shared" si="3"/>
        <v>52019</v>
      </c>
      <c r="CQ32" s="15">
        <v>39112</v>
      </c>
      <c r="CR32" s="16">
        <v>4124.45</v>
      </c>
    </row>
    <row r="33" spans="1:96">
      <c r="A33" s="2">
        <v>43606</v>
      </c>
      <c r="B33" s="2">
        <v>43606</v>
      </c>
      <c r="C33">
        <v>-1737013.75</v>
      </c>
      <c r="D33">
        <v>0</v>
      </c>
      <c r="E33">
        <v>-1737013.75</v>
      </c>
      <c r="J33" s="3">
        <f t="shared" si="4"/>
        <v>-1737013.75</v>
      </c>
      <c r="L33" s="3">
        <f t="shared" si="54"/>
        <v>30311526.25</v>
      </c>
      <c r="M33" s="4">
        <f t="shared" si="5"/>
        <v>-5.4199465872704342E-2</v>
      </c>
      <c r="N33" s="4">
        <f t="shared" si="6"/>
        <v>-5.7900458333333335E-2</v>
      </c>
      <c r="P33" s="3">
        <f t="shared" si="7"/>
        <v>-3296454.75</v>
      </c>
      <c r="Q33" s="3">
        <f t="shared" si="8"/>
        <v>33607981</v>
      </c>
      <c r="R33" s="6">
        <f t="shared" si="9"/>
        <v>-9.8085474102118778E-2</v>
      </c>
      <c r="S33" s="6">
        <f t="shared" si="10"/>
        <v>-0.10040803248781824</v>
      </c>
      <c r="T33" s="6"/>
      <c r="U33" s="6"/>
      <c r="V33" s="3">
        <f t="shared" si="55"/>
        <v>-193273.40094935568</v>
      </c>
      <c r="W33" s="7">
        <f t="shared" si="11"/>
        <v>-119.14999999999964</v>
      </c>
      <c r="X33" s="7">
        <f t="shared" si="17"/>
        <v>11709.1</v>
      </c>
      <c r="Y33" s="3">
        <f t="shared" si="18"/>
        <v>29989499.026739061</v>
      </c>
      <c r="Z33" s="3">
        <f t="shared" si="12"/>
        <v>60301025.276739061</v>
      </c>
      <c r="AA33" s="2">
        <f t="shared" si="19"/>
        <v>43606</v>
      </c>
      <c r="AB33" s="7">
        <f t="shared" si="20"/>
        <v>101.03842083333335</v>
      </c>
      <c r="AC33" s="7">
        <f t="shared" si="21"/>
        <v>99.964996755796861</v>
      </c>
      <c r="AD33" s="7">
        <f t="shared" si="22"/>
        <v>100.5017087945651</v>
      </c>
      <c r="AE33" s="7"/>
      <c r="AF33" s="7">
        <f t="shared" si="56"/>
        <v>-1930287.1509493557</v>
      </c>
      <c r="AG33" s="3">
        <f t="shared" si="23"/>
        <v>30304875.633601397</v>
      </c>
      <c r="AH33" s="7"/>
      <c r="AI33" s="7"/>
      <c r="AJ33" s="7"/>
      <c r="AK33" s="7"/>
      <c r="AL33" s="3">
        <f t="shared" si="25"/>
        <v>40468904.410579816</v>
      </c>
      <c r="AM33" s="3">
        <f t="shared" si="26"/>
        <v>18993349.383601397</v>
      </c>
      <c r="AN33" s="3">
        <f t="shared" si="27"/>
        <v>19164028.776978441</v>
      </c>
      <c r="AO33" s="3">
        <f t="shared" si="28"/>
        <v>311526.25</v>
      </c>
      <c r="AP33" s="3">
        <f t="shared" si="29"/>
        <v>30311526.25</v>
      </c>
      <c r="AQ33" s="7"/>
      <c r="AR33" s="40">
        <f t="shared" si="57"/>
        <v>-193273.40094935568</v>
      </c>
      <c r="AS33" s="5">
        <f t="shared" si="15"/>
        <v>-1737013.75</v>
      </c>
      <c r="AT33" s="5">
        <f t="shared" si="30"/>
        <v>5467.625899280576</v>
      </c>
      <c r="AU33" s="5">
        <f t="shared" si="31"/>
        <v>-1924819.525050075</v>
      </c>
      <c r="AV33" s="5">
        <f t="shared" si="32"/>
        <v>468904.41057982319</v>
      </c>
      <c r="AW33" s="3"/>
      <c r="AX33" s="4">
        <f t="shared" si="33"/>
        <v>-4.5403407541472353E-2</v>
      </c>
      <c r="AY33" s="4">
        <f t="shared" si="34"/>
        <v>-1.0073341364952524E-2</v>
      </c>
      <c r="AZ33" s="4">
        <f t="shared" si="35"/>
        <v>2.8538812785388099E-4</v>
      </c>
      <c r="BA33" s="4">
        <f t="shared" si="36"/>
        <v>-5.4199465872704342E-2</v>
      </c>
      <c r="BB33" s="3"/>
      <c r="BC33" s="2">
        <f t="shared" si="37"/>
        <v>43606</v>
      </c>
      <c r="BD33" s="22">
        <f t="shared" si="38"/>
        <v>101.17226102644953</v>
      </c>
      <c r="BE33" s="22">
        <f t="shared" si="39"/>
        <v>99.964996755796832</v>
      </c>
      <c r="BF33" s="22">
        <f t="shared" si="40"/>
        <v>100.8633093525181</v>
      </c>
      <c r="BG33" s="22">
        <f t="shared" si="41"/>
        <v>101.03842083333335</v>
      </c>
      <c r="BH33" s="22"/>
      <c r="BI33" s="3">
        <f t="shared" si="42"/>
        <v>43154450.342710435</v>
      </c>
      <c r="BJ33" s="3">
        <f t="shared" si="43"/>
        <v>19186622.784550752</v>
      </c>
      <c r="BK33" s="3">
        <f t="shared" si="44"/>
        <v>19164028.776978441</v>
      </c>
      <c r="BL33" s="3">
        <f t="shared" si="45"/>
        <v>33607981</v>
      </c>
      <c r="BM33" s="22"/>
      <c r="BN33" s="3">
        <f t="shared" si="46"/>
        <v>-2685545.9321306203</v>
      </c>
      <c r="BO33" s="3">
        <f t="shared" si="47"/>
        <v>-193273.40094935568</v>
      </c>
      <c r="BP33" s="3">
        <f t="shared" si="48"/>
        <v>0</v>
      </c>
      <c r="BQ33" s="3">
        <f t="shared" si="49"/>
        <v>-3296454.75</v>
      </c>
      <c r="BR33" s="3"/>
      <c r="BS33" s="22">
        <f t="shared" si="50"/>
        <v>-6.2231030885653658</v>
      </c>
      <c r="BT33" s="22">
        <f t="shared" si="51"/>
        <v>-1.0073341364952524</v>
      </c>
      <c r="BU33" s="22">
        <f t="shared" si="52"/>
        <v>0</v>
      </c>
      <c r="BV33" s="22">
        <f t="shared" si="53"/>
        <v>-9.8085474102118777</v>
      </c>
      <c r="BW33" s="3"/>
      <c r="BX33" s="7"/>
      <c r="BY33" t="str">
        <f t="shared" si="3"/>
        <v>52019</v>
      </c>
      <c r="CQ33" s="15">
        <v>39113</v>
      </c>
      <c r="CR33" s="16">
        <v>4082.7</v>
      </c>
    </row>
    <row r="34" spans="1:96">
      <c r="A34" s="2">
        <v>43607</v>
      </c>
      <c r="B34" s="2">
        <v>43607</v>
      </c>
      <c r="C34">
        <v>2306030</v>
      </c>
      <c r="D34">
        <v>0</v>
      </c>
      <c r="E34">
        <v>2306030</v>
      </c>
      <c r="J34" s="3">
        <f t="shared" si="4"/>
        <v>2306030</v>
      </c>
      <c r="L34" s="3">
        <f t="shared" si="54"/>
        <v>32617556.25</v>
      </c>
      <c r="M34" s="4">
        <f t="shared" si="5"/>
        <v>7.607766039164722E-2</v>
      </c>
      <c r="N34" s="4">
        <f t="shared" si="6"/>
        <v>7.6867666666666667E-2</v>
      </c>
      <c r="P34" s="3">
        <f t="shared" si="7"/>
        <v>-990424.75</v>
      </c>
      <c r="Q34" s="3">
        <f t="shared" si="8"/>
        <v>33607981</v>
      </c>
      <c r="R34" s="6">
        <f t="shared" si="9"/>
        <v>-2.9469927098566259E-2</v>
      </c>
      <c r="S34" s="6">
        <f t="shared" si="10"/>
        <v>-2.4330372096171018E-2</v>
      </c>
      <c r="T34" s="6"/>
      <c r="U34" s="6"/>
      <c r="V34" s="3">
        <f t="shared" si="55"/>
        <v>46716.524946213343</v>
      </c>
      <c r="W34" s="7">
        <f t="shared" si="11"/>
        <v>28.799999999999272</v>
      </c>
      <c r="X34" s="7">
        <f t="shared" si="17"/>
        <v>11737.9</v>
      </c>
      <c r="Y34" s="3">
        <f t="shared" si="18"/>
        <v>30063261.960864663</v>
      </c>
      <c r="Z34" s="3">
        <f t="shared" si="12"/>
        <v>62680818.210864663</v>
      </c>
      <c r="AA34" s="2">
        <f t="shared" si="19"/>
        <v>43607</v>
      </c>
      <c r="AB34" s="7">
        <f t="shared" si="20"/>
        <v>108.7251875</v>
      </c>
      <c r="AC34" s="7">
        <f t="shared" si="21"/>
        <v>100.2108732028822</v>
      </c>
      <c r="AD34" s="7">
        <f t="shared" si="22"/>
        <v>104.4680303514411</v>
      </c>
      <c r="AE34" s="7"/>
      <c r="AF34" s="7">
        <f t="shared" si="56"/>
        <v>2352746.5249462132</v>
      </c>
      <c r="AG34" s="3">
        <f t="shared" si="23"/>
        <v>32657622.15854761</v>
      </c>
      <c r="AH34" s="7"/>
      <c r="AI34" s="7"/>
      <c r="AJ34" s="7"/>
      <c r="AK34" s="7"/>
      <c r="AL34" s="3">
        <f t="shared" si="25"/>
        <v>42827118.561425306</v>
      </c>
      <c r="AM34" s="3">
        <f t="shared" si="26"/>
        <v>19040065.90854761</v>
      </c>
      <c r="AN34" s="3">
        <f t="shared" si="27"/>
        <v>19169496.402877722</v>
      </c>
      <c r="AO34" s="3">
        <f t="shared" si="28"/>
        <v>2617556.25</v>
      </c>
      <c r="AP34" s="3">
        <f t="shared" si="29"/>
        <v>32617556.25</v>
      </c>
      <c r="AQ34" s="7"/>
      <c r="AR34" s="40">
        <f t="shared" si="57"/>
        <v>46716.524946213343</v>
      </c>
      <c r="AS34" s="5">
        <f t="shared" si="15"/>
        <v>2306030</v>
      </c>
      <c r="AT34" s="5">
        <f t="shared" si="30"/>
        <v>5467.625899280576</v>
      </c>
      <c r="AU34" s="5">
        <f t="shared" si="31"/>
        <v>2358214.1508454937</v>
      </c>
      <c r="AV34" s="5">
        <f t="shared" si="32"/>
        <v>2827118.5614253171</v>
      </c>
      <c r="AW34" s="3"/>
      <c r="AX34" s="4">
        <f t="shared" si="33"/>
        <v>5.827225088478017E-2</v>
      </c>
      <c r="AY34" s="4">
        <f t="shared" si="34"/>
        <v>2.4596254195454205E-3</v>
      </c>
      <c r="AZ34" s="4">
        <f t="shared" si="35"/>
        <v>2.853067047075603E-4</v>
      </c>
      <c r="BA34" s="4">
        <f t="shared" si="36"/>
        <v>7.607766039164722E-2</v>
      </c>
      <c r="BB34" s="3"/>
      <c r="BC34" s="2">
        <f t="shared" si="37"/>
        <v>43607</v>
      </c>
      <c r="BD34" s="22">
        <f t="shared" si="38"/>
        <v>107.06779640356328</v>
      </c>
      <c r="BE34" s="22">
        <f t="shared" si="39"/>
        <v>100.21087320288215</v>
      </c>
      <c r="BF34" s="22">
        <f t="shared" si="40"/>
        <v>100.89208633093538</v>
      </c>
      <c r="BG34" s="22">
        <f t="shared" si="41"/>
        <v>108.7251875</v>
      </c>
      <c r="BH34" s="22"/>
      <c r="BI34" s="3">
        <f t="shared" si="42"/>
        <v>43154450.342710435</v>
      </c>
      <c r="BJ34" s="3">
        <f t="shared" si="43"/>
        <v>19186622.784550752</v>
      </c>
      <c r="BK34" s="3">
        <f t="shared" si="44"/>
        <v>19169496.402877722</v>
      </c>
      <c r="BL34" s="3">
        <f t="shared" si="45"/>
        <v>33607981</v>
      </c>
      <c r="BM34" s="22"/>
      <c r="BN34" s="3">
        <f t="shared" si="46"/>
        <v>-327331.78128512669</v>
      </c>
      <c r="BO34" s="3">
        <f t="shared" si="47"/>
        <v>-146556.87600314233</v>
      </c>
      <c r="BP34" s="3">
        <f t="shared" si="48"/>
        <v>0</v>
      </c>
      <c r="BQ34" s="3">
        <f t="shared" si="49"/>
        <v>-990424.75</v>
      </c>
      <c r="BR34" s="3"/>
      <c r="BS34" s="22">
        <f t="shared" si="50"/>
        <v>-0.7585122245460808</v>
      </c>
      <c r="BT34" s="22">
        <f t="shared" si="51"/>
        <v>-0.76384925918880986</v>
      </c>
      <c r="BU34" s="22">
        <f t="shared" si="52"/>
        <v>0</v>
      </c>
      <c r="BV34" s="22">
        <f t="shared" si="53"/>
        <v>-2.9469927098566258</v>
      </c>
      <c r="BW34" s="3"/>
      <c r="BX34" s="7"/>
      <c r="BY34" t="str">
        <f t="shared" si="3"/>
        <v>52019</v>
      </c>
      <c r="CQ34" s="15">
        <v>39114</v>
      </c>
      <c r="CR34" s="16">
        <v>4137.2</v>
      </c>
    </row>
    <row r="35" spans="1:96">
      <c r="A35" s="2">
        <v>43608</v>
      </c>
      <c r="B35" s="2">
        <v>43608</v>
      </c>
      <c r="C35">
        <v>1094131.8999999999</v>
      </c>
      <c r="D35">
        <v>0</v>
      </c>
      <c r="E35">
        <v>1094131.8999999999</v>
      </c>
      <c r="J35" s="3">
        <f t="shared" si="4"/>
        <v>1094131.8999999999</v>
      </c>
      <c r="L35" s="3">
        <f t="shared" si="54"/>
        <v>33711688.149999999</v>
      </c>
      <c r="M35" s="4">
        <f t="shared" si="5"/>
        <v>3.3544263451680253E-2</v>
      </c>
      <c r="N35" s="4">
        <f t="shared" si="6"/>
        <v>3.6471063333333331E-2</v>
      </c>
      <c r="P35" s="3">
        <f t="shared" si="7"/>
        <v>0</v>
      </c>
      <c r="Q35" s="3">
        <f t="shared" si="8"/>
        <v>33711688.149999999</v>
      </c>
      <c r="R35" s="6">
        <f t="shared" si="9"/>
        <v>0</v>
      </c>
      <c r="S35" s="6">
        <f t="shared" si="10"/>
        <v>0</v>
      </c>
      <c r="T35" s="6"/>
      <c r="U35" s="6"/>
      <c r="V35" s="3">
        <f t="shared" si="55"/>
        <v>-131146.91117713408</v>
      </c>
      <c r="W35" s="7">
        <f t="shared" si="11"/>
        <v>-80.850000000000364</v>
      </c>
      <c r="X35" s="7">
        <f t="shared" si="17"/>
        <v>11657.05</v>
      </c>
      <c r="Y35" s="3">
        <f t="shared" si="18"/>
        <v>29856187.890584975</v>
      </c>
      <c r="Z35" s="3">
        <f t="shared" si="12"/>
        <v>63567876.040584974</v>
      </c>
      <c r="AA35" s="2">
        <f t="shared" si="19"/>
        <v>43608</v>
      </c>
      <c r="AB35" s="7">
        <f t="shared" si="20"/>
        <v>112.37229383333333</v>
      </c>
      <c r="AC35" s="7">
        <f t="shared" si="21"/>
        <v>99.520626301949918</v>
      </c>
      <c r="AD35" s="7">
        <f t="shared" si="22"/>
        <v>105.94646006764161</v>
      </c>
      <c r="AE35" s="7"/>
      <c r="AF35" s="7">
        <f t="shared" si="56"/>
        <v>962984.98882286577</v>
      </c>
      <c r="AG35" s="3">
        <f t="shared" si="23"/>
        <v>33620607.147370473</v>
      </c>
      <c r="AH35" s="7"/>
      <c r="AI35" s="7"/>
      <c r="AJ35" s="7"/>
      <c r="AK35" s="7"/>
      <c r="AL35" s="3">
        <f t="shared" si="25"/>
        <v>43795571.176147453</v>
      </c>
      <c r="AM35" s="3">
        <f t="shared" si="26"/>
        <v>18908918.997370478</v>
      </c>
      <c r="AN35" s="3">
        <f t="shared" si="27"/>
        <v>19174964.028777003</v>
      </c>
      <c r="AO35" s="3">
        <f t="shared" si="28"/>
        <v>3711688.15</v>
      </c>
      <c r="AP35" s="3">
        <f t="shared" si="29"/>
        <v>33711688.149999999</v>
      </c>
      <c r="AQ35" s="7"/>
      <c r="AR35" s="40">
        <f t="shared" si="57"/>
        <v>-131146.91117713408</v>
      </c>
      <c r="AS35" s="5">
        <f t="shared" si="15"/>
        <v>1094131.8999999999</v>
      </c>
      <c r="AT35" s="5">
        <f t="shared" si="30"/>
        <v>5467.625899280576</v>
      </c>
      <c r="AU35" s="5">
        <f t="shared" si="31"/>
        <v>968452.6147221463</v>
      </c>
      <c r="AV35" s="5">
        <f t="shared" si="32"/>
        <v>3795571.1761474633</v>
      </c>
      <c r="AW35" s="3"/>
      <c r="AX35" s="4">
        <f t="shared" si="33"/>
        <v>2.2613069644952452E-2</v>
      </c>
      <c r="AY35" s="4">
        <f t="shared" si="34"/>
        <v>-6.8879441808160245E-3</v>
      </c>
      <c r="AZ35" s="4">
        <f t="shared" si="35"/>
        <v>2.8522532800912687E-4</v>
      </c>
      <c r="BA35" s="4">
        <f t="shared" si="36"/>
        <v>3.3544263451680253E-2</v>
      </c>
      <c r="BB35" s="3"/>
      <c r="BC35" s="2">
        <f t="shared" si="37"/>
        <v>43608</v>
      </c>
      <c r="BD35" s="22">
        <f t="shared" si="38"/>
        <v>109.48892794036864</v>
      </c>
      <c r="BE35" s="22">
        <f t="shared" si="39"/>
        <v>99.520626301949889</v>
      </c>
      <c r="BF35" s="22">
        <f t="shared" si="40"/>
        <v>100.92086330935265</v>
      </c>
      <c r="BG35" s="22">
        <f t="shared" si="41"/>
        <v>112.37229383333333</v>
      </c>
      <c r="BH35" s="22"/>
      <c r="BI35" s="3">
        <f t="shared" si="42"/>
        <v>43795571.176147453</v>
      </c>
      <c r="BJ35" s="3">
        <f t="shared" si="43"/>
        <v>19186622.784550752</v>
      </c>
      <c r="BK35" s="3">
        <f t="shared" si="44"/>
        <v>19174964.028777003</v>
      </c>
      <c r="BL35" s="3">
        <f t="shared" si="45"/>
        <v>33711688.149999999</v>
      </c>
      <c r="BM35" s="22"/>
      <c r="BN35" s="3">
        <f t="shared" si="46"/>
        <v>0</v>
      </c>
      <c r="BO35" s="3">
        <f t="shared" si="47"/>
        <v>-277703.78718027641</v>
      </c>
      <c r="BP35" s="3">
        <f t="shared" si="48"/>
        <v>0</v>
      </c>
      <c r="BQ35" s="3">
        <f t="shared" si="49"/>
        <v>0</v>
      </c>
      <c r="BR35" s="3"/>
      <c r="BS35" s="22">
        <f t="shared" si="50"/>
        <v>0</v>
      </c>
      <c r="BT35" s="22">
        <f t="shared" si="51"/>
        <v>-1.4473823262105623</v>
      </c>
      <c r="BU35" s="22">
        <f t="shared" si="52"/>
        <v>0</v>
      </c>
      <c r="BV35" s="22">
        <f t="shared" si="53"/>
        <v>0</v>
      </c>
      <c r="BW35" s="3"/>
      <c r="BX35" s="7"/>
      <c r="BY35" t="str">
        <f t="shared" si="3"/>
        <v>52019</v>
      </c>
      <c r="CQ35" s="15">
        <v>39115</v>
      </c>
      <c r="CR35" s="16">
        <v>4183.5</v>
      </c>
    </row>
    <row r="36" spans="1:96">
      <c r="A36" s="2">
        <v>43609</v>
      </c>
      <c r="B36" s="2">
        <v>43609</v>
      </c>
      <c r="C36">
        <v>-172919</v>
      </c>
      <c r="D36">
        <v>0</v>
      </c>
      <c r="E36">
        <v>-172919</v>
      </c>
      <c r="J36" s="3">
        <f t="shared" si="4"/>
        <v>-172919</v>
      </c>
      <c r="L36" s="3">
        <f t="shared" si="54"/>
        <v>33538769.149999999</v>
      </c>
      <c r="M36" s="4">
        <f t="shared" si="5"/>
        <v>-5.1293485876648393E-3</v>
      </c>
      <c r="N36" s="4">
        <f t="shared" si="6"/>
        <v>-5.7639666666666669E-3</v>
      </c>
      <c r="P36" s="3">
        <f t="shared" si="7"/>
        <v>-172919</v>
      </c>
      <c r="Q36" s="3">
        <f t="shared" si="8"/>
        <v>33711688.149999999</v>
      </c>
      <c r="R36" s="6">
        <f t="shared" si="9"/>
        <v>-5.1293485876648393E-3</v>
      </c>
      <c r="S36" s="6">
        <f t="shared" si="10"/>
        <v>-5.1293485876648393E-3</v>
      </c>
      <c r="T36" s="6"/>
      <c r="U36" s="6"/>
      <c r="V36" s="3">
        <f t="shared" si="55"/>
        <v>303414.09691630129</v>
      </c>
      <c r="W36" s="7">
        <f t="shared" si="11"/>
        <v>187.05000000000109</v>
      </c>
      <c r="X36" s="7">
        <f t="shared" si="17"/>
        <v>11844.1</v>
      </c>
      <c r="Y36" s="3">
        <f t="shared" si="18"/>
        <v>30335262.780452818</v>
      </c>
      <c r="Z36" s="3">
        <f t="shared" si="12"/>
        <v>63874031.930452816</v>
      </c>
      <c r="AA36" s="2">
        <f t="shared" si="19"/>
        <v>43609</v>
      </c>
      <c r="AB36" s="7">
        <f t="shared" si="20"/>
        <v>111.79589716666666</v>
      </c>
      <c r="AC36" s="7">
        <f t="shared" si="21"/>
        <v>101.1175426015094</v>
      </c>
      <c r="AD36" s="7">
        <f t="shared" si="22"/>
        <v>106.45671988408803</v>
      </c>
      <c r="AE36" s="7"/>
      <c r="AF36" s="7">
        <f t="shared" si="56"/>
        <v>130495.09691630129</v>
      </c>
      <c r="AG36" s="3">
        <f t="shared" si="23"/>
        <v>33751102.244286776</v>
      </c>
      <c r="AH36" s="7"/>
      <c r="AI36" s="7"/>
      <c r="AJ36" s="7"/>
      <c r="AK36" s="7"/>
      <c r="AL36" s="3">
        <f t="shared" si="25"/>
        <v>43931533.898963034</v>
      </c>
      <c r="AM36" s="3">
        <f t="shared" si="26"/>
        <v>19212333.094286781</v>
      </c>
      <c r="AN36" s="3">
        <f t="shared" si="27"/>
        <v>19180431.654676285</v>
      </c>
      <c r="AO36" s="3">
        <f t="shared" si="28"/>
        <v>3538769.15</v>
      </c>
      <c r="AP36" s="3">
        <f t="shared" si="29"/>
        <v>33538769.149999999</v>
      </c>
      <c r="AQ36" s="7"/>
      <c r="AR36" s="40">
        <f t="shared" si="57"/>
        <v>303414.09691630129</v>
      </c>
      <c r="AS36" s="5">
        <f t="shared" si="15"/>
        <v>-172919</v>
      </c>
      <c r="AT36" s="5">
        <f t="shared" si="30"/>
        <v>5467.625899280576</v>
      </c>
      <c r="AU36" s="5">
        <f t="shared" si="31"/>
        <v>135962.72281558186</v>
      </c>
      <c r="AV36" s="5">
        <f t="shared" si="32"/>
        <v>3931533.8989630453</v>
      </c>
      <c r="AW36" s="3"/>
      <c r="AX36" s="4">
        <f t="shared" si="33"/>
        <v>3.1044856629163396E-3</v>
      </c>
      <c r="AY36" s="4">
        <f t="shared" si="34"/>
        <v>1.6046083700421734E-2</v>
      </c>
      <c r="AZ36" s="4">
        <f t="shared" si="35"/>
        <v>2.8514399771884766E-4</v>
      </c>
      <c r="BA36" s="4">
        <f t="shared" si="36"/>
        <v>-5.1293485876648393E-3</v>
      </c>
      <c r="BB36" s="3"/>
      <c r="BC36" s="2">
        <f t="shared" si="37"/>
        <v>43609</v>
      </c>
      <c r="BD36" s="22">
        <f t="shared" si="38"/>
        <v>109.82883474740758</v>
      </c>
      <c r="BE36" s="22">
        <f t="shared" si="39"/>
        <v>101.11754260150938</v>
      </c>
      <c r="BF36" s="22">
        <f t="shared" si="40"/>
        <v>100.94964028776991</v>
      </c>
      <c r="BG36" s="22">
        <f t="shared" si="41"/>
        <v>111.79589716666666</v>
      </c>
      <c r="BH36" s="22"/>
      <c r="BI36" s="3">
        <f t="shared" si="42"/>
        <v>43931533.898963034</v>
      </c>
      <c r="BJ36" s="3">
        <f t="shared" si="43"/>
        <v>19212333.094286781</v>
      </c>
      <c r="BK36" s="3">
        <f t="shared" si="44"/>
        <v>19180431.654676285</v>
      </c>
      <c r="BL36" s="3">
        <f t="shared" si="45"/>
        <v>33711688.149999999</v>
      </c>
      <c r="BM36" s="22"/>
      <c r="BN36" s="3">
        <f t="shared" si="46"/>
        <v>0</v>
      </c>
      <c r="BO36" s="3">
        <f t="shared" si="47"/>
        <v>0</v>
      </c>
      <c r="BP36" s="3">
        <f t="shared" si="48"/>
        <v>0</v>
      </c>
      <c r="BQ36" s="3">
        <f t="shared" si="49"/>
        <v>-172919</v>
      </c>
      <c r="BR36" s="3"/>
      <c r="BS36" s="22">
        <f t="shared" si="50"/>
        <v>0</v>
      </c>
      <c r="BT36" s="22">
        <f t="shared" si="51"/>
        <v>0</v>
      </c>
      <c r="BU36" s="22">
        <f t="shared" si="52"/>
        <v>0</v>
      </c>
      <c r="BV36" s="22">
        <f t="shared" si="53"/>
        <v>-0.51293485876648393</v>
      </c>
      <c r="BW36" s="3"/>
      <c r="BX36" s="7"/>
      <c r="BY36" t="str">
        <f t="shared" si="3"/>
        <v>52019</v>
      </c>
      <c r="CQ36" s="15">
        <v>39116</v>
      </c>
      <c r="CR36" s="16">
        <v>4183.5</v>
      </c>
    </row>
    <row r="37" spans="1:96">
      <c r="A37" s="2">
        <v>43612</v>
      </c>
      <c r="B37" s="2">
        <v>43612</v>
      </c>
      <c r="C37">
        <v>1264</v>
      </c>
      <c r="D37">
        <v>0</v>
      </c>
      <c r="E37">
        <v>1264</v>
      </c>
      <c r="J37" s="3">
        <f t="shared" si="4"/>
        <v>1264</v>
      </c>
      <c r="L37" s="3">
        <f t="shared" si="54"/>
        <v>33540033.149999999</v>
      </c>
      <c r="M37" s="4">
        <f t="shared" si="5"/>
        <v>3.7687727726287176E-5</v>
      </c>
      <c r="N37" s="4">
        <f t="shared" si="6"/>
        <v>4.2133333333333332E-5</v>
      </c>
      <c r="P37" s="3">
        <f t="shared" si="7"/>
        <v>-171655</v>
      </c>
      <c r="Q37" s="3">
        <f t="shared" si="8"/>
        <v>33711688.149999999</v>
      </c>
      <c r="R37" s="6">
        <f t="shared" si="9"/>
        <v>-5.0918541734315372E-3</v>
      </c>
      <c r="S37" s="6">
        <f t="shared" si="10"/>
        <v>-5.0916608599385522E-3</v>
      </c>
      <c r="T37" s="6"/>
      <c r="U37" s="6"/>
      <c r="V37" s="3">
        <f t="shared" si="55"/>
        <v>130822.4908650064</v>
      </c>
      <c r="W37" s="7">
        <f t="shared" si="11"/>
        <v>80.649999999999636</v>
      </c>
      <c r="X37" s="7">
        <f t="shared" si="17"/>
        <v>11924.75</v>
      </c>
      <c r="Y37" s="3">
        <f t="shared" si="18"/>
        <v>30541824.608134408</v>
      </c>
      <c r="Z37" s="3">
        <f t="shared" si="12"/>
        <v>64081857.75813441</v>
      </c>
      <c r="AA37" s="2">
        <f t="shared" si="19"/>
        <v>43612</v>
      </c>
      <c r="AB37" s="7">
        <f t="shared" si="20"/>
        <v>111.8001105</v>
      </c>
      <c r="AC37" s="7">
        <f t="shared" si="21"/>
        <v>101.8060820271147</v>
      </c>
      <c r="AD37" s="7">
        <f t="shared" si="22"/>
        <v>106.80309626355735</v>
      </c>
      <c r="AE37" s="7"/>
      <c r="AF37" s="7">
        <f t="shared" si="56"/>
        <v>132086.4908650064</v>
      </c>
      <c r="AG37" s="3">
        <f t="shared" si="23"/>
        <v>33883188.735151783</v>
      </c>
      <c r="AH37" s="7"/>
      <c r="AI37" s="7"/>
      <c r="AJ37" s="7"/>
      <c r="AK37" s="7"/>
      <c r="AL37" s="3">
        <f t="shared" si="25"/>
        <v>44069088.015727319</v>
      </c>
      <c r="AM37" s="3">
        <f t="shared" si="26"/>
        <v>19343155.585151788</v>
      </c>
      <c r="AN37" s="3">
        <f t="shared" si="27"/>
        <v>19185899.280575566</v>
      </c>
      <c r="AO37" s="3">
        <f t="shared" si="28"/>
        <v>3540033.15</v>
      </c>
      <c r="AP37" s="3">
        <f t="shared" si="29"/>
        <v>33540033.149999999</v>
      </c>
      <c r="AQ37" s="7"/>
      <c r="AR37" s="40">
        <f t="shared" si="57"/>
        <v>130822.4908650064</v>
      </c>
      <c r="AS37" s="5">
        <f t="shared" si="15"/>
        <v>1264</v>
      </c>
      <c r="AT37" s="5">
        <f t="shared" si="30"/>
        <v>5467.625899280576</v>
      </c>
      <c r="AU37" s="5">
        <f t="shared" si="31"/>
        <v>137554.11676428697</v>
      </c>
      <c r="AV37" s="5">
        <f t="shared" si="32"/>
        <v>4069088.0157273323</v>
      </c>
      <c r="AW37" s="3"/>
      <c r="AX37" s="4">
        <f t="shared" si="33"/>
        <v>3.1311020707959804E-3</v>
      </c>
      <c r="AY37" s="4">
        <f t="shared" si="34"/>
        <v>6.8092974561173632E-3</v>
      </c>
      <c r="AZ37" s="4">
        <f t="shared" si="35"/>
        <v>2.8506271379703498E-4</v>
      </c>
      <c r="BA37" s="4">
        <f t="shared" si="36"/>
        <v>3.7687727726287176E-5</v>
      </c>
      <c r="BB37" s="3"/>
      <c r="BC37" s="2">
        <f t="shared" si="37"/>
        <v>43612</v>
      </c>
      <c r="BD37" s="22">
        <f t="shared" si="38"/>
        <v>110.17272003931831</v>
      </c>
      <c r="BE37" s="22">
        <f t="shared" si="39"/>
        <v>101.80608202711467</v>
      </c>
      <c r="BF37" s="22">
        <f t="shared" si="40"/>
        <v>100.97841726618719</v>
      </c>
      <c r="BG37" s="22">
        <f t="shared" si="41"/>
        <v>111.8001105</v>
      </c>
      <c r="BH37" s="22"/>
      <c r="BI37" s="3">
        <f t="shared" si="42"/>
        <v>44069088.015727319</v>
      </c>
      <c r="BJ37" s="3">
        <f t="shared" si="43"/>
        <v>19343155.585151788</v>
      </c>
      <c r="BK37" s="3">
        <f t="shared" si="44"/>
        <v>19185899.280575566</v>
      </c>
      <c r="BL37" s="3">
        <f t="shared" si="45"/>
        <v>33711688.149999999</v>
      </c>
      <c r="BM37" s="22"/>
      <c r="BN37" s="3">
        <f t="shared" si="46"/>
        <v>0</v>
      </c>
      <c r="BO37" s="3">
        <f t="shared" si="47"/>
        <v>0</v>
      </c>
      <c r="BP37" s="3">
        <f t="shared" si="48"/>
        <v>0</v>
      </c>
      <c r="BQ37" s="3">
        <f t="shared" si="49"/>
        <v>-171655</v>
      </c>
      <c r="BR37" s="3"/>
      <c r="BS37" s="22">
        <f t="shared" si="50"/>
        <v>0</v>
      </c>
      <c r="BT37" s="22">
        <f t="shared" si="51"/>
        <v>0</v>
      </c>
      <c r="BU37" s="22">
        <f t="shared" si="52"/>
        <v>0</v>
      </c>
      <c r="BV37" s="22">
        <f t="shared" si="53"/>
        <v>-0.5091854173431537</v>
      </c>
      <c r="BW37" s="3"/>
      <c r="BX37" s="7"/>
      <c r="BY37" t="str">
        <f t="shared" si="3"/>
        <v>52019</v>
      </c>
      <c r="CQ37" s="15">
        <v>39117</v>
      </c>
      <c r="CR37" s="16">
        <v>4183.5</v>
      </c>
    </row>
    <row r="38" spans="1:96">
      <c r="A38" s="2">
        <v>43613</v>
      </c>
      <c r="B38" s="2">
        <v>43613</v>
      </c>
      <c r="C38">
        <v>125617.75</v>
      </c>
      <c r="D38">
        <v>0</v>
      </c>
      <c r="E38">
        <v>125617.75</v>
      </c>
      <c r="J38" s="3">
        <f t="shared" si="4"/>
        <v>125617.75</v>
      </c>
      <c r="L38" s="3">
        <f t="shared" si="54"/>
        <v>33665650.899999999</v>
      </c>
      <c r="M38" s="4">
        <f t="shared" si="5"/>
        <v>3.7453078665189098E-3</v>
      </c>
      <c r="N38" s="4">
        <f t="shared" si="6"/>
        <v>4.1872583333333333E-3</v>
      </c>
      <c r="P38" s="3">
        <f t="shared" si="7"/>
        <v>-46037.25</v>
      </c>
      <c r="Q38" s="3">
        <f t="shared" si="8"/>
        <v>33711688.149999999</v>
      </c>
      <c r="R38" s="6">
        <f t="shared" si="9"/>
        <v>-1.3656168684035481E-3</v>
      </c>
      <c r="S38" s="6">
        <f t="shared" si="10"/>
        <v>-1.3463529934196424E-3</v>
      </c>
      <c r="T38" s="6"/>
      <c r="U38" s="6"/>
      <c r="V38" s="3">
        <f t="shared" si="55"/>
        <v>6488.4062425297952</v>
      </c>
      <c r="W38" s="7">
        <f t="shared" si="11"/>
        <v>4</v>
      </c>
      <c r="X38" s="7">
        <f t="shared" si="17"/>
        <v>11928.75</v>
      </c>
      <c r="Y38" s="3">
        <f t="shared" si="18"/>
        <v>30552069.4600963</v>
      </c>
      <c r="Z38" s="3">
        <f t="shared" si="12"/>
        <v>64217720.360096298</v>
      </c>
      <c r="AA38" s="2">
        <f t="shared" si="19"/>
        <v>43613</v>
      </c>
      <c r="AB38" s="7">
        <f t="shared" si="20"/>
        <v>112.21883633333334</v>
      </c>
      <c r="AC38" s="7">
        <f t="shared" si="21"/>
        <v>101.84023153365433</v>
      </c>
      <c r="AD38" s="7">
        <f t="shared" si="22"/>
        <v>107.02953393349384</v>
      </c>
      <c r="AE38" s="7"/>
      <c r="AF38" s="7">
        <f t="shared" si="56"/>
        <v>132106.1562425298</v>
      </c>
      <c r="AG38" s="3">
        <f t="shared" si="23"/>
        <v>34015294.89139431</v>
      </c>
      <c r="AH38" s="7"/>
      <c r="AI38" s="7"/>
      <c r="AJ38" s="7"/>
      <c r="AK38" s="7"/>
      <c r="AL38" s="3">
        <f t="shared" si="25"/>
        <v>44206661.797869131</v>
      </c>
      <c r="AM38" s="3">
        <f t="shared" si="26"/>
        <v>19349643.991394319</v>
      </c>
      <c r="AN38" s="3">
        <f t="shared" si="27"/>
        <v>19191366.906474847</v>
      </c>
      <c r="AO38" s="3">
        <f t="shared" si="28"/>
        <v>3665650.9</v>
      </c>
      <c r="AP38" s="3">
        <f t="shared" si="29"/>
        <v>33665650.899999999</v>
      </c>
      <c r="AQ38" s="7"/>
      <c r="AR38" s="40">
        <f t="shared" si="57"/>
        <v>6488.4062425297952</v>
      </c>
      <c r="AS38" s="5">
        <f t="shared" si="15"/>
        <v>125617.75</v>
      </c>
      <c r="AT38" s="5">
        <f t="shared" si="30"/>
        <v>5467.625899280576</v>
      </c>
      <c r="AU38" s="5">
        <f t="shared" si="31"/>
        <v>137573.78214181037</v>
      </c>
      <c r="AV38" s="5">
        <f t="shared" si="32"/>
        <v>4206661.7978691431</v>
      </c>
      <c r="AW38" s="3"/>
      <c r="AX38" s="4">
        <f t="shared" si="33"/>
        <v>3.1217751112233866E-3</v>
      </c>
      <c r="AY38" s="4">
        <f t="shared" si="34"/>
        <v>3.3543680161009676E-4</v>
      </c>
      <c r="AZ38" s="4">
        <f t="shared" si="35"/>
        <v>2.8498147620404637E-4</v>
      </c>
      <c r="BA38" s="4">
        <f t="shared" si="36"/>
        <v>3.7453078665189098E-3</v>
      </c>
      <c r="BB38" s="3"/>
      <c r="BC38" s="2">
        <f t="shared" si="37"/>
        <v>43613</v>
      </c>
      <c r="BD38" s="22">
        <f t="shared" si="38"/>
        <v>110.51665449467282</v>
      </c>
      <c r="BE38" s="22">
        <f t="shared" si="39"/>
        <v>101.84023153365432</v>
      </c>
      <c r="BF38" s="22">
        <f t="shared" si="40"/>
        <v>101.00719424460448</v>
      </c>
      <c r="BG38" s="22">
        <f t="shared" si="41"/>
        <v>112.21883633333334</v>
      </c>
      <c r="BH38" s="22"/>
      <c r="BI38" s="3">
        <f t="shared" si="42"/>
        <v>44206661.797869131</v>
      </c>
      <c r="BJ38" s="3">
        <f t="shared" si="43"/>
        <v>19349643.991394319</v>
      </c>
      <c r="BK38" s="3">
        <f t="shared" si="44"/>
        <v>19191366.906474847</v>
      </c>
      <c r="BL38" s="3">
        <f t="shared" si="45"/>
        <v>33711688.149999999</v>
      </c>
      <c r="BM38" s="22"/>
      <c r="BN38" s="3">
        <f t="shared" si="46"/>
        <v>0</v>
      </c>
      <c r="BO38" s="3">
        <f t="shared" si="47"/>
        <v>0</v>
      </c>
      <c r="BP38" s="3">
        <f t="shared" si="48"/>
        <v>0</v>
      </c>
      <c r="BQ38" s="3">
        <f t="shared" si="49"/>
        <v>-46037.25</v>
      </c>
      <c r="BR38" s="3"/>
      <c r="BS38" s="22">
        <f t="shared" si="50"/>
        <v>0</v>
      </c>
      <c r="BT38" s="22">
        <f t="shared" si="51"/>
        <v>0</v>
      </c>
      <c r="BU38" s="22">
        <f t="shared" si="52"/>
        <v>0</v>
      </c>
      <c r="BV38" s="22">
        <f t="shared" si="53"/>
        <v>-0.1365616868403548</v>
      </c>
      <c r="BW38" s="3"/>
      <c r="BX38" s="7"/>
      <c r="BY38" t="str">
        <f t="shared" si="3"/>
        <v>52019</v>
      </c>
      <c r="CQ38" s="15">
        <v>39118</v>
      </c>
      <c r="CR38" s="16">
        <v>4215.3500000000004</v>
      </c>
    </row>
    <row r="39" spans="1:96">
      <c r="A39" s="2">
        <v>43614</v>
      </c>
      <c r="B39" s="2">
        <v>43614</v>
      </c>
      <c r="C39">
        <v>-1053111.25</v>
      </c>
      <c r="D39">
        <v>0</v>
      </c>
      <c r="E39">
        <v>-1053111.25</v>
      </c>
      <c r="J39" s="3">
        <f t="shared" si="4"/>
        <v>-1053111.25</v>
      </c>
      <c r="L39" s="3">
        <f t="shared" si="54"/>
        <v>32612539.649999999</v>
      </c>
      <c r="M39" s="4">
        <f t="shared" si="5"/>
        <v>-3.1281475980611442E-2</v>
      </c>
      <c r="N39" s="4">
        <f t="shared" si="6"/>
        <v>-3.5103708333333331E-2</v>
      </c>
      <c r="P39" s="3">
        <f t="shared" si="7"/>
        <v>-1099148.5</v>
      </c>
      <c r="Q39" s="3">
        <f t="shared" si="8"/>
        <v>33711688.149999999</v>
      </c>
      <c r="R39" s="6">
        <f t="shared" si="9"/>
        <v>-3.2604374337747308E-2</v>
      </c>
      <c r="S39" s="6">
        <f t="shared" si="10"/>
        <v>-3.2627828974031083E-2</v>
      </c>
      <c r="T39" s="6"/>
      <c r="U39" s="6"/>
      <c r="V39" s="3">
        <f t="shared" si="55"/>
        <v>-109735.17057678457</v>
      </c>
      <c r="W39" s="7">
        <f t="shared" si="11"/>
        <v>-67.649999999999636</v>
      </c>
      <c r="X39" s="7">
        <f t="shared" si="17"/>
        <v>11861.1</v>
      </c>
      <c r="Y39" s="3">
        <f t="shared" si="18"/>
        <v>30378803.401290849</v>
      </c>
      <c r="Z39" s="3">
        <f t="shared" si="12"/>
        <v>62991343.051290847</v>
      </c>
      <c r="AA39" s="2">
        <f t="shared" si="19"/>
        <v>43614</v>
      </c>
      <c r="AB39" s="7">
        <f t="shared" si="20"/>
        <v>108.70846549999999</v>
      </c>
      <c r="AC39" s="7">
        <f t="shared" si="21"/>
        <v>101.26267800430281</v>
      </c>
      <c r="AD39" s="7">
        <f t="shared" si="22"/>
        <v>104.98557175215142</v>
      </c>
      <c r="AE39" s="7"/>
      <c r="AF39" s="7">
        <f t="shared" si="56"/>
        <v>-1162846.4205767845</v>
      </c>
      <c r="AG39" s="3">
        <f t="shared" si="23"/>
        <v>32852448.470817525</v>
      </c>
      <c r="AH39" s="7"/>
      <c r="AI39" s="7"/>
      <c r="AJ39" s="7"/>
      <c r="AK39" s="7"/>
      <c r="AL39" s="3">
        <f t="shared" si="25"/>
        <v>43049283.003191628</v>
      </c>
      <c r="AM39" s="3">
        <f t="shared" si="26"/>
        <v>19239908.820817534</v>
      </c>
      <c r="AN39" s="3">
        <f t="shared" si="27"/>
        <v>19196834.532374129</v>
      </c>
      <c r="AO39" s="3">
        <f t="shared" si="28"/>
        <v>2612539.65</v>
      </c>
      <c r="AP39" s="3">
        <f t="shared" si="29"/>
        <v>32612539.649999999</v>
      </c>
      <c r="AQ39" s="7"/>
      <c r="AR39" s="40">
        <f t="shared" si="57"/>
        <v>-109735.17057678457</v>
      </c>
      <c r="AS39" s="5">
        <f t="shared" si="15"/>
        <v>-1053111.25</v>
      </c>
      <c r="AT39" s="5">
        <f t="shared" si="30"/>
        <v>5467.625899280576</v>
      </c>
      <c r="AU39" s="5">
        <f t="shared" si="31"/>
        <v>-1157378.7946775039</v>
      </c>
      <c r="AV39" s="5">
        <f t="shared" si="32"/>
        <v>3049283.0031916392</v>
      </c>
      <c r="AW39" s="3"/>
      <c r="AX39" s="4">
        <f t="shared" si="33"/>
        <v>-2.6181094604462812E-2</v>
      </c>
      <c r="AY39" s="4">
        <f t="shared" si="34"/>
        <v>-5.6711725872366893E-3</v>
      </c>
      <c r="AZ39" s="4">
        <f t="shared" si="35"/>
        <v>2.849002849002845E-4</v>
      </c>
      <c r="BA39" s="4">
        <f t="shared" si="36"/>
        <v>-3.1281475980611442E-2</v>
      </c>
      <c r="BB39" s="3"/>
      <c r="BC39" s="2">
        <f t="shared" si="37"/>
        <v>43614</v>
      </c>
      <c r="BD39" s="22">
        <f t="shared" si="38"/>
        <v>107.62320750797907</v>
      </c>
      <c r="BE39" s="22">
        <f t="shared" si="39"/>
        <v>101.26267800430281</v>
      </c>
      <c r="BF39" s="22">
        <f t="shared" si="40"/>
        <v>101.03597122302173</v>
      </c>
      <c r="BG39" s="22">
        <f t="shared" si="41"/>
        <v>108.70846549999999</v>
      </c>
      <c r="BH39" s="22"/>
      <c r="BI39" s="3">
        <f t="shared" si="42"/>
        <v>44206661.797869131</v>
      </c>
      <c r="BJ39" s="3">
        <f t="shared" si="43"/>
        <v>19349643.991394319</v>
      </c>
      <c r="BK39" s="3">
        <f t="shared" si="44"/>
        <v>19196834.532374129</v>
      </c>
      <c r="BL39" s="3">
        <f t="shared" si="45"/>
        <v>33711688.149999999</v>
      </c>
      <c r="BM39" s="22"/>
      <c r="BN39" s="3">
        <f t="shared" si="46"/>
        <v>-1157378.7946775039</v>
      </c>
      <c r="BO39" s="3">
        <f t="shared" si="47"/>
        <v>-109735.17057678457</v>
      </c>
      <c r="BP39" s="3">
        <f t="shared" si="48"/>
        <v>0</v>
      </c>
      <c r="BQ39" s="3">
        <f t="shared" si="49"/>
        <v>-1099148.5</v>
      </c>
      <c r="BR39" s="3"/>
      <c r="BS39" s="22">
        <f t="shared" si="50"/>
        <v>-2.6181094604462811</v>
      </c>
      <c r="BT39" s="22">
        <f t="shared" si="51"/>
        <v>-0.56711725872366892</v>
      </c>
      <c r="BU39" s="22">
        <f t="shared" si="52"/>
        <v>0</v>
      </c>
      <c r="BV39" s="22">
        <f t="shared" si="53"/>
        <v>-3.2604374337747308</v>
      </c>
      <c r="BW39" s="3"/>
      <c r="BX39" s="7"/>
      <c r="BY39" t="str">
        <f t="shared" si="3"/>
        <v>52019</v>
      </c>
      <c r="CQ39" s="15">
        <v>39119</v>
      </c>
      <c r="CR39" s="16">
        <v>4195.8999999999996</v>
      </c>
    </row>
    <row r="40" spans="1:96">
      <c r="A40" s="2">
        <v>43615</v>
      </c>
      <c r="B40" s="2">
        <v>43615</v>
      </c>
      <c r="C40">
        <v>185762.75</v>
      </c>
      <c r="D40">
        <v>0</v>
      </c>
      <c r="E40">
        <v>185762.75</v>
      </c>
      <c r="J40" s="3">
        <f t="shared" si="4"/>
        <v>185762.75</v>
      </c>
      <c r="L40" s="3">
        <f t="shared" si="54"/>
        <v>32798302.399999999</v>
      </c>
      <c r="M40" s="4">
        <f t="shared" si="5"/>
        <v>5.6960528678115388E-3</v>
      </c>
      <c r="N40" s="4">
        <f t="shared" si="6"/>
        <v>6.1920916666666666E-3</v>
      </c>
      <c r="P40" s="3">
        <f t="shared" si="7"/>
        <v>-913385.75</v>
      </c>
      <c r="Q40" s="3">
        <f t="shared" si="8"/>
        <v>33711688.149999999</v>
      </c>
      <c r="R40" s="6">
        <f t="shared" si="9"/>
        <v>-2.7094037709885496E-2</v>
      </c>
      <c r="S40" s="6">
        <f t="shared" si="10"/>
        <v>-2.6931776106219545E-2</v>
      </c>
      <c r="T40" s="6"/>
      <c r="U40" s="6"/>
      <c r="V40" s="3">
        <f t="shared" si="55"/>
        <v>137554.21234163048</v>
      </c>
      <c r="W40" s="7">
        <f t="shared" si="11"/>
        <v>84.799999999999272</v>
      </c>
      <c r="X40" s="7">
        <f t="shared" si="17"/>
        <v>11945.9</v>
      </c>
      <c r="Y40" s="3">
        <f t="shared" si="18"/>
        <v>30595994.262882896</v>
      </c>
      <c r="Z40" s="3">
        <f t="shared" si="12"/>
        <v>63394296.662882894</v>
      </c>
      <c r="AA40" s="2">
        <f t="shared" si="19"/>
        <v>43615</v>
      </c>
      <c r="AB40" s="7">
        <f t="shared" si="20"/>
        <v>109.32767466666667</v>
      </c>
      <c r="AC40" s="7">
        <f t="shared" si="21"/>
        <v>101.98664754294298</v>
      </c>
      <c r="AD40" s="7">
        <f t="shared" si="22"/>
        <v>105.65716110480483</v>
      </c>
      <c r="AE40" s="7"/>
      <c r="AF40" s="7">
        <f t="shared" si="56"/>
        <v>323316.96234163048</v>
      </c>
      <c r="AG40" s="3">
        <f t="shared" si="23"/>
        <v>33175765.433159154</v>
      </c>
      <c r="AH40" s="7"/>
      <c r="AI40" s="7"/>
      <c r="AJ40" s="7"/>
      <c r="AK40" s="7"/>
      <c r="AL40" s="3">
        <f t="shared" si="25"/>
        <v>43378067.591432542</v>
      </c>
      <c r="AM40" s="3">
        <f t="shared" si="26"/>
        <v>19377463.033159163</v>
      </c>
      <c r="AN40" s="3">
        <f t="shared" si="27"/>
        <v>19202302.15827341</v>
      </c>
      <c r="AO40" s="3">
        <f t="shared" si="28"/>
        <v>2798302.4</v>
      </c>
      <c r="AP40" s="3">
        <f t="shared" si="29"/>
        <v>32798302.399999999</v>
      </c>
      <c r="AQ40" s="7"/>
      <c r="AR40" s="40">
        <f t="shared" si="57"/>
        <v>137554.21234163048</v>
      </c>
      <c r="AS40" s="5">
        <f t="shared" si="15"/>
        <v>185762.75</v>
      </c>
      <c r="AT40" s="5">
        <f t="shared" si="30"/>
        <v>5467.625899280576</v>
      </c>
      <c r="AU40" s="5">
        <f t="shared" si="31"/>
        <v>328784.58824091108</v>
      </c>
      <c r="AV40" s="5">
        <f t="shared" si="32"/>
        <v>3378067.5914325505</v>
      </c>
      <c r="AW40" s="3"/>
      <c r="AX40" s="4">
        <f t="shared" si="33"/>
        <v>7.6373998660218181E-3</v>
      </c>
      <c r="AY40" s="4">
        <f t="shared" si="34"/>
        <v>7.1494212172563505E-3</v>
      </c>
      <c r="AZ40" s="4">
        <f t="shared" si="35"/>
        <v>2.848191398461973E-4</v>
      </c>
      <c r="BA40" s="4">
        <f t="shared" si="36"/>
        <v>5.6960528678115388E-3</v>
      </c>
      <c r="BB40" s="3"/>
      <c r="BC40" s="2">
        <f t="shared" si="37"/>
        <v>43615</v>
      </c>
      <c r="BD40" s="22">
        <f t="shared" si="38"/>
        <v>108.44516897858136</v>
      </c>
      <c r="BE40" s="22">
        <f t="shared" si="39"/>
        <v>101.98664754294296</v>
      </c>
      <c r="BF40" s="22">
        <f t="shared" si="40"/>
        <v>101.064748201439</v>
      </c>
      <c r="BG40" s="22">
        <f t="shared" si="41"/>
        <v>109.32767466666667</v>
      </c>
      <c r="BH40" s="22"/>
      <c r="BI40" s="3">
        <f t="shared" si="42"/>
        <v>44206661.797869131</v>
      </c>
      <c r="BJ40" s="3">
        <f t="shared" si="43"/>
        <v>19377463.033159163</v>
      </c>
      <c r="BK40" s="3">
        <f t="shared" si="44"/>
        <v>19202302.15827341</v>
      </c>
      <c r="BL40" s="3">
        <f t="shared" si="45"/>
        <v>33711688.149999999</v>
      </c>
      <c r="BM40" s="22"/>
      <c r="BN40" s="3">
        <f t="shared" si="46"/>
        <v>-828594.20643659285</v>
      </c>
      <c r="BO40" s="3">
        <f t="shared" si="47"/>
        <v>0</v>
      </c>
      <c r="BP40" s="3">
        <f t="shared" si="48"/>
        <v>0</v>
      </c>
      <c r="BQ40" s="3">
        <f t="shared" si="49"/>
        <v>-913385.75</v>
      </c>
      <c r="BR40" s="3"/>
      <c r="BS40" s="22">
        <f t="shared" si="50"/>
        <v>-1.8743650226865427</v>
      </c>
      <c r="BT40" s="22">
        <f t="shared" si="51"/>
        <v>0</v>
      </c>
      <c r="BU40" s="22">
        <f t="shared" si="52"/>
        <v>0</v>
      </c>
      <c r="BV40" s="22">
        <f t="shared" si="53"/>
        <v>-2.7094037709885495</v>
      </c>
      <c r="BW40" s="3"/>
      <c r="BX40" s="7"/>
      <c r="BY40" t="str">
        <f t="shared" si="3"/>
        <v>52019</v>
      </c>
      <c r="CQ40" s="15">
        <v>39120</v>
      </c>
      <c r="CR40" s="16">
        <v>4224.25</v>
      </c>
    </row>
    <row r="41" spans="1:96">
      <c r="A41" s="2">
        <v>43616</v>
      </c>
      <c r="B41" s="2">
        <v>43616</v>
      </c>
      <c r="C41">
        <v>-289091.5</v>
      </c>
      <c r="D41">
        <v>0</v>
      </c>
      <c r="E41">
        <v>-289091.5</v>
      </c>
      <c r="J41" s="3">
        <f t="shared" si="4"/>
        <v>-289091.5</v>
      </c>
      <c r="L41" s="3">
        <f t="shared" si="54"/>
        <v>32509210.899999999</v>
      </c>
      <c r="M41" s="4">
        <f t="shared" si="5"/>
        <v>-8.8142214336068819E-3</v>
      </c>
      <c r="N41" s="4">
        <f t="shared" si="6"/>
        <v>-9.6363833333333333E-3</v>
      </c>
      <c r="P41" s="3">
        <f t="shared" si="7"/>
        <v>-1202477.25</v>
      </c>
      <c r="Q41" s="3">
        <f t="shared" si="8"/>
        <v>33711688.149999999</v>
      </c>
      <c r="R41" s="6">
        <f t="shared" si="9"/>
        <v>-3.5669446295586951E-2</v>
      </c>
      <c r="S41" s="6">
        <f t="shared" si="10"/>
        <v>-3.5745997539826428E-2</v>
      </c>
      <c r="T41" s="6"/>
      <c r="U41" s="6"/>
      <c r="V41" s="3">
        <f t="shared" si="55"/>
        <v>-37470.546050610159</v>
      </c>
      <c r="W41" s="7">
        <f t="shared" si="11"/>
        <v>-23.100000000000364</v>
      </c>
      <c r="X41" s="7">
        <f t="shared" si="17"/>
        <v>11922.8</v>
      </c>
      <c r="Y41" s="3">
        <f t="shared" si="18"/>
        <v>30536830.242802985</v>
      </c>
      <c r="Z41" s="3">
        <f t="shared" si="12"/>
        <v>63046041.142802984</v>
      </c>
      <c r="AA41" s="2">
        <f t="shared" si="19"/>
        <v>43616</v>
      </c>
      <c r="AB41" s="7">
        <f t="shared" si="20"/>
        <v>108.36403633333333</v>
      </c>
      <c r="AC41" s="7">
        <f t="shared" si="21"/>
        <v>101.78943414267663</v>
      </c>
      <c r="AD41" s="7">
        <f t="shared" si="22"/>
        <v>105.07673523800499</v>
      </c>
      <c r="AE41" s="7"/>
      <c r="AF41" s="7">
        <f t="shared" si="56"/>
        <v>-326562.04605061014</v>
      </c>
      <c r="AG41" s="3">
        <f t="shared" si="23"/>
        <v>32849203.387108542</v>
      </c>
      <c r="AH41" s="7"/>
      <c r="AI41" s="7"/>
      <c r="AJ41" s="7"/>
      <c r="AK41" s="7"/>
      <c r="AL41" s="3">
        <f t="shared" si="25"/>
        <v>43056973.171281211</v>
      </c>
      <c r="AM41" s="3">
        <f t="shared" si="26"/>
        <v>19339992.487108551</v>
      </c>
      <c r="AN41" s="3">
        <f t="shared" si="27"/>
        <v>19207769.784172691</v>
      </c>
      <c r="AO41" s="3">
        <f t="shared" si="28"/>
        <v>2509210.9</v>
      </c>
      <c r="AP41" s="3">
        <f t="shared" si="29"/>
        <v>32509210.899999999</v>
      </c>
      <c r="AQ41" s="7"/>
      <c r="AR41" s="40">
        <f t="shared" si="57"/>
        <v>-37470.546050610159</v>
      </c>
      <c r="AS41" s="5">
        <f t="shared" si="15"/>
        <v>-289091.5</v>
      </c>
      <c r="AT41" s="5">
        <f t="shared" si="30"/>
        <v>5467.625899280576</v>
      </c>
      <c r="AU41" s="5">
        <f t="shared" si="31"/>
        <v>-321094.42015132954</v>
      </c>
      <c r="AV41" s="5">
        <f t="shared" si="32"/>
        <v>3056973.1712812209</v>
      </c>
      <c r="AW41" s="3"/>
      <c r="AX41" s="4">
        <f t="shared" si="33"/>
        <v>-7.4022296976352132E-3</v>
      </c>
      <c r="AY41" s="4">
        <f t="shared" si="34"/>
        <v>-1.9337178446161758E-3</v>
      </c>
      <c r="AZ41" s="4">
        <f t="shared" si="35"/>
        <v>2.8473804100227751E-4</v>
      </c>
      <c r="BA41" s="4">
        <f t="shared" si="36"/>
        <v>-8.8142214336068819E-3</v>
      </c>
      <c r="BB41" s="3"/>
      <c r="BC41" s="2">
        <f t="shared" si="37"/>
        <v>43616</v>
      </c>
      <c r="BD41" s="22">
        <f t="shared" si="38"/>
        <v>107.64243292820304</v>
      </c>
      <c r="BE41" s="22">
        <f t="shared" si="39"/>
        <v>101.78943414267658</v>
      </c>
      <c r="BF41" s="22">
        <f t="shared" si="40"/>
        <v>101.09352517985629</v>
      </c>
      <c r="BG41" s="22">
        <f t="shared" si="41"/>
        <v>108.36403633333333</v>
      </c>
      <c r="BH41" s="22"/>
      <c r="BI41" s="3">
        <f t="shared" si="42"/>
        <v>44206661.797869131</v>
      </c>
      <c r="BJ41" s="3">
        <f t="shared" si="43"/>
        <v>19377463.033159163</v>
      </c>
      <c r="BK41" s="3">
        <f t="shared" si="44"/>
        <v>19207769.784172691</v>
      </c>
      <c r="BL41" s="3">
        <f t="shared" si="45"/>
        <v>33711688.149999999</v>
      </c>
      <c r="BM41" s="22"/>
      <c r="BN41" s="3">
        <f t="shared" si="46"/>
        <v>-1149688.6265879225</v>
      </c>
      <c r="BO41" s="3">
        <f t="shared" si="47"/>
        <v>-37470.546050610159</v>
      </c>
      <c r="BP41" s="3">
        <f t="shared" si="48"/>
        <v>0</v>
      </c>
      <c r="BQ41" s="3">
        <f t="shared" si="49"/>
        <v>-1202477.25</v>
      </c>
      <c r="BR41" s="3"/>
      <c r="BS41" s="22">
        <f t="shared" si="50"/>
        <v>-2.600713512014925</v>
      </c>
      <c r="BT41" s="22">
        <f t="shared" si="51"/>
        <v>-0.19337178446161757</v>
      </c>
      <c r="BU41" s="22">
        <f t="shared" si="52"/>
        <v>0</v>
      </c>
      <c r="BV41" s="22">
        <f t="shared" si="53"/>
        <v>-3.5669446295586953</v>
      </c>
      <c r="BW41" s="3"/>
      <c r="BX41" s="7"/>
      <c r="BY41" t="str">
        <f t="shared" si="3"/>
        <v>52019</v>
      </c>
      <c r="CQ41" s="15">
        <v>39121</v>
      </c>
      <c r="CR41" s="16">
        <v>4223.3999999999996</v>
      </c>
    </row>
    <row r="42" spans="1:96">
      <c r="A42" s="2">
        <v>43619</v>
      </c>
      <c r="B42" s="2">
        <v>43619</v>
      </c>
      <c r="C42">
        <v>97060</v>
      </c>
      <c r="D42">
        <v>0</v>
      </c>
      <c r="E42">
        <v>97060</v>
      </c>
      <c r="J42" s="3">
        <f t="shared" si="4"/>
        <v>97060</v>
      </c>
      <c r="L42" s="3">
        <f t="shared" si="54"/>
        <v>32606270.899999999</v>
      </c>
      <c r="M42" s="4">
        <f t="shared" si="5"/>
        <v>2.9856153783172881E-3</v>
      </c>
      <c r="N42" s="4">
        <f t="shared" si="6"/>
        <v>3.2353333333333331E-3</v>
      </c>
      <c r="P42" s="3">
        <f t="shared" si="7"/>
        <v>-1105417.25</v>
      </c>
      <c r="Q42" s="3">
        <f t="shared" si="8"/>
        <v>33711688.149999999</v>
      </c>
      <c r="R42" s="6">
        <f t="shared" si="9"/>
        <v>-3.2790326164665831E-2</v>
      </c>
      <c r="S42" s="6">
        <f t="shared" si="10"/>
        <v>-3.2760382161509137E-2</v>
      </c>
      <c r="T42" s="6"/>
      <c r="U42" s="6"/>
      <c r="V42" s="3">
        <f t="shared" si="55"/>
        <v>268863.33367482841</v>
      </c>
      <c r="W42" s="7">
        <f t="shared" si="11"/>
        <v>165.75</v>
      </c>
      <c r="X42" s="7">
        <f t="shared" si="17"/>
        <v>12088.55</v>
      </c>
      <c r="Y42" s="3">
        <f t="shared" si="18"/>
        <v>30961351.295973767</v>
      </c>
      <c r="Z42" s="3">
        <f t="shared" si="12"/>
        <v>63567622.195973769</v>
      </c>
      <c r="AA42" s="2">
        <f t="shared" si="19"/>
        <v>43619</v>
      </c>
      <c r="AB42" s="7">
        <f t="shared" si="20"/>
        <v>108.68756966666666</v>
      </c>
      <c r="AC42" s="7">
        <f t="shared" si="21"/>
        <v>103.20450431991254</v>
      </c>
      <c r="AD42" s="7">
        <f t="shared" si="22"/>
        <v>105.94603699328961</v>
      </c>
      <c r="AE42" s="7"/>
      <c r="AF42" s="7">
        <f t="shared" si="56"/>
        <v>365923.33367482841</v>
      </c>
      <c r="AG42" s="3">
        <f t="shared" si="23"/>
        <v>33215126.720783371</v>
      </c>
      <c r="AH42" s="7"/>
      <c r="AI42" s="7"/>
      <c r="AJ42" s="7"/>
      <c r="AK42" s="7"/>
      <c r="AL42" s="3">
        <f t="shared" si="25"/>
        <v>43428364.130855322</v>
      </c>
      <c r="AM42" s="3">
        <f t="shared" si="26"/>
        <v>19608855.82078338</v>
      </c>
      <c r="AN42" s="3">
        <f t="shared" si="27"/>
        <v>19213237.410071973</v>
      </c>
      <c r="AO42" s="3">
        <f t="shared" si="28"/>
        <v>2606270.9</v>
      </c>
      <c r="AP42" s="3">
        <f t="shared" si="29"/>
        <v>32606270.899999999</v>
      </c>
      <c r="AQ42" s="7"/>
      <c r="AR42" s="40">
        <f t="shared" si="57"/>
        <v>268863.33367482841</v>
      </c>
      <c r="AS42" s="5">
        <f t="shared" si="15"/>
        <v>97060</v>
      </c>
      <c r="AT42" s="5">
        <f t="shared" si="30"/>
        <v>5467.625899280576</v>
      </c>
      <c r="AU42" s="5">
        <f t="shared" si="31"/>
        <v>371390.959574109</v>
      </c>
      <c r="AV42" s="5">
        <f t="shared" si="32"/>
        <v>3428364.1308553298</v>
      </c>
      <c r="AW42" s="3"/>
      <c r="AX42" s="4">
        <f t="shared" si="33"/>
        <v>8.6255705457211496E-3</v>
      </c>
      <c r="AY42" s="4">
        <f t="shared" si="34"/>
        <v>1.3901935786895704E-2</v>
      </c>
      <c r="AZ42" s="4">
        <f t="shared" si="35"/>
        <v>2.8465698832906306E-4</v>
      </c>
      <c r="BA42" s="4">
        <f t="shared" si="36"/>
        <v>2.9856153783172881E-3</v>
      </c>
      <c r="BB42" s="3"/>
      <c r="BC42" s="2">
        <f t="shared" si="37"/>
        <v>43619</v>
      </c>
      <c r="BD42" s="22">
        <f t="shared" si="38"/>
        <v>108.57091032713831</v>
      </c>
      <c r="BE42" s="22">
        <f t="shared" si="39"/>
        <v>103.20450431991253</v>
      </c>
      <c r="BF42" s="22">
        <f t="shared" si="40"/>
        <v>101.12230215827354</v>
      </c>
      <c r="BG42" s="22">
        <f t="shared" si="41"/>
        <v>108.68756966666666</v>
      </c>
      <c r="BH42" s="22"/>
      <c r="BI42" s="3">
        <f t="shared" si="42"/>
        <v>44206661.797869131</v>
      </c>
      <c r="BJ42" s="3">
        <f t="shared" si="43"/>
        <v>19608855.82078338</v>
      </c>
      <c r="BK42" s="3">
        <f t="shared" si="44"/>
        <v>19213237.410071973</v>
      </c>
      <c r="BL42" s="3">
        <f t="shared" si="45"/>
        <v>33711688.149999999</v>
      </c>
      <c r="BM42" s="22"/>
      <c r="BN42" s="3">
        <f t="shared" si="46"/>
        <v>-778297.66701381351</v>
      </c>
      <c r="BO42" s="3">
        <f t="shared" si="47"/>
        <v>0</v>
      </c>
      <c r="BP42" s="3">
        <f t="shared" si="48"/>
        <v>0</v>
      </c>
      <c r="BQ42" s="3">
        <f t="shared" si="49"/>
        <v>-1105417.25</v>
      </c>
      <c r="BR42" s="3"/>
      <c r="BS42" s="22">
        <f t="shared" si="50"/>
        <v>-1.760589095309905</v>
      </c>
      <c r="BT42" s="22">
        <f t="shared" si="51"/>
        <v>0</v>
      </c>
      <c r="BU42" s="22">
        <f t="shared" si="52"/>
        <v>0</v>
      </c>
      <c r="BV42" s="22">
        <f t="shared" si="53"/>
        <v>-3.2790326164665831</v>
      </c>
      <c r="BW42" s="3"/>
      <c r="BX42" s="7"/>
      <c r="BY42" t="str">
        <f t="shared" si="3"/>
        <v>62019</v>
      </c>
      <c r="CQ42" s="15">
        <v>39122</v>
      </c>
      <c r="CR42" s="16">
        <v>4187.3999999999996</v>
      </c>
    </row>
    <row r="43" spans="1:96">
      <c r="A43" s="2">
        <v>43620</v>
      </c>
      <c r="B43" s="2">
        <v>43620</v>
      </c>
      <c r="C43">
        <v>23345</v>
      </c>
      <c r="D43">
        <v>0</v>
      </c>
      <c r="E43">
        <v>23345</v>
      </c>
      <c r="J43" s="3">
        <f t="shared" si="4"/>
        <v>23345</v>
      </c>
      <c r="L43" s="3">
        <f t="shared" si="54"/>
        <v>32629615.899999999</v>
      </c>
      <c r="M43" s="4">
        <f t="shared" si="5"/>
        <v>7.159665719393873E-4</v>
      </c>
      <c r="N43" s="4">
        <f t="shared" si="6"/>
        <v>7.781666666666667E-4</v>
      </c>
      <c r="P43" s="3">
        <f t="shared" si="7"/>
        <v>-1082072.25</v>
      </c>
      <c r="Q43" s="3">
        <f t="shared" si="8"/>
        <v>33711688.149999999</v>
      </c>
      <c r="R43" s="6">
        <f t="shared" si="9"/>
        <v>-3.2097836370143337E-2</v>
      </c>
      <c r="S43" s="6">
        <f t="shared" si="10"/>
        <v>-3.2044415589569747E-2</v>
      </c>
      <c r="T43" s="6"/>
      <c r="U43" s="6"/>
      <c r="V43" s="3">
        <f t="shared" si="55"/>
        <v>-108518.59440631024</v>
      </c>
      <c r="W43" s="7">
        <f t="shared" si="11"/>
        <v>-66.899999999999636</v>
      </c>
      <c r="X43" s="7">
        <f t="shared" si="17"/>
        <v>12021.65</v>
      </c>
      <c r="Y43" s="3">
        <f t="shared" si="18"/>
        <v>30790006.14691117</v>
      </c>
      <c r="Z43" s="3">
        <f t="shared" si="12"/>
        <v>63419622.046911165</v>
      </c>
      <c r="AA43" s="2">
        <f t="shared" si="19"/>
        <v>43620</v>
      </c>
      <c r="AB43" s="7">
        <f t="shared" si="20"/>
        <v>108.76538633333332</v>
      </c>
      <c r="AC43" s="7">
        <f t="shared" si="21"/>
        <v>102.63335382303724</v>
      </c>
      <c r="AD43" s="7">
        <f t="shared" si="22"/>
        <v>105.69937007818528</v>
      </c>
      <c r="AE43" s="7"/>
      <c r="AF43" s="7">
        <f t="shared" si="56"/>
        <v>-85173.594406310236</v>
      </c>
      <c r="AG43" s="3">
        <f t="shared" si="23"/>
        <v>33129953.126377061</v>
      </c>
      <c r="AH43" s="7"/>
      <c r="AI43" s="7"/>
      <c r="AJ43" s="7"/>
      <c r="AK43" s="7"/>
      <c r="AL43" s="3">
        <f t="shared" si="25"/>
        <v>43348658.162348293</v>
      </c>
      <c r="AM43" s="3">
        <f t="shared" si="26"/>
        <v>19500337.22637707</v>
      </c>
      <c r="AN43" s="3">
        <f t="shared" si="27"/>
        <v>19218705.035971254</v>
      </c>
      <c r="AO43" s="3">
        <f t="shared" si="28"/>
        <v>2629615.9</v>
      </c>
      <c r="AP43" s="3">
        <f t="shared" si="29"/>
        <v>32629615.899999999</v>
      </c>
      <c r="AQ43" s="7"/>
      <c r="AR43" s="40">
        <f t="shared" si="57"/>
        <v>-108518.59440631024</v>
      </c>
      <c r="AS43" s="5">
        <f t="shared" si="15"/>
        <v>23345</v>
      </c>
      <c r="AT43" s="5">
        <f t="shared" si="30"/>
        <v>5467.625899280576</v>
      </c>
      <c r="AU43" s="5">
        <f t="shared" si="31"/>
        <v>-79705.968507029655</v>
      </c>
      <c r="AV43" s="5">
        <f t="shared" si="32"/>
        <v>3348658.1623483002</v>
      </c>
      <c r="AW43" s="3"/>
      <c r="AX43" s="4">
        <f t="shared" si="33"/>
        <v>-1.8353435617990395E-3</v>
      </c>
      <c r="AY43" s="4">
        <f t="shared" si="34"/>
        <v>-5.5341624926066122E-3</v>
      </c>
      <c r="AZ43" s="4">
        <f t="shared" si="35"/>
        <v>2.8457598178713674E-4</v>
      </c>
      <c r="BA43" s="4">
        <f t="shared" si="36"/>
        <v>7.159665719393873E-4</v>
      </c>
      <c r="BB43" s="3"/>
      <c r="BC43" s="2">
        <f t="shared" si="37"/>
        <v>43620</v>
      </c>
      <c r="BD43" s="22">
        <f t="shared" si="38"/>
        <v>108.37164540587074</v>
      </c>
      <c r="BE43" s="22">
        <f t="shared" si="39"/>
        <v>102.63335382303723</v>
      </c>
      <c r="BF43" s="22">
        <f t="shared" si="40"/>
        <v>101.15107913669081</v>
      </c>
      <c r="BG43" s="22">
        <f t="shared" si="41"/>
        <v>108.76538633333332</v>
      </c>
      <c r="BH43" s="22"/>
      <c r="BI43" s="3">
        <f t="shared" si="42"/>
        <v>44206661.797869131</v>
      </c>
      <c r="BJ43" s="3">
        <f t="shared" si="43"/>
        <v>19608855.82078338</v>
      </c>
      <c r="BK43" s="3">
        <f t="shared" si="44"/>
        <v>19218705.035971254</v>
      </c>
      <c r="BL43" s="3">
        <f t="shared" si="45"/>
        <v>33711688.149999999</v>
      </c>
      <c r="BM43" s="22"/>
      <c r="BN43" s="3">
        <f t="shared" si="46"/>
        <v>-858003.63552084321</v>
      </c>
      <c r="BO43" s="3">
        <f t="shared" si="47"/>
        <v>-108518.59440631024</v>
      </c>
      <c r="BP43" s="3">
        <f t="shared" si="48"/>
        <v>0</v>
      </c>
      <c r="BQ43" s="3">
        <f t="shared" si="49"/>
        <v>-1082072.25</v>
      </c>
      <c r="BR43" s="3"/>
      <c r="BS43" s="22">
        <f t="shared" si="50"/>
        <v>-1.9408921656287585</v>
      </c>
      <c r="BT43" s="22">
        <f t="shared" si="51"/>
        <v>-0.55341624926066124</v>
      </c>
      <c r="BU43" s="22">
        <f t="shared" si="52"/>
        <v>0</v>
      </c>
      <c r="BV43" s="22">
        <f t="shared" si="53"/>
        <v>-3.2097836370143336</v>
      </c>
      <c r="BW43" s="3"/>
      <c r="BX43" s="7"/>
      <c r="BY43" t="str">
        <f t="shared" si="3"/>
        <v>62019</v>
      </c>
      <c r="CQ43" s="15">
        <v>39123</v>
      </c>
      <c r="CR43" s="16">
        <v>4187.3999999999996</v>
      </c>
    </row>
    <row r="44" spans="1:96">
      <c r="A44" s="2">
        <v>43622</v>
      </c>
      <c r="B44" s="2">
        <v>43622</v>
      </c>
      <c r="C44">
        <v>315211.8</v>
      </c>
      <c r="D44">
        <v>0</v>
      </c>
      <c r="E44">
        <v>315211.8</v>
      </c>
      <c r="J44" s="3">
        <f t="shared" si="4"/>
        <v>315211.8</v>
      </c>
      <c r="L44" s="3">
        <f t="shared" si="54"/>
        <v>32944827.699999999</v>
      </c>
      <c r="M44" s="4">
        <f t="shared" si="5"/>
        <v>9.6602975948607474E-3</v>
      </c>
      <c r="N44" s="4">
        <f t="shared" si="6"/>
        <v>1.050706E-2</v>
      </c>
      <c r="P44" s="3">
        <f t="shared" si="7"/>
        <v>-766860.45</v>
      </c>
      <c r="Q44" s="3">
        <f t="shared" si="8"/>
        <v>33711688.149999999</v>
      </c>
      <c r="R44" s="6">
        <f t="shared" si="9"/>
        <v>-2.2747613426769314E-2</v>
      </c>
      <c r="S44" s="6">
        <f t="shared" si="10"/>
        <v>-2.2384117994708998E-2</v>
      </c>
      <c r="T44" s="6"/>
      <c r="U44" s="6"/>
      <c r="V44" s="3">
        <f t="shared" si="55"/>
        <v>-288571.86763651203</v>
      </c>
      <c r="W44" s="7">
        <f t="shared" si="11"/>
        <v>-177.89999999999964</v>
      </c>
      <c r="X44" s="7">
        <f t="shared" si="17"/>
        <v>11843.75</v>
      </c>
      <c r="Y44" s="3">
        <f t="shared" si="18"/>
        <v>30334366.355906151</v>
      </c>
      <c r="Z44" s="3">
        <f t="shared" si="12"/>
        <v>63279194.055906147</v>
      </c>
      <c r="AA44" s="2">
        <f t="shared" si="19"/>
        <v>43622</v>
      </c>
      <c r="AB44" s="7">
        <f t="shared" si="20"/>
        <v>109.81609233333333</v>
      </c>
      <c r="AC44" s="7">
        <f t="shared" si="21"/>
        <v>101.11455451968716</v>
      </c>
      <c r="AD44" s="7">
        <f t="shared" si="22"/>
        <v>105.46532342651025</v>
      </c>
      <c r="AE44" s="7"/>
      <c r="AF44" s="7">
        <f t="shared" si="56"/>
        <v>26639.932363487955</v>
      </c>
      <c r="AG44" s="3">
        <f t="shared" si="23"/>
        <v>33156593.058740549</v>
      </c>
      <c r="AH44" s="7"/>
      <c r="AI44" s="7"/>
      <c r="AJ44" s="7"/>
      <c r="AK44" s="7"/>
      <c r="AL44" s="3">
        <f t="shared" si="25"/>
        <v>43380765.720611058</v>
      </c>
      <c r="AM44" s="3">
        <f t="shared" si="26"/>
        <v>19211765.358740557</v>
      </c>
      <c r="AN44" s="3">
        <f t="shared" si="27"/>
        <v>19224172.661870535</v>
      </c>
      <c r="AO44" s="3">
        <f t="shared" si="28"/>
        <v>2944827.6999999997</v>
      </c>
      <c r="AP44" s="3">
        <f t="shared" si="29"/>
        <v>32944827.699999999</v>
      </c>
      <c r="AQ44" s="7"/>
      <c r="AR44" s="40">
        <f t="shared" si="57"/>
        <v>-288571.86763651203</v>
      </c>
      <c r="AS44" s="5">
        <f t="shared" si="15"/>
        <v>315211.8</v>
      </c>
      <c r="AT44" s="5">
        <f t="shared" si="30"/>
        <v>5467.625899280576</v>
      </c>
      <c r="AU44" s="5">
        <f t="shared" si="31"/>
        <v>32107.558262768529</v>
      </c>
      <c r="AV44" s="5">
        <f t="shared" si="32"/>
        <v>3380765.7206110689</v>
      </c>
      <c r="AW44" s="3"/>
      <c r="AX44" s="4">
        <f t="shared" si="33"/>
        <v>7.4068171020473387E-4</v>
      </c>
      <c r="AY44" s="4">
        <f t="shared" si="34"/>
        <v>-1.4798301397894606E-2</v>
      </c>
      <c r="AZ44" s="4">
        <f t="shared" si="35"/>
        <v>2.8449502133712619E-4</v>
      </c>
      <c r="BA44" s="4">
        <f t="shared" si="36"/>
        <v>9.6602975948607474E-3</v>
      </c>
      <c r="BB44" s="3"/>
      <c r="BC44" s="2">
        <f t="shared" si="37"/>
        <v>43622</v>
      </c>
      <c r="BD44" s="22">
        <f t="shared" si="38"/>
        <v>108.45191430152765</v>
      </c>
      <c r="BE44" s="22">
        <f t="shared" si="39"/>
        <v>101.11455451968713</v>
      </c>
      <c r="BF44" s="22">
        <f t="shared" si="40"/>
        <v>101.17985611510809</v>
      </c>
      <c r="BG44" s="22">
        <f t="shared" si="41"/>
        <v>109.81609233333333</v>
      </c>
      <c r="BH44" s="22"/>
      <c r="BI44" s="3">
        <f t="shared" si="42"/>
        <v>44206661.797869131</v>
      </c>
      <c r="BJ44" s="3">
        <f t="shared" si="43"/>
        <v>19608855.82078338</v>
      </c>
      <c r="BK44" s="3">
        <f t="shared" si="44"/>
        <v>19224172.661870535</v>
      </c>
      <c r="BL44" s="3">
        <f t="shared" si="45"/>
        <v>33711688.149999999</v>
      </c>
      <c r="BM44" s="22"/>
      <c r="BN44" s="3">
        <f t="shared" si="46"/>
        <v>-825896.07725807466</v>
      </c>
      <c r="BO44" s="3">
        <f t="shared" si="47"/>
        <v>-397090.46204282227</v>
      </c>
      <c r="BP44" s="3">
        <f t="shared" si="48"/>
        <v>0</v>
      </c>
      <c r="BQ44" s="3">
        <f t="shared" si="49"/>
        <v>-766860.45</v>
      </c>
      <c r="BR44" s="3"/>
      <c r="BS44" s="22">
        <f t="shared" si="50"/>
        <v>-1.8682615779368459</v>
      </c>
      <c r="BT44" s="22">
        <f t="shared" si="51"/>
        <v>-2.0250567685950704</v>
      </c>
      <c r="BU44" s="22">
        <f t="shared" si="52"/>
        <v>0</v>
      </c>
      <c r="BV44" s="22">
        <f t="shared" si="53"/>
        <v>-2.2747613426769315</v>
      </c>
      <c r="BW44" s="3"/>
      <c r="BX44" s="7"/>
      <c r="BY44" t="str">
        <f t="shared" si="3"/>
        <v>62019</v>
      </c>
      <c r="CQ44" s="15">
        <v>39124</v>
      </c>
      <c r="CR44" s="16">
        <v>4187.3999999999996</v>
      </c>
    </row>
    <row r="45" spans="1:96">
      <c r="A45" s="2">
        <v>43623</v>
      </c>
      <c r="B45" s="2">
        <v>43623</v>
      </c>
      <c r="C45">
        <v>210993.75</v>
      </c>
      <c r="D45">
        <v>0</v>
      </c>
      <c r="E45">
        <v>210993.75</v>
      </c>
      <c r="J45" s="3">
        <f t="shared" si="4"/>
        <v>210993.75</v>
      </c>
      <c r="L45" s="3">
        <f t="shared" si="54"/>
        <v>33155821.449999999</v>
      </c>
      <c r="M45" s="4">
        <f t="shared" si="5"/>
        <v>6.4044575349228496E-3</v>
      </c>
      <c r="N45" s="4">
        <f t="shared" si="6"/>
        <v>7.0331250000000003E-3</v>
      </c>
      <c r="P45" s="3">
        <f t="shared" si="7"/>
        <v>-555866.69999999995</v>
      </c>
      <c r="Q45" s="3">
        <f t="shared" si="8"/>
        <v>33711688.149999999</v>
      </c>
      <c r="R45" s="6">
        <f t="shared" si="9"/>
        <v>-1.648884201605905E-2</v>
      </c>
      <c r="S45" s="6">
        <f t="shared" si="10"/>
        <v>-1.5979660459786146E-2</v>
      </c>
      <c r="T45" s="6"/>
      <c r="U45" s="6"/>
      <c r="V45" s="3">
        <f t="shared" si="55"/>
        <v>43634.531981012282</v>
      </c>
      <c r="W45" s="7">
        <f t="shared" si="11"/>
        <v>26.899999999999636</v>
      </c>
      <c r="X45" s="7">
        <f t="shared" si="17"/>
        <v>11870.65</v>
      </c>
      <c r="Y45" s="3">
        <f t="shared" si="18"/>
        <v>30403262.985349856</v>
      </c>
      <c r="Z45" s="3">
        <f t="shared" si="12"/>
        <v>63559084.435349852</v>
      </c>
      <c r="AA45" s="2">
        <f t="shared" si="19"/>
        <v>43623</v>
      </c>
      <c r="AB45" s="7">
        <f t="shared" si="20"/>
        <v>110.51940483333334</v>
      </c>
      <c r="AC45" s="7">
        <f t="shared" si="21"/>
        <v>101.34420995116619</v>
      </c>
      <c r="AD45" s="7">
        <f t="shared" si="22"/>
        <v>105.93180739224974</v>
      </c>
      <c r="AE45" s="7"/>
      <c r="AF45" s="7">
        <f t="shared" si="56"/>
        <v>254628.28198101229</v>
      </c>
      <c r="AG45" s="3">
        <f t="shared" si="23"/>
        <v>33411221.340721563</v>
      </c>
      <c r="AH45" s="7"/>
      <c r="AI45" s="7"/>
      <c r="AJ45" s="7"/>
      <c r="AK45" s="7"/>
      <c r="AL45" s="3">
        <f t="shared" si="25"/>
        <v>43640861.62849135</v>
      </c>
      <c r="AM45" s="3">
        <f t="shared" si="26"/>
        <v>19255399.890721571</v>
      </c>
      <c r="AN45" s="3">
        <f t="shared" si="27"/>
        <v>19229640.287769817</v>
      </c>
      <c r="AO45" s="3">
        <f t="shared" si="28"/>
        <v>3155821.4499999997</v>
      </c>
      <c r="AP45" s="3">
        <f t="shared" si="29"/>
        <v>33155821.449999999</v>
      </c>
      <c r="AQ45" s="7"/>
      <c r="AR45" s="40">
        <f t="shared" si="57"/>
        <v>43634.531981012282</v>
      </c>
      <c r="AS45" s="5">
        <f t="shared" si="15"/>
        <v>210993.75</v>
      </c>
      <c r="AT45" s="5">
        <f t="shared" si="30"/>
        <v>5467.625899280576</v>
      </c>
      <c r="AU45" s="5">
        <f t="shared" si="31"/>
        <v>260095.90788029286</v>
      </c>
      <c r="AV45" s="5">
        <f t="shared" si="32"/>
        <v>3640861.6284913616</v>
      </c>
      <c r="AW45" s="3"/>
      <c r="AX45" s="4">
        <f t="shared" si="33"/>
        <v>5.9956504584407593E-3</v>
      </c>
      <c r="AY45" s="4">
        <f t="shared" si="34"/>
        <v>2.2712401055408672E-3</v>
      </c>
      <c r="AZ45" s="4">
        <f t="shared" si="35"/>
        <v>2.8441410693970376E-4</v>
      </c>
      <c r="BA45" s="4">
        <f t="shared" si="36"/>
        <v>6.4044575349228496E-3</v>
      </c>
      <c r="BB45" s="3"/>
      <c r="BC45" s="2">
        <f t="shared" si="37"/>
        <v>43623</v>
      </c>
      <c r="BD45" s="22">
        <f t="shared" si="38"/>
        <v>109.10215407122837</v>
      </c>
      <c r="BE45" s="22">
        <f t="shared" si="39"/>
        <v>101.34420995116615</v>
      </c>
      <c r="BF45" s="22">
        <f t="shared" si="40"/>
        <v>101.20863309352535</v>
      </c>
      <c r="BG45" s="22">
        <f t="shared" si="41"/>
        <v>110.51940483333334</v>
      </c>
      <c r="BH45" s="22"/>
      <c r="BI45" s="3">
        <f t="shared" si="42"/>
        <v>44206661.797869131</v>
      </c>
      <c r="BJ45" s="3">
        <f t="shared" si="43"/>
        <v>19608855.82078338</v>
      </c>
      <c r="BK45" s="3">
        <f t="shared" si="44"/>
        <v>19229640.287769817</v>
      </c>
      <c r="BL45" s="3">
        <f t="shared" si="45"/>
        <v>33711688.149999999</v>
      </c>
      <c r="BM45" s="22"/>
      <c r="BN45" s="3">
        <f t="shared" si="46"/>
        <v>-565800.1693777818</v>
      </c>
      <c r="BO45" s="3">
        <f t="shared" si="47"/>
        <v>-353455.93006181001</v>
      </c>
      <c r="BP45" s="3">
        <f t="shared" si="48"/>
        <v>0</v>
      </c>
      <c r="BQ45" s="3">
        <f t="shared" si="49"/>
        <v>-555866.69999999995</v>
      </c>
      <c r="BR45" s="3"/>
      <c r="BS45" s="22">
        <f t="shared" si="50"/>
        <v>-1.2798979754790143</v>
      </c>
      <c r="BT45" s="22">
        <f t="shared" si="51"/>
        <v>-1.8025321481898136</v>
      </c>
      <c r="BU45" s="22">
        <f t="shared" si="52"/>
        <v>0</v>
      </c>
      <c r="BV45" s="22">
        <f t="shared" si="53"/>
        <v>-1.6488842016059051</v>
      </c>
      <c r="BW45" s="3"/>
      <c r="BX45" s="7"/>
      <c r="BY45" t="str">
        <f t="shared" si="3"/>
        <v>62019</v>
      </c>
      <c r="CQ45" s="15">
        <v>39125</v>
      </c>
      <c r="CR45" s="16">
        <v>4058.3</v>
      </c>
    </row>
    <row r="46" spans="1:96">
      <c r="A46" s="2">
        <v>43626</v>
      </c>
      <c r="B46" s="2">
        <v>43626</v>
      </c>
      <c r="C46">
        <v>122281</v>
      </c>
      <c r="D46">
        <v>0</v>
      </c>
      <c r="E46">
        <v>122281</v>
      </c>
      <c r="J46" s="3">
        <f t="shared" si="4"/>
        <v>122281</v>
      </c>
      <c r="L46" s="3">
        <f t="shared" si="54"/>
        <v>33278102.449999999</v>
      </c>
      <c r="M46" s="4">
        <f t="shared" si="5"/>
        <v>3.6880702890864435E-3</v>
      </c>
      <c r="N46" s="4">
        <f t="shared" si="6"/>
        <v>4.0760333333333338E-3</v>
      </c>
      <c r="P46" s="3">
        <f t="shared" si="7"/>
        <v>-433585.69999999995</v>
      </c>
      <c r="Q46" s="3">
        <f t="shared" si="8"/>
        <v>33711688.149999999</v>
      </c>
      <c r="R46" s="6">
        <f t="shared" si="9"/>
        <v>-1.2861583735313474E-2</v>
      </c>
      <c r="S46" s="6">
        <f t="shared" si="10"/>
        <v>-1.2291590170699702E-2</v>
      </c>
      <c r="T46" s="6"/>
      <c r="U46" s="6"/>
      <c r="V46" s="3">
        <f t="shared" si="55"/>
        <v>84430.386230920732</v>
      </c>
      <c r="W46" s="7">
        <f t="shared" si="11"/>
        <v>52.050000000001091</v>
      </c>
      <c r="X46" s="7">
        <f t="shared" si="17"/>
        <v>11922.7</v>
      </c>
      <c r="Y46" s="3">
        <f t="shared" si="18"/>
        <v>30536574.121503942</v>
      </c>
      <c r="Z46" s="3">
        <f t="shared" si="12"/>
        <v>63814676.571503937</v>
      </c>
      <c r="AA46" s="2">
        <f t="shared" si="19"/>
        <v>43626</v>
      </c>
      <c r="AB46" s="7">
        <f t="shared" si="20"/>
        <v>110.92700816666667</v>
      </c>
      <c r="AC46" s="7">
        <f t="shared" si="21"/>
        <v>101.78858040501314</v>
      </c>
      <c r="AD46" s="7">
        <f t="shared" si="22"/>
        <v>106.35779428583989</v>
      </c>
      <c r="AE46" s="7"/>
      <c r="AF46" s="7">
        <f t="shared" si="56"/>
        <v>206711.38623092073</v>
      </c>
      <c r="AG46" s="3">
        <f t="shared" si="23"/>
        <v>33617932.726952486</v>
      </c>
      <c r="AH46" s="7"/>
      <c r="AI46" s="7"/>
      <c r="AJ46" s="7"/>
      <c r="AK46" s="7"/>
      <c r="AL46" s="3">
        <f t="shared" si="25"/>
        <v>43853040.64062155</v>
      </c>
      <c r="AM46" s="3">
        <f t="shared" si="26"/>
        <v>19339830.27695249</v>
      </c>
      <c r="AN46" s="3">
        <f t="shared" si="27"/>
        <v>19235107.913669098</v>
      </c>
      <c r="AO46" s="3">
        <f t="shared" si="28"/>
        <v>3278102.4499999997</v>
      </c>
      <c r="AP46" s="3">
        <f t="shared" si="29"/>
        <v>33278102.449999999</v>
      </c>
      <c r="AQ46" s="7"/>
      <c r="AR46" s="40">
        <f t="shared" si="57"/>
        <v>84430.386230920732</v>
      </c>
      <c r="AS46" s="5">
        <f t="shared" si="15"/>
        <v>122281</v>
      </c>
      <c r="AT46" s="5">
        <f t="shared" si="30"/>
        <v>5467.625899280576</v>
      </c>
      <c r="AU46" s="5">
        <f t="shared" si="31"/>
        <v>212179.0121302013</v>
      </c>
      <c r="AV46" s="5">
        <f t="shared" si="32"/>
        <v>3853040.640621563</v>
      </c>
      <c r="AW46" s="3"/>
      <c r="AX46" s="4">
        <f t="shared" si="33"/>
        <v>4.8619345313676903E-3</v>
      </c>
      <c r="AY46" s="4">
        <f t="shared" si="34"/>
        <v>4.3847641030610044E-3</v>
      </c>
      <c r="AZ46" s="4">
        <f t="shared" si="35"/>
        <v>2.8433323855558669E-4</v>
      </c>
      <c r="BA46" s="4">
        <f t="shared" si="36"/>
        <v>3.6880702890864435E-3</v>
      </c>
      <c r="BB46" s="3"/>
      <c r="BC46" s="2">
        <f t="shared" si="37"/>
        <v>43626</v>
      </c>
      <c r="BD46" s="22">
        <f t="shared" si="38"/>
        <v>109.63260160155389</v>
      </c>
      <c r="BE46" s="22">
        <f t="shared" si="39"/>
        <v>101.78858040501311</v>
      </c>
      <c r="BF46" s="22">
        <f t="shared" si="40"/>
        <v>101.23741007194262</v>
      </c>
      <c r="BG46" s="22">
        <f t="shared" si="41"/>
        <v>110.92700816666667</v>
      </c>
      <c r="BH46" s="22"/>
      <c r="BI46" s="3">
        <f t="shared" si="42"/>
        <v>44206661.797869131</v>
      </c>
      <c r="BJ46" s="3">
        <f t="shared" si="43"/>
        <v>19608855.82078338</v>
      </c>
      <c r="BK46" s="3">
        <f t="shared" si="44"/>
        <v>19235107.913669098</v>
      </c>
      <c r="BL46" s="3">
        <f t="shared" si="45"/>
        <v>33711688.149999999</v>
      </c>
      <c r="BM46" s="22"/>
      <c r="BN46" s="3">
        <f t="shared" si="46"/>
        <v>-353621.15724758047</v>
      </c>
      <c r="BO46" s="3">
        <f t="shared" si="47"/>
        <v>-269025.54383088928</v>
      </c>
      <c r="BP46" s="3">
        <f t="shared" si="48"/>
        <v>0</v>
      </c>
      <c r="BQ46" s="3">
        <f t="shared" si="49"/>
        <v>-433585.69999999995</v>
      </c>
      <c r="BR46" s="3"/>
      <c r="BS46" s="22">
        <f t="shared" si="50"/>
        <v>-0.7999273025058542</v>
      </c>
      <c r="BT46" s="22">
        <f t="shared" si="51"/>
        <v>-1.3719594161417095</v>
      </c>
      <c r="BU46" s="22">
        <f t="shared" si="52"/>
        <v>0</v>
      </c>
      <c r="BV46" s="22">
        <f t="shared" si="53"/>
        <v>-1.2861583735313475</v>
      </c>
      <c r="BW46" s="3"/>
      <c r="BX46" s="7"/>
      <c r="BY46" t="str">
        <f t="shared" si="3"/>
        <v>62019</v>
      </c>
      <c r="CQ46" s="15">
        <v>39126</v>
      </c>
      <c r="CR46" s="16">
        <v>4044.55</v>
      </c>
    </row>
    <row r="47" spans="1:96">
      <c r="A47" s="2">
        <v>43627</v>
      </c>
      <c r="B47" s="2">
        <v>43627</v>
      </c>
      <c r="C47">
        <v>13771</v>
      </c>
      <c r="D47">
        <v>0</v>
      </c>
      <c r="E47">
        <v>13771</v>
      </c>
      <c r="J47" s="3">
        <f t="shared" si="4"/>
        <v>13771</v>
      </c>
      <c r="L47" s="3">
        <f t="shared" si="54"/>
        <v>33291873.449999999</v>
      </c>
      <c r="M47" s="4">
        <f t="shared" si="5"/>
        <v>4.1381566213670939E-4</v>
      </c>
      <c r="N47" s="4">
        <f t="shared" si="6"/>
        <v>4.5903333333333334E-4</v>
      </c>
      <c r="P47" s="3">
        <f t="shared" si="7"/>
        <v>-419814.69999999995</v>
      </c>
      <c r="Q47" s="3">
        <f t="shared" si="8"/>
        <v>33711688.149999999</v>
      </c>
      <c r="R47" s="6">
        <f t="shared" si="9"/>
        <v>-1.245309039796632E-2</v>
      </c>
      <c r="S47" s="6">
        <f t="shared" si="10"/>
        <v>-1.1877774508562993E-2</v>
      </c>
      <c r="T47" s="6"/>
      <c r="U47" s="6"/>
      <c r="V47" s="3">
        <f t="shared" si="55"/>
        <v>69588.156951131459</v>
      </c>
      <c r="W47" s="7">
        <f t="shared" si="11"/>
        <v>42.899999999999636</v>
      </c>
      <c r="X47" s="7">
        <f t="shared" si="17"/>
        <v>11965.6</v>
      </c>
      <c r="Y47" s="3">
        <f t="shared" si="18"/>
        <v>30646450.158795204</v>
      </c>
      <c r="Z47" s="3">
        <f t="shared" si="12"/>
        <v>63938323.608795203</v>
      </c>
      <c r="AA47" s="2">
        <f t="shared" si="19"/>
        <v>43627</v>
      </c>
      <c r="AB47" s="7">
        <f t="shared" si="20"/>
        <v>110.9729115</v>
      </c>
      <c r="AC47" s="7">
        <f t="shared" si="21"/>
        <v>102.15483386265068</v>
      </c>
      <c r="AD47" s="7">
        <f t="shared" si="22"/>
        <v>106.56387268132535</v>
      </c>
      <c r="AE47" s="7"/>
      <c r="AF47" s="7">
        <f t="shared" si="56"/>
        <v>83359.156951131459</v>
      </c>
      <c r="AG47" s="3">
        <f t="shared" si="23"/>
        <v>33701291.883903615</v>
      </c>
      <c r="AH47" s="7"/>
      <c r="AI47" s="7"/>
      <c r="AJ47" s="7"/>
      <c r="AK47" s="7"/>
      <c r="AL47" s="3">
        <f t="shared" si="25"/>
        <v>43941867.423471965</v>
      </c>
      <c r="AM47" s="3">
        <f t="shared" si="26"/>
        <v>19409418.433903623</v>
      </c>
      <c r="AN47" s="3">
        <f t="shared" si="27"/>
        <v>19240575.53956838</v>
      </c>
      <c r="AO47" s="3">
        <f t="shared" si="28"/>
        <v>3291873.4499999997</v>
      </c>
      <c r="AP47" s="3">
        <f t="shared" si="29"/>
        <v>33291873.449999999</v>
      </c>
      <c r="AQ47" s="7"/>
      <c r="AR47" s="40">
        <f t="shared" si="57"/>
        <v>69588.156951131459</v>
      </c>
      <c r="AS47" s="5">
        <f t="shared" si="15"/>
        <v>13771</v>
      </c>
      <c r="AT47" s="5">
        <f t="shared" si="30"/>
        <v>5467.625899280576</v>
      </c>
      <c r="AU47" s="5">
        <f t="shared" si="31"/>
        <v>88826.782850412041</v>
      </c>
      <c r="AV47" s="5">
        <f t="shared" si="32"/>
        <v>3941867.4234719751</v>
      </c>
      <c r="AW47" s="3"/>
      <c r="AX47" s="4">
        <f t="shared" si="33"/>
        <v>2.0255558463631554E-3</v>
      </c>
      <c r="AY47" s="4">
        <f t="shared" si="34"/>
        <v>3.5981782649902832E-3</v>
      </c>
      <c r="AZ47" s="4">
        <f t="shared" si="35"/>
        <v>2.8425241614553679E-4</v>
      </c>
      <c r="BA47" s="4">
        <f t="shared" si="36"/>
        <v>4.1381566213670939E-4</v>
      </c>
      <c r="BB47" s="3"/>
      <c r="BC47" s="2">
        <f t="shared" si="37"/>
        <v>43627</v>
      </c>
      <c r="BD47" s="22">
        <f t="shared" si="38"/>
        <v>109.85466855867992</v>
      </c>
      <c r="BE47" s="22">
        <f t="shared" si="39"/>
        <v>102.15483386265065</v>
      </c>
      <c r="BF47" s="22">
        <f t="shared" si="40"/>
        <v>101.2661870503599</v>
      </c>
      <c r="BG47" s="22">
        <f t="shared" si="41"/>
        <v>110.9729115</v>
      </c>
      <c r="BH47" s="22"/>
      <c r="BI47" s="3">
        <f t="shared" si="42"/>
        <v>44206661.797869131</v>
      </c>
      <c r="BJ47" s="3">
        <f t="shared" si="43"/>
        <v>19608855.82078338</v>
      </c>
      <c r="BK47" s="3">
        <f t="shared" si="44"/>
        <v>19240575.53956838</v>
      </c>
      <c r="BL47" s="3">
        <f t="shared" si="45"/>
        <v>33711688.149999999</v>
      </c>
      <c r="BM47" s="22"/>
      <c r="BN47" s="3">
        <f t="shared" si="46"/>
        <v>-264794.3743971684</v>
      </c>
      <c r="BO47" s="3">
        <f t="shared" si="47"/>
        <v>-199437.3868797578</v>
      </c>
      <c r="BP47" s="3">
        <f t="shared" si="48"/>
        <v>0</v>
      </c>
      <c r="BQ47" s="3">
        <f t="shared" si="49"/>
        <v>-419814.69999999995</v>
      </c>
      <c r="BR47" s="3"/>
      <c r="BS47" s="22">
        <f t="shared" si="50"/>
        <v>-0.59899201529379476</v>
      </c>
      <c r="BT47" s="22">
        <f t="shared" si="51"/>
        <v>-1.0170781441942909</v>
      </c>
      <c r="BU47" s="22">
        <f t="shared" si="52"/>
        <v>0</v>
      </c>
      <c r="BV47" s="22">
        <f t="shared" si="53"/>
        <v>-1.245309039796632</v>
      </c>
      <c r="BW47" s="3"/>
      <c r="BX47" s="7"/>
      <c r="BY47" t="str">
        <f t="shared" si="3"/>
        <v>62019</v>
      </c>
      <c r="CQ47" s="15">
        <v>39127</v>
      </c>
      <c r="CR47" s="16">
        <v>4047.1</v>
      </c>
    </row>
    <row r="48" spans="1:96">
      <c r="A48" s="2">
        <v>43628</v>
      </c>
      <c r="B48" s="2">
        <v>43628</v>
      </c>
      <c r="C48">
        <v>-138485</v>
      </c>
      <c r="D48">
        <v>0</v>
      </c>
      <c r="E48">
        <v>-138485</v>
      </c>
      <c r="J48" s="3">
        <f t="shared" si="4"/>
        <v>-138485</v>
      </c>
      <c r="L48" s="3">
        <f t="shared" si="54"/>
        <v>33153388.449999999</v>
      </c>
      <c r="M48" s="4">
        <f t="shared" si="5"/>
        <v>-4.1597238499655534E-3</v>
      </c>
      <c r="N48" s="4">
        <f t="shared" si="6"/>
        <v>-4.6161666666666669E-3</v>
      </c>
      <c r="P48" s="3">
        <f t="shared" si="7"/>
        <v>-558299.69999999995</v>
      </c>
      <c r="Q48" s="3">
        <f t="shared" si="8"/>
        <v>33711688.149999999</v>
      </c>
      <c r="R48" s="6">
        <f t="shared" si="9"/>
        <v>-1.6561012830797677E-2</v>
      </c>
      <c r="S48" s="6">
        <f t="shared" si="10"/>
        <v>-1.6037498358528544E-2</v>
      </c>
      <c r="T48" s="6"/>
      <c r="U48" s="6"/>
      <c r="V48" s="3">
        <f t="shared" si="55"/>
        <v>-96352.832701566862</v>
      </c>
      <c r="W48" s="7">
        <f t="shared" si="11"/>
        <v>-59.399999999999636</v>
      </c>
      <c r="X48" s="7">
        <f t="shared" si="17"/>
        <v>11906.2</v>
      </c>
      <c r="Y48" s="3">
        <f t="shared" si="18"/>
        <v>30494314.107161153</v>
      </c>
      <c r="Z48" s="3">
        <f t="shared" si="12"/>
        <v>63647702.557161152</v>
      </c>
      <c r="AA48" s="2">
        <f t="shared" si="19"/>
        <v>43628</v>
      </c>
      <c r="AB48" s="7">
        <f t="shared" si="20"/>
        <v>110.51129483333332</v>
      </c>
      <c r="AC48" s="7">
        <f t="shared" si="21"/>
        <v>101.64771369053717</v>
      </c>
      <c r="AD48" s="7">
        <f t="shared" si="22"/>
        <v>106.07950426193527</v>
      </c>
      <c r="AE48" s="7"/>
      <c r="AF48" s="7">
        <f t="shared" si="56"/>
        <v>-234837.83270156686</v>
      </c>
      <c r="AG48" s="3">
        <f t="shared" si="23"/>
        <v>33466454.051202048</v>
      </c>
      <c r="AH48" s="7"/>
      <c r="AI48" s="7"/>
      <c r="AJ48" s="7"/>
      <c r="AK48" s="7"/>
      <c r="AL48" s="3">
        <f t="shared" si="25"/>
        <v>43712497.216669679</v>
      </c>
      <c r="AM48" s="3">
        <f t="shared" si="26"/>
        <v>19313065.601202056</v>
      </c>
      <c r="AN48" s="3">
        <f t="shared" si="27"/>
        <v>19246043.165467661</v>
      </c>
      <c r="AO48" s="3">
        <f t="shared" si="28"/>
        <v>3153388.4499999997</v>
      </c>
      <c r="AP48" s="3">
        <f t="shared" si="29"/>
        <v>33153388.449999999</v>
      </c>
      <c r="AQ48" s="7"/>
      <c r="AR48" s="40">
        <f t="shared" si="57"/>
        <v>-96352.832701566862</v>
      </c>
      <c r="AS48" s="5">
        <f t="shared" si="15"/>
        <v>-138485</v>
      </c>
      <c r="AT48" s="5">
        <f t="shared" si="30"/>
        <v>5467.625899280576</v>
      </c>
      <c r="AU48" s="5">
        <f t="shared" si="31"/>
        <v>-229370.20680228629</v>
      </c>
      <c r="AV48" s="5">
        <f t="shared" si="32"/>
        <v>3712497.2166696889</v>
      </c>
      <c r="AW48" s="3"/>
      <c r="AX48" s="4">
        <f t="shared" si="33"/>
        <v>-5.2198556923360529E-3</v>
      </c>
      <c r="AY48" s="4">
        <f t="shared" si="34"/>
        <v>-4.964230794945481E-3</v>
      </c>
      <c r="AZ48" s="4">
        <f t="shared" si="35"/>
        <v>2.8417163967036041E-4</v>
      </c>
      <c r="BA48" s="4">
        <f t="shared" si="36"/>
        <v>-4.1597238499655534E-3</v>
      </c>
      <c r="BB48" s="3"/>
      <c r="BC48" s="2">
        <f t="shared" si="37"/>
        <v>43628</v>
      </c>
      <c r="BD48" s="22">
        <f t="shared" si="38"/>
        <v>109.28124304167419</v>
      </c>
      <c r="BE48" s="22">
        <f t="shared" si="39"/>
        <v>101.64771369053713</v>
      </c>
      <c r="BF48" s="22">
        <f t="shared" si="40"/>
        <v>101.29496402877716</v>
      </c>
      <c r="BG48" s="22">
        <f t="shared" si="41"/>
        <v>110.51129483333332</v>
      </c>
      <c r="BH48" s="22"/>
      <c r="BI48" s="3">
        <f t="shared" si="42"/>
        <v>44206661.797869131</v>
      </c>
      <c r="BJ48" s="3">
        <f t="shared" si="43"/>
        <v>19608855.82078338</v>
      </c>
      <c r="BK48" s="3">
        <f t="shared" si="44"/>
        <v>19246043.165467661</v>
      </c>
      <c r="BL48" s="3">
        <f t="shared" si="45"/>
        <v>33711688.149999999</v>
      </c>
      <c r="BM48" s="22"/>
      <c r="BN48" s="3">
        <f t="shared" si="46"/>
        <v>-494164.58119945473</v>
      </c>
      <c r="BO48" s="3">
        <f t="shared" si="47"/>
        <v>-295790.21958132467</v>
      </c>
      <c r="BP48" s="3">
        <f t="shared" si="48"/>
        <v>0</v>
      </c>
      <c r="BQ48" s="3">
        <f t="shared" si="49"/>
        <v>-558299.69999999995</v>
      </c>
      <c r="BR48" s="3"/>
      <c r="BS48" s="22">
        <f t="shared" si="50"/>
        <v>-1.117850932646705</v>
      </c>
      <c r="BT48" s="22">
        <f t="shared" si="51"/>
        <v>-1.5084522130445639</v>
      </c>
      <c r="BU48" s="22">
        <f t="shared" si="52"/>
        <v>0</v>
      </c>
      <c r="BV48" s="22">
        <f t="shared" si="53"/>
        <v>-1.6561012830797677</v>
      </c>
      <c r="BW48" s="3"/>
      <c r="BX48" s="7"/>
      <c r="BY48" t="str">
        <f t="shared" si="3"/>
        <v>62019</v>
      </c>
      <c r="CQ48" s="15">
        <v>39128</v>
      </c>
      <c r="CR48" s="16">
        <v>4146.2</v>
      </c>
    </row>
    <row r="49" spans="1:96">
      <c r="A49" s="2">
        <v>43629</v>
      </c>
      <c r="B49" s="2">
        <v>43629</v>
      </c>
      <c r="C49">
        <v>44320</v>
      </c>
      <c r="D49">
        <v>0</v>
      </c>
      <c r="E49">
        <v>44320</v>
      </c>
      <c r="J49" s="3">
        <f t="shared" si="4"/>
        <v>44320</v>
      </c>
      <c r="L49" s="3">
        <f t="shared" si="54"/>
        <v>33197708.449999999</v>
      </c>
      <c r="M49" s="4">
        <f t="shared" si="5"/>
        <v>1.3368165992094846E-3</v>
      </c>
      <c r="N49" s="4">
        <f t="shared" si="6"/>
        <v>1.4773333333333333E-3</v>
      </c>
      <c r="P49" s="3">
        <f t="shared" si="7"/>
        <v>-513979.69999999995</v>
      </c>
      <c r="Q49" s="3">
        <f t="shared" si="8"/>
        <v>33711688.149999999</v>
      </c>
      <c r="R49" s="6">
        <f t="shared" si="9"/>
        <v>-1.5246335268440124E-2</v>
      </c>
      <c r="S49" s="6">
        <f t="shared" si="10"/>
        <v>-1.4700681759319059E-2</v>
      </c>
      <c r="T49" s="6"/>
      <c r="U49" s="6"/>
      <c r="V49" s="3">
        <f t="shared" si="55"/>
        <v>12733.497250962362</v>
      </c>
      <c r="W49" s="7">
        <f t="shared" si="11"/>
        <v>7.8499999999985448</v>
      </c>
      <c r="X49" s="7">
        <f t="shared" si="17"/>
        <v>11914.05</v>
      </c>
      <c r="Y49" s="3">
        <f t="shared" si="18"/>
        <v>30514419.629136361</v>
      </c>
      <c r="Z49" s="3">
        <f t="shared" si="12"/>
        <v>63712128.079136357</v>
      </c>
      <c r="AA49" s="2">
        <f t="shared" si="19"/>
        <v>43629</v>
      </c>
      <c r="AB49" s="7">
        <f t="shared" si="20"/>
        <v>110.65902816666666</v>
      </c>
      <c r="AC49" s="7">
        <f t="shared" si="21"/>
        <v>101.71473209712121</v>
      </c>
      <c r="AD49" s="7">
        <f t="shared" si="22"/>
        <v>106.18688013189393</v>
      </c>
      <c r="AE49" s="7"/>
      <c r="AF49" s="7">
        <f t="shared" si="56"/>
        <v>57053.497250962362</v>
      </c>
      <c r="AG49" s="3">
        <f t="shared" si="23"/>
        <v>33523507.548453011</v>
      </c>
      <c r="AH49" s="7"/>
      <c r="AI49" s="7"/>
      <c r="AJ49" s="7"/>
      <c r="AK49" s="7"/>
      <c r="AL49" s="3">
        <f t="shared" si="25"/>
        <v>43775018.339819923</v>
      </c>
      <c r="AM49" s="3">
        <f t="shared" si="26"/>
        <v>19325799.098453019</v>
      </c>
      <c r="AN49" s="3">
        <f t="shared" si="27"/>
        <v>19251510.791366942</v>
      </c>
      <c r="AO49" s="3">
        <f t="shared" si="28"/>
        <v>3197708.4499999997</v>
      </c>
      <c r="AP49" s="3">
        <f t="shared" si="29"/>
        <v>33197708.449999999</v>
      </c>
      <c r="AQ49" s="7"/>
      <c r="AR49" s="40">
        <f t="shared" si="57"/>
        <v>12733.497250962362</v>
      </c>
      <c r="AS49" s="5">
        <f t="shared" si="15"/>
        <v>44320</v>
      </c>
      <c r="AT49" s="5">
        <f t="shared" si="30"/>
        <v>5467.625899280576</v>
      </c>
      <c r="AU49" s="5">
        <f t="shared" si="31"/>
        <v>62521.123150242936</v>
      </c>
      <c r="AV49" s="5">
        <f t="shared" si="32"/>
        <v>3775018.3398199319</v>
      </c>
      <c r="AW49" s="3"/>
      <c r="AX49" s="4">
        <f t="shared" si="33"/>
        <v>1.4302802889604902E-3</v>
      </c>
      <c r="AY49" s="4">
        <f t="shared" si="34"/>
        <v>6.5932035410110252E-4</v>
      </c>
      <c r="AZ49" s="4">
        <f t="shared" si="35"/>
        <v>2.8409090909090859E-4</v>
      </c>
      <c r="BA49" s="4">
        <f t="shared" si="36"/>
        <v>1.3368165992094846E-3</v>
      </c>
      <c r="BB49" s="3"/>
      <c r="BC49" s="2">
        <f t="shared" si="37"/>
        <v>43629</v>
      </c>
      <c r="BD49" s="22">
        <f t="shared" si="38"/>
        <v>109.43754584954981</v>
      </c>
      <c r="BE49" s="22">
        <f t="shared" si="39"/>
        <v>101.71473209712114</v>
      </c>
      <c r="BF49" s="22">
        <f t="shared" si="40"/>
        <v>101.32374100719443</v>
      </c>
      <c r="BG49" s="22">
        <f t="shared" si="41"/>
        <v>110.65902816666666</v>
      </c>
      <c r="BH49" s="22"/>
      <c r="BI49" s="3">
        <f t="shared" si="42"/>
        <v>44206661.797869131</v>
      </c>
      <c r="BJ49" s="3">
        <f t="shared" si="43"/>
        <v>19608855.82078338</v>
      </c>
      <c r="BK49" s="3">
        <f t="shared" si="44"/>
        <v>19251510.791366942</v>
      </c>
      <c r="BL49" s="3">
        <f t="shared" si="45"/>
        <v>33711688.149999999</v>
      </c>
      <c r="BM49" s="22"/>
      <c r="BN49" s="3">
        <f t="shared" si="46"/>
        <v>-431643.45804921177</v>
      </c>
      <c r="BO49" s="3">
        <f t="shared" si="47"/>
        <v>-283056.7223303623</v>
      </c>
      <c r="BP49" s="3">
        <f t="shared" si="48"/>
        <v>0</v>
      </c>
      <c r="BQ49" s="3">
        <f t="shared" si="49"/>
        <v>-513979.69999999995</v>
      </c>
      <c r="BR49" s="3"/>
      <c r="BS49" s="22">
        <f t="shared" si="50"/>
        <v>-0.97642174390561653</v>
      </c>
      <c r="BT49" s="22">
        <f t="shared" si="51"/>
        <v>-1.4435147308817027</v>
      </c>
      <c r="BU49" s="22">
        <f t="shared" si="52"/>
        <v>0</v>
      </c>
      <c r="BV49" s="22">
        <f t="shared" si="53"/>
        <v>-1.5246335268440123</v>
      </c>
      <c r="BW49" s="3"/>
      <c r="BX49" s="7"/>
      <c r="BY49" t="str">
        <f t="shared" si="3"/>
        <v>62019</v>
      </c>
      <c r="CQ49" s="15">
        <v>39129</v>
      </c>
      <c r="CR49" s="16">
        <v>4146.2</v>
      </c>
    </row>
    <row r="50" spans="1:96">
      <c r="A50" s="2">
        <v>43630</v>
      </c>
      <c r="B50" s="2">
        <v>43630</v>
      </c>
      <c r="C50">
        <v>227943</v>
      </c>
      <c r="D50">
        <v>0</v>
      </c>
      <c r="E50">
        <v>227943</v>
      </c>
      <c r="J50" s="3">
        <f t="shared" si="4"/>
        <v>227943</v>
      </c>
      <c r="L50" s="3">
        <f t="shared" si="54"/>
        <v>33425651.449999999</v>
      </c>
      <c r="M50" s="4">
        <f t="shared" si="5"/>
        <v>6.8662269368173819E-3</v>
      </c>
      <c r="N50" s="4">
        <f t="shared" si="6"/>
        <v>7.5981E-3</v>
      </c>
      <c r="P50" s="3">
        <f t="shared" si="7"/>
        <v>-286036.69999999995</v>
      </c>
      <c r="Q50" s="3">
        <f t="shared" si="8"/>
        <v>33711688.149999999</v>
      </c>
      <c r="R50" s="6">
        <f t="shared" si="9"/>
        <v>-8.4847931295306545E-3</v>
      </c>
      <c r="S50" s="6">
        <f t="shared" si="10"/>
        <v>-7.8344548225016773E-3</v>
      </c>
      <c r="T50" s="6"/>
      <c r="U50" s="6"/>
      <c r="V50" s="3">
        <f t="shared" si="55"/>
        <v>-147205.71662739472</v>
      </c>
      <c r="W50" s="7">
        <f t="shared" si="11"/>
        <v>-90.75</v>
      </c>
      <c r="X50" s="7">
        <f t="shared" si="17"/>
        <v>11823.3</v>
      </c>
      <c r="Y50" s="3">
        <f t="shared" si="18"/>
        <v>30281989.550251</v>
      </c>
      <c r="Z50" s="3">
        <f t="shared" si="12"/>
        <v>63707641.000250995</v>
      </c>
      <c r="AA50" s="2">
        <f t="shared" si="19"/>
        <v>43630</v>
      </c>
      <c r="AB50" s="7">
        <f t="shared" si="20"/>
        <v>111.41883816666666</v>
      </c>
      <c r="AC50" s="7">
        <f t="shared" si="21"/>
        <v>100.93996516750335</v>
      </c>
      <c r="AD50" s="7">
        <f t="shared" si="22"/>
        <v>106.17940166708499</v>
      </c>
      <c r="AE50" s="7"/>
      <c r="AF50" s="7">
        <f t="shared" si="56"/>
        <v>80737.283372605278</v>
      </c>
      <c r="AG50" s="3">
        <f t="shared" si="23"/>
        <v>33604244.831825614</v>
      </c>
      <c r="AH50" s="7"/>
      <c r="AI50" s="7"/>
      <c r="AJ50" s="7"/>
      <c r="AK50" s="7"/>
      <c r="AL50" s="3">
        <f t="shared" si="25"/>
        <v>43861223.249091811</v>
      </c>
      <c r="AM50" s="3">
        <f t="shared" si="26"/>
        <v>19178593.381825626</v>
      </c>
      <c r="AN50" s="3">
        <f t="shared" si="27"/>
        <v>19256978.417266224</v>
      </c>
      <c r="AO50" s="3">
        <f t="shared" si="28"/>
        <v>3425651.4499999997</v>
      </c>
      <c r="AP50" s="3">
        <f t="shared" si="29"/>
        <v>33425651.449999999</v>
      </c>
      <c r="AQ50" s="7"/>
      <c r="AR50" s="40">
        <f t="shared" si="57"/>
        <v>-147205.71662739472</v>
      </c>
      <c r="AS50" s="5">
        <f t="shared" si="15"/>
        <v>227943</v>
      </c>
      <c r="AT50" s="5">
        <f t="shared" si="30"/>
        <v>5467.625899280576</v>
      </c>
      <c r="AU50" s="5">
        <f t="shared" si="31"/>
        <v>86204.909271885859</v>
      </c>
      <c r="AV50" s="5">
        <f t="shared" si="32"/>
        <v>3861223.2490918175</v>
      </c>
      <c r="AW50" s="3"/>
      <c r="AX50" s="4">
        <f t="shared" si="33"/>
        <v>1.969271802531025E-3</v>
      </c>
      <c r="AY50" s="4">
        <f t="shared" si="34"/>
        <v>-7.6170571719944126E-3</v>
      </c>
      <c r="AZ50" s="4">
        <f t="shared" si="35"/>
        <v>2.8401022436807676E-4</v>
      </c>
      <c r="BA50" s="4">
        <f t="shared" si="36"/>
        <v>6.8662269368173819E-3</v>
      </c>
      <c r="BB50" s="3"/>
      <c r="BC50" s="2">
        <f t="shared" si="37"/>
        <v>43630</v>
      </c>
      <c r="BD50" s="22">
        <f t="shared" si="38"/>
        <v>109.65305812272952</v>
      </c>
      <c r="BE50" s="22">
        <f t="shared" si="39"/>
        <v>100.9399651675033</v>
      </c>
      <c r="BF50" s="22">
        <f t="shared" si="40"/>
        <v>101.35251798561171</v>
      </c>
      <c r="BG50" s="22">
        <f t="shared" si="41"/>
        <v>111.41883816666666</v>
      </c>
      <c r="BH50" s="22"/>
      <c r="BI50" s="3">
        <f t="shared" si="42"/>
        <v>44206661.797869131</v>
      </c>
      <c r="BJ50" s="3">
        <f t="shared" si="43"/>
        <v>19608855.82078338</v>
      </c>
      <c r="BK50" s="3">
        <f t="shared" si="44"/>
        <v>19256978.417266224</v>
      </c>
      <c r="BL50" s="3">
        <f t="shared" si="45"/>
        <v>33711688.149999999</v>
      </c>
      <c r="BM50" s="22"/>
      <c r="BN50" s="3">
        <f t="shared" si="46"/>
        <v>-345438.54877732589</v>
      </c>
      <c r="BO50" s="3">
        <f t="shared" si="47"/>
        <v>-430262.43895775703</v>
      </c>
      <c r="BP50" s="3">
        <f t="shared" si="48"/>
        <v>0</v>
      </c>
      <c r="BQ50" s="3">
        <f t="shared" si="49"/>
        <v>-286036.69999999995</v>
      </c>
      <c r="BR50" s="3"/>
      <c r="BS50" s="22">
        <f t="shared" si="50"/>
        <v>-0.78141740346016553</v>
      </c>
      <c r="BT50" s="22">
        <f t="shared" si="51"/>
        <v>-2.194225113847402</v>
      </c>
      <c r="BU50" s="22">
        <f t="shared" si="52"/>
        <v>0</v>
      </c>
      <c r="BV50" s="22">
        <f t="shared" si="53"/>
        <v>-0.84847931295306545</v>
      </c>
      <c r="BW50" s="3"/>
      <c r="BX50" s="7"/>
      <c r="BY50" t="str">
        <f t="shared" si="3"/>
        <v>62019</v>
      </c>
      <c r="CQ50" s="15">
        <v>39130</v>
      </c>
      <c r="CR50" s="16">
        <v>4146.2</v>
      </c>
    </row>
    <row r="51" spans="1:96">
      <c r="A51" s="2">
        <v>43633</v>
      </c>
      <c r="B51" s="2">
        <v>43633</v>
      </c>
      <c r="C51">
        <v>-311626</v>
      </c>
      <c r="D51">
        <v>0</v>
      </c>
      <c r="E51">
        <v>-311626</v>
      </c>
      <c r="J51" s="3">
        <f t="shared" si="4"/>
        <v>-311626</v>
      </c>
      <c r="L51" s="3">
        <f t="shared" si="54"/>
        <v>33114025.449999999</v>
      </c>
      <c r="M51" s="4">
        <f t="shared" si="5"/>
        <v>-9.3229596576793125E-3</v>
      </c>
      <c r="N51" s="4">
        <f t="shared" si="6"/>
        <v>-1.0387533333333334E-2</v>
      </c>
      <c r="P51" s="3">
        <f t="shared" si="7"/>
        <v>-597662.69999999995</v>
      </c>
      <c r="Q51" s="3">
        <f t="shared" si="8"/>
        <v>33711688.149999999</v>
      </c>
      <c r="R51" s="6">
        <f t="shared" si="9"/>
        <v>-1.7728649403159599E-2</v>
      </c>
      <c r="S51" s="6">
        <f t="shared" si="10"/>
        <v>-1.7157414480180988E-2</v>
      </c>
      <c r="T51" s="6"/>
      <c r="U51" s="6"/>
      <c r="V51" s="3">
        <f t="shared" si="55"/>
        <v>-245180.65088959405</v>
      </c>
      <c r="W51" s="7">
        <f t="shared" si="11"/>
        <v>-151.14999999999964</v>
      </c>
      <c r="X51" s="7">
        <f t="shared" si="17"/>
        <v>11672.15</v>
      </c>
      <c r="Y51" s="3">
        <f t="shared" si="18"/>
        <v>29894862.206741117</v>
      </c>
      <c r="Z51" s="3">
        <f t="shared" si="12"/>
        <v>63008887.656741112</v>
      </c>
      <c r="AA51" s="2">
        <f t="shared" si="19"/>
        <v>43633</v>
      </c>
      <c r="AB51" s="7">
        <f t="shared" si="20"/>
        <v>110.38008483333333</v>
      </c>
      <c r="AC51" s="7">
        <f t="shared" si="21"/>
        <v>99.649540689137055</v>
      </c>
      <c r="AD51" s="7">
        <f t="shared" si="22"/>
        <v>105.01481276123519</v>
      </c>
      <c r="AE51" s="7"/>
      <c r="AF51" s="7">
        <f t="shared" si="56"/>
        <v>-556806.65088959411</v>
      </c>
      <c r="AG51" s="3">
        <f t="shared" si="23"/>
        <v>33047438.18093602</v>
      </c>
      <c r="AH51" s="7"/>
      <c r="AI51" s="7"/>
      <c r="AJ51" s="7"/>
      <c r="AK51" s="7"/>
      <c r="AL51" s="3">
        <f t="shared" si="25"/>
        <v>43309884.224101499</v>
      </c>
      <c r="AM51" s="3">
        <f t="shared" si="26"/>
        <v>18933412.730936032</v>
      </c>
      <c r="AN51" s="3">
        <f t="shared" si="27"/>
        <v>19262446.043165505</v>
      </c>
      <c r="AO51" s="3">
        <f t="shared" si="28"/>
        <v>3114025.4499999997</v>
      </c>
      <c r="AP51" s="3">
        <f t="shared" si="29"/>
        <v>33114025.449999999</v>
      </c>
      <c r="AQ51" s="7"/>
      <c r="AR51" s="40">
        <f t="shared" si="57"/>
        <v>-245180.65088959405</v>
      </c>
      <c r="AS51" s="5">
        <f t="shared" si="15"/>
        <v>-311626</v>
      </c>
      <c r="AT51" s="5">
        <f t="shared" si="30"/>
        <v>5467.625899280576</v>
      </c>
      <c r="AU51" s="5">
        <f t="shared" si="31"/>
        <v>-551339.02499031357</v>
      </c>
      <c r="AV51" s="5">
        <f t="shared" si="32"/>
        <v>3309884.2241015038</v>
      </c>
      <c r="AW51" s="3"/>
      <c r="AX51" s="4">
        <f t="shared" si="33"/>
        <v>-1.2570078628660443E-2</v>
      </c>
      <c r="AY51" s="4">
        <f t="shared" si="34"/>
        <v>-1.2784078895063111E-2</v>
      </c>
      <c r="AZ51" s="4">
        <f t="shared" si="35"/>
        <v>2.8392958546280469E-4</v>
      </c>
      <c r="BA51" s="4">
        <f t="shared" si="36"/>
        <v>-9.3229596576793125E-3</v>
      </c>
      <c r="BB51" s="3"/>
      <c r="BC51" s="2">
        <f t="shared" si="37"/>
        <v>43633</v>
      </c>
      <c r="BD51" s="22">
        <f t="shared" si="38"/>
        <v>108.27471056025375</v>
      </c>
      <c r="BE51" s="22">
        <f t="shared" si="39"/>
        <v>99.649540689137012</v>
      </c>
      <c r="BF51" s="22">
        <f t="shared" si="40"/>
        <v>101.38129496402897</v>
      </c>
      <c r="BG51" s="22">
        <f t="shared" si="41"/>
        <v>110.38008483333333</v>
      </c>
      <c r="BH51" s="22"/>
      <c r="BI51" s="3">
        <f t="shared" si="42"/>
        <v>44206661.797869131</v>
      </c>
      <c r="BJ51" s="3">
        <f t="shared" si="43"/>
        <v>19608855.82078338</v>
      </c>
      <c r="BK51" s="3">
        <f t="shared" si="44"/>
        <v>19262446.043165505</v>
      </c>
      <c r="BL51" s="3">
        <f t="shared" si="45"/>
        <v>33711688.149999999</v>
      </c>
      <c r="BM51" s="22"/>
      <c r="BN51" s="3">
        <f t="shared" si="46"/>
        <v>-896777.57376763946</v>
      </c>
      <c r="BO51" s="3">
        <f t="shared" si="47"/>
        <v>-675443.08984735108</v>
      </c>
      <c r="BP51" s="3">
        <f t="shared" si="48"/>
        <v>0</v>
      </c>
      <c r="BQ51" s="3">
        <f t="shared" si="49"/>
        <v>-597662.69999999995</v>
      </c>
      <c r="BR51" s="3"/>
      <c r="BS51" s="22">
        <f t="shared" si="50"/>
        <v>-2.0286027881229121</v>
      </c>
      <c r="BT51" s="22">
        <f t="shared" si="51"/>
        <v>-3.444581856384759</v>
      </c>
      <c r="BU51" s="22">
        <f t="shared" si="52"/>
        <v>0</v>
      </c>
      <c r="BV51" s="22">
        <f t="shared" si="53"/>
        <v>-1.7728649403159598</v>
      </c>
      <c r="BW51" s="3"/>
      <c r="BX51" s="7"/>
      <c r="BY51" t="str">
        <f t="shared" si="3"/>
        <v>62019</v>
      </c>
      <c r="CQ51" s="15">
        <v>39131</v>
      </c>
      <c r="CR51" s="16">
        <v>4146.2</v>
      </c>
    </row>
    <row r="52" spans="1:96">
      <c r="A52" s="2">
        <v>43634</v>
      </c>
      <c r="B52" s="2">
        <v>43634</v>
      </c>
      <c r="C52">
        <v>124273.25</v>
      </c>
      <c r="D52">
        <v>0</v>
      </c>
      <c r="E52">
        <v>124273.25</v>
      </c>
      <c r="J52" s="3">
        <f t="shared" si="4"/>
        <v>124273.25</v>
      </c>
      <c r="L52" s="3">
        <f t="shared" si="54"/>
        <v>33238298.699999999</v>
      </c>
      <c r="M52" s="4">
        <f t="shared" si="5"/>
        <v>3.7528886419334441E-3</v>
      </c>
      <c r="N52" s="4">
        <f t="shared" si="6"/>
        <v>4.1424416666666665E-3</v>
      </c>
      <c r="P52" s="3">
        <f t="shared" si="7"/>
        <v>-473389.44999999995</v>
      </c>
      <c r="Q52" s="3">
        <f t="shared" si="8"/>
        <v>33711688.149999999</v>
      </c>
      <c r="R52" s="6">
        <f t="shared" si="9"/>
        <v>-1.4042294408208091E-2</v>
      </c>
      <c r="S52" s="6">
        <f t="shared" si="10"/>
        <v>-1.3404525838247545E-2</v>
      </c>
      <c r="T52" s="6"/>
      <c r="U52" s="6"/>
      <c r="V52" s="3">
        <f t="shared" si="55"/>
        <v>31387.665198238476</v>
      </c>
      <c r="W52" s="7">
        <f t="shared" si="11"/>
        <v>19.350000000000364</v>
      </c>
      <c r="X52" s="7">
        <f t="shared" si="17"/>
        <v>11691.5</v>
      </c>
      <c r="Y52" s="3">
        <f t="shared" si="18"/>
        <v>29944421.678106759</v>
      </c>
      <c r="Z52" s="3">
        <f t="shared" si="12"/>
        <v>63182720.378106758</v>
      </c>
      <c r="AA52" s="2">
        <f t="shared" si="19"/>
        <v>43634</v>
      </c>
      <c r="AB52" s="7">
        <f t="shared" si="20"/>
        <v>110.79432899999999</v>
      </c>
      <c r="AC52" s="7">
        <f t="shared" si="21"/>
        <v>99.814738927022532</v>
      </c>
      <c r="AD52" s="7">
        <f t="shared" si="22"/>
        <v>105.30453396351128</v>
      </c>
      <c r="AE52" s="7"/>
      <c r="AF52" s="7">
        <f t="shared" si="56"/>
        <v>155660.91519823848</v>
      </c>
      <c r="AG52" s="3">
        <f t="shared" si="23"/>
        <v>33203099.096134257</v>
      </c>
      <c r="AH52" s="7"/>
      <c r="AI52" s="7"/>
      <c r="AJ52" s="7"/>
      <c r="AK52" s="7"/>
      <c r="AL52" s="3">
        <f t="shared" si="25"/>
        <v>43471012.765199021</v>
      </c>
      <c r="AM52" s="3">
        <f t="shared" si="26"/>
        <v>18964800.396134268</v>
      </c>
      <c r="AN52" s="3">
        <f t="shared" si="27"/>
        <v>19267913.669064786</v>
      </c>
      <c r="AO52" s="3">
        <f t="shared" si="28"/>
        <v>3238298.6999999997</v>
      </c>
      <c r="AP52" s="3">
        <f t="shared" si="29"/>
        <v>33238298.699999999</v>
      </c>
      <c r="AQ52" s="7"/>
      <c r="AR52" s="40">
        <f t="shared" si="57"/>
        <v>31387.665198238476</v>
      </c>
      <c r="AS52" s="5">
        <f t="shared" si="15"/>
        <v>124273.25</v>
      </c>
      <c r="AT52" s="5">
        <f t="shared" si="30"/>
        <v>5467.625899280576</v>
      </c>
      <c r="AU52" s="5">
        <f t="shared" si="31"/>
        <v>161128.54109751905</v>
      </c>
      <c r="AV52" s="5">
        <f t="shared" si="32"/>
        <v>3471012.7651990228</v>
      </c>
      <c r="AW52" s="3"/>
      <c r="AX52" s="4">
        <f t="shared" si="33"/>
        <v>3.720364161302761E-3</v>
      </c>
      <c r="AY52" s="4">
        <f t="shared" si="34"/>
        <v>1.6577922662063434E-3</v>
      </c>
      <c r="AZ52" s="4">
        <f t="shared" si="35"/>
        <v>2.8384899233607666E-4</v>
      </c>
      <c r="BA52" s="4">
        <f t="shared" si="36"/>
        <v>3.7528886419334441E-3</v>
      </c>
      <c r="BB52" s="3"/>
      <c r="BC52" s="2">
        <f t="shared" si="37"/>
        <v>43634</v>
      </c>
      <c r="BD52" s="22">
        <f t="shared" si="38"/>
        <v>108.67753191299757</v>
      </c>
      <c r="BE52" s="22">
        <f t="shared" si="39"/>
        <v>99.814738927022461</v>
      </c>
      <c r="BF52" s="22">
        <f t="shared" si="40"/>
        <v>101.41007194244625</v>
      </c>
      <c r="BG52" s="22">
        <f t="shared" si="41"/>
        <v>110.79432899999999</v>
      </c>
      <c r="BH52" s="22"/>
      <c r="BI52" s="3">
        <f t="shared" si="42"/>
        <v>44206661.797869131</v>
      </c>
      <c r="BJ52" s="3">
        <f t="shared" si="43"/>
        <v>19608855.82078338</v>
      </c>
      <c r="BK52" s="3">
        <f t="shared" si="44"/>
        <v>19267913.669064786</v>
      </c>
      <c r="BL52" s="3">
        <f t="shared" si="45"/>
        <v>33711688.149999999</v>
      </c>
      <c r="BM52" s="22"/>
      <c r="BN52" s="3">
        <f t="shared" si="46"/>
        <v>-735649.03267012048</v>
      </c>
      <c r="BO52" s="3">
        <f t="shared" si="47"/>
        <v>-644055.42464911263</v>
      </c>
      <c r="BP52" s="3">
        <f t="shared" si="48"/>
        <v>0</v>
      </c>
      <c r="BQ52" s="3">
        <f t="shared" si="49"/>
        <v>-473389.44999999995</v>
      </c>
      <c r="BR52" s="3"/>
      <c r="BS52" s="22">
        <f t="shared" si="50"/>
        <v>-1.6641135131030875</v>
      </c>
      <c r="BT52" s="22">
        <f t="shared" si="51"/>
        <v>-3.2845130309259543</v>
      </c>
      <c r="BU52" s="22">
        <f t="shared" si="52"/>
        <v>0</v>
      </c>
      <c r="BV52" s="22">
        <f t="shared" si="53"/>
        <v>-1.4042294408208091</v>
      </c>
      <c r="BW52" s="3"/>
      <c r="BX52" s="7"/>
      <c r="BY52" t="str">
        <f t="shared" si="3"/>
        <v>62019</v>
      </c>
      <c r="CQ52" s="15">
        <v>39132</v>
      </c>
      <c r="CR52" s="16">
        <v>4164.55</v>
      </c>
    </row>
    <row r="53" spans="1:96">
      <c r="A53" s="2">
        <v>43635</v>
      </c>
      <c r="B53" s="2">
        <v>43635</v>
      </c>
      <c r="C53">
        <v>491722</v>
      </c>
      <c r="D53">
        <v>0</v>
      </c>
      <c r="E53">
        <v>491722</v>
      </c>
      <c r="J53" s="3">
        <f t="shared" si="4"/>
        <v>491722</v>
      </c>
      <c r="L53" s="3">
        <f t="shared" si="54"/>
        <v>33730020.700000003</v>
      </c>
      <c r="M53" s="4">
        <f t="shared" si="5"/>
        <v>1.4793837808551856E-2</v>
      </c>
      <c r="N53" s="4">
        <f t="shared" si="6"/>
        <v>1.6390733333333334E-2</v>
      </c>
      <c r="P53" s="3">
        <f t="shared" si="7"/>
        <v>0</v>
      </c>
      <c r="Q53" s="3">
        <f t="shared" si="8"/>
        <v>33730020.700000003</v>
      </c>
      <c r="R53" s="6">
        <f t="shared" si="9"/>
        <v>0</v>
      </c>
      <c r="S53" s="6">
        <f t="shared" si="10"/>
        <v>0</v>
      </c>
      <c r="T53" s="6"/>
      <c r="U53" s="6"/>
      <c r="V53" s="3">
        <f t="shared" si="55"/>
        <v>-81.105078030442201</v>
      </c>
      <c r="W53" s="7">
        <f t="shared" si="11"/>
        <v>-4.9999999999272404E-2</v>
      </c>
      <c r="X53" s="7">
        <f t="shared" si="17"/>
        <v>11691.45</v>
      </c>
      <c r="Y53" s="3">
        <f t="shared" si="18"/>
        <v>29944293.617457237</v>
      </c>
      <c r="Z53" s="3">
        <f t="shared" si="12"/>
        <v>63674314.317457244</v>
      </c>
      <c r="AA53" s="2">
        <f t="shared" si="19"/>
        <v>43635</v>
      </c>
      <c r="AB53" s="7">
        <f t="shared" si="20"/>
        <v>112.43340233333335</v>
      </c>
      <c r="AC53" s="7">
        <f t="shared" si="21"/>
        <v>99.814312058190794</v>
      </c>
      <c r="AD53" s="7">
        <f t="shared" si="22"/>
        <v>106.12385719576207</v>
      </c>
      <c r="AE53" s="7"/>
      <c r="AF53" s="7">
        <f t="shared" si="56"/>
        <v>491640.89492196956</v>
      </c>
      <c r="AG53" s="3">
        <f t="shared" si="23"/>
        <v>33694739.991056226</v>
      </c>
      <c r="AH53" s="7"/>
      <c r="AI53" s="7"/>
      <c r="AJ53" s="7"/>
      <c r="AK53" s="7"/>
      <c r="AL53" s="3">
        <f t="shared" si="25"/>
        <v>43968121.286020271</v>
      </c>
      <c r="AM53" s="3">
        <f t="shared" si="26"/>
        <v>18964719.291056238</v>
      </c>
      <c r="AN53" s="3">
        <f t="shared" si="27"/>
        <v>19273381.294964068</v>
      </c>
      <c r="AO53" s="3">
        <f t="shared" si="28"/>
        <v>3730020.6999999997</v>
      </c>
      <c r="AP53" s="3">
        <f t="shared" si="29"/>
        <v>33730020.700000003</v>
      </c>
      <c r="AQ53" s="7"/>
      <c r="AR53" s="40">
        <f t="shared" si="57"/>
        <v>-81.105078030442201</v>
      </c>
      <c r="AS53" s="5">
        <f t="shared" si="15"/>
        <v>491722</v>
      </c>
      <c r="AT53" s="5">
        <f t="shared" si="30"/>
        <v>5467.625899280576</v>
      </c>
      <c r="AU53" s="5">
        <f t="shared" si="31"/>
        <v>497108.52082125016</v>
      </c>
      <c r="AV53" s="5">
        <f t="shared" si="32"/>
        <v>3968121.2860202729</v>
      </c>
      <c r="AW53" s="3"/>
      <c r="AX53" s="4">
        <f t="shared" si="33"/>
        <v>1.143540233364918E-2</v>
      </c>
      <c r="AY53" s="4">
        <f t="shared" si="34"/>
        <v>-4.2766112132123696E-6</v>
      </c>
      <c r="AZ53" s="4">
        <f t="shared" si="35"/>
        <v>2.8376844494892113E-4</v>
      </c>
      <c r="BA53" s="4">
        <f t="shared" si="36"/>
        <v>1.4793837808551856E-2</v>
      </c>
      <c r="BB53" s="3"/>
      <c r="BC53" s="2">
        <f t="shared" si="37"/>
        <v>43635</v>
      </c>
      <c r="BD53" s="22">
        <f t="shared" si="38"/>
        <v>109.92030321505068</v>
      </c>
      <c r="BE53" s="22">
        <f t="shared" si="39"/>
        <v>99.814312058190723</v>
      </c>
      <c r="BF53" s="22">
        <f t="shared" si="40"/>
        <v>101.43884892086352</v>
      </c>
      <c r="BG53" s="22">
        <f t="shared" si="41"/>
        <v>112.43340233333335</v>
      </c>
      <c r="BH53" s="22"/>
      <c r="BI53" s="3">
        <f t="shared" si="42"/>
        <v>44206661.797869131</v>
      </c>
      <c r="BJ53" s="3">
        <f t="shared" si="43"/>
        <v>19608855.82078338</v>
      </c>
      <c r="BK53" s="3">
        <f t="shared" si="44"/>
        <v>19273381.294964068</v>
      </c>
      <c r="BL53" s="3">
        <f t="shared" si="45"/>
        <v>33730020.700000003</v>
      </c>
      <c r="BM53" s="22"/>
      <c r="BN53" s="3">
        <f t="shared" si="46"/>
        <v>-238540.51184887032</v>
      </c>
      <c r="BO53" s="3">
        <f t="shared" si="47"/>
        <v>-644136.52972714312</v>
      </c>
      <c r="BP53" s="3">
        <f t="shared" si="48"/>
        <v>0</v>
      </c>
      <c r="BQ53" s="3">
        <f t="shared" si="49"/>
        <v>0</v>
      </c>
      <c r="BR53" s="3"/>
      <c r="BS53" s="22">
        <f t="shared" si="50"/>
        <v>-0.53960308728936535</v>
      </c>
      <c r="BT53" s="22">
        <f t="shared" si="51"/>
        <v>-3.2849266454620176</v>
      </c>
      <c r="BU53" s="22">
        <f t="shared" si="52"/>
        <v>0</v>
      </c>
      <c r="BV53" s="22">
        <f t="shared" si="53"/>
        <v>0</v>
      </c>
      <c r="BW53" s="3"/>
      <c r="BX53" s="7"/>
      <c r="BY53" t="str">
        <f t="shared" si="3"/>
        <v>62019</v>
      </c>
      <c r="CQ53" s="15">
        <v>39133</v>
      </c>
      <c r="CR53" s="16">
        <v>4106.95</v>
      </c>
    </row>
    <row r="54" spans="1:96">
      <c r="A54" s="2">
        <v>43636</v>
      </c>
      <c r="B54" s="2">
        <v>43636</v>
      </c>
      <c r="C54">
        <v>63549.5</v>
      </c>
      <c r="D54">
        <v>0</v>
      </c>
      <c r="E54">
        <v>63549.5</v>
      </c>
      <c r="J54" s="3">
        <f t="shared" si="4"/>
        <v>63549.5</v>
      </c>
      <c r="L54" s="3">
        <f t="shared" si="54"/>
        <v>33793570.200000003</v>
      </c>
      <c r="M54" s="4">
        <f t="shared" si="5"/>
        <v>1.8840634746482678E-3</v>
      </c>
      <c r="N54" s="4">
        <f t="shared" si="6"/>
        <v>2.1183166666666666E-3</v>
      </c>
      <c r="P54" s="3">
        <f t="shared" si="7"/>
        <v>0</v>
      </c>
      <c r="Q54" s="3">
        <f t="shared" si="8"/>
        <v>33793570.200000003</v>
      </c>
      <c r="R54" s="6">
        <f t="shared" si="9"/>
        <v>0</v>
      </c>
      <c r="S54" s="6">
        <f t="shared" si="10"/>
        <v>0</v>
      </c>
      <c r="T54" s="6"/>
      <c r="U54" s="6"/>
      <c r="V54" s="3">
        <f t="shared" si="55"/>
        <v>227580.84895673138</v>
      </c>
      <c r="W54" s="7">
        <f t="shared" si="11"/>
        <v>140.29999999999927</v>
      </c>
      <c r="X54" s="7">
        <f t="shared" si="17"/>
        <v>11831.75</v>
      </c>
      <c r="Y54" s="3">
        <f t="shared" si="18"/>
        <v>30303631.800020494</v>
      </c>
      <c r="Z54" s="3">
        <f t="shared" si="12"/>
        <v>64097202.000020497</v>
      </c>
      <c r="AA54" s="2">
        <f t="shared" si="19"/>
        <v>43636</v>
      </c>
      <c r="AB54" s="7">
        <f t="shared" si="20"/>
        <v>112.64523400000002</v>
      </c>
      <c r="AC54" s="7">
        <f t="shared" si="21"/>
        <v>101.01210600006831</v>
      </c>
      <c r="AD54" s="7">
        <f t="shared" si="22"/>
        <v>106.82867000003415</v>
      </c>
      <c r="AE54" s="7"/>
      <c r="AF54" s="7">
        <f t="shared" si="56"/>
        <v>291130.34895673138</v>
      </c>
      <c r="AG54" s="3">
        <f t="shared" si="23"/>
        <v>33985870.34001296</v>
      </c>
      <c r="AH54" s="7"/>
      <c r="AI54" s="7"/>
      <c r="AJ54" s="7"/>
      <c r="AK54" s="7"/>
      <c r="AL54" s="3">
        <f t="shared" si="25"/>
        <v>44264719.260876283</v>
      </c>
      <c r="AM54" s="3">
        <f t="shared" si="26"/>
        <v>19192300.140012968</v>
      </c>
      <c r="AN54" s="3">
        <f t="shared" si="27"/>
        <v>19278848.920863349</v>
      </c>
      <c r="AO54" s="3">
        <f t="shared" si="28"/>
        <v>3793570.1999999997</v>
      </c>
      <c r="AP54" s="3">
        <f t="shared" si="29"/>
        <v>33793570.200000003</v>
      </c>
      <c r="AQ54" s="7"/>
      <c r="AR54" s="40">
        <f t="shared" si="57"/>
        <v>227580.84895673138</v>
      </c>
      <c r="AS54" s="5">
        <f t="shared" si="15"/>
        <v>63549.5</v>
      </c>
      <c r="AT54" s="5">
        <f t="shared" si="30"/>
        <v>5467.625899280576</v>
      </c>
      <c r="AU54" s="5">
        <f t="shared" si="31"/>
        <v>296597.97485601198</v>
      </c>
      <c r="AV54" s="5">
        <f t="shared" si="32"/>
        <v>4264719.2608762849</v>
      </c>
      <c r="AW54" s="3"/>
      <c r="AX54" s="4">
        <f t="shared" si="33"/>
        <v>6.7457504705873287E-3</v>
      </c>
      <c r="AY54" s="4">
        <f t="shared" si="34"/>
        <v>1.2000222384734084E-2</v>
      </c>
      <c r="AZ54" s="4">
        <f t="shared" si="35"/>
        <v>2.836879432624108E-4</v>
      </c>
      <c r="BA54" s="4">
        <f t="shared" si="36"/>
        <v>1.8840634746482678E-3</v>
      </c>
      <c r="BB54" s="3"/>
      <c r="BC54" s="2">
        <f t="shared" si="37"/>
        <v>43636</v>
      </c>
      <c r="BD54" s="22">
        <f t="shared" si="38"/>
        <v>110.6617981521907</v>
      </c>
      <c r="BE54" s="22">
        <f t="shared" si="39"/>
        <v>101.01210600006824</v>
      </c>
      <c r="BF54" s="22">
        <f t="shared" si="40"/>
        <v>101.46762589928078</v>
      </c>
      <c r="BG54" s="22">
        <f t="shared" si="41"/>
        <v>112.64523400000002</v>
      </c>
      <c r="BH54" s="22"/>
      <c r="BI54" s="3">
        <f t="shared" si="42"/>
        <v>44264719.260876283</v>
      </c>
      <c r="BJ54" s="3">
        <f t="shared" si="43"/>
        <v>19608855.82078338</v>
      </c>
      <c r="BK54" s="3">
        <f t="shared" si="44"/>
        <v>19278848.920863349</v>
      </c>
      <c r="BL54" s="3">
        <f t="shared" si="45"/>
        <v>33793570.200000003</v>
      </c>
      <c r="BM54" s="22"/>
      <c r="BN54" s="3">
        <f t="shared" si="46"/>
        <v>0</v>
      </c>
      <c r="BO54" s="3">
        <f t="shared" si="47"/>
        <v>-416555.68077041174</v>
      </c>
      <c r="BP54" s="3">
        <f t="shared" si="48"/>
        <v>0</v>
      </c>
      <c r="BQ54" s="3">
        <f t="shared" si="49"/>
        <v>0</v>
      </c>
      <c r="BR54" s="3"/>
      <c r="BS54" s="22">
        <f t="shared" si="50"/>
        <v>0</v>
      </c>
      <c r="BT54" s="22">
        <f t="shared" si="51"/>
        <v>-2.124324257251692</v>
      </c>
      <c r="BU54" s="22">
        <f t="shared" si="52"/>
        <v>0</v>
      </c>
      <c r="BV54" s="22">
        <f t="shared" si="53"/>
        <v>0</v>
      </c>
      <c r="BW54" s="3"/>
      <c r="BX54" s="7"/>
      <c r="BY54" t="str">
        <f t="shared" si="3"/>
        <v>62019</v>
      </c>
      <c r="CQ54" s="15">
        <v>39134</v>
      </c>
      <c r="CR54" s="16">
        <v>4096.2</v>
      </c>
    </row>
    <row r="55" spans="1:96">
      <c r="A55" s="2">
        <v>43637</v>
      </c>
      <c r="B55" s="2">
        <v>43637</v>
      </c>
      <c r="C55">
        <v>-249409.25</v>
      </c>
      <c r="D55">
        <v>0</v>
      </c>
      <c r="E55">
        <v>-249409.25</v>
      </c>
      <c r="J55" s="3">
        <f t="shared" si="4"/>
        <v>-249409.25</v>
      </c>
      <c r="L55" s="3">
        <f t="shared" si="54"/>
        <v>33544160.950000003</v>
      </c>
      <c r="M55" s="4">
        <f t="shared" si="5"/>
        <v>-7.3803758680697183E-3</v>
      </c>
      <c r="N55" s="4">
        <f t="shared" si="6"/>
        <v>-8.3136416666666664E-3</v>
      </c>
      <c r="P55" s="3">
        <f t="shared" si="7"/>
        <v>-249409.25</v>
      </c>
      <c r="Q55" s="3">
        <f t="shared" si="8"/>
        <v>33793570.200000003</v>
      </c>
      <c r="R55" s="6">
        <f t="shared" si="9"/>
        <v>-7.3803758680697183E-3</v>
      </c>
      <c r="S55" s="6">
        <f t="shared" si="10"/>
        <v>-7.3803758680697183E-3</v>
      </c>
      <c r="T55" s="6"/>
      <c r="U55" s="6"/>
      <c r="V55" s="3">
        <f t="shared" si="55"/>
        <v>-174619.23300208253</v>
      </c>
      <c r="W55" s="7">
        <f t="shared" si="11"/>
        <v>-107.64999999999964</v>
      </c>
      <c r="X55" s="7">
        <f t="shared" si="17"/>
        <v>11724.1</v>
      </c>
      <c r="Y55" s="3">
        <f t="shared" si="18"/>
        <v>30027917.221596152</v>
      </c>
      <c r="Z55" s="3">
        <f t="shared" si="12"/>
        <v>63572078.171596155</v>
      </c>
      <c r="AA55" s="2">
        <f t="shared" si="19"/>
        <v>43637</v>
      </c>
      <c r="AB55" s="7">
        <f t="shared" si="20"/>
        <v>111.81386983333334</v>
      </c>
      <c r="AC55" s="7">
        <f t="shared" si="21"/>
        <v>100.09305740532051</v>
      </c>
      <c r="AD55" s="7">
        <f t="shared" si="22"/>
        <v>105.95346361932691</v>
      </c>
      <c r="AE55" s="7"/>
      <c r="AF55" s="7">
        <f t="shared" si="56"/>
        <v>-424028.48300208256</v>
      </c>
      <c r="AG55" s="3">
        <f t="shared" si="23"/>
        <v>33561841.857010879</v>
      </c>
      <c r="AH55" s="7"/>
      <c r="AI55" s="7"/>
      <c r="AJ55" s="7"/>
      <c r="AK55" s="7"/>
      <c r="AL55" s="3">
        <f t="shared" si="25"/>
        <v>43846158.403773479</v>
      </c>
      <c r="AM55" s="3">
        <f t="shared" si="26"/>
        <v>19017680.907010887</v>
      </c>
      <c r="AN55" s="3">
        <f t="shared" si="27"/>
        <v>19284316.54676263</v>
      </c>
      <c r="AO55" s="3">
        <f t="shared" si="28"/>
        <v>3544160.9499999997</v>
      </c>
      <c r="AP55" s="3">
        <f t="shared" si="29"/>
        <v>33544160.950000003</v>
      </c>
      <c r="AQ55" s="7"/>
      <c r="AR55" s="40">
        <f t="shared" si="57"/>
        <v>-174619.23300208253</v>
      </c>
      <c r="AS55" s="5">
        <f t="shared" si="15"/>
        <v>-249409.25</v>
      </c>
      <c r="AT55" s="5">
        <f t="shared" si="30"/>
        <v>5467.625899280576</v>
      </c>
      <c r="AU55" s="5">
        <f t="shared" si="31"/>
        <v>-418560.85710280197</v>
      </c>
      <c r="AV55" s="5">
        <f t="shared" si="32"/>
        <v>3846158.4037734829</v>
      </c>
      <c r="AW55" s="3"/>
      <c r="AX55" s="4">
        <f t="shared" si="33"/>
        <v>-9.4558570367518462E-3</v>
      </c>
      <c r="AY55" s="4">
        <f t="shared" si="34"/>
        <v>-9.0984004902064097E-3</v>
      </c>
      <c r="AZ55" s="4">
        <f t="shared" si="35"/>
        <v>2.836074872376625E-4</v>
      </c>
      <c r="BA55" s="4">
        <f t="shared" si="36"/>
        <v>-7.3803758680697183E-3</v>
      </c>
      <c r="BB55" s="3"/>
      <c r="BC55" s="2">
        <f t="shared" si="37"/>
        <v>43637</v>
      </c>
      <c r="BD55" s="22">
        <f t="shared" si="38"/>
        <v>109.61539600943371</v>
      </c>
      <c r="BE55" s="22">
        <f t="shared" si="39"/>
        <v>100.09305740532047</v>
      </c>
      <c r="BF55" s="22">
        <f t="shared" si="40"/>
        <v>101.49640287769806</v>
      </c>
      <c r="BG55" s="22">
        <f t="shared" si="41"/>
        <v>111.81386983333334</v>
      </c>
      <c r="BH55" s="22"/>
      <c r="BI55" s="3">
        <f t="shared" si="42"/>
        <v>44264719.260876283</v>
      </c>
      <c r="BJ55" s="3">
        <f t="shared" si="43"/>
        <v>19608855.82078338</v>
      </c>
      <c r="BK55" s="3">
        <f t="shared" si="44"/>
        <v>19284316.54676263</v>
      </c>
      <c r="BL55" s="3">
        <f t="shared" si="45"/>
        <v>33793570.200000003</v>
      </c>
      <c r="BM55" s="22"/>
      <c r="BN55" s="3">
        <f t="shared" si="46"/>
        <v>-418560.85710280197</v>
      </c>
      <c r="BO55" s="3">
        <f t="shared" si="47"/>
        <v>-591174.9137724943</v>
      </c>
      <c r="BP55" s="3">
        <f t="shared" si="48"/>
        <v>0</v>
      </c>
      <c r="BQ55" s="3">
        <f t="shared" si="49"/>
        <v>-249409.25</v>
      </c>
      <c r="BR55" s="3"/>
      <c r="BS55" s="22">
        <f t="shared" si="50"/>
        <v>-0.94558570367518457</v>
      </c>
      <c r="BT55" s="22">
        <f t="shared" si="51"/>
        <v>-3.0148363534087967</v>
      </c>
      <c r="BU55" s="22">
        <f t="shared" si="52"/>
        <v>0</v>
      </c>
      <c r="BV55" s="22">
        <f t="shared" si="53"/>
        <v>-0.73803758680697185</v>
      </c>
      <c r="BW55" s="3"/>
      <c r="BX55" s="7"/>
      <c r="BY55" t="str">
        <f t="shared" si="3"/>
        <v>62019</v>
      </c>
      <c r="CQ55" s="15">
        <v>39135</v>
      </c>
      <c r="CR55" s="16">
        <v>4040</v>
      </c>
    </row>
    <row r="56" spans="1:96">
      <c r="A56" s="2">
        <v>43640</v>
      </c>
      <c r="B56" s="2">
        <v>43640</v>
      </c>
      <c r="C56">
        <v>-52344.27</v>
      </c>
      <c r="D56">
        <v>0</v>
      </c>
      <c r="E56">
        <v>-52344.27</v>
      </c>
      <c r="J56" s="3">
        <f t="shared" si="4"/>
        <v>-52344.27</v>
      </c>
      <c r="L56" s="3">
        <f t="shared" si="54"/>
        <v>33491816.680000003</v>
      </c>
      <c r="M56" s="4">
        <f t="shared" si="5"/>
        <v>-1.5604584678097304E-3</v>
      </c>
      <c r="N56" s="4">
        <f t="shared" si="6"/>
        <v>-1.7448089999999999E-3</v>
      </c>
      <c r="P56" s="3">
        <f t="shared" si="7"/>
        <v>-301753.52</v>
      </c>
      <c r="Q56" s="3">
        <f t="shared" si="8"/>
        <v>33793570.200000003</v>
      </c>
      <c r="R56" s="6">
        <f t="shared" si="9"/>
        <v>-8.9293175658605017E-3</v>
      </c>
      <c r="S56" s="6">
        <f t="shared" si="10"/>
        <v>-8.9408343358794492E-3</v>
      </c>
      <c r="T56" s="6"/>
      <c r="U56" s="6"/>
      <c r="V56" s="3">
        <f t="shared" si="55"/>
        <v>-39660.383157464552</v>
      </c>
      <c r="W56" s="7">
        <f t="shared" si="11"/>
        <v>-24.450000000000728</v>
      </c>
      <c r="X56" s="7">
        <f t="shared" si="17"/>
        <v>11699.65</v>
      </c>
      <c r="Y56" s="3">
        <f t="shared" si="18"/>
        <v>29965295.5639791</v>
      </c>
      <c r="Z56" s="3">
        <f t="shared" si="12"/>
        <v>63457112.243979104</v>
      </c>
      <c r="AA56" s="2">
        <f t="shared" si="19"/>
        <v>43640</v>
      </c>
      <c r="AB56" s="7">
        <f t="shared" si="20"/>
        <v>111.63938893333334</v>
      </c>
      <c r="AC56" s="7">
        <f t="shared" si="21"/>
        <v>99.884318546597001</v>
      </c>
      <c r="AD56" s="7">
        <f t="shared" si="22"/>
        <v>105.76185373996519</v>
      </c>
      <c r="AE56" s="7"/>
      <c r="AF56" s="7">
        <f t="shared" si="56"/>
        <v>-92004.653157464549</v>
      </c>
      <c r="AG56" s="3">
        <f t="shared" si="23"/>
        <v>33469837.203853413</v>
      </c>
      <c r="AH56" s="7"/>
      <c r="AI56" s="7"/>
      <c r="AJ56" s="7"/>
      <c r="AK56" s="7"/>
      <c r="AL56" s="3">
        <f t="shared" si="25"/>
        <v>43759621.376515292</v>
      </c>
      <c r="AM56" s="3">
        <f t="shared" si="26"/>
        <v>18978020.523853421</v>
      </c>
      <c r="AN56" s="3">
        <f t="shared" si="27"/>
        <v>19289784.172661912</v>
      </c>
      <c r="AO56" s="3">
        <f t="shared" si="28"/>
        <v>3491816.6799999997</v>
      </c>
      <c r="AP56" s="3">
        <f t="shared" si="29"/>
        <v>33491816.680000003</v>
      </c>
      <c r="AQ56" s="7"/>
      <c r="AR56" s="40">
        <f t="shared" si="57"/>
        <v>-39660.383157464552</v>
      </c>
      <c r="AS56" s="5">
        <f t="shared" si="15"/>
        <v>-52344.27</v>
      </c>
      <c r="AT56" s="5">
        <f t="shared" si="30"/>
        <v>5467.625899280576</v>
      </c>
      <c r="AU56" s="5">
        <f t="shared" si="31"/>
        <v>-86537.027258183967</v>
      </c>
      <c r="AV56" s="5">
        <f t="shared" si="32"/>
        <v>3759621.3765152991</v>
      </c>
      <c r="AW56" s="3"/>
      <c r="AX56" s="4">
        <f t="shared" si="33"/>
        <v>-1.9736512937182757E-3</v>
      </c>
      <c r="AY56" s="4">
        <f t="shared" si="34"/>
        <v>-2.0854479235080507E-3</v>
      </c>
      <c r="AZ56" s="4">
        <f t="shared" si="35"/>
        <v>2.8352707683583728E-4</v>
      </c>
      <c r="BA56" s="4">
        <f t="shared" si="36"/>
        <v>-1.5604584678097304E-3</v>
      </c>
      <c r="BB56" s="3"/>
      <c r="BC56" s="2">
        <f t="shared" si="37"/>
        <v>43640</v>
      </c>
      <c r="BD56" s="22">
        <f t="shared" si="38"/>
        <v>109.39905344128822</v>
      </c>
      <c r="BE56" s="22">
        <f t="shared" si="39"/>
        <v>99.884318546596944</v>
      </c>
      <c r="BF56" s="22">
        <f t="shared" si="40"/>
        <v>101.52517985611533</v>
      </c>
      <c r="BG56" s="22">
        <f t="shared" si="41"/>
        <v>111.63938893333334</v>
      </c>
      <c r="BH56" s="22"/>
      <c r="BI56" s="3">
        <f t="shared" si="42"/>
        <v>44264719.260876283</v>
      </c>
      <c r="BJ56" s="3">
        <f t="shared" si="43"/>
        <v>19608855.82078338</v>
      </c>
      <c r="BK56" s="3">
        <f t="shared" si="44"/>
        <v>19289784.172661912</v>
      </c>
      <c r="BL56" s="3">
        <f t="shared" si="45"/>
        <v>33793570.200000003</v>
      </c>
      <c r="BM56" s="22"/>
      <c r="BN56" s="3">
        <f t="shared" si="46"/>
        <v>-505097.88436098595</v>
      </c>
      <c r="BO56" s="3">
        <f t="shared" si="47"/>
        <v>-630835.29692995886</v>
      </c>
      <c r="BP56" s="3">
        <f t="shared" si="48"/>
        <v>0</v>
      </c>
      <c r="BQ56" s="3">
        <f t="shared" si="49"/>
        <v>-301753.52</v>
      </c>
      <c r="BR56" s="3"/>
      <c r="BS56" s="22">
        <f t="shared" si="50"/>
        <v>-1.141084576599632</v>
      </c>
      <c r="BT56" s="22">
        <f t="shared" si="51"/>
        <v>-3.2170938615466693</v>
      </c>
      <c r="BU56" s="22">
        <f t="shared" si="52"/>
        <v>0</v>
      </c>
      <c r="BV56" s="22">
        <f t="shared" si="53"/>
        <v>-0.89293175658605017</v>
      </c>
      <c r="BW56" s="3"/>
      <c r="BX56" s="7"/>
      <c r="BY56" t="str">
        <f t="shared" si="3"/>
        <v>62019</v>
      </c>
      <c r="CQ56" s="15">
        <v>39136</v>
      </c>
      <c r="CR56" s="16">
        <v>3938.95</v>
      </c>
    </row>
    <row r="57" spans="1:96">
      <c r="A57" s="2">
        <v>43641</v>
      </c>
      <c r="B57" s="2">
        <v>43641</v>
      </c>
      <c r="C57">
        <v>302420</v>
      </c>
      <c r="D57">
        <v>0</v>
      </c>
      <c r="E57">
        <v>302420</v>
      </c>
      <c r="J57" s="3">
        <f t="shared" si="4"/>
        <v>302420</v>
      </c>
      <c r="L57" s="3">
        <f t="shared" si="54"/>
        <v>33794236.680000007</v>
      </c>
      <c r="M57" s="4">
        <f t="shared" si="5"/>
        <v>9.0296684378006094E-3</v>
      </c>
      <c r="N57" s="4">
        <f t="shared" si="6"/>
        <v>1.0080666666666667E-2</v>
      </c>
      <c r="P57" s="3">
        <f t="shared" si="7"/>
        <v>0</v>
      </c>
      <c r="Q57" s="3">
        <f t="shared" si="8"/>
        <v>33794236.680000007</v>
      </c>
      <c r="R57" s="6">
        <f t="shared" si="9"/>
        <v>0</v>
      </c>
      <c r="S57" s="6">
        <f t="shared" si="10"/>
        <v>0</v>
      </c>
      <c r="T57" s="6"/>
      <c r="U57" s="6"/>
      <c r="V57" s="3">
        <f t="shared" si="55"/>
        <v>157019.4310692228</v>
      </c>
      <c r="W57" s="7">
        <f t="shared" si="11"/>
        <v>96.800000000001091</v>
      </c>
      <c r="X57" s="7">
        <f t="shared" si="17"/>
        <v>11796.45</v>
      </c>
      <c r="Y57" s="3">
        <f t="shared" si="18"/>
        <v>30213220.981456824</v>
      </c>
      <c r="Z57" s="3">
        <f t="shared" si="12"/>
        <v>64007457.661456831</v>
      </c>
      <c r="AA57" s="2">
        <f t="shared" si="19"/>
        <v>43641</v>
      </c>
      <c r="AB57" s="7">
        <f t="shared" si="20"/>
        <v>112.64745560000003</v>
      </c>
      <c r="AC57" s="7">
        <f t="shared" si="21"/>
        <v>100.71073660485608</v>
      </c>
      <c r="AD57" s="7">
        <f t="shared" si="22"/>
        <v>106.67909610242805</v>
      </c>
      <c r="AE57" s="7"/>
      <c r="AF57" s="7">
        <f t="shared" si="56"/>
        <v>459439.4310692228</v>
      </c>
      <c r="AG57" s="3">
        <f t="shared" si="23"/>
        <v>33929276.634922639</v>
      </c>
      <c r="AH57" s="7"/>
      <c r="AI57" s="7"/>
      <c r="AJ57" s="7"/>
      <c r="AK57" s="7"/>
      <c r="AL57" s="3">
        <f t="shared" si="25"/>
        <v>44224528.433483794</v>
      </c>
      <c r="AM57" s="3">
        <f t="shared" si="26"/>
        <v>19135039.954922643</v>
      </c>
      <c r="AN57" s="3">
        <f t="shared" si="27"/>
        <v>19295251.798561193</v>
      </c>
      <c r="AO57" s="3">
        <f t="shared" si="28"/>
        <v>3794236.6799999997</v>
      </c>
      <c r="AP57" s="3">
        <f t="shared" si="29"/>
        <v>33794236.680000007</v>
      </c>
      <c r="AQ57" s="7"/>
      <c r="AR57" s="40">
        <f t="shared" si="57"/>
        <v>157019.4310692228</v>
      </c>
      <c r="AS57" s="5">
        <f t="shared" si="15"/>
        <v>302420</v>
      </c>
      <c r="AT57" s="5">
        <f t="shared" si="30"/>
        <v>5467.625899280576</v>
      </c>
      <c r="AU57" s="5">
        <f t="shared" si="31"/>
        <v>464907.0569685034</v>
      </c>
      <c r="AV57" s="5">
        <f t="shared" si="32"/>
        <v>4224528.4334838027</v>
      </c>
      <c r="AW57" s="3"/>
      <c r="AX57" s="4">
        <f t="shared" si="33"/>
        <v>1.0624110592008174E-2</v>
      </c>
      <c r="AY57" s="4">
        <f t="shared" si="34"/>
        <v>8.2737517788994651E-3</v>
      </c>
      <c r="AZ57" s="4">
        <f t="shared" si="35"/>
        <v>2.8344671201814E-4</v>
      </c>
      <c r="BA57" s="4">
        <f t="shared" si="36"/>
        <v>9.0296684378006094E-3</v>
      </c>
      <c r="BB57" s="3"/>
      <c r="BC57" s="2">
        <f t="shared" si="37"/>
        <v>43641</v>
      </c>
      <c r="BD57" s="22">
        <f t="shared" si="38"/>
        <v>110.56132108370949</v>
      </c>
      <c r="BE57" s="22">
        <f t="shared" si="39"/>
        <v>100.71073660485601</v>
      </c>
      <c r="BF57" s="22">
        <f t="shared" si="40"/>
        <v>101.55395683453258</v>
      </c>
      <c r="BG57" s="22">
        <f t="shared" si="41"/>
        <v>112.64745560000003</v>
      </c>
      <c r="BH57" s="22"/>
      <c r="BI57" s="3">
        <f t="shared" si="42"/>
        <v>44264719.260876283</v>
      </c>
      <c r="BJ57" s="3">
        <f t="shared" si="43"/>
        <v>19608855.82078338</v>
      </c>
      <c r="BK57" s="3">
        <f t="shared" si="44"/>
        <v>19295251.798561193</v>
      </c>
      <c r="BL57" s="3">
        <f t="shared" si="45"/>
        <v>33794236.680000007</v>
      </c>
      <c r="BM57" s="22"/>
      <c r="BN57" s="3">
        <f t="shared" si="46"/>
        <v>-40190.827392482548</v>
      </c>
      <c r="BO57" s="3">
        <f t="shared" si="47"/>
        <v>-473815.86586073606</v>
      </c>
      <c r="BP57" s="3">
        <f t="shared" si="48"/>
        <v>0</v>
      </c>
      <c r="BQ57" s="3">
        <f t="shared" si="49"/>
        <v>0</v>
      </c>
      <c r="BR57" s="3"/>
      <c r="BS57" s="22">
        <f t="shared" si="50"/>
        <v>-9.0796526135444228E-2</v>
      </c>
      <c r="BT57" s="22">
        <f t="shared" si="51"/>
        <v>-2.4163361197165809</v>
      </c>
      <c r="BU57" s="22">
        <f t="shared" si="52"/>
        <v>0</v>
      </c>
      <c r="BV57" s="22">
        <f t="shared" si="53"/>
        <v>0</v>
      </c>
      <c r="BW57" s="3"/>
      <c r="BX57" s="7"/>
      <c r="BY57" t="str">
        <f t="shared" si="3"/>
        <v>62019</v>
      </c>
      <c r="CQ57" s="15">
        <v>39137</v>
      </c>
      <c r="CR57" s="16">
        <v>3938.95</v>
      </c>
    </row>
    <row r="58" spans="1:96">
      <c r="A58" s="2">
        <v>43642</v>
      </c>
      <c r="B58" s="2">
        <v>43642</v>
      </c>
      <c r="C58">
        <v>-137380.25</v>
      </c>
      <c r="D58">
        <v>0</v>
      </c>
      <c r="E58">
        <v>-137380.25</v>
      </c>
      <c r="J58" s="3">
        <f t="shared" si="4"/>
        <v>-137380.25</v>
      </c>
      <c r="L58" s="3">
        <f t="shared" si="54"/>
        <v>33656856.430000007</v>
      </c>
      <c r="M58" s="4">
        <f t="shared" si="5"/>
        <v>-4.0651976045756912E-3</v>
      </c>
      <c r="N58" s="4">
        <f t="shared" si="6"/>
        <v>-4.579341666666667E-3</v>
      </c>
      <c r="P58" s="3">
        <f t="shared" si="7"/>
        <v>-137380.25</v>
      </c>
      <c r="Q58" s="3">
        <f t="shared" si="8"/>
        <v>33794236.680000007</v>
      </c>
      <c r="R58" s="6">
        <f t="shared" si="9"/>
        <v>-4.0651976045756912E-3</v>
      </c>
      <c r="S58" s="6">
        <f t="shared" si="10"/>
        <v>-4.0651976045756912E-3</v>
      </c>
      <c r="T58" s="6"/>
      <c r="U58" s="6"/>
      <c r="V58" s="3">
        <f t="shared" si="55"/>
        <v>82889.389748315778</v>
      </c>
      <c r="W58" s="7">
        <f t="shared" si="11"/>
        <v>51.099999999998545</v>
      </c>
      <c r="X58" s="7">
        <f t="shared" si="17"/>
        <v>11847.55</v>
      </c>
      <c r="Y58" s="3">
        <f t="shared" si="18"/>
        <v>30344098.965269957</v>
      </c>
      <c r="Z58" s="3">
        <f t="shared" si="12"/>
        <v>64000955.39526996</v>
      </c>
      <c r="AA58" s="2">
        <f t="shared" si="19"/>
        <v>43642</v>
      </c>
      <c r="AB58" s="7">
        <f t="shared" si="20"/>
        <v>112.18952143333337</v>
      </c>
      <c r="AC58" s="7">
        <f t="shared" si="21"/>
        <v>101.14699655089984</v>
      </c>
      <c r="AD58" s="7">
        <f t="shared" si="22"/>
        <v>106.66825899211661</v>
      </c>
      <c r="AE58" s="7"/>
      <c r="AF58" s="7">
        <f t="shared" si="56"/>
        <v>-54490.860251684222</v>
      </c>
      <c r="AG58" s="3">
        <f t="shared" si="23"/>
        <v>33874785.774670951</v>
      </c>
      <c r="AH58" s="7"/>
      <c r="AI58" s="7"/>
      <c r="AJ58" s="7"/>
      <c r="AK58" s="7"/>
      <c r="AL58" s="3">
        <f t="shared" si="25"/>
        <v>44175505.199131392</v>
      </c>
      <c r="AM58" s="3">
        <f t="shared" si="26"/>
        <v>19217929.344670959</v>
      </c>
      <c r="AN58" s="3">
        <f t="shared" si="27"/>
        <v>19300719.424460474</v>
      </c>
      <c r="AO58" s="3">
        <f t="shared" si="28"/>
        <v>3656856.4299999997</v>
      </c>
      <c r="AP58" s="3">
        <f t="shared" si="29"/>
        <v>33656856.430000007</v>
      </c>
      <c r="AQ58" s="7"/>
      <c r="AR58" s="40">
        <f t="shared" si="57"/>
        <v>82889.389748315778</v>
      </c>
      <c r="AS58" s="5">
        <f t="shared" si="15"/>
        <v>-137380.25</v>
      </c>
      <c r="AT58" s="5">
        <f t="shared" si="30"/>
        <v>5467.625899280576</v>
      </c>
      <c r="AU58" s="5">
        <f t="shared" si="31"/>
        <v>-49023.234352403648</v>
      </c>
      <c r="AV58" s="5">
        <f t="shared" si="32"/>
        <v>4175505.1991313989</v>
      </c>
      <c r="AW58" s="3"/>
      <c r="AX58" s="4">
        <f t="shared" si="33"/>
        <v>-1.1085077916916034E-3</v>
      </c>
      <c r="AY58" s="4">
        <f t="shared" si="34"/>
        <v>4.3318116891097377E-3</v>
      </c>
      <c r="AZ58" s="4">
        <f t="shared" si="35"/>
        <v>2.8336639274581976E-4</v>
      </c>
      <c r="BA58" s="4">
        <f t="shared" si="36"/>
        <v>-4.0651976045756912E-3</v>
      </c>
      <c r="BB58" s="3"/>
      <c r="BC58" s="2">
        <f t="shared" si="37"/>
        <v>43642</v>
      </c>
      <c r="BD58" s="22">
        <f t="shared" si="38"/>
        <v>110.43876299782849</v>
      </c>
      <c r="BE58" s="22">
        <f t="shared" si="39"/>
        <v>101.14699655089979</v>
      </c>
      <c r="BF58" s="22">
        <f t="shared" si="40"/>
        <v>101.58273381294987</v>
      </c>
      <c r="BG58" s="22">
        <f t="shared" si="41"/>
        <v>112.18952143333337</v>
      </c>
      <c r="BH58" s="22"/>
      <c r="BI58" s="3">
        <f t="shared" si="42"/>
        <v>44264719.260876283</v>
      </c>
      <c r="BJ58" s="3">
        <f t="shared" si="43"/>
        <v>19608855.82078338</v>
      </c>
      <c r="BK58" s="3">
        <f t="shared" si="44"/>
        <v>19300719.424460474</v>
      </c>
      <c r="BL58" s="3">
        <f t="shared" si="45"/>
        <v>33794236.680000007</v>
      </c>
      <c r="BM58" s="22"/>
      <c r="BN58" s="3">
        <f t="shared" si="46"/>
        <v>-89214.061744886189</v>
      </c>
      <c r="BO58" s="3">
        <f t="shared" si="47"/>
        <v>-390926.47611242026</v>
      </c>
      <c r="BP58" s="3">
        <f t="shared" si="48"/>
        <v>0</v>
      </c>
      <c r="BQ58" s="3">
        <f t="shared" si="49"/>
        <v>-137380.25</v>
      </c>
      <c r="BR58" s="3"/>
      <c r="BS58" s="22">
        <f t="shared" si="50"/>
        <v>-0.20154665664792484</v>
      </c>
      <c r="BT58" s="22">
        <f t="shared" si="51"/>
        <v>-1.9936220638538134</v>
      </c>
      <c r="BU58" s="22">
        <f t="shared" si="52"/>
        <v>0</v>
      </c>
      <c r="BV58" s="22">
        <f t="shared" si="53"/>
        <v>-0.4065197604575691</v>
      </c>
      <c r="BW58" s="3"/>
      <c r="BX58" s="7"/>
      <c r="BY58" t="str">
        <f t="shared" si="3"/>
        <v>62019</v>
      </c>
      <c r="CQ58" s="15">
        <v>39138</v>
      </c>
      <c r="CR58" s="16">
        <v>3938.95</v>
      </c>
    </row>
    <row r="59" spans="1:96">
      <c r="A59" s="2">
        <v>43643</v>
      </c>
      <c r="B59" s="2">
        <v>43643</v>
      </c>
      <c r="C59">
        <v>-421499.25</v>
      </c>
      <c r="D59">
        <v>0</v>
      </c>
      <c r="E59">
        <v>-421499.25</v>
      </c>
      <c r="J59" s="3">
        <f t="shared" si="4"/>
        <v>-421499.25</v>
      </c>
      <c r="L59" s="3">
        <f t="shared" si="54"/>
        <v>33235357.180000007</v>
      </c>
      <c r="M59" s="4">
        <f t="shared" si="5"/>
        <v>-1.2523428944608655E-2</v>
      </c>
      <c r="N59" s="4">
        <f t="shared" si="6"/>
        <v>-1.4049974999999999E-2</v>
      </c>
      <c r="P59" s="3">
        <f t="shared" si="7"/>
        <v>-558879.5</v>
      </c>
      <c r="Q59" s="3">
        <f t="shared" si="8"/>
        <v>33794236.680000007</v>
      </c>
      <c r="R59" s="6">
        <f t="shared" si="9"/>
        <v>-1.653771633583765E-2</v>
      </c>
      <c r="S59" s="6">
        <f t="shared" si="10"/>
        <v>-1.6588626549184346E-2</v>
      </c>
      <c r="T59" s="6"/>
      <c r="U59" s="6"/>
      <c r="V59" s="3">
        <f t="shared" si="55"/>
        <v>-9732.6093637946924</v>
      </c>
      <c r="W59" s="7">
        <f t="shared" si="11"/>
        <v>-6</v>
      </c>
      <c r="X59" s="7">
        <f t="shared" si="17"/>
        <v>11841.55</v>
      </c>
      <c r="Y59" s="3">
        <f t="shared" si="18"/>
        <v>30328731.687327124</v>
      </c>
      <c r="Z59" s="3">
        <f t="shared" si="12"/>
        <v>63564088.867327131</v>
      </c>
      <c r="AA59" s="2">
        <f t="shared" si="19"/>
        <v>43643</v>
      </c>
      <c r="AB59" s="7">
        <f t="shared" si="20"/>
        <v>110.78452393333336</v>
      </c>
      <c r="AC59" s="7">
        <f t="shared" si="21"/>
        <v>101.09577229109041</v>
      </c>
      <c r="AD59" s="7">
        <f t="shared" si="22"/>
        <v>105.94014811221189</v>
      </c>
      <c r="AE59" s="7"/>
      <c r="AF59" s="7">
        <f t="shared" si="56"/>
        <v>-431231.85936379468</v>
      </c>
      <c r="AG59" s="3">
        <f t="shared" si="23"/>
        <v>33443553.915307157</v>
      </c>
      <c r="AH59" s="7"/>
      <c r="AI59" s="7"/>
      <c r="AJ59" s="7"/>
      <c r="AK59" s="7"/>
      <c r="AL59" s="3">
        <f t="shared" si="25"/>
        <v>43749740.965666875</v>
      </c>
      <c r="AM59" s="3">
        <f t="shared" si="26"/>
        <v>19208196.735307164</v>
      </c>
      <c r="AN59" s="3">
        <f t="shared" si="27"/>
        <v>19306187.050359756</v>
      </c>
      <c r="AO59" s="3">
        <f t="shared" si="28"/>
        <v>3235357.1799999997</v>
      </c>
      <c r="AP59" s="3">
        <f t="shared" si="29"/>
        <v>33235357.180000007</v>
      </c>
      <c r="AQ59" s="7"/>
      <c r="AR59" s="40">
        <f t="shared" si="57"/>
        <v>-9732.6093637946924</v>
      </c>
      <c r="AS59" s="5">
        <f t="shared" si="15"/>
        <v>-421499.25</v>
      </c>
      <c r="AT59" s="5">
        <f t="shared" si="30"/>
        <v>5467.625899280576</v>
      </c>
      <c r="AU59" s="5">
        <f t="shared" si="31"/>
        <v>-425764.23346451408</v>
      </c>
      <c r="AV59" s="5">
        <f t="shared" si="32"/>
        <v>3749740.965666885</v>
      </c>
      <c r="AW59" s="3"/>
      <c r="AX59" s="4">
        <f t="shared" si="33"/>
        <v>-9.638016170845868E-3</v>
      </c>
      <c r="AY59" s="4">
        <f t="shared" si="34"/>
        <v>-5.0643381965047654E-4</v>
      </c>
      <c r="AZ59" s="4">
        <f t="shared" si="35"/>
        <v>2.8328611898016936E-4</v>
      </c>
      <c r="BA59" s="4">
        <f t="shared" si="36"/>
        <v>-1.2523428944608655E-2</v>
      </c>
      <c r="BB59" s="3"/>
      <c r="BC59" s="2">
        <f t="shared" si="37"/>
        <v>43643</v>
      </c>
      <c r="BD59" s="22">
        <f t="shared" si="38"/>
        <v>109.37435241416719</v>
      </c>
      <c r="BE59" s="22">
        <f t="shared" si="39"/>
        <v>101.09577229109034</v>
      </c>
      <c r="BF59" s="22">
        <f t="shared" si="40"/>
        <v>101.61151079136714</v>
      </c>
      <c r="BG59" s="22">
        <f t="shared" si="41"/>
        <v>110.78452393333336</v>
      </c>
      <c r="BH59" s="22"/>
      <c r="BI59" s="3">
        <f t="shared" si="42"/>
        <v>44264719.260876283</v>
      </c>
      <c r="BJ59" s="3">
        <f t="shared" si="43"/>
        <v>19608855.82078338</v>
      </c>
      <c r="BK59" s="3">
        <f t="shared" si="44"/>
        <v>19306187.050359756</v>
      </c>
      <c r="BL59" s="3">
        <f t="shared" si="45"/>
        <v>33794236.680000007</v>
      </c>
      <c r="BM59" s="22"/>
      <c r="BN59" s="3">
        <f t="shared" si="46"/>
        <v>-514978.29520940024</v>
      </c>
      <c r="BO59" s="3">
        <f t="shared" si="47"/>
        <v>-400659.08547621494</v>
      </c>
      <c r="BP59" s="3">
        <f t="shared" si="48"/>
        <v>0</v>
      </c>
      <c r="BQ59" s="3">
        <f t="shared" si="49"/>
        <v>-558879.5</v>
      </c>
      <c r="BR59" s="3"/>
      <c r="BS59" s="22">
        <f t="shared" si="50"/>
        <v>-1.1634057637965589</v>
      </c>
      <c r="BT59" s="22">
        <f t="shared" si="51"/>
        <v>-2.0432558081821242</v>
      </c>
      <c r="BU59" s="22">
        <f t="shared" si="52"/>
        <v>0</v>
      </c>
      <c r="BV59" s="22">
        <f t="shared" si="53"/>
        <v>-1.6537716335837651</v>
      </c>
      <c r="BW59" s="3"/>
      <c r="BX59" s="7"/>
      <c r="BY59" t="str">
        <f t="shared" si="3"/>
        <v>62019</v>
      </c>
      <c r="CQ59" s="15">
        <v>39139</v>
      </c>
      <c r="CR59" s="16">
        <v>3942</v>
      </c>
    </row>
    <row r="60" spans="1:96">
      <c r="A60" s="2">
        <v>43644</v>
      </c>
      <c r="B60" s="2">
        <v>43644</v>
      </c>
      <c r="C60">
        <v>-21768.75</v>
      </c>
      <c r="D60">
        <v>0</v>
      </c>
      <c r="E60">
        <v>-21768.75</v>
      </c>
      <c r="J60" s="3">
        <f t="shared" si="4"/>
        <v>-21768.75</v>
      </c>
      <c r="L60" s="3">
        <f t="shared" si="54"/>
        <v>33213588.430000007</v>
      </c>
      <c r="M60" s="4">
        <f t="shared" si="5"/>
        <v>-6.5498769524582542E-4</v>
      </c>
      <c r="N60" s="4">
        <f t="shared" si="6"/>
        <v>-7.2562500000000003E-4</v>
      </c>
      <c r="P60" s="3">
        <f t="shared" si="7"/>
        <v>-580648.25</v>
      </c>
      <c r="Q60" s="3">
        <f t="shared" si="8"/>
        <v>33794236.680000007</v>
      </c>
      <c r="R60" s="6">
        <f t="shared" si="9"/>
        <v>-1.7181872030376036E-2</v>
      </c>
      <c r="S60" s="6">
        <f t="shared" si="10"/>
        <v>-1.7243614244430171E-2</v>
      </c>
      <c r="T60" s="6"/>
      <c r="U60" s="6"/>
      <c r="V60" s="3">
        <f t="shared" si="55"/>
        <v>-85484.752245328287</v>
      </c>
      <c r="W60" s="7">
        <f t="shared" si="11"/>
        <v>-52.699999999998909</v>
      </c>
      <c r="X60" s="7">
        <f t="shared" si="17"/>
        <v>11788.85</v>
      </c>
      <c r="Y60" s="3">
        <f t="shared" si="18"/>
        <v>30193755.762729239</v>
      </c>
      <c r="Z60" s="3">
        <f t="shared" si="12"/>
        <v>63407344.19272925</v>
      </c>
      <c r="AA60" s="2">
        <f t="shared" si="19"/>
        <v>43644</v>
      </c>
      <c r="AB60" s="7">
        <f t="shared" si="20"/>
        <v>110.71196143333336</v>
      </c>
      <c r="AC60" s="7">
        <f t="shared" si="21"/>
        <v>100.64585254243079</v>
      </c>
      <c r="AD60" s="7">
        <f t="shared" si="22"/>
        <v>105.67890698788209</v>
      </c>
      <c r="AE60" s="7"/>
      <c r="AF60" s="7">
        <f t="shared" si="56"/>
        <v>-107253.50224532829</v>
      </c>
      <c r="AG60" s="3">
        <f t="shared" si="23"/>
        <v>33336300.413061827</v>
      </c>
      <c r="AH60" s="7"/>
      <c r="AI60" s="7"/>
      <c r="AJ60" s="7"/>
      <c r="AK60" s="7"/>
      <c r="AL60" s="3">
        <f t="shared" si="25"/>
        <v>43647955.089320831</v>
      </c>
      <c r="AM60" s="3">
        <f t="shared" si="26"/>
        <v>19122711.983061835</v>
      </c>
      <c r="AN60" s="3">
        <f t="shared" si="27"/>
        <v>19311654.676259037</v>
      </c>
      <c r="AO60" s="3">
        <f t="shared" si="28"/>
        <v>3213588.4299999997</v>
      </c>
      <c r="AP60" s="3">
        <f t="shared" si="29"/>
        <v>33213588.430000007</v>
      </c>
      <c r="AQ60" s="7"/>
      <c r="AR60" s="40">
        <f t="shared" si="57"/>
        <v>-85484.752245328287</v>
      </c>
      <c r="AS60" s="5">
        <f t="shared" si="15"/>
        <v>-21768.75</v>
      </c>
      <c r="AT60" s="5">
        <f t="shared" si="30"/>
        <v>5467.625899280576</v>
      </c>
      <c r="AU60" s="5">
        <f t="shared" si="31"/>
        <v>-101785.87634604771</v>
      </c>
      <c r="AV60" s="5">
        <f t="shared" si="32"/>
        <v>3647955.0893208375</v>
      </c>
      <c r="AW60" s="3"/>
      <c r="AX60" s="4">
        <f t="shared" si="33"/>
        <v>-2.3265480914715672E-3</v>
      </c>
      <c r="AY60" s="4">
        <f t="shared" si="34"/>
        <v>-4.450430897982016E-3</v>
      </c>
      <c r="AZ60" s="4">
        <f t="shared" si="35"/>
        <v>2.8320589068252559E-4</v>
      </c>
      <c r="BA60" s="4">
        <f t="shared" si="36"/>
        <v>-6.5498769524582542E-4</v>
      </c>
      <c r="BB60" s="3"/>
      <c r="BC60" s="2">
        <f t="shared" si="37"/>
        <v>43644</v>
      </c>
      <c r="BD60" s="22">
        <f t="shared" si="38"/>
        <v>109.11988772330207</v>
      </c>
      <c r="BE60" s="22">
        <f t="shared" si="39"/>
        <v>100.6458525424307</v>
      </c>
      <c r="BF60" s="22">
        <f t="shared" si="40"/>
        <v>101.64028776978439</v>
      </c>
      <c r="BG60" s="22">
        <f t="shared" si="41"/>
        <v>110.71196143333336</v>
      </c>
      <c r="BH60" s="22"/>
      <c r="BI60" s="3">
        <f t="shared" si="42"/>
        <v>44264719.260876283</v>
      </c>
      <c r="BJ60" s="3">
        <f t="shared" si="43"/>
        <v>19608855.82078338</v>
      </c>
      <c r="BK60" s="3">
        <f t="shared" si="44"/>
        <v>19311654.676259037</v>
      </c>
      <c r="BL60" s="3">
        <f t="shared" si="45"/>
        <v>33794236.680000007</v>
      </c>
      <c r="BM60" s="22"/>
      <c r="BN60" s="3">
        <f t="shared" si="46"/>
        <v>-616764.17155544797</v>
      </c>
      <c r="BO60" s="3">
        <f t="shared" si="47"/>
        <v>-486143.83772154321</v>
      </c>
      <c r="BP60" s="3">
        <f t="shared" si="48"/>
        <v>0</v>
      </c>
      <c r="BQ60" s="3">
        <f t="shared" si="49"/>
        <v>-580648.25</v>
      </c>
      <c r="BR60" s="3"/>
      <c r="BS60" s="22">
        <f t="shared" si="50"/>
        <v>-1.3933538534843477</v>
      </c>
      <c r="BT60" s="22">
        <f t="shared" si="51"/>
        <v>-2.4792055291991106</v>
      </c>
      <c r="BU60" s="22">
        <f t="shared" si="52"/>
        <v>0</v>
      </c>
      <c r="BV60" s="22">
        <f t="shared" si="53"/>
        <v>-1.7181872030376035</v>
      </c>
      <c r="BW60" s="3"/>
      <c r="BX60" s="7"/>
      <c r="BY60" t="str">
        <f t="shared" si="3"/>
        <v>62019</v>
      </c>
      <c r="CQ60" s="15">
        <v>39140</v>
      </c>
      <c r="CR60" s="16">
        <v>3893.9</v>
      </c>
    </row>
    <row r="61" spans="1:96">
      <c r="A61" s="2">
        <v>43647</v>
      </c>
      <c r="B61" s="2">
        <v>43647</v>
      </c>
      <c r="C61">
        <v>72144</v>
      </c>
      <c r="D61">
        <v>0</v>
      </c>
      <c r="E61">
        <v>72144</v>
      </c>
      <c r="J61" s="3">
        <f t="shared" si="4"/>
        <v>72144</v>
      </c>
      <c r="L61" s="3">
        <f t="shared" si="54"/>
        <v>33285732.430000007</v>
      </c>
      <c r="M61" s="4">
        <f t="shared" si="5"/>
        <v>2.172123019831133E-3</v>
      </c>
      <c r="N61" s="4">
        <f t="shared" si="6"/>
        <v>2.4047999999999999E-3</v>
      </c>
      <c r="P61" s="3">
        <f t="shared" si="7"/>
        <v>-508504.25</v>
      </c>
      <c r="Q61" s="3">
        <f t="shared" si="8"/>
        <v>33794236.680000007</v>
      </c>
      <c r="R61" s="6">
        <f t="shared" si="9"/>
        <v>-1.5047070150305875E-2</v>
      </c>
      <c r="S61" s="6">
        <f t="shared" si="10"/>
        <v>-1.5071491224599038E-2</v>
      </c>
      <c r="T61" s="6"/>
      <c r="U61" s="6"/>
      <c r="V61" s="3">
        <f t="shared" si="55"/>
        <v>124496.29477854044</v>
      </c>
      <c r="W61" s="7">
        <f t="shared" si="11"/>
        <v>76.75</v>
      </c>
      <c r="X61" s="7">
        <f t="shared" si="17"/>
        <v>11865.6</v>
      </c>
      <c r="Y61" s="3">
        <f t="shared" si="18"/>
        <v>30390328.859747987</v>
      </c>
      <c r="Z61" s="3">
        <f t="shared" si="12"/>
        <v>63676061.289747998</v>
      </c>
      <c r="AA61" s="2">
        <f t="shared" si="19"/>
        <v>43647</v>
      </c>
      <c r="AB61" s="7">
        <f t="shared" si="20"/>
        <v>110.95244143333336</v>
      </c>
      <c r="AC61" s="7">
        <f t="shared" si="21"/>
        <v>101.30109619915997</v>
      </c>
      <c r="AD61" s="7">
        <f t="shared" si="22"/>
        <v>106.12676881624665</v>
      </c>
      <c r="AE61" s="7"/>
      <c r="AF61" s="7">
        <f t="shared" si="56"/>
        <v>196640.29477854044</v>
      </c>
      <c r="AG61" s="3">
        <f t="shared" si="23"/>
        <v>33532940.707840368</v>
      </c>
      <c r="AH61" s="7"/>
      <c r="AI61" s="7"/>
      <c r="AJ61" s="7"/>
      <c r="AK61" s="7"/>
      <c r="AL61" s="3">
        <f t="shared" si="25"/>
        <v>43850063.009998649</v>
      </c>
      <c r="AM61" s="3">
        <f t="shared" si="26"/>
        <v>19247208.277840376</v>
      </c>
      <c r="AN61" s="3">
        <f t="shared" si="27"/>
        <v>19317122.302158318</v>
      </c>
      <c r="AO61" s="3">
        <f t="shared" si="28"/>
        <v>3285732.4299999997</v>
      </c>
      <c r="AP61" s="3">
        <f t="shared" si="29"/>
        <v>33285732.430000007</v>
      </c>
      <c r="AQ61" s="7"/>
      <c r="AR61" s="40">
        <f t="shared" si="57"/>
        <v>124496.29477854044</v>
      </c>
      <c r="AS61" s="5">
        <f t="shared" si="15"/>
        <v>72144</v>
      </c>
      <c r="AT61" s="5">
        <f t="shared" si="30"/>
        <v>5467.625899280576</v>
      </c>
      <c r="AU61" s="5">
        <f t="shared" si="31"/>
        <v>202107.92067782101</v>
      </c>
      <c r="AV61" s="5">
        <f t="shared" si="32"/>
        <v>3850063.0099986587</v>
      </c>
      <c r="AW61" s="3"/>
      <c r="AX61" s="4">
        <f t="shared" si="33"/>
        <v>4.6304098385417814E-3</v>
      </c>
      <c r="AY61" s="4">
        <f t="shared" si="34"/>
        <v>6.5103890540638004E-3</v>
      </c>
      <c r="AZ61" s="4">
        <f t="shared" si="35"/>
        <v>2.831257078142689E-4</v>
      </c>
      <c r="BA61" s="4">
        <f t="shared" si="36"/>
        <v>2.172123019831133E-3</v>
      </c>
      <c r="BB61" s="3"/>
      <c r="BC61" s="2">
        <f t="shared" si="37"/>
        <v>43647</v>
      </c>
      <c r="BD61" s="22">
        <f t="shared" si="38"/>
        <v>109.62515752499662</v>
      </c>
      <c r="BE61" s="22">
        <f t="shared" si="39"/>
        <v>101.30109619915987</v>
      </c>
      <c r="BF61" s="22">
        <f t="shared" si="40"/>
        <v>101.66906474820168</v>
      </c>
      <c r="BG61" s="22">
        <f t="shared" si="41"/>
        <v>110.95244143333336</v>
      </c>
      <c r="BH61" s="22"/>
      <c r="BI61" s="3">
        <f t="shared" si="42"/>
        <v>44264719.260876283</v>
      </c>
      <c r="BJ61" s="3">
        <f t="shared" si="43"/>
        <v>19608855.82078338</v>
      </c>
      <c r="BK61" s="3">
        <f t="shared" si="44"/>
        <v>19317122.302158318</v>
      </c>
      <c r="BL61" s="3">
        <f t="shared" si="45"/>
        <v>33794236.680000007</v>
      </c>
      <c r="BM61" s="22"/>
      <c r="BN61" s="3">
        <f t="shared" si="46"/>
        <v>-414656.25087762694</v>
      </c>
      <c r="BO61" s="3">
        <f t="shared" si="47"/>
        <v>-361647.54294300277</v>
      </c>
      <c r="BP61" s="3">
        <f t="shared" si="48"/>
        <v>0</v>
      </c>
      <c r="BQ61" s="3">
        <f t="shared" si="49"/>
        <v>-508504.25</v>
      </c>
      <c r="BR61" s="3"/>
      <c r="BS61" s="22">
        <f t="shared" si="50"/>
        <v>-0.93676466902191358</v>
      </c>
      <c r="BT61" s="22">
        <f t="shared" si="51"/>
        <v>-1.8443072163328029</v>
      </c>
      <c r="BU61" s="22">
        <f t="shared" si="52"/>
        <v>0</v>
      </c>
      <c r="BV61" s="22">
        <f t="shared" si="53"/>
        <v>-1.5047070150305875</v>
      </c>
      <c r="BW61" s="3"/>
      <c r="BX61" s="7"/>
      <c r="BY61" t="str">
        <f t="shared" si="3"/>
        <v>72019</v>
      </c>
      <c r="CQ61" s="15">
        <v>39141</v>
      </c>
      <c r="CR61" s="16">
        <v>3745.3</v>
      </c>
    </row>
    <row r="62" spans="1:96">
      <c r="A62" s="2">
        <v>43648</v>
      </c>
      <c r="B62" s="2">
        <v>43648</v>
      </c>
      <c r="C62">
        <v>-36789.300000000003</v>
      </c>
      <c r="D62">
        <v>0</v>
      </c>
      <c r="E62">
        <v>-36789.300000000003</v>
      </c>
      <c r="J62" s="3">
        <f t="shared" si="4"/>
        <v>-36789.300000000003</v>
      </c>
      <c r="L62" s="3">
        <f t="shared" si="54"/>
        <v>33248943.130000006</v>
      </c>
      <c r="M62" s="4">
        <f t="shared" si="5"/>
        <v>-1.1052573374303242E-3</v>
      </c>
      <c r="N62" s="4">
        <f t="shared" si="6"/>
        <v>-1.2263100000000002E-3</v>
      </c>
      <c r="P62" s="3">
        <f t="shared" si="7"/>
        <v>-545293.55000000005</v>
      </c>
      <c r="Q62" s="3">
        <f t="shared" si="8"/>
        <v>33794236.680000007</v>
      </c>
      <c r="R62" s="6">
        <f t="shared" si="9"/>
        <v>-1.6135696603045747E-2</v>
      </c>
      <c r="S62" s="6">
        <f t="shared" si="10"/>
        <v>-1.6176748562029362E-2</v>
      </c>
      <c r="T62" s="6"/>
      <c r="U62" s="6"/>
      <c r="V62" s="3">
        <f t="shared" si="55"/>
        <v>72507.939760268695</v>
      </c>
      <c r="W62" s="7">
        <f t="shared" si="11"/>
        <v>44.699999999998909</v>
      </c>
      <c r="X62" s="7">
        <f t="shared" si="17"/>
        <v>11910.3</v>
      </c>
      <c r="Y62" s="3">
        <f t="shared" si="18"/>
        <v>30504815.080422096</v>
      </c>
      <c r="Z62" s="3">
        <f t="shared" si="12"/>
        <v>63753758.210422099</v>
      </c>
      <c r="AA62" s="2">
        <f t="shared" si="19"/>
        <v>43648</v>
      </c>
      <c r="AB62" s="7">
        <f t="shared" si="20"/>
        <v>110.82981043333335</v>
      </c>
      <c r="AC62" s="7">
        <f t="shared" si="21"/>
        <v>101.68271693474031</v>
      </c>
      <c r="AD62" s="7">
        <f t="shared" si="22"/>
        <v>106.25626368403682</v>
      </c>
      <c r="AE62" s="7"/>
      <c r="AF62" s="7">
        <f t="shared" si="56"/>
        <v>35718.639760268692</v>
      </c>
      <c r="AG62" s="3">
        <f t="shared" si="23"/>
        <v>33568659.347600639</v>
      </c>
      <c r="AH62" s="7"/>
      <c r="AI62" s="7"/>
      <c r="AJ62" s="7"/>
      <c r="AK62" s="7"/>
      <c r="AL62" s="3">
        <f t="shared" si="25"/>
        <v>43891249.275658198</v>
      </c>
      <c r="AM62" s="3">
        <f t="shared" si="26"/>
        <v>19319716.217600644</v>
      </c>
      <c r="AN62" s="3">
        <f t="shared" si="27"/>
        <v>19322589.9280576</v>
      </c>
      <c r="AO62" s="3">
        <f t="shared" si="28"/>
        <v>3248943.13</v>
      </c>
      <c r="AP62" s="3">
        <f t="shared" si="29"/>
        <v>33248943.130000006</v>
      </c>
      <c r="AQ62" s="7"/>
      <c r="AR62" s="40">
        <f t="shared" si="57"/>
        <v>72507.939760268695</v>
      </c>
      <c r="AS62" s="5">
        <f t="shared" si="15"/>
        <v>-36789.300000000003</v>
      </c>
      <c r="AT62" s="5">
        <f t="shared" si="30"/>
        <v>5467.625899280576</v>
      </c>
      <c r="AU62" s="5">
        <f t="shared" si="31"/>
        <v>41186.265659549266</v>
      </c>
      <c r="AV62" s="5">
        <f t="shared" si="32"/>
        <v>3891249.2756582079</v>
      </c>
      <c r="AW62" s="3"/>
      <c r="AX62" s="4">
        <f t="shared" si="33"/>
        <v>9.3925214315331799E-4</v>
      </c>
      <c r="AY62" s="4">
        <f t="shared" si="34"/>
        <v>3.7671925566342139E-3</v>
      </c>
      <c r="AZ62" s="4">
        <f t="shared" si="35"/>
        <v>2.8304557033682361E-4</v>
      </c>
      <c r="BA62" s="4">
        <f t="shared" si="36"/>
        <v>-1.1052573374303242E-3</v>
      </c>
      <c r="BB62" s="3"/>
      <c r="BC62" s="2">
        <f t="shared" si="37"/>
        <v>43648</v>
      </c>
      <c r="BD62" s="22">
        <f t="shared" si="38"/>
        <v>109.72812318914549</v>
      </c>
      <c r="BE62" s="22">
        <f t="shared" si="39"/>
        <v>101.68271693474023</v>
      </c>
      <c r="BF62" s="22">
        <f t="shared" si="40"/>
        <v>101.69784172661895</v>
      </c>
      <c r="BG62" s="22">
        <f t="shared" si="41"/>
        <v>110.82981043333335</v>
      </c>
      <c r="BH62" s="22"/>
      <c r="BI62" s="3">
        <f t="shared" si="42"/>
        <v>44264719.260876283</v>
      </c>
      <c r="BJ62" s="3">
        <f t="shared" si="43"/>
        <v>19608855.82078338</v>
      </c>
      <c r="BK62" s="3">
        <f t="shared" si="44"/>
        <v>19322589.9280576</v>
      </c>
      <c r="BL62" s="3">
        <f t="shared" si="45"/>
        <v>33794236.680000007</v>
      </c>
      <c r="BM62" s="22"/>
      <c r="BN62" s="3">
        <f t="shared" si="46"/>
        <v>-373469.98521807767</v>
      </c>
      <c r="BO62" s="3">
        <f t="shared" si="47"/>
        <v>-289139.60318273411</v>
      </c>
      <c r="BP62" s="3">
        <f t="shared" si="48"/>
        <v>0</v>
      </c>
      <c r="BQ62" s="3">
        <f t="shared" si="49"/>
        <v>-545293.55000000005</v>
      </c>
      <c r="BR62" s="3"/>
      <c r="BS62" s="22">
        <f t="shared" si="50"/>
        <v>-0.84371931292959101</v>
      </c>
      <c r="BT62" s="22">
        <f t="shared" si="51"/>
        <v>-1.4745358210868975</v>
      </c>
      <c r="BU62" s="22">
        <f t="shared" si="52"/>
        <v>0</v>
      </c>
      <c r="BV62" s="22">
        <f t="shared" si="53"/>
        <v>-1.6135696603045746</v>
      </c>
      <c r="BW62" s="3"/>
      <c r="BX62" s="7"/>
      <c r="BY62" t="str">
        <f t="shared" si="3"/>
        <v>72019</v>
      </c>
      <c r="CQ62" s="15">
        <v>39142</v>
      </c>
      <c r="CR62" s="16">
        <v>3811.2</v>
      </c>
    </row>
    <row r="63" spans="1:96">
      <c r="A63" s="2">
        <v>43649</v>
      </c>
      <c r="B63" s="2">
        <v>43649</v>
      </c>
      <c r="C63">
        <v>340340.94</v>
      </c>
      <c r="D63">
        <v>0</v>
      </c>
      <c r="E63">
        <v>340340.94</v>
      </c>
      <c r="J63" s="3">
        <f t="shared" si="4"/>
        <v>340340.94</v>
      </c>
      <c r="L63" s="3">
        <f t="shared" si="54"/>
        <v>33589284.070000008</v>
      </c>
      <c r="M63" s="4">
        <f t="shared" si="5"/>
        <v>1.0236143105941784E-2</v>
      </c>
      <c r="N63" s="4">
        <f t="shared" si="6"/>
        <v>1.1344698E-2</v>
      </c>
      <c r="P63" s="3">
        <f t="shared" si="7"/>
        <v>-204952.61000000004</v>
      </c>
      <c r="Q63" s="3">
        <f t="shared" si="8"/>
        <v>33794236.680000007</v>
      </c>
      <c r="R63" s="6">
        <f t="shared" si="9"/>
        <v>-6.0647207966467971E-3</v>
      </c>
      <c r="S63" s="6">
        <f t="shared" si="10"/>
        <v>-5.9406054560875773E-3</v>
      </c>
      <c r="T63" s="6"/>
      <c r="U63" s="6"/>
      <c r="V63" s="3">
        <f t="shared" si="55"/>
        <v>10462.555066080475</v>
      </c>
      <c r="W63" s="7">
        <f t="shared" si="11"/>
        <v>6.4500000000007276</v>
      </c>
      <c r="X63" s="7">
        <f t="shared" si="17"/>
        <v>11916.75</v>
      </c>
      <c r="Y63" s="3">
        <f t="shared" si="18"/>
        <v>30521334.904210646</v>
      </c>
      <c r="Z63" s="3">
        <f t="shared" si="12"/>
        <v>64110618.97421065</v>
      </c>
      <c r="AA63" s="2">
        <f t="shared" si="19"/>
        <v>43649</v>
      </c>
      <c r="AB63" s="7">
        <f t="shared" si="20"/>
        <v>111.96428023333335</v>
      </c>
      <c r="AC63" s="7">
        <f t="shared" si="21"/>
        <v>101.73778301403549</v>
      </c>
      <c r="AD63" s="7">
        <f t="shared" si="22"/>
        <v>106.85103162368441</v>
      </c>
      <c r="AE63" s="7"/>
      <c r="AF63" s="7">
        <f t="shared" si="56"/>
        <v>350803.49506608048</v>
      </c>
      <c r="AG63" s="3">
        <f t="shared" si="23"/>
        <v>33919462.842666723</v>
      </c>
      <c r="AH63" s="7"/>
      <c r="AI63" s="7"/>
      <c r="AJ63" s="7"/>
      <c r="AK63" s="7"/>
      <c r="AL63" s="3">
        <f t="shared" si="25"/>
        <v>44247520.396623559</v>
      </c>
      <c r="AM63" s="3">
        <f t="shared" si="26"/>
        <v>19330178.772666723</v>
      </c>
      <c r="AN63" s="3">
        <f t="shared" si="27"/>
        <v>19328057.553956881</v>
      </c>
      <c r="AO63" s="3">
        <f t="shared" si="28"/>
        <v>3589284.07</v>
      </c>
      <c r="AP63" s="3">
        <f t="shared" si="29"/>
        <v>33589284.070000008</v>
      </c>
      <c r="AQ63" s="7"/>
      <c r="AR63" s="40">
        <f t="shared" si="57"/>
        <v>10462.555066080475</v>
      </c>
      <c r="AS63" s="5">
        <f t="shared" si="15"/>
        <v>340340.94</v>
      </c>
      <c r="AT63" s="5">
        <f t="shared" si="30"/>
        <v>5467.625899280576</v>
      </c>
      <c r="AU63" s="5">
        <f t="shared" si="31"/>
        <v>356271.12096536107</v>
      </c>
      <c r="AV63" s="5">
        <f t="shared" si="32"/>
        <v>4247520.3966235686</v>
      </c>
      <c r="AW63" s="3"/>
      <c r="AX63" s="4">
        <f t="shared" si="33"/>
        <v>8.1171332975237664E-3</v>
      </c>
      <c r="AY63" s="4">
        <f t="shared" si="34"/>
        <v>5.4154807183704281E-4</v>
      </c>
      <c r="AZ63" s="4">
        <f t="shared" si="35"/>
        <v>2.8296547821165754E-4</v>
      </c>
      <c r="BA63" s="4">
        <f t="shared" si="36"/>
        <v>1.0236143105941784E-2</v>
      </c>
      <c r="BB63" s="3"/>
      <c r="BC63" s="2">
        <f t="shared" si="37"/>
        <v>43649</v>
      </c>
      <c r="BD63" s="22">
        <f t="shared" si="38"/>
        <v>110.6188009915589</v>
      </c>
      <c r="BE63" s="22">
        <f t="shared" si="39"/>
        <v>101.73778301403537</v>
      </c>
      <c r="BF63" s="22">
        <f t="shared" si="40"/>
        <v>101.7266187050362</v>
      </c>
      <c r="BG63" s="22">
        <f t="shared" si="41"/>
        <v>111.96428023333335</v>
      </c>
      <c r="BH63" s="22"/>
      <c r="BI63" s="3">
        <f t="shared" si="42"/>
        <v>44264719.260876283</v>
      </c>
      <c r="BJ63" s="3">
        <f t="shared" si="43"/>
        <v>19608855.82078338</v>
      </c>
      <c r="BK63" s="3">
        <f t="shared" si="44"/>
        <v>19328057.553956881</v>
      </c>
      <c r="BL63" s="3">
        <f t="shared" si="45"/>
        <v>33794236.680000007</v>
      </c>
      <c r="BM63" s="22"/>
      <c r="BN63" s="3">
        <f t="shared" si="46"/>
        <v>-17198.864252716594</v>
      </c>
      <c r="BO63" s="3">
        <f t="shared" si="47"/>
        <v>-278677.04811665363</v>
      </c>
      <c r="BP63" s="3">
        <f t="shared" si="48"/>
        <v>0</v>
      </c>
      <c r="BQ63" s="3">
        <f t="shared" si="49"/>
        <v>-204952.61000000004</v>
      </c>
      <c r="BR63" s="3"/>
      <c r="BS63" s="22">
        <f t="shared" si="50"/>
        <v>-3.8854565305959016E-2</v>
      </c>
      <c r="BT63" s="22">
        <f t="shared" si="51"/>
        <v>-1.4211795459339573</v>
      </c>
      <c r="BU63" s="22">
        <f t="shared" si="52"/>
        <v>0</v>
      </c>
      <c r="BV63" s="22">
        <f t="shared" si="53"/>
        <v>-0.60647207966467975</v>
      </c>
      <c r="BW63" s="3"/>
      <c r="BX63" s="7"/>
      <c r="BY63" t="str">
        <f t="shared" si="3"/>
        <v>72019</v>
      </c>
      <c r="CQ63" s="15">
        <v>39143</v>
      </c>
      <c r="CR63" s="16">
        <v>3726.75</v>
      </c>
    </row>
    <row r="64" spans="1:96">
      <c r="A64" s="2">
        <v>43650</v>
      </c>
      <c r="B64" s="2">
        <v>43650</v>
      </c>
      <c r="C64">
        <v>232025.75</v>
      </c>
      <c r="D64">
        <v>0</v>
      </c>
      <c r="E64">
        <v>232025.75</v>
      </c>
      <c r="J64" s="3">
        <f t="shared" si="4"/>
        <v>232025.75</v>
      </c>
      <c r="L64" s="3">
        <f t="shared" si="54"/>
        <v>33821309.820000008</v>
      </c>
      <c r="M64" s="4">
        <f t="shared" si="5"/>
        <v>6.9077313323040396E-3</v>
      </c>
      <c r="N64" s="4">
        <f t="shared" si="6"/>
        <v>7.7341916666666668E-3</v>
      </c>
      <c r="P64" s="3">
        <f t="shared" si="7"/>
        <v>0</v>
      </c>
      <c r="Q64" s="3">
        <f t="shared" si="8"/>
        <v>33821309.820000008</v>
      </c>
      <c r="R64" s="6">
        <f t="shared" si="9"/>
        <v>0</v>
      </c>
      <c r="S64" s="6">
        <f t="shared" si="10"/>
        <v>0</v>
      </c>
      <c r="T64" s="6"/>
      <c r="U64" s="6"/>
      <c r="V64" s="3">
        <f t="shared" si="55"/>
        <v>48663.046818973467</v>
      </c>
      <c r="W64" s="7">
        <f t="shared" si="11"/>
        <v>30</v>
      </c>
      <c r="X64" s="7">
        <f t="shared" si="17"/>
        <v>11946.75</v>
      </c>
      <c r="Y64" s="3">
        <f t="shared" si="18"/>
        <v>30598171.293924816</v>
      </c>
      <c r="Z64" s="3">
        <f t="shared" si="12"/>
        <v>64419481.113924824</v>
      </c>
      <c r="AA64" s="2">
        <f t="shared" si="19"/>
        <v>43650</v>
      </c>
      <c r="AB64" s="7">
        <f t="shared" si="20"/>
        <v>112.73769940000003</v>
      </c>
      <c r="AC64" s="7">
        <f t="shared" si="21"/>
        <v>101.99390431308272</v>
      </c>
      <c r="AD64" s="7">
        <f t="shared" si="22"/>
        <v>107.36580185654137</v>
      </c>
      <c r="AE64" s="7"/>
      <c r="AF64" s="7">
        <f t="shared" si="56"/>
        <v>280688.7968189735</v>
      </c>
      <c r="AG64" s="3">
        <f t="shared" si="23"/>
        <v>34200151.639485694</v>
      </c>
      <c r="AH64" s="7"/>
      <c r="AI64" s="7"/>
      <c r="AJ64" s="7"/>
      <c r="AK64" s="7"/>
      <c r="AL64" s="3">
        <f t="shared" si="25"/>
        <v>44533676.819341816</v>
      </c>
      <c r="AM64" s="3">
        <f t="shared" si="26"/>
        <v>19378841.819485694</v>
      </c>
      <c r="AN64" s="3">
        <f t="shared" si="27"/>
        <v>19333525.179856163</v>
      </c>
      <c r="AO64" s="3">
        <f t="shared" si="28"/>
        <v>3821309.82</v>
      </c>
      <c r="AP64" s="3">
        <f t="shared" si="29"/>
        <v>33821309.820000008</v>
      </c>
      <c r="AQ64" s="7"/>
      <c r="AR64" s="40">
        <f t="shared" si="57"/>
        <v>48663.046818973467</v>
      </c>
      <c r="AS64" s="5">
        <f t="shared" si="15"/>
        <v>232025.75</v>
      </c>
      <c r="AT64" s="5">
        <f t="shared" si="30"/>
        <v>5467.625899280576</v>
      </c>
      <c r="AU64" s="5">
        <f t="shared" si="31"/>
        <v>286156.42271825409</v>
      </c>
      <c r="AV64" s="5">
        <f t="shared" si="32"/>
        <v>4533676.8193418225</v>
      </c>
      <c r="AW64" s="3"/>
      <c r="AX64" s="4">
        <f t="shared" si="33"/>
        <v>6.4671742089323974E-3</v>
      </c>
      <c r="AY64" s="4">
        <f t="shared" si="34"/>
        <v>2.5174649128327791E-3</v>
      </c>
      <c r="AZ64" s="4">
        <f t="shared" si="35"/>
        <v>2.8288543140028222E-4</v>
      </c>
      <c r="BA64" s="4">
        <f t="shared" si="36"/>
        <v>6.9077313323040396E-3</v>
      </c>
      <c r="BB64" s="3"/>
      <c r="BC64" s="2">
        <f t="shared" si="37"/>
        <v>43650</v>
      </c>
      <c r="BD64" s="22">
        <f t="shared" si="38"/>
        <v>111.33419204835452</v>
      </c>
      <c r="BE64" s="22">
        <f t="shared" si="39"/>
        <v>101.9939043130826</v>
      </c>
      <c r="BF64" s="22">
        <f t="shared" si="40"/>
        <v>101.75539568345349</v>
      </c>
      <c r="BG64" s="22">
        <f t="shared" si="41"/>
        <v>112.73769940000003</v>
      </c>
      <c r="BH64" s="22"/>
      <c r="BI64" s="3">
        <f t="shared" si="42"/>
        <v>44533676.819341816</v>
      </c>
      <c r="BJ64" s="3">
        <f t="shared" si="43"/>
        <v>19608855.82078338</v>
      </c>
      <c r="BK64" s="3">
        <f t="shared" si="44"/>
        <v>19333525.179856163</v>
      </c>
      <c r="BL64" s="3">
        <f t="shared" si="45"/>
        <v>33821309.820000008</v>
      </c>
      <c r="BM64" s="22"/>
      <c r="BN64" s="3">
        <f t="shared" si="46"/>
        <v>0</v>
      </c>
      <c r="BO64" s="3">
        <f t="shared" si="47"/>
        <v>-230014.00129768017</v>
      </c>
      <c r="BP64" s="3">
        <f t="shared" si="48"/>
        <v>0</v>
      </c>
      <c r="BQ64" s="3">
        <f t="shared" si="49"/>
        <v>0</v>
      </c>
      <c r="BR64" s="3"/>
      <c r="BS64" s="22">
        <f t="shared" si="50"/>
        <v>0</v>
      </c>
      <c r="BT64" s="22">
        <f t="shared" si="51"/>
        <v>-1.173010824292404</v>
      </c>
      <c r="BU64" s="22">
        <f t="shared" si="52"/>
        <v>0</v>
      </c>
      <c r="BV64" s="22">
        <f t="shared" si="53"/>
        <v>0</v>
      </c>
      <c r="BW64" s="3"/>
      <c r="BX64" s="7"/>
      <c r="BY64" t="str">
        <f t="shared" si="3"/>
        <v>72019</v>
      </c>
      <c r="CQ64" s="15">
        <v>39144</v>
      </c>
      <c r="CR64" s="16">
        <v>3726.75</v>
      </c>
    </row>
    <row r="65" spans="1:96">
      <c r="A65" s="2">
        <v>43651</v>
      </c>
      <c r="B65" s="2">
        <v>43651</v>
      </c>
      <c r="C65">
        <v>26648.5</v>
      </c>
      <c r="D65">
        <v>0</v>
      </c>
      <c r="E65">
        <v>26648.5</v>
      </c>
      <c r="J65" s="3">
        <f t="shared" si="4"/>
        <v>26648.5</v>
      </c>
      <c r="L65" s="3">
        <f t="shared" si="54"/>
        <v>33847958.320000008</v>
      </c>
      <c r="M65" s="4">
        <f t="shared" si="5"/>
        <v>7.8792040112655797E-4</v>
      </c>
      <c r="N65" s="4">
        <f t="shared" si="6"/>
        <v>8.8828333333333329E-4</v>
      </c>
      <c r="P65" s="3">
        <f t="shared" si="7"/>
        <v>0</v>
      </c>
      <c r="Q65" s="3">
        <f t="shared" si="8"/>
        <v>33847958.320000008</v>
      </c>
      <c r="R65" s="6">
        <f t="shared" si="9"/>
        <v>0</v>
      </c>
      <c r="S65" s="6">
        <f t="shared" si="10"/>
        <v>0</v>
      </c>
      <c r="T65" s="6"/>
      <c r="U65" s="6"/>
      <c r="V65" s="3">
        <f t="shared" si="55"/>
        <v>-219956.97162176066</v>
      </c>
      <c r="W65" s="7">
        <f t="shared" si="11"/>
        <v>-135.60000000000036</v>
      </c>
      <c r="X65" s="7">
        <f t="shared" si="17"/>
        <v>11811.15</v>
      </c>
      <c r="Y65" s="3">
        <f t="shared" si="18"/>
        <v>30250870.812416773</v>
      </c>
      <c r="Z65" s="3">
        <f t="shared" si="12"/>
        <v>64098829.132416785</v>
      </c>
      <c r="AA65" s="2">
        <f t="shared" si="19"/>
        <v>43651</v>
      </c>
      <c r="AB65" s="7">
        <f t="shared" si="20"/>
        <v>112.82652773333335</v>
      </c>
      <c r="AC65" s="7">
        <f t="shared" si="21"/>
        <v>100.83623604138924</v>
      </c>
      <c r="AD65" s="7">
        <f t="shared" si="22"/>
        <v>106.8313818873613</v>
      </c>
      <c r="AE65" s="7"/>
      <c r="AF65" s="7">
        <f t="shared" si="56"/>
        <v>-193308.47162176066</v>
      </c>
      <c r="AG65" s="3">
        <f t="shared" si="23"/>
        <v>34006843.167863935</v>
      </c>
      <c r="AH65" s="7"/>
      <c r="AI65" s="7"/>
      <c r="AJ65" s="7"/>
      <c r="AK65" s="7"/>
      <c r="AL65" s="3">
        <f t="shared" si="25"/>
        <v>44345835.973619334</v>
      </c>
      <c r="AM65" s="3">
        <f t="shared" si="26"/>
        <v>19158884.847863935</v>
      </c>
      <c r="AN65" s="3">
        <f t="shared" si="27"/>
        <v>19338992.805755444</v>
      </c>
      <c r="AO65" s="3">
        <f t="shared" si="28"/>
        <v>3847958.32</v>
      </c>
      <c r="AP65" s="3">
        <f t="shared" si="29"/>
        <v>33847958.320000008</v>
      </c>
      <c r="AQ65" s="7"/>
      <c r="AR65" s="40">
        <f t="shared" si="57"/>
        <v>-219956.97162176066</v>
      </c>
      <c r="AS65" s="5">
        <f t="shared" si="15"/>
        <v>26648.5</v>
      </c>
      <c r="AT65" s="5">
        <f t="shared" si="30"/>
        <v>5467.625899280576</v>
      </c>
      <c r="AU65" s="5">
        <f t="shared" si="31"/>
        <v>-187840.84572248009</v>
      </c>
      <c r="AV65" s="5">
        <f t="shared" si="32"/>
        <v>4345835.9736193428</v>
      </c>
      <c r="AW65" s="3"/>
      <c r="AX65" s="4">
        <f t="shared" si="33"/>
        <v>-4.2179505295394173E-3</v>
      </c>
      <c r="AY65" s="4">
        <f t="shared" si="34"/>
        <v>-1.1350367254692737E-2</v>
      </c>
      <c r="AZ65" s="4">
        <f t="shared" si="35"/>
        <v>2.8280542986425271E-4</v>
      </c>
      <c r="BA65" s="4">
        <f t="shared" si="36"/>
        <v>7.8792040112655797E-4</v>
      </c>
      <c r="BB65" s="3"/>
      <c r="BC65" s="2">
        <f t="shared" si="37"/>
        <v>43651</v>
      </c>
      <c r="BD65" s="22">
        <f t="shared" si="38"/>
        <v>110.86458993404833</v>
      </c>
      <c r="BE65" s="22">
        <f t="shared" si="39"/>
        <v>100.83623604138914</v>
      </c>
      <c r="BF65" s="22">
        <f t="shared" si="40"/>
        <v>101.78417266187077</v>
      </c>
      <c r="BG65" s="22">
        <f t="shared" si="41"/>
        <v>112.82652773333335</v>
      </c>
      <c r="BH65" s="22"/>
      <c r="BI65" s="3">
        <f t="shared" si="42"/>
        <v>44533676.819341816</v>
      </c>
      <c r="BJ65" s="3">
        <f t="shared" si="43"/>
        <v>19608855.82078338</v>
      </c>
      <c r="BK65" s="3">
        <f t="shared" si="44"/>
        <v>19338992.805755444</v>
      </c>
      <c r="BL65" s="3">
        <f t="shared" si="45"/>
        <v>33847958.320000008</v>
      </c>
      <c r="BM65" s="22"/>
      <c r="BN65" s="3">
        <f t="shared" si="46"/>
        <v>-187840.84572248009</v>
      </c>
      <c r="BO65" s="3">
        <f t="shared" si="47"/>
        <v>-449970.97291944083</v>
      </c>
      <c r="BP65" s="3">
        <f t="shared" si="48"/>
        <v>0</v>
      </c>
      <c r="BQ65" s="3">
        <f t="shared" si="49"/>
        <v>0</v>
      </c>
      <c r="BR65" s="3"/>
      <c r="BS65" s="22">
        <f t="shared" si="50"/>
        <v>-0.42179505295394171</v>
      </c>
      <c r="BT65" s="22">
        <f t="shared" si="51"/>
        <v>-2.2947334461122288</v>
      </c>
      <c r="BU65" s="22">
        <f t="shared" si="52"/>
        <v>0</v>
      </c>
      <c r="BV65" s="22">
        <f t="shared" si="53"/>
        <v>0</v>
      </c>
      <c r="BW65" s="3"/>
      <c r="BX65" s="7"/>
      <c r="BY65" t="str">
        <f t="shared" si="3"/>
        <v>72019</v>
      </c>
      <c r="CQ65" s="15">
        <v>39145</v>
      </c>
      <c r="CR65" s="16">
        <v>3726.75</v>
      </c>
    </row>
    <row r="66" spans="1:96">
      <c r="A66" s="2">
        <v>43654</v>
      </c>
      <c r="B66" s="2">
        <v>43654</v>
      </c>
      <c r="C66">
        <v>482883</v>
      </c>
      <c r="D66">
        <v>0</v>
      </c>
      <c r="E66">
        <v>482883</v>
      </c>
      <c r="J66" s="3">
        <f t="shared" si="4"/>
        <v>482883</v>
      </c>
      <c r="L66" s="3">
        <f t="shared" si="54"/>
        <v>34330841.320000008</v>
      </c>
      <c r="M66" s="4">
        <f t="shared" si="5"/>
        <v>1.4266237137105996E-2</v>
      </c>
      <c r="N66" s="4">
        <f t="shared" si="6"/>
        <v>1.6096099999999999E-2</v>
      </c>
      <c r="P66" s="3">
        <f t="shared" si="7"/>
        <v>0</v>
      </c>
      <c r="Q66" s="3">
        <f t="shared" si="8"/>
        <v>34330841.320000008</v>
      </c>
      <c r="R66" s="6">
        <f t="shared" si="9"/>
        <v>0</v>
      </c>
      <c r="S66" s="6">
        <f t="shared" si="10"/>
        <v>0</v>
      </c>
      <c r="T66" s="6"/>
      <c r="U66" s="6"/>
      <c r="V66" s="3">
        <f t="shared" si="55"/>
        <v>-409661.74913772376</v>
      </c>
      <c r="W66" s="7">
        <f t="shared" si="11"/>
        <v>-252.54999999999927</v>
      </c>
      <c r="X66" s="7">
        <f t="shared" si="17"/>
        <v>11558.6</v>
      </c>
      <c r="Y66" s="3">
        <f t="shared" si="18"/>
        <v>29604036.471672997</v>
      </c>
      <c r="Z66" s="3">
        <f t="shared" si="12"/>
        <v>63934877.791673005</v>
      </c>
      <c r="AA66" s="2">
        <f t="shared" si="19"/>
        <v>43654</v>
      </c>
      <c r="AB66" s="7">
        <f t="shared" si="20"/>
        <v>114.43613773333337</v>
      </c>
      <c r="AC66" s="7">
        <f t="shared" si="21"/>
        <v>98.680121572243323</v>
      </c>
      <c r="AD66" s="7">
        <f t="shared" si="22"/>
        <v>106.55812965278835</v>
      </c>
      <c r="AE66" s="7"/>
      <c r="AF66" s="7">
        <f t="shared" si="56"/>
        <v>73221.25086227624</v>
      </c>
      <c r="AG66" s="3">
        <f t="shared" si="23"/>
        <v>34080064.418726213</v>
      </c>
      <c r="AH66" s="7"/>
      <c r="AI66" s="7"/>
      <c r="AJ66" s="7"/>
      <c r="AK66" s="7"/>
      <c r="AL66" s="3">
        <f t="shared" si="25"/>
        <v>44424524.85038089</v>
      </c>
      <c r="AM66" s="3">
        <f t="shared" si="26"/>
        <v>18749223.098726213</v>
      </c>
      <c r="AN66" s="3">
        <f t="shared" si="27"/>
        <v>19344460.431654725</v>
      </c>
      <c r="AO66" s="3">
        <f t="shared" si="28"/>
        <v>4330841.32</v>
      </c>
      <c r="AP66" s="3">
        <f t="shared" si="29"/>
        <v>34330841.320000008</v>
      </c>
      <c r="AQ66" s="7"/>
      <c r="AR66" s="40">
        <f t="shared" si="57"/>
        <v>-409661.74913772376</v>
      </c>
      <c r="AS66" s="5">
        <f t="shared" si="15"/>
        <v>482883</v>
      </c>
      <c r="AT66" s="5">
        <f t="shared" si="30"/>
        <v>5467.625899280576</v>
      </c>
      <c r="AU66" s="5">
        <f t="shared" si="31"/>
        <v>78688.876761556821</v>
      </c>
      <c r="AV66" s="5">
        <f t="shared" si="32"/>
        <v>4424524.8503808994</v>
      </c>
      <c r="AW66" s="3"/>
      <c r="AX66" s="4">
        <f t="shared" si="33"/>
        <v>1.7744366530460186E-3</v>
      </c>
      <c r="AY66" s="4">
        <f t="shared" si="34"/>
        <v>-2.1382337875651351E-2</v>
      </c>
      <c r="AZ66" s="4">
        <f t="shared" si="35"/>
        <v>2.8272547356516755E-4</v>
      </c>
      <c r="BA66" s="4">
        <f t="shared" si="36"/>
        <v>1.4266237137105996E-2</v>
      </c>
      <c r="BB66" s="3"/>
      <c r="BC66" s="2">
        <f t="shared" si="37"/>
        <v>43654</v>
      </c>
      <c r="BD66" s="22">
        <f t="shared" si="38"/>
        <v>111.06131212595223</v>
      </c>
      <c r="BE66" s="22">
        <f t="shared" si="39"/>
        <v>98.680121572243223</v>
      </c>
      <c r="BF66" s="22">
        <f t="shared" si="40"/>
        <v>101.81294964028802</v>
      </c>
      <c r="BG66" s="22">
        <f t="shared" si="41"/>
        <v>114.43613773333337</v>
      </c>
      <c r="BH66" s="22"/>
      <c r="BI66" s="3">
        <f t="shared" si="42"/>
        <v>44533676.819341816</v>
      </c>
      <c r="BJ66" s="3">
        <f t="shared" si="43"/>
        <v>19608855.82078338</v>
      </c>
      <c r="BK66" s="3">
        <f t="shared" si="44"/>
        <v>19344460.431654725</v>
      </c>
      <c r="BL66" s="3">
        <f t="shared" si="45"/>
        <v>34330841.320000008</v>
      </c>
      <c r="BM66" s="22"/>
      <c r="BN66" s="3">
        <f t="shared" si="46"/>
        <v>-109151.96896092327</v>
      </c>
      <c r="BO66" s="3">
        <f t="shared" si="47"/>
        <v>-859632.72205716465</v>
      </c>
      <c r="BP66" s="3">
        <f t="shared" si="48"/>
        <v>0</v>
      </c>
      <c r="BQ66" s="3">
        <f t="shared" si="49"/>
        <v>0</v>
      </c>
      <c r="BR66" s="3"/>
      <c r="BS66" s="22">
        <f t="shared" si="50"/>
        <v>-0.24509983625137485</v>
      </c>
      <c r="BT66" s="22">
        <f t="shared" si="51"/>
        <v>-4.3839004677980338</v>
      </c>
      <c r="BU66" s="22">
        <f t="shared" si="52"/>
        <v>0</v>
      </c>
      <c r="BV66" s="22">
        <f t="shared" si="53"/>
        <v>0</v>
      </c>
      <c r="BW66" s="3"/>
      <c r="BX66" s="7"/>
      <c r="BY66" t="str">
        <f t="shared" si="3"/>
        <v>72019</v>
      </c>
      <c r="CQ66" s="15">
        <v>39146</v>
      </c>
      <c r="CR66" s="16">
        <v>3576.5</v>
      </c>
    </row>
    <row r="67" spans="1:96">
      <c r="A67" s="2">
        <v>43655</v>
      </c>
      <c r="B67" s="2">
        <v>43655</v>
      </c>
      <c r="C67">
        <v>481712.25</v>
      </c>
      <c r="D67">
        <v>0</v>
      </c>
      <c r="E67">
        <v>481712.25</v>
      </c>
      <c r="J67" s="3">
        <f t="shared" si="4"/>
        <v>481712.25</v>
      </c>
      <c r="L67" s="3">
        <f t="shared" si="54"/>
        <v>34812553.570000008</v>
      </c>
      <c r="M67" s="4">
        <f t="shared" si="5"/>
        <v>1.403147232862512E-2</v>
      </c>
      <c r="N67" s="4">
        <f t="shared" si="6"/>
        <v>1.6057075000000001E-2</v>
      </c>
      <c r="P67" s="3">
        <f t="shared" si="7"/>
        <v>0</v>
      </c>
      <c r="Q67" s="3">
        <f t="shared" si="8"/>
        <v>34812553.570000008</v>
      </c>
      <c r="R67" s="6">
        <f t="shared" si="9"/>
        <v>0</v>
      </c>
      <c r="S67" s="6">
        <f t="shared" si="10"/>
        <v>0</v>
      </c>
      <c r="T67" s="6"/>
      <c r="U67" s="6"/>
      <c r="V67" s="3">
        <f t="shared" si="55"/>
        <v>-4379.6742137087922</v>
      </c>
      <c r="W67" s="7">
        <f t="shared" si="11"/>
        <v>-2.7000000000007276</v>
      </c>
      <c r="X67" s="7">
        <f t="shared" si="17"/>
        <v>11555.9</v>
      </c>
      <c r="Y67" s="3">
        <f t="shared" si="18"/>
        <v>29597121.19659872</v>
      </c>
      <c r="Z67" s="3">
        <f t="shared" si="12"/>
        <v>64409674.766598731</v>
      </c>
      <c r="AA67" s="2">
        <f t="shared" si="19"/>
        <v>43655</v>
      </c>
      <c r="AB67" s="7">
        <f t="shared" si="20"/>
        <v>116.04184523333336</v>
      </c>
      <c r="AC67" s="7">
        <f t="shared" si="21"/>
        <v>98.657070655329065</v>
      </c>
      <c r="AD67" s="7">
        <f t="shared" si="22"/>
        <v>107.34945794433122</v>
      </c>
      <c r="AE67" s="7"/>
      <c r="AF67" s="7">
        <f t="shared" si="56"/>
        <v>477332.57578629121</v>
      </c>
      <c r="AG67" s="3">
        <f t="shared" si="23"/>
        <v>34557396.994512506</v>
      </c>
      <c r="AH67" s="7"/>
      <c r="AI67" s="7"/>
      <c r="AJ67" s="7"/>
      <c r="AK67" s="7"/>
      <c r="AL67" s="3">
        <f t="shared" si="25"/>
        <v>44907325.05206646</v>
      </c>
      <c r="AM67" s="3">
        <f t="shared" si="26"/>
        <v>18744843.424512506</v>
      </c>
      <c r="AN67" s="3">
        <f t="shared" si="27"/>
        <v>19349928.057554007</v>
      </c>
      <c r="AO67" s="3">
        <f t="shared" si="28"/>
        <v>4812553.57</v>
      </c>
      <c r="AP67" s="3">
        <f t="shared" si="29"/>
        <v>34812553.570000008</v>
      </c>
      <c r="AQ67" s="7"/>
      <c r="AR67" s="40">
        <f t="shared" si="57"/>
        <v>-4379.6742137087922</v>
      </c>
      <c r="AS67" s="5">
        <f t="shared" si="15"/>
        <v>481712.25</v>
      </c>
      <c r="AT67" s="5">
        <f t="shared" si="30"/>
        <v>5467.625899280576</v>
      </c>
      <c r="AU67" s="5">
        <f t="shared" si="31"/>
        <v>482800.20168557181</v>
      </c>
      <c r="AV67" s="5">
        <f t="shared" si="32"/>
        <v>4907325.0520664714</v>
      </c>
      <c r="AW67" s="3"/>
      <c r="AX67" s="4">
        <f t="shared" si="33"/>
        <v>1.0867875420426299E-2</v>
      </c>
      <c r="AY67" s="4">
        <f t="shared" si="34"/>
        <v>-2.3359230356623893E-4</v>
      </c>
      <c r="AZ67" s="4">
        <f t="shared" si="35"/>
        <v>2.8264556246466863E-4</v>
      </c>
      <c r="BA67" s="4">
        <f t="shared" si="36"/>
        <v>1.403147232862512E-2</v>
      </c>
      <c r="BB67" s="3"/>
      <c r="BC67" s="2">
        <f t="shared" si="37"/>
        <v>43655</v>
      </c>
      <c r="BD67" s="22">
        <f t="shared" si="38"/>
        <v>112.26831263016615</v>
      </c>
      <c r="BE67" s="22">
        <f t="shared" si="39"/>
        <v>98.657070655328965</v>
      </c>
      <c r="BF67" s="22">
        <f t="shared" si="40"/>
        <v>101.84172661870529</v>
      </c>
      <c r="BG67" s="22">
        <f t="shared" si="41"/>
        <v>116.04184523333336</v>
      </c>
      <c r="BH67" s="22"/>
      <c r="BI67" s="3">
        <f t="shared" si="42"/>
        <v>44907325.05206646</v>
      </c>
      <c r="BJ67" s="3">
        <f t="shared" si="43"/>
        <v>19608855.82078338</v>
      </c>
      <c r="BK67" s="3">
        <f t="shared" si="44"/>
        <v>19349928.057554007</v>
      </c>
      <c r="BL67" s="3">
        <f t="shared" si="45"/>
        <v>34812553.570000008</v>
      </c>
      <c r="BM67" s="22"/>
      <c r="BN67" s="3">
        <f t="shared" si="46"/>
        <v>0</v>
      </c>
      <c r="BO67" s="3">
        <f t="shared" si="47"/>
        <v>-864012.39627087349</v>
      </c>
      <c r="BP67" s="3">
        <f t="shared" si="48"/>
        <v>0</v>
      </c>
      <c r="BQ67" s="3">
        <f t="shared" si="49"/>
        <v>0</v>
      </c>
      <c r="BR67" s="3"/>
      <c r="BS67" s="22">
        <f t="shared" si="50"/>
        <v>0</v>
      </c>
      <c r="BT67" s="22">
        <f t="shared" si="51"/>
        <v>-4.4062356527457807</v>
      </c>
      <c r="BU67" s="22">
        <f t="shared" si="52"/>
        <v>0</v>
      </c>
      <c r="BV67" s="22">
        <f t="shared" si="53"/>
        <v>0</v>
      </c>
      <c r="BW67" s="3"/>
      <c r="BX67" s="7"/>
      <c r="BY67" t="str">
        <f t="shared" ref="BY67:BY130" si="58">+MONTH(BC67)&amp;YEAR(BC67)</f>
        <v>72019</v>
      </c>
      <c r="CQ67" s="15">
        <v>39147</v>
      </c>
      <c r="CR67" s="16">
        <v>3655.65</v>
      </c>
    </row>
    <row r="68" spans="1:96">
      <c r="A68" s="2">
        <v>43656</v>
      </c>
      <c r="B68" s="2">
        <v>43656</v>
      </c>
      <c r="C68">
        <v>-148300</v>
      </c>
      <c r="D68">
        <v>0</v>
      </c>
      <c r="E68">
        <v>-148300</v>
      </c>
      <c r="J68" s="3">
        <f t="shared" ref="J68:J131" si="59">+C68+D68-D67</f>
        <v>-148300</v>
      </c>
      <c r="L68" s="3">
        <f t="shared" si="54"/>
        <v>34664253.570000008</v>
      </c>
      <c r="M68" s="4">
        <f t="shared" ref="M68:M131" si="60">+J68/L67</f>
        <v>-4.2599575380703669E-3</v>
      </c>
      <c r="N68" s="4">
        <f t="shared" ref="N68:N131" si="61">+J68/$L$2</f>
        <v>-4.9433333333333334E-3</v>
      </c>
      <c r="P68" s="3">
        <f t="shared" ref="P68:P131" si="62">+MIN(J68+P67,0)</f>
        <v>-148300</v>
      </c>
      <c r="Q68" s="3">
        <f t="shared" ref="Q68:Q131" si="63">+MAX(L68,Q67)</f>
        <v>34812553.570000008</v>
      </c>
      <c r="R68" s="6">
        <f t="shared" ref="R68:R131" si="64">+P68/Q68</f>
        <v>-4.2599575380703669E-3</v>
      </c>
      <c r="S68" s="6">
        <f t="shared" ref="S68:S131" si="65">+MIN(M68+S67,0)</f>
        <v>-4.2599575380703669E-3</v>
      </c>
      <c r="T68" s="6"/>
      <c r="U68" s="6"/>
      <c r="V68" s="3">
        <f t="shared" si="55"/>
        <v>-92459.788956049582</v>
      </c>
      <c r="W68" s="7">
        <f t="shared" ref="W68:W131" si="66">+X68-X67</f>
        <v>-57</v>
      </c>
      <c r="X68" s="7">
        <f t="shared" si="17"/>
        <v>11498.9</v>
      </c>
      <c r="Y68" s="3">
        <f t="shared" si="18"/>
        <v>29451132.056141801</v>
      </c>
      <c r="Z68" s="3">
        <f t="shared" ref="Z68:Z131" si="67">+Y68+L68</f>
        <v>64115385.626141809</v>
      </c>
      <c r="AA68" s="2">
        <f t="shared" si="19"/>
        <v>43656</v>
      </c>
      <c r="AB68" s="7">
        <f t="shared" si="20"/>
        <v>115.54751190000003</v>
      </c>
      <c r="AC68" s="7">
        <f t="shared" si="21"/>
        <v>98.170440187139334</v>
      </c>
      <c r="AD68" s="7">
        <f t="shared" si="22"/>
        <v>106.85897604356968</v>
      </c>
      <c r="AE68" s="7"/>
      <c r="AF68" s="7">
        <f t="shared" si="56"/>
        <v>-240759.7889560496</v>
      </c>
      <c r="AG68" s="3">
        <f t="shared" si="23"/>
        <v>34316637.20555646</v>
      </c>
      <c r="AH68" s="7"/>
      <c r="AI68" s="7"/>
      <c r="AJ68" s="7"/>
      <c r="AK68" s="7"/>
      <c r="AL68" s="3">
        <f t="shared" si="25"/>
        <v>44672032.889009692</v>
      </c>
      <c r="AM68" s="3">
        <f t="shared" si="26"/>
        <v>18652383.635556456</v>
      </c>
      <c r="AN68" s="3">
        <f t="shared" si="27"/>
        <v>19355395.683453288</v>
      </c>
      <c r="AO68" s="3">
        <f t="shared" si="28"/>
        <v>4664253.57</v>
      </c>
      <c r="AP68" s="3">
        <f t="shared" si="29"/>
        <v>34664253.570000008</v>
      </c>
      <c r="AQ68" s="7"/>
      <c r="AR68" s="40">
        <f t="shared" si="57"/>
        <v>-92459.788956049582</v>
      </c>
      <c r="AS68" s="5">
        <f t="shared" ref="AS68:AS131" si="68">+J68</f>
        <v>-148300</v>
      </c>
      <c r="AT68" s="5">
        <f t="shared" si="30"/>
        <v>5467.625899280576</v>
      </c>
      <c r="AU68" s="5">
        <f t="shared" si="31"/>
        <v>-235292.16305676903</v>
      </c>
      <c r="AV68" s="5">
        <f t="shared" si="32"/>
        <v>4672032.889009702</v>
      </c>
      <c r="AW68" s="3"/>
      <c r="AX68" s="4">
        <f t="shared" si="33"/>
        <v>-5.2395051984050825E-3</v>
      </c>
      <c r="AY68" s="4">
        <f t="shared" si="34"/>
        <v>-4.932545279900313E-3</v>
      </c>
      <c r="AZ68" s="4">
        <f t="shared" si="35"/>
        <v>2.8256569652444124E-4</v>
      </c>
      <c r="BA68" s="4">
        <f t="shared" si="36"/>
        <v>-4.2599575380703669E-3</v>
      </c>
      <c r="BB68" s="3"/>
      <c r="BC68" s="2">
        <f t="shared" si="37"/>
        <v>43656</v>
      </c>
      <c r="BD68" s="22">
        <f t="shared" si="38"/>
        <v>111.68008222252423</v>
      </c>
      <c r="BE68" s="22">
        <f t="shared" si="39"/>
        <v>98.170440187139235</v>
      </c>
      <c r="BF68" s="22">
        <f t="shared" si="40"/>
        <v>101.87050359712258</v>
      </c>
      <c r="BG68" s="22">
        <f t="shared" si="41"/>
        <v>115.54751190000003</v>
      </c>
      <c r="BH68" s="22"/>
      <c r="BI68" s="3">
        <f t="shared" si="42"/>
        <v>44907325.05206646</v>
      </c>
      <c r="BJ68" s="3">
        <f t="shared" si="43"/>
        <v>19608855.82078338</v>
      </c>
      <c r="BK68" s="3">
        <f t="shared" si="44"/>
        <v>19355395.683453288</v>
      </c>
      <c r="BL68" s="3">
        <f t="shared" si="45"/>
        <v>34812553.570000008</v>
      </c>
      <c r="BM68" s="22"/>
      <c r="BN68" s="3">
        <f t="shared" si="46"/>
        <v>-235292.16305676903</v>
      </c>
      <c r="BO68" s="3">
        <f t="shared" si="47"/>
        <v>-956472.18522692309</v>
      </c>
      <c r="BP68" s="3">
        <f t="shared" si="48"/>
        <v>0</v>
      </c>
      <c r="BQ68" s="3">
        <f t="shared" si="49"/>
        <v>-148300</v>
      </c>
      <c r="BR68" s="3"/>
      <c r="BS68" s="22">
        <f t="shared" si="50"/>
        <v>-0.52395051984050822</v>
      </c>
      <c r="BT68" s="22">
        <f t="shared" si="51"/>
        <v>-4.8777562238647318</v>
      </c>
      <c r="BU68" s="22">
        <f t="shared" si="52"/>
        <v>0</v>
      </c>
      <c r="BV68" s="22">
        <f t="shared" si="53"/>
        <v>-0.42599575380703669</v>
      </c>
      <c r="BW68" s="3"/>
      <c r="BX68" s="7"/>
      <c r="BY68" t="str">
        <f t="shared" si="58"/>
        <v>72019</v>
      </c>
      <c r="CQ68" s="15">
        <v>39148</v>
      </c>
      <c r="CR68" s="16">
        <v>3626.85</v>
      </c>
    </row>
    <row r="69" spans="1:96">
      <c r="A69" s="2">
        <v>43657</v>
      </c>
      <c r="B69" s="2">
        <v>43657</v>
      </c>
      <c r="C69">
        <v>-538741.5</v>
      </c>
      <c r="D69">
        <v>0</v>
      </c>
      <c r="E69">
        <v>-538741.5</v>
      </c>
      <c r="J69" s="3">
        <f t="shared" si="59"/>
        <v>-538741.5</v>
      </c>
      <c r="L69" s="3">
        <f t="shared" si="54"/>
        <v>34125512.070000008</v>
      </c>
      <c r="M69" s="4">
        <f t="shared" si="60"/>
        <v>-1.5541702027769926E-2</v>
      </c>
      <c r="N69" s="4">
        <f t="shared" si="61"/>
        <v>-1.795805E-2</v>
      </c>
      <c r="P69" s="3">
        <f t="shared" si="62"/>
        <v>-687041.5</v>
      </c>
      <c r="Q69" s="3">
        <f t="shared" si="63"/>
        <v>34812553.570000008</v>
      </c>
      <c r="R69" s="6">
        <f t="shared" si="64"/>
        <v>-1.973545257513265E-2</v>
      </c>
      <c r="S69" s="6">
        <f t="shared" si="65"/>
        <v>-1.9801659565840294E-2</v>
      </c>
      <c r="T69" s="6"/>
      <c r="U69" s="6"/>
      <c r="V69" s="3">
        <f t="shared" si="55"/>
        <v>136256.5310931257</v>
      </c>
      <c r="W69" s="7">
        <f t="shared" si="66"/>
        <v>84</v>
      </c>
      <c r="X69" s="7">
        <f t="shared" ref="X69:X132" si="69">+VLOOKUP(AA69,$CQ$4:$CR$5981,2,FALSE)</f>
        <v>11582.9</v>
      </c>
      <c r="Y69" s="3">
        <f t="shared" ref="Y69:Y132" si="70">+Y68*(X69/X68)</f>
        <v>29666273.947341472</v>
      </c>
      <c r="Z69" s="3">
        <f t="shared" si="67"/>
        <v>63791786.01734148</v>
      </c>
      <c r="AA69" s="2">
        <f t="shared" ref="AA69:AA132" si="71">+B69</f>
        <v>43657</v>
      </c>
      <c r="AB69" s="7">
        <f t="shared" ref="AB69:AB132" si="72">+L69/$L$3*100</f>
        <v>113.75170690000003</v>
      </c>
      <c r="AC69" s="7">
        <f t="shared" ref="AC69:AC132" si="73">+Y69/$Y$3*100</f>
        <v>98.887579824471572</v>
      </c>
      <c r="AD69" s="7">
        <f t="shared" ref="AD69:AD132" si="74">+Z69/$Z$3*100</f>
        <v>106.31964336223581</v>
      </c>
      <c r="AE69" s="7"/>
      <c r="AF69" s="7">
        <f t="shared" si="56"/>
        <v>-402484.9689068743</v>
      </c>
      <c r="AG69" s="3">
        <f t="shared" ref="AG69:AG132" si="75">+AG68+AF69</f>
        <v>33914152.236649588</v>
      </c>
      <c r="AH69" s="7"/>
      <c r="AI69" s="7"/>
      <c r="AJ69" s="7"/>
      <c r="AK69" s="7"/>
      <c r="AL69" s="3">
        <f t="shared" ref="AL69:AL132" si="76">+AL68+AU69</f>
        <v>44275015.546002097</v>
      </c>
      <c r="AM69" s="3">
        <f t="shared" ref="AM69:AM132" si="77">+AM68+AR69</f>
        <v>18788640.16664958</v>
      </c>
      <c r="AN69" s="3">
        <f t="shared" ref="AN69:AN132" si="78">+AN68+AT69</f>
        <v>19360863.309352569</v>
      </c>
      <c r="AO69" s="3">
        <f t="shared" ref="AO69:AO132" si="79">+AO68+AS69</f>
        <v>4125512.0700000003</v>
      </c>
      <c r="AP69" s="3">
        <f t="shared" ref="AP69:AP132" si="80">+AP68+AS69</f>
        <v>34125512.070000008</v>
      </c>
      <c r="AQ69" s="7"/>
      <c r="AR69" s="40">
        <f t="shared" si="57"/>
        <v>136256.5310931257</v>
      </c>
      <c r="AS69" s="5">
        <f t="shared" si="68"/>
        <v>-538741.5</v>
      </c>
      <c r="AT69" s="5">
        <f t="shared" ref="AT69:AT132" si="81">+$AN$3*4*$AT$1/973</f>
        <v>5467.625899280576</v>
      </c>
      <c r="AU69" s="5">
        <f t="shared" ref="AU69:AU132" si="82">+AR69+AS69+AT69</f>
        <v>-397017.34300759371</v>
      </c>
      <c r="AV69" s="5">
        <f t="shared" ref="AV69:AV132" si="83">+AU69+AV68</f>
        <v>4275015.5460021086</v>
      </c>
      <c r="AW69" s="3"/>
      <c r="AX69" s="4">
        <f t="shared" ref="AX69:AX132" si="84">+AU69/AL68</f>
        <v>-8.8873802540844014E-3</v>
      </c>
      <c r="AY69" s="4">
        <f t="shared" ref="AY69:AY132" si="85">+AR69/AM68</f>
        <v>7.3050465696718851E-3</v>
      </c>
      <c r="AZ69" s="4">
        <f t="shared" ref="AZ69:AZ132" si="86">+AT69/AN68</f>
        <v>2.8248587570621399E-4</v>
      </c>
      <c r="BA69" s="4">
        <f t="shared" ref="BA69:BA132" si="87">+AS69/AP68</f>
        <v>-1.5541702027769926E-2</v>
      </c>
      <c r="BB69" s="3"/>
      <c r="BC69" s="2">
        <f t="shared" ref="BC69:BC132" si="88">+AA69</f>
        <v>43657</v>
      </c>
      <c r="BD69" s="22">
        <f t="shared" ref="BD69:BD132" si="89">+AL69/AL$3*100</f>
        <v>110.68753886500524</v>
      </c>
      <c r="BE69" s="22">
        <f t="shared" ref="BE69:BE132" si="90">+AM69/AM$3*100</f>
        <v>98.887579824471473</v>
      </c>
      <c r="BF69" s="22">
        <f t="shared" ref="BF69:BF132" si="91">+AN69/AN$3*100</f>
        <v>101.89928057553983</v>
      </c>
      <c r="BG69" s="22">
        <f t="shared" ref="BG69:BG132" si="92">+AP69/AP$3*100</f>
        <v>113.75170690000003</v>
      </c>
      <c r="BH69" s="22"/>
      <c r="BI69" s="3">
        <f t="shared" ref="BI69:BI132" si="93">+MAX(BI68,AL69)</f>
        <v>44907325.05206646</v>
      </c>
      <c r="BJ69" s="3">
        <f t="shared" ref="BJ69:BJ132" si="94">+MAX(BJ68,AM69)</f>
        <v>19608855.82078338</v>
      </c>
      <c r="BK69" s="3">
        <f t="shared" ref="BK69:BK132" si="95">+MAX(BK68,AN69)</f>
        <v>19360863.309352569</v>
      </c>
      <c r="BL69" s="3">
        <f t="shared" ref="BL69:BL132" si="96">+MAX(BL68,AP69)</f>
        <v>34812553.570000008</v>
      </c>
      <c r="BM69" s="22"/>
      <c r="BN69" s="3">
        <f t="shared" ref="BN69:BN132" si="97">+MIN(AU69+BN68,0)</f>
        <v>-632309.50606436271</v>
      </c>
      <c r="BO69" s="3">
        <f t="shared" ref="BO69:BO132" si="98">+MIN(AR69+BO68,0)</f>
        <v>-820215.65413379739</v>
      </c>
      <c r="BP69" s="3">
        <f t="shared" ref="BP69:BP132" si="99">+MIN(AT69+BP68,0)</f>
        <v>0</v>
      </c>
      <c r="BQ69" s="3">
        <f t="shared" ref="BQ69:BQ132" si="100">+MIN(AS69+BQ68,0)</f>
        <v>-687041.5</v>
      </c>
      <c r="BR69" s="3"/>
      <c r="BS69" s="22">
        <f t="shared" ref="BS69:BS132" si="101">+BN69/BI69*100</f>
        <v>-1.4080319977448008</v>
      </c>
      <c r="BT69" s="22">
        <f t="shared" ref="BT69:BT132" si="102">+BO69/BJ69*100</f>
        <v>-4.1828838032683819</v>
      </c>
      <c r="BU69" s="22">
        <f t="shared" ref="BU69:BU132" si="103">+BP69/BK69*100</f>
        <v>0</v>
      </c>
      <c r="BV69" s="22">
        <f t="shared" ref="BV69:BV132" si="104">+BQ69/BL69*100</f>
        <v>-1.973545257513265</v>
      </c>
      <c r="BW69" s="3"/>
      <c r="BX69" s="7"/>
      <c r="BY69" t="str">
        <f t="shared" si="58"/>
        <v>72019</v>
      </c>
      <c r="CQ69" s="15">
        <v>39149</v>
      </c>
      <c r="CR69" s="16">
        <v>3761.65</v>
      </c>
    </row>
    <row r="70" spans="1:96">
      <c r="A70" s="2">
        <v>43658</v>
      </c>
      <c r="B70" s="2">
        <v>43658</v>
      </c>
      <c r="C70">
        <v>120378.6</v>
      </c>
      <c r="D70">
        <v>0</v>
      </c>
      <c r="E70">
        <v>120378.6</v>
      </c>
      <c r="J70" s="3">
        <f t="shared" si="59"/>
        <v>120378.6</v>
      </c>
      <c r="L70" s="3">
        <f t="shared" ref="L70:L133" si="105">+L69+J70</f>
        <v>34245890.670000009</v>
      </c>
      <c r="M70" s="4">
        <f t="shared" si="60"/>
        <v>3.527525088944401E-3</v>
      </c>
      <c r="N70" s="4">
        <f t="shared" si="61"/>
        <v>4.0126200000000006E-3</v>
      </c>
      <c r="P70" s="3">
        <f t="shared" si="62"/>
        <v>-566662.9</v>
      </c>
      <c r="Q70" s="3">
        <f t="shared" si="63"/>
        <v>34812553.570000008</v>
      </c>
      <c r="R70" s="6">
        <f t="shared" si="64"/>
        <v>-1.6277544790288704E-2</v>
      </c>
      <c r="S70" s="6">
        <f t="shared" si="65"/>
        <v>-1.6274134476895893E-2</v>
      </c>
      <c r="T70" s="6"/>
      <c r="U70" s="6"/>
      <c r="V70" s="3">
        <f t="shared" ref="V70:V133" si="106">+$U$4*W70</f>
        <v>-49311.887443225853</v>
      </c>
      <c r="W70" s="7">
        <f t="shared" si="66"/>
        <v>-30.399999999999636</v>
      </c>
      <c r="X70" s="7">
        <f t="shared" si="69"/>
        <v>11552.5</v>
      </c>
      <c r="Y70" s="3">
        <f t="shared" si="70"/>
        <v>29588413.072431117</v>
      </c>
      <c r="Z70" s="3">
        <f t="shared" si="67"/>
        <v>63834303.742431127</v>
      </c>
      <c r="AA70" s="2">
        <f t="shared" si="71"/>
        <v>43658</v>
      </c>
      <c r="AB70" s="7">
        <f t="shared" si="72"/>
        <v>114.15296890000005</v>
      </c>
      <c r="AC70" s="7">
        <f t="shared" si="73"/>
        <v>98.628043574770402</v>
      </c>
      <c r="AD70" s="7">
        <f t="shared" si="74"/>
        <v>106.39050623738522</v>
      </c>
      <c r="AE70" s="7"/>
      <c r="AF70" s="7">
        <f t="shared" ref="AF70:AF133" si="107">+J70+V70</f>
        <v>71066.712556774146</v>
      </c>
      <c r="AG70" s="3">
        <f t="shared" si="75"/>
        <v>33985218.94920636</v>
      </c>
      <c r="AH70" s="7"/>
      <c r="AI70" s="7"/>
      <c r="AJ70" s="7"/>
      <c r="AK70" s="7"/>
      <c r="AL70" s="3">
        <f t="shared" si="76"/>
        <v>44351549.884458154</v>
      </c>
      <c r="AM70" s="3">
        <f t="shared" si="77"/>
        <v>18739328.279206354</v>
      </c>
      <c r="AN70" s="3">
        <f t="shared" si="78"/>
        <v>19366330.935251851</v>
      </c>
      <c r="AO70" s="3">
        <f t="shared" si="79"/>
        <v>4245890.67</v>
      </c>
      <c r="AP70" s="3">
        <f t="shared" si="80"/>
        <v>34245890.670000009</v>
      </c>
      <c r="AQ70" s="7"/>
      <c r="AR70" s="40">
        <f t="shared" ref="AR70:AR133" si="108">+V70</f>
        <v>-49311.887443225853</v>
      </c>
      <c r="AS70" s="5">
        <f t="shared" si="68"/>
        <v>120378.6</v>
      </c>
      <c r="AT70" s="5">
        <f t="shared" si="81"/>
        <v>5467.625899280576</v>
      </c>
      <c r="AU70" s="5">
        <f t="shared" si="82"/>
        <v>76534.338456054727</v>
      </c>
      <c r="AV70" s="5">
        <f t="shared" si="83"/>
        <v>4351549.8844581638</v>
      </c>
      <c r="AW70" s="3"/>
      <c r="AX70" s="4">
        <f t="shared" si="84"/>
        <v>1.7286123451844965E-3</v>
      </c>
      <c r="AY70" s="4">
        <f t="shared" si="85"/>
        <v>-2.6245586165813098E-3</v>
      </c>
      <c r="AZ70" s="4">
        <f t="shared" si="86"/>
        <v>2.8240609997175865E-4</v>
      </c>
      <c r="BA70" s="4">
        <f t="shared" si="87"/>
        <v>3.527525088944401E-3</v>
      </c>
      <c r="BB70" s="3"/>
      <c r="BC70" s="2">
        <f t="shared" si="88"/>
        <v>43658</v>
      </c>
      <c r="BD70" s="22">
        <f t="shared" si="89"/>
        <v>110.87887471114539</v>
      </c>
      <c r="BE70" s="22">
        <f t="shared" si="90"/>
        <v>98.628043574770288</v>
      </c>
      <c r="BF70" s="22">
        <f t="shared" si="91"/>
        <v>101.9280575539571</v>
      </c>
      <c r="BG70" s="22">
        <f t="shared" si="92"/>
        <v>114.15296890000005</v>
      </c>
      <c r="BH70" s="22"/>
      <c r="BI70" s="3">
        <f t="shared" si="93"/>
        <v>44907325.05206646</v>
      </c>
      <c r="BJ70" s="3">
        <f t="shared" si="94"/>
        <v>19608855.82078338</v>
      </c>
      <c r="BK70" s="3">
        <f t="shared" si="95"/>
        <v>19366330.935251851</v>
      </c>
      <c r="BL70" s="3">
        <f t="shared" si="96"/>
        <v>34812553.570000008</v>
      </c>
      <c r="BM70" s="22"/>
      <c r="BN70" s="3">
        <f t="shared" si="97"/>
        <v>-555775.16760830802</v>
      </c>
      <c r="BO70" s="3">
        <f t="shared" si="98"/>
        <v>-869527.54157702322</v>
      </c>
      <c r="BP70" s="3">
        <f t="shared" si="99"/>
        <v>0</v>
      </c>
      <c r="BQ70" s="3">
        <f t="shared" si="100"/>
        <v>-566662.9</v>
      </c>
      <c r="BR70" s="3"/>
      <c r="BS70" s="22">
        <f t="shared" si="101"/>
        <v>-1.2376047047200676</v>
      </c>
      <c r="BT70" s="22">
        <f t="shared" si="102"/>
        <v>-4.4343614411984866</v>
      </c>
      <c r="BU70" s="22">
        <f t="shared" si="103"/>
        <v>0</v>
      </c>
      <c r="BV70" s="22">
        <f t="shared" si="104"/>
        <v>-1.6277544790288705</v>
      </c>
      <c r="BW70" s="3"/>
      <c r="BX70" s="7"/>
      <c r="BY70" t="str">
        <f t="shared" si="58"/>
        <v>72019</v>
      </c>
      <c r="CQ70" s="15">
        <v>39150</v>
      </c>
      <c r="CR70" s="16">
        <v>3718</v>
      </c>
    </row>
    <row r="71" spans="1:96">
      <c r="A71" s="2">
        <v>43661</v>
      </c>
      <c r="B71" s="2">
        <v>43661</v>
      </c>
      <c r="C71">
        <v>-31378.5</v>
      </c>
      <c r="D71">
        <v>0</v>
      </c>
      <c r="E71">
        <v>-31378.5</v>
      </c>
      <c r="J71" s="3">
        <f t="shared" si="59"/>
        <v>-31378.5</v>
      </c>
      <c r="L71" s="3">
        <f t="shared" si="105"/>
        <v>34214512.170000009</v>
      </c>
      <c r="M71" s="4">
        <f t="shared" si="60"/>
        <v>-9.1627051847969912E-4</v>
      </c>
      <c r="N71" s="4">
        <f t="shared" si="61"/>
        <v>-1.0459499999999999E-3</v>
      </c>
      <c r="P71" s="3">
        <f t="shared" si="62"/>
        <v>-598041.4</v>
      </c>
      <c r="Q71" s="3">
        <f t="shared" si="63"/>
        <v>34812553.570000008</v>
      </c>
      <c r="R71" s="6">
        <f t="shared" si="64"/>
        <v>-1.7178900674363829E-2</v>
      </c>
      <c r="S71" s="6">
        <f t="shared" si="65"/>
        <v>-1.7190404995375594E-2</v>
      </c>
      <c r="T71" s="6"/>
      <c r="U71" s="6"/>
      <c r="V71" s="3">
        <f t="shared" si="106"/>
        <v>58152.340948673882</v>
      </c>
      <c r="W71" s="7">
        <f t="shared" si="66"/>
        <v>35.850000000000364</v>
      </c>
      <c r="X71" s="7">
        <f t="shared" si="69"/>
        <v>11588.35</v>
      </c>
      <c r="Y71" s="3">
        <f t="shared" si="70"/>
        <v>29680232.558139551</v>
      </c>
      <c r="Z71" s="3">
        <f t="shared" si="67"/>
        <v>63894744.728139564</v>
      </c>
      <c r="AA71" s="2">
        <f t="shared" si="71"/>
        <v>43661</v>
      </c>
      <c r="AB71" s="7">
        <f t="shared" si="72"/>
        <v>114.04837390000002</v>
      </c>
      <c r="AC71" s="7">
        <f t="shared" si="73"/>
        <v>98.934108527131841</v>
      </c>
      <c r="AD71" s="7">
        <f t="shared" si="74"/>
        <v>106.49124121356594</v>
      </c>
      <c r="AE71" s="7"/>
      <c r="AF71" s="7">
        <f t="shared" si="107"/>
        <v>26773.840948673882</v>
      </c>
      <c r="AG71" s="3">
        <f t="shared" si="75"/>
        <v>34011992.790155031</v>
      </c>
      <c r="AH71" s="7"/>
      <c r="AI71" s="7"/>
      <c r="AJ71" s="7"/>
      <c r="AK71" s="7"/>
      <c r="AL71" s="3">
        <f t="shared" si="76"/>
        <v>44383791.351306111</v>
      </c>
      <c r="AM71" s="3">
        <f t="shared" si="77"/>
        <v>18797480.620155029</v>
      </c>
      <c r="AN71" s="3">
        <f t="shared" si="78"/>
        <v>19371798.561151132</v>
      </c>
      <c r="AO71" s="3">
        <f t="shared" si="79"/>
        <v>4214512.17</v>
      </c>
      <c r="AP71" s="3">
        <f t="shared" si="80"/>
        <v>34214512.170000009</v>
      </c>
      <c r="AQ71" s="7"/>
      <c r="AR71" s="40">
        <f t="shared" si="108"/>
        <v>58152.340948673882</v>
      </c>
      <c r="AS71" s="5">
        <f t="shared" si="68"/>
        <v>-31378.5</v>
      </c>
      <c r="AT71" s="5">
        <f t="shared" si="81"/>
        <v>5467.625899280576</v>
      </c>
      <c r="AU71" s="5">
        <f t="shared" si="82"/>
        <v>32241.466847954456</v>
      </c>
      <c r="AV71" s="5">
        <f t="shared" si="83"/>
        <v>4383791.3513061181</v>
      </c>
      <c r="AW71" s="3"/>
      <c r="AX71" s="4">
        <f t="shared" si="84"/>
        <v>7.2695242741117015E-4</v>
      </c>
      <c r="AY71" s="4">
        <f t="shared" si="85"/>
        <v>3.103224410300834E-3</v>
      </c>
      <c r="AZ71" s="4">
        <f t="shared" si="86"/>
        <v>2.823263692828903E-4</v>
      </c>
      <c r="BA71" s="4">
        <f t="shared" si="87"/>
        <v>-9.1627051847969912E-4</v>
      </c>
      <c r="BB71" s="3"/>
      <c r="BC71" s="2">
        <f t="shared" si="88"/>
        <v>43661</v>
      </c>
      <c r="BD71" s="22">
        <f t="shared" si="89"/>
        <v>110.95947837826527</v>
      </c>
      <c r="BE71" s="22">
        <f t="shared" si="90"/>
        <v>98.934108527131741</v>
      </c>
      <c r="BF71" s="22">
        <f t="shared" si="91"/>
        <v>101.95683453237439</v>
      </c>
      <c r="BG71" s="22">
        <f t="shared" si="92"/>
        <v>114.04837390000002</v>
      </c>
      <c r="BH71" s="22"/>
      <c r="BI71" s="3">
        <f t="shared" si="93"/>
        <v>44907325.05206646</v>
      </c>
      <c r="BJ71" s="3">
        <f t="shared" si="94"/>
        <v>19608855.82078338</v>
      </c>
      <c r="BK71" s="3">
        <f t="shared" si="95"/>
        <v>19371798.561151132</v>
      </c>
      <c r="BL71" s="3">
        <f t="shared" si="96"/>
        <v>34812553.570000008</v>
      </c>
      <c r="BM71" s="22"/>
      <c r="BN71" s="3">
        <f t="shared" si="97"/>
        <v>-523533.70076035359</v>
      </c>
      <c r="BO71" s="3">
        <f t="shared" si="98"/>
        <v>-811375.20062834932</v>
      </c>
      <c r="BP71" s="3">
        <f t="shared" si="99"/>
        <v>0</v>
      </c>
      <c r="BQ71" s="3">
        <f t="shared" si="100"/>
        <v>-598041.4</v>
      </c>
      <c r="BR71" s="3"/>
      <c r="BS71" s="22">
        <f t="shared" si="101"/>
        <v>-1.1658091417232224</v>
      </c>
      <c r="BT71" s="22">
        <f t="shared" si="102"/>
        <v>-4.137799818836827</v>
      </c>
      <c r="BU71" s="22">
        <f t="shared" si="103"/>
        <v>0</v>
      </c>
      <c r="BV71" s="22">
        <f t="shared" si="104"/>
        <v>-1.7178900674363828</v>
      </c>
      <c r="BW71" s="3"/>
      <c r="BX71" s="7"/>
      <c r="BY71" t="str">
        <f t="shared" si="58"/>
        <v>72019</v>
      </c>
      <c r="CQ71" s="15">
        <v>39151</v>
      </c>
      <c r="CR71" s="16">
        <v>3718</v>
      </c>
    </row>
    <row r="72" spans="1:96">
      <c r="A72" s="2">
        <v>43662</v>
      </c>
      <c r="B72" s="2">
        <v>43662</v>
      </c>
      <c r="C72">
        <v>-164200</v>
      </c>
      <c r="D72">
        <v>0</v>
      </c>
      <c r="E72">
        <v>-164200</v>
      </c>
      <c r="J72" s="3">
        <f t="shared" si="59"/>
        <v>-164200</v>
      </c>
      <c r="L72" s="3">
        <f t="shared" si="105"/>
        <v>34050312.170000009</v>
      </c>
      <c r="M72" s="4">
        <f t="shared" si="60"/>
        <v>-4.7991331626810081E-3</v>
      </c>
      <c r="N72" s="4">
        <f t="shared" si="61"/>
        <v>-5.4733333333333335E-3</v>
      </c>
      <c r="P72" s="3">
        <f t="shared" si="62"/>
        <v>-762241.4</v>
      </c>
      <c r="Q72" s="3">
        <f t="shared" si="63"/>
        <v>34812553.570000008</v>
      </c>
      <c r="R72" s="6">
        <f t="shared" si="64"/>
        <v>-2.1895590005120095E-2</v>
      </c>
      <c r="S72" s="6">
        <f t="shared" si="65"/>
        <v>-2.1989538158056602E-2</v>
      </c>
      <c r="T72" s="6"/>
      <c r="U72" s="6"/>
      <c r="V72" s="3">
        <f t="shared" si="106"/>
        <v>120441.04087695932</v>
      </c>
      <c r="W72" s="7">
        <f t="shared" si="66"/>
        <v>74.25</v>
      </c>
      <c r="X72" s="7">
        <f t="shared" si="69"/>
        <v>11662.6</v>
      </c>
      <c r="Y72" s="3">
        <f t="shared" si="70"/>
        <v>29870402.622682121</v>
      </c>
      <c r="Z72" s="3">
        <f t="shared" si="67"/>
        <v>63920714.792682126</v>
      </c>
      <c r="AA72" s="2">
        <f t="shared" si="71"/>
        <v>43662</v>
      </c>
      <c r="AB72" s="7">
        <f t="shared" si="72"/>
        <v>113.5010405666667</v>
      </c>
      <c r="AC72" s="7">
        <f t="shared" si="73"/>
        <v>99.568008742273733</v>
      </c>
      <c r="AD72" s="7">
        <f t="shared" si="74"/>
        <v>106.53452465447022</v>
      </c>
      <c r="AE72" s="7"/>
      <c r="AF72" s="7">
        <f t="shared" si="107"/>
        <v>-43758.95912304068</v>
      </c>
      <c r="AG72" s="3">
        <f t="shared" si="75"/>
        <v>33968233.831031993</v>
      </c>
      <c r="AH72" s="7"/>
      <c r="AI72" s="7"/>
      <c r="AJ72" s="7"/>
      <c r="AK72" s="7"/>
      <c r="AL72" s="3">
        <f t="shared" si="76"/>
        <v>44345500.01808235</v>
      </c>
      <c r="AM72" s="3">
        <f t="shared" si="77"/>
        <v>18917921.661031988</v>
      </c>
      <c r="AN72" s="3">
        <f t="shared" si="78"/>
        <v>19377266.187050413</v>
      </c>
      <c r="AO72" s="3">
        <f t="shared" si="79"/>
        <v>4050312.17</v>
      </c>
      <c r="AP72" s="3">
        <f t="shared" si="80"/>
        <v>34050312.170000009</v>
      </c>
      <c r="AQ72" s="7"/>
      <c r="AR72" s="40">
        <f t="shared" si="108"/>
        <v>120441.04087695932</v>
      </c>
      <c r="AS72" s="5">
        <f t="shared" si="68"/>
        <v>-164200</v>
      </c>
      <c r="AT72" s="5">
        <f t="shared" si="81"/>
        <v>5467.625899280576</v>
      </c>
      <c r="AU72" s="5">
        <f t="shared" si="82"/>
        <v>-38291.333223760106</v>
      </c>
      <c r="AV72" s="5">
        <f t="shared" si="83"/>
        <v>4345500.0180823579</v>
      </c>
      <c r="AW72" s="3"/>
      <c r="AX72" s="4">
        <f t="shared" si="84"/>
        <v>-8.6273236372884311E-4</v>
      </c>
      <c r="AY72" s="4">
        <f t="shared" si="85"/>
        <v>6.4072969836085408E-3</v>
      </c>
      <c r="AZ72" s="4">
        <f t="shared" si="86"/>
        <v>2.8224668360146693E-4</v>
      </c>
      <c r="BA72" s="4">
        <f t="shared" si="87"/>
        <v>-4.7991331626810081E-3</v>
      </c>
      <c r="BB72" s="3"/>
      <c r="BC72" s="2">
        <f t="shared" si="88"/>
        <v>43662</v>
      </c>
      <c r="BD72" s="22">
        <f t="shared" si="89"/>
        <v>110.86375004520588</v>
      </c>
      <c r="BE72" s="22">
        <f t="shared" si="90"/>
        <v>99.568008742273619</v>
      </c>
      <c r="BF72" s="22">
        <f t="shared" si="91"/>
        <v>101.98561151079164</v>
      </c>
      <c r="BG72" s="22">
        <f t="shared" si="92"/>
        <v>113.5010405666667</v>
      </c>
      <c r="BH72" s="22"/>
      <c r="BI72" s="3">
        <f t="shared" si="93"/>
        <v>44907325.05206646</v>
      </c>
      <c r="BJ72" s="3">
        <f t="shared" si="94"/>
        <v>19608855.82078338</v>
      </c>
      <c r="BK72" s="3">
        <f t="shared" si="95"/>
        <v>19377266.187050413</v>
      </c>
      <c r="BL72" s="3">
        <f t="shared" si="96"/>
        <v>34812553.570000008</v>
      </c>
      <c r="BM72" s="22"/>
      <c r="BN72" s="3">
        <f t="shared" si="97"/>
        <v>-561825.03398411372</v>
      </c>
      <c r="BO72" s="3">
        <f t="shared" si="98"/>
        <v>-690934.15975138999</v>
      </c>
      <c r="BP72" s="3">
        <f t="shared" si="99"/>
        <v>0</v>
      </c>
      <c r="BQ72" s="3">
        <f t="shared" si="100"/>
        <v>-762241.4</v>
      </c>
      <c r="BR72" s="3"/>
      <c r="BS72" s="22">
        <f t="shared" si="101"/>
        <v>-1.2510765968196109</v>
      </c>
      <c r="BT72" s="22">
        <f t="shared" si="102"/>
        <v>-3.5235822327739821</v>
      </c>
      <c r="BU72" s="22">
        <f t="shared" si="103"/>
        <v>0</v>
      </c>
      <c r="BV72" s="22">
        <f t="shared" si="104"/>
        <v>-2.1895590005120096</v>
      </c>
      <c r="BW72" s="3"/>
      <c r="BX72" s="7"/>
      <c r="BY72" t="str">
        <f t="shared" si="58"/>
        <v>72019</v>
      </c>
      <c r="CQ72" s="15">
        <v>39152</v>
      </c>
      <c r="CR72" s="16">
        <v>3718</v>
      </c>
    </row>
    <row r="73" spans="1:96">
      <c r="A73" s="2">
        <v>43663</v>
      </c>
      <c r="B73" s="2">
        <v>43663</v>
      </c>
      <c r="C73">
        <v>-45560</v>
      </c>
      <c r="D73">
        <v>0</v>
      </c>
      <c r="E73">
        <v>-45560</v>
      </c>
      <c r="J73" s="3">
        <f t="shared" si="59"/>
        <v>-45560</v>
      </c>
      <c r="L73" s="3">
        <f t="shared" si="105"/>
        <v>34004752.170000009</v>
      </c>
      <c r="M73" s="4">
        <f t="shared" si="60"/>
        <v>-1.3380200384811916E-3</v>
      </c>
      <c r="N73" s="4">
        <f t="shared" si="61"/>
        <v>-1.5186666666666666E-3</v>
      </c>
      <c r="P73" s="3">
        <f t="shared" si="62"/>
        <v>-807801.4</v>
      </c>
      <c r="Q73" s="3">
        <f t="shared" si="63"/>
        <v>34812553.570000008</v>
      </c>
      <c r="R73" s="6">
        <f t="shared" si="64"/>
        <v>-2.3204313305420068E-2</v>
      </c>
      <c r="S73" s="6">
        <f t="shared" si="65"/>
        <v>-2.3327558196537795E-2</v>
      </c>
      <c r="T73" s="6"/>
      <c r="U73" s="6"/>
      <c r="V73" s="3">
        <f t="shared" si="106"/>
        <v>40390.328859747387</v>
      </c>
      <c r="W73" s="7">
        <f t="shared" si="66"/>
        <v>24.899999999999636</v>
      </c>
      <c r="X73" s="7">
        <f t="shared" si="69"/>
        <v>11687.5</v>
      </c>
      <c r="Y73" s="3">
        <f t="shared" si="70"/>
        <v>29934176.826144878</v>
      </c>
      <c r="Z73" s="3">
        <f t="shared" si="67"/>
        <v>63938928.996144891</v>
      </c>
      <c r="AA73" s="2">
        <f t="shared" si="71"/>
        <v>43663</v>
      </c>
      <c r="AB73" s="7">
        <f t="shared" si="72"/>
        <v>113.34917390000004</v>
      </c>
      <c r="AC73" s="7">
        <f t="shared" si="73"/>
        <v>99.780589420482926</v>
      </c>
      <c r="AD73" s="7">
        <f t="shared" si="74"/>
        <v>106.5648816602415</v>
      </c>
      <c r="AE73" s="7"/>
      <c r="AF73" s="7">
        <f t="shared" si="107"/>
        <v>-5169.6711402526125</v>
      </c>
      <c r="AG73" s="3">
        <f t="shared" si="75"/>
        <v>33963064.159891739</v>
      </c>
      <c r="AH73" s="7"/>
      <c r="AI73" s="7"/>
      <c r="AJ73" s="7"/>
      <c r="AK73" s="7"/>
      <c r="AL73" s="3">
        <f t="shared" si="76"/>
        <v>44345797.972841382</v>
      </c>
      <c r="AM73" s="3">
        <f t="shared" si="77"/>
        <v>18958311.989891734</v>
      </c>
      <c r="AN73" s="3">
        <f t="shared" si="78"/>
        <v>19382733.812949695</v>
      </c>
      <c r="AO73" s="3">
        <f t="shared" si="79"/>
        <v>4004752.17</v>
      </c>
      <c r="AP73" s="3">
        <f t="shared" si="80"/>
        <v>34004752.170000009</v>
      </c>
      <c r="AQ73" s="7"/>
      <c r="AR73" s="40">
        <f t="shared" si="108"/>
        <v>40390.328859747387</v>
      </c>
      <c r="AS73" s="5">
        <f t="shared" si="68"/>
        <v>-45560</v>
      </c>
      <c r="AT73" s="5">
        <f t="shared" si="81"/>
        <v>5467.625899280576</v>
      </c>
      <c r="AU73" s="5">
        <f t="shared" si="82"/>
        <v>297.95475902796352</v>
      </c>
      <c r="AV73" s="5">
        <f t="shared" si="83"/>
        <v>4345797.9728413858</v>
      </c>
      <c r="AW73" s="3"/>
      <c r="AX73" s="4">
        <f t="shared" si="84"/>
        <v>6.718940115828422E-6</v>
      </c>
      <c r="AY73" s="4">
        <f t="shared" si="85"/>
        <v>2.1350299247165855E-3</v>
      </c>
      <c r="AZ73" s="4">
        <f t="shared" si="86"/>
        <v>2.8216704288938979E-4</v>
      </c>
      <c r="BA73" s="4">
        <f t="shared" si="87"/>
        <v>-1.3380200384811916E-3</v>
      </c>
      <c r="BB73" s="3"/>
      <c r="BC73" s="2">
        <f t="shared" si="88"/>
        <v>43663</v>
      </c>
      <c r="BD73" s="22">
        <f t="shared" si="89"/>
        <v>110.86449493210347</v>
      </c>
      <c r="BE73" s="22">
        <f t="shared" si="90"/>
        <v>99.780589420482812</v>
      </c>
      <c r="BF73" s="22">
        <f t="shared" si="91"/>
        <v>102.01438848920891</v>
      </c>
      <c r="BG73" s="22">
        <f t="shared" si="92"/>
        <v>113.34917390000004</v>
      </c>
      <c r="BH73" s="22"/>
      <c r="BI73" s="3">
        <f t="shared" si="93"/>
        <v>44907325.05206646</v>
      </c>
      <c r="BJ73" s="3">
        <f t="shared" si="94"/>
        <v>19608855.82078338</v>
      </c>
      <c r="BK73" s="3">
        <f t="shared" si="95"/>
        <v>19382733.812949695</v>
      </c>
      <c r="BL73" s="3">
        <f t="shared" si="96"/>
        <v>34812553.570000008</v>
      </c>
      <c r="BM73" s="22"/>
      <c r="BN73" s="3">
        <f t="shared" si="97"/>
        <v>-561527.07922508579</v>
      </c>
      <c r="BO73" s="3">
        <f t="shared" si="98"/>
        <v>-650543.8308916426</v>
      </c>
      <c r="BP73" s="3">
        <f t="shared" si="99"/>
        <v>0</v>
      </c>
      <c r="BQ73" s="3">
        <f t="shared" si="100"/>
        <v>-807801.4</v>
      </c>
      <c r="BR73" s="3"/>
      <c r="BS73" s="22">
        <f t="shared" si="101"/>
        <v>-1.2504131087167627</v>
      </c>
      <c r="BT73" s="22">
        <f t="shared" si="102"/>
        <v>-3.3176021938114952</v>
      </c>
      <c r="BU73" s="22">
        <f t="shared" si="103"/>
        <v>0</v>
      </c>
      <c r="BV73" s="22">
        <f t="shared" si="104"/>
        <v>-2.3204313305420068</v>
      </c>
      <c r="BW73" s="3"/>
      <c r="BX73" s="7"/>
      <c r="BY73" t="str">
        <f t="shared" si="58"/>
        <v>72019</v>
      </c>
      <c r="CQ73" s="15">
        <v>39153</v>
      </c>
      <c r="CR73" s="16">
        <v>3734.6</v>
      </c>
    </row>
    <row r="74" spans="1:96">
      <c r="A74" s="2">
        <v>43664</v>
      </c>
      <c r="B74" s="2">
        <v>43664</v>
      </c>
      <c r="C74">
        <v>231480</v>
      </c>
      <c r="D74">
        <v>0</v>
      </c>
      <c r="E74">
        <v>231480</v>
      </c>
      <c r="J74" s="3">
        <f t="shared" si="59"/>
        <v>231480</v>
      </c>
      <c r="L74" s="3">
        <f t="shared" si="105"/>
        <v>34236232.170000009</v>
      </c>
      <c r="M74" s="4">
        <f t="shared" si="60"/>
        <v>6.8072838420571834E-3</v>
      </c>
      <c r="N74" s="4">
        <f t="shared" si="61"/>
        <v>7.7159999999999998E-3</v>
      </c>
      <c r="P74" s="3">
        <f t="shared" si="62"/>
        <v>-576321.4</v>
      </c>
      <c r="Q74" s="3">
        <f t="shared" si="63"/>
        <v>34812553.570000008</v>
      </c>
      <c r="R74" s="6">
        <f t="shared" si="64"/>
        <v>-1.6554987810392902E-2</v>
      </c>
      <c r="S74" s="6">
        <f t="shared" si="65"/>
        <v>-1.6520274354480613E-2</v>
      </c>
      <c r="T74" s="6"/>
      <c r="U74" s="6"/>
      <c r="V74" s="3">
        <f t="shared" si="106"/>
        <v>-146962.40139330045</v>
      </c>
      <c r="W74" s="7">
        <f t="shared" si="66"/>
        <v>-90.600000000000364</v>
      </c>
      <c r="X74" s="7">
        <f t="shared" si="69"/>
        <v>11596.9</v>
      </c>
      <c r="Y74" s="3">
        <f t="shared" si="70"/>
        <v>29702130.929208089</v>
      </c>
      <c r="Z74" s="3">
        <f t="shared" si="67"/>
        <v>63938363.099208102</v>
      </c>
      <c r="AA74" s="2">
        <f t="shared" si="71"/>
        <v>43664</v>
      </c>
      <c r="AB74" s="7">
        <f t="shared" si="72"/>
        <v>114.12077390000005</v>
      </c>
      <c r="AC74" s="7">
        <f t="shared" si="73"/>
        <v>99.0071030973603</v>
      </c>
      <c r="AD74" s="7">
        <f t="shared" si="74"/>
        <v>106.56393849868017</v>
      </c>
      <c r="AE74" s="7"/>
      <c r="AF74" s="7">
        <f t="shared" si="107"/>
        <v>84517.598606699554</v>
      </c>
      <c r="AG74" s="3">
        <f t="shared" si="75"/>
        <v>34047581.758498438</v>
      </c>
      <c r="AH74" s="7"/>
      <c r="AI74" s="7"/>
      <c r="AJ74" s="7"/>
      <c r="AK74" s="7"/>
      <c r="AL74" s="3">
        <f t="shared" si="76"/>
        <v>44435783.197347365</v>
      </c>
      <c r="AM74" s="3">
        <f t="shared" si="77"/>
        <v>18811349.588498432</v>
      </c>
      <c r="AN74" s="3">
        <f t="shared" si="78"/>
        <v>19388201.438848976</v>
      </c>
      <c r="AO74" s="3">
        <f t="shared" si="79"/>
        <v>4236232.17</v>
      </c>
      <c r="AP74" s="3">
        <f t="shared" si="80"/>
        <v>34236232.170000009</v>
      </c>
      <c r="AQ74" s="7"/>
      <c r="AR74" s="40">
        <f t="shared" si="108"/>
        <v>-146962.40139330045</v>
      </c>
      <c r="AS74" s="5">
        <f t="shared" si="68"/>
        <v>231480</v>
      </c>
      <c r="AT74" s="5">
        <f t="shared" si="81"/>
        <v>5467.625899280576</v>
      </c>
      <c r="AU74" s="5">
        <f t="shared" si="82"/>
        <v>89985.224505980135</v>
      </c>
      <c r="AV74" s="5">
        <f t="shared" si="83"/>
        <v>4435783.1973473663</v>
      </c>
      <c r="AW74" s="3"/>
      <c r="AX74" s="4">
        <f t="shared" si="84"/>
        <v>2.0291713898369724E-3</v>
      </c>
      <c r="AY74" s="4">
        <f t="shared" si="85"/>
        <v>-7.7518716577540461E-3</v>
      </c>
      <c r="AZ74" s="4">
        <f t="shared" si="86"/>
        <v>2.8208744710860289E-4</v>
      </c>
      <c r="BA74" s="4">
        <f t="shared" si="87"/>
        <v>6.8072838420571834E-3</v>
      </c>
      <c r="BB74" s="3"/>
      <c r="BC74" s="2">
        <f t="shared" si="88"/>
        <v>43664</v>
      </c>
      <c r="BD74" s="22">
        <f t="shared" si="89"/>
        <v>111.08945799336843</v>
      </c>
      <c r="BE74" s="22">
        <f t="shared" si="90"/>
        <v>99.007103097360172</v>
      </c>
      <c r="BF74" s="22">
        <f t="shared" si="91"/>
        <v>102.0431654676262</v>
      </c>
      <c r="BG74" s="22">
        <f t="shared" si="92"/>
        <v>114.12077390000005</v>
      </c>
      <c r="BH74" s="22"/>
      <c r="BI74" s="3">
        <f t="shared" si="93"/>
        <v>44907325.05206646</v>
      </c>
      <c r="BJ74" s="3">
        <f t="shared" si="94"/>
        <v>19608855.82078338</v>
      </c>
      <c r="BK74" s="3">
        <f t="shared" si="95"/>
        <v>19388201.438848976</v>
      </c>
      <c r="BL74" s="3">
        <f t="shared" si="96"/>
        <v>34812553.570000008</v>
      </c>
      <c r="BM74" s="22"/>
      <c r="BN74" s="3">
        <f t="shared" si="97"/>
        <v>-471541.85471910564</v>
      </c>
      <c r="BO74" s="3">
        <f t="shared" si="98"/>
        <v>-797506.23228494311</v>
      </c>
      <c r="BP74" s="3">
        <f t="shared" si="99"/>
        <v>0</v>
      </c>
      <c r="BQ74" s="3">
        <f t="shared" si="100"/>
        <v>-576321.4</v>
      </c>
      <c r="BR74" s="3"/>
      <c r="BS74" s="22">
        <f t="shared" si="101"/>
        <v>-1.0500332722387504</v>
      </c>
      <c r="BT74" s="22">
        <f t="shared" si="102"/>
        <v>-4.0670717331689907</v>
      </c>
      <c r="BU74" s="22">
        <f t="shared" si="103"/>
        <v>0</v>
      </c>
      <c r="BV74" s="22">
        <f t="shared" si="104"/>
        <v>-1.6554987810392903</v>
      </c>
      <c r="BW74" s="3"/>
      <c r="BX74" s="7"/>
      <c r="BY74" t="str">
        <f t="shared" si="58"/>
        <v>72019</v>
      </c>
      <c r="CQ74" s="15">
        <v>39154</v>
      </c>
      <c r="CR74" s="16">
        <v>3770.55</v>
      </c>
    </row>
    <row r="75" spans="1:96">
      <c r="A75" s="2">
        <v>43665</v>
      </c>
      <c r="B75" s="2">
        <v>43665</v>
      </c>
      <c r="C75">
        <v>524134.6</v>
      </c>
      <c r="D75">
        <v>0</v>
      </c>
      <c r="E75">
        <v>524134.6</v>
      </c>
      <c r="J75" s="3">
        <f t="shared" si="59"/>
        <v>524134.6</v>
      </c>
      <c r="L75" s="3">
        <f t="shared" si="105"/>
        <v>34760366.770000011</v>
      </c>
      <c r="M75" s="4">
        <f t="shared" si="60"/>
        <v>1.5309354060850202E-2</v>
      </c>
      <c r="N75" s="4">
        <f t="shared" si="61"/>
        <v>1.7471153333333333E-2</v>
      </c>
      <c r="P75" s="3">
        <f t="shared" si="62"/>
        <v>-52186.800000000047</v>
      </c>
      <c r="Q75" s="3">
        <f t="shared" si="63"/>
        <v>34812553.570000008</v>
      </c>
      <c r="R75" s="6">
        <f t="shared" si="64"/>
        <v>-1.4990799194050629E-3</v>
      </c>
      <c r="S75" s="6">
        <f t="shared" si="65"/>
        <v>-1.2109202936304107E-3</v>
      </c>
      <c r="T75" s="6"/>
      <c r="U75" s="6"/>
      <c r="V75" s="3">
        <f t="shared" si="106"/>
        <v>-288166.34224635392</v>
      </c>
      <c r="W75" s="7">
        <f t="shared" si="66"/>
        <v>-177.64999999999964</v>
      </c>
      <c r="X75" s="7">
        <f t="shared" si="69"/>
        <v>11419.25</v>
      </c>
      <c r="Y75" s="3">
        <f t="shared" si="70"/>
        <v>29247131.441450689</v>
      </c>
      <c r="Z75" s="3">
        <f t="shared" si="67"/>
        <v>64007498.211450696</v>
      </c>
      <c r="AA75" s="2">
        <f t="shared" si="71"/>
        <v>43665</v>
      </c>
      <c r="AB75" s="7">
        <f t="shared" si="72"/>
        <v>115.86788923333337</v>
      </c>
      <c r="AC75" s="7">
        <f t="shared" si="73"/>
        <v>97.490438138168969</v>
      </c>
      <c r="AD75" s="7">
        <f t="shared" si="74"/>
        <v>106.67916368575116</v>
      </c>
      <c r="AE75" s="7"/>
      <c r="AF75" s="7">
        <f t="shared" si="107"/>
        <v>235968.25775364606</v>
      </c>
      <c r="AG75" s="3">
        <f t="shared" si="75"/>
        <v>34283550.016252086</v>
      </c>
      <c r="AH75" s="7"/>
      <c r="AI75" s="7"/>
      <c r="AJ75" s="7"/>
      <c r="AK75" s="7"/>
      <c r="AL75" s="3">
        <f t="shared" si="76"/>
        <v>44677219.081000291</v>
      </c>
      <c r="AM75" s="3">
        <f t="shared" si="77"/>
        <v>18523183.246252079</v>
      </c>
      <c r="AN75" s="3">
        <f t="shared" si="78"/>
        <v>19393669.064748257</v>
      </c>
      <c r="AO75" s="3">
        <f t="shared" si="79"/>
        <v>4760366.7699999996</v>
      </c>
      <c r="AP75" s="3">
        <f t="shared" si="80"/>
        <v>34760366.770000011</v>
      </c>
      <c r="AQ75" s="7"/>
      <c r="AR75" s="40">
        <f t="shared" si="108"/>
        <v>-288166.34224635392</v>
      </c>
      <c r="AS75" s="5">
        <f t="shared" si="68"/>
        <v>524134.6</v>
      </c>
      <c r="AT75" s="5">
        <f t="shared" si="81"/>
        <v>5467.625899280576</v>
      </c>
      <c r="AU75" s="5">
        <f t="shared" si="82"/>
        <v>241435.88365292663</v>
      </c>
      <c r="AV75" s="5">
        <f t="shared" si="83"/>
        <v>4677219.0810002927</v>
      </c>
      <c r="AW75" s="3"/>
      <c r="AX75" s="4">
        <f t="shared" si="84"/>
        <v>5.4333662260585376E-3</v>
      </c>
      <c r="AY75" s="4">
        <f t="shared" si="85"/>
        <v>-1.5318748976019432E-2</v>
      </c>
      <c r="AZ75" s="4">
        <f t="shared" si="86"/>
        <v>2.820078962210934E-4</v>
      </c>
      <c r="BA75" s="4">
        <f t="shared" si="87"/>
        <v>1.5309354060850202E-2</v>
      </c>
      <c r="BB75" s="3"/>
      <c r="BC75" s="2">
        <f t="shared" si="88"/>
        <v>43665</v>
      </c>
      <c r="BD75" s="22">
        <f t="shared" si="89"/>
        <v>111.69304770250072</v>
      </c>
      <c r="BE75" s="22">
        <f t="shared" si="90"/>
        <v>97.490438138168827</v>
      </c>
      <c r="BF75" s="22">
        <f t="shared" si="91"/>
        <v>102.07194244604345</v>
      </c>
      <c r="BG75" s="22">
        <f t="shared" si="92"/>
        <v>115.86788923333337</v>
      </c>
      <c r="BH75" s="22"/>
      <c r="BI75" s="3">
        <f t="shared" si="93"/>
        <v>44907325.05206646</v>
      </c>
      <c r="BJ75" s="3">
        <f t="shared" si="94"/>
        <v>19608855.82078338</v>
      </c>
      <c r="BK75" s="3">
        <f t="shared" si="95"/>
        <v>19393669.064748257</v>
      </c>
      <c r="BL75" s="3">
        <f t="shared" si="96"/>
        <v>34812553.570000008</v>
      </c>
      <c r="BM75" s="22"/>
      <c r="BN75" s="3">
        <f t="shared" si="97"/>
        <v>-230105.97106617902</v>
      </c>
      <c r="BO75" s="3">
        <f t="shared" si="98"/>
        <v>-1085672.574531297</v>
      </c>
      <c r="BP75" s="3">
        <f t="shared" si="99"/>
        <v>0</v>
      </c>
      <c r="BQ75" s="3">
        <f t="shared" si="100"/>
        <v>-52186.800000000047</v>
      </c>
      <c r="BR75" s="3"/>
      <c r="BS75" s="22">
        <f t="shared" si="101"/>
        <v>-0.51240186495051643</v>
      </c>
      <c r="BT75" s="22">
        <f t="shared" si="102"/>
        <v>-5.5366441798230532</v>
      </c>
      <c r="BU75" s="22">
        <f t="shared" si="103"/>
        <v>0</v>
      </c>
      <c r="BV75" s="22">
        <f t="shared" si="104"/>
        <v>-0.1499079919405063</v>
      </c>
      <c r="BW75" s="3"/>
      <c r="BX75" s="7"/>
      <c r="BY75" t="str">
        <f t="shared" si="58"/>
        <v>72019</v>
      </c>
      <c r="CQ75" s="15">
        <v>39155</v>
      </c>
      <c r="CR75" s="16">
        <v>3641.1</v>
      </c>
    </row>
    <row r="76" spans="1:96">
      <c r="A76" s="2">
        <v>43668</v>
      </c>
      <c r="B76" s="2">
        <v>43668</v>
      </c>
      <c r="C76">
        <v>113447.5</v>
      </c>
      <c r="D76">
        <v>0</v>
      </c>
      <c r="E76">
        <v>113447.5</v>
      </c>
      <c r="J76" s="3">
        <f t="shared" si="59"/>
        <v>113447.5</v>
      </c>
      <c r="L76" s="3">
        <f t="shared" si="105"/>
        <v>34873814.270000011</v>
      </c>
      <c r="M76" s="4">
        <f t="shared" si="60"/>
        <v>3.2637026171401344E-3</v>
      </c>
      <c r="N76" s="4">
        <f t="shared" si="61"/>
        <v>3.7815833333333334E-3</v>
      </c>
      <c r="P76" s="3">
        <f t="shared" si="62"/>
        <v>0</v>
      </c>
      <c r="Q76" s="3">
        <f t="shared" si="63"/>
        <v>34873814.270000011</v>
      </c>
      <c r="R76" s="6">
        <f t="shared" si="64"/>
        <v>0</v>
      </c>
      <c r="S76" s="6">
        <f t="shared" si="65"/>
        <v>0</v>
      </c>
      <c r="T76" s="6"/>
      <c r="U76" s="6"/>
      <c r="V76" s="3">
        <f t="shared" si="106"/>
        <v>-118494.5190041992</v>
      </c>
      <c r="W76" s="7">
        <f t="shared" si="66"/>
        <v>-73.049999999999272</v>
      </c>
      <c r="X76" s="7">
        <f t="shared" si="69"/>
        <v>11346.2</v>
      </c>
      <c r="Y76" s="3">
        <f t="shared" si="70"/>
        <v>29060034.832496691</v>
      </c>
      <c r="Z76" s="3">
        <f t="shared" si="67"/>
        <v>63933849.102496698</v>
      </c>
      <c r="AA76" s="2">
        <f t="shared" si="71"/>
        <v>43668</v>
      </c>
      <c r="AB76" s="7">
        <f t="shared" si="72"/>
        <v>116.2460475666667</v>
      </c>
      <c r="AC76" s="7">
        <f t="shared" si="73"/>
        <v>96.866782774988963</v>
      </c>
      <c r="AD76" s="7">
        <f t="shared" si="74"/>
        <v>106.55641517082783</v>
      </c>
      <c r="AE76" s="7"/>
      <c r="AF76" s="7">
        <f t="shared" si="107"/>
        <v>-5047.0190041992028</v>
      </c>
      <c r="AG76" s="3">
        <f t="shared" si="75"/>
        <v>34278502.99724789</v>
      </c>
      <c r="AH76" s="7"/>
      <c r="AI76" s="7"/>
      <c r="AJ76" s="7"/>
      <c r="AK76" s="7"/>
      <c r="AL76" s="3">
        <f t="shared" si="76"/>
        <v>44677639.687895373</v>
      </c>
      <c r="AM76" s="3">
        <f t="shared" si="77"/>
        <v>18404688.727247879</v>
      </c>
      <c r="AN76" s="3">
        <f t="shared" si="78"/>
        <v>19399136.690647539</v>
      </c>
      <c r="AO76" s="3">
        <f t="shared" si="79"/>
        <v>4873814.2699999996</v>
      </c>
      <c r="AP76" s="3">
        <f t="shared" si="80"/>
        <v>34873814.270000011</v>
      </c>
      <c r="AQ76" s="7"/>
      <c r="AR76" s="40">
        <f t="shared" si="108"/>
        <v>-118494.5190041992</v>
      </c>
      <c r="AS76" s="5">
        <f t="shared" si="68"/>
        <v>113447.5</v>
      </c>
      <c r="AT76" s="5">
        <f t="shared" si="81"/>
        <v>5467.625899280576</v>
      </c>
      <c r="AU76" s="5">
        <f t="shared" si="82"/>
        <v>420.6068950813733</v>
      </c>
      <c r="AV76" s="5">
        <f t="shared" si="83"/>
        <v>4677639.6878953744</v>
      </c>
      <c r="AW76" s="3"/>
      <c r="AX76" s="4">
        <f t="shared" si="84"/>
        <v>9.4143481562450953E-6</v>
      </c>
      <c r="AY76" s="4">
        <f t="shared" si="85"/>
        <v>-6.397092628675204E-3</v>
      </c>
      <c r="AZ76" s="4">
        <f t="shared" si="86"/>
        <v>2.8192839018889121E-4</v>
      </c>
      <c r="BA76" s="4">
        <f t="shared" si="87"/>
        <v>3.2637026171401344E-3</v>
      </c>
      <c r="BB76" s="3"/>
      <c r="BC76" s="2">
        <f t="shared" si="88"/>
        <v>43668</v>
      </c>
      <c r="BD76" s="22">
        <f t="shared" si="89"/>
        <v>111.69409921973843</v>
      </c>
      <c r="BE76" s="22">
        <f t="shared" si="90"/>
        <v>96.866782774988835</v>
      </c>
      <c r="BF76" s="22">
        <f t="shared" si="91"/>
        <v>102.10071942446073</v>
      </c>
      <c r="BG76" s="22">
        <f t="shared" si="92"/>
        <v>116.2460475666667</v>
      </c>
      <c r="BH76" s="22"/>
      <c r="BI76" s="3">
        <f t="shared" si="93"/>
        <v>44907325.05206646</v>
      </c>
      <c r="BJ76" s="3">
        <f t="shared" si="94"/>
        <v>19608855.82078338</v>
      </c>
      <c r="BK76" s="3">
        <f t="shared" si="95"/>
        <v>19399136.690647539</v>
      </c>
      <c r="BL76" s="3">
        <f t="shared" si="96"/>
        <v>34873814.270000011</v>
      </c>
      <c r="BM76" s="22"/>
      <c r="BN76" s="3">
        <f t="shared" si="97"/>
        <v>-229685.36417109764</v>
      </c>
      <c r="BO76" s="3">
        <f t="shared" si="98"/>
        <v>-1204167.0935354962</v>
      </c>
      <c r="BP76" s="3">
        <f t="shared" si="99"/>
        <v>0</v>
      </c>
      <c r="BQ76" s="3">
        <f t="shared" si="100"/>
        <v>0</v>
      </c>
      <c r="BR76" s="3"/>
      <c r="BS76" s="22">
        <f t="shared" si="101"/>
        <v>-0.51146525406444454</v>
      </c>
      <c r="BT76" s="22">
        <f t="shared" si="102"/>
        <v>-6.1409350170202295</v>
      </c>
      <c r="BU76" s="22">
        <f t="shared" si="103"/>
        <v>0</v>
      </c>
      <c r="BV76" s="22">
        <f t="shared" si="104"/>
        <v>0</v>
      </c>
      <c r="BW76" s="3"/>
      <c r="BX76" s="7"/>
      <c r="BY76" t="str">
        <f t="shared" si="58"/>
        <v>72019</v>
      </c>
      <c r="CQ76" s="15">
        <v>39156</v>
      </c>
      <c r="CR76" s="16">
        <v>3643.6</v>
      </c>
    </row>
    <row r="77" spans="1:96">
      <c r="A77" s="2">
        <v>43669</v>
      </c>
      <c r="B77" s="2">
        <v>43669</v>
      </c>
      <c r="C77">
        <v>872382.25</v>
      </c>
      <c r="D77">
        <v>0</v>
      </c>
      <c r="E77">
        <v>872382.25</v>
      </c>
      <c r="J77" s="3">
        <f t="shared" si="59"/>
        <v>872382.25</v>
      </c>
      <c r="L77" s="3">
        <f t="shared" si="105"/>
        <v>35746196.520000011</v>
      </c>
      <c r="M77" s="4">
        <f t="shared" si="60"/>
        <v>2.5015395311962237E-2</v>
      </c>
      <c r="N77" s="4">
        <f t="shared" si="61"/>
        <v>2.9079408333333334E-2</v>
      </c>
      <c r="P77" s="3">
        <f t="shared" si="62"/>
        <v>0</v>
      </c>
      <c r="Q77" s="3">
        <f t="shared" si="63"/>
        <v>35746196.520000011</v>
      </c>
      <c r="R77" s="6">
        <f t="shared" si="64"/>
        <v>0</v>
      </c>
      <c r="S77" s="6">
        <f t="shared" si="65"/>
        <v>0</v>
      </c>
      <c r="T77" s="6"/>
      <c r="U77" s="6"/>
      <c r="V77" s="3">
        <f t="shared" si="106"/>
        <v>-24574.83864358396</v>
      </c>
      <c r="W77" s="7">
        <f t="shared" si="66"/>
        <v>-15.150000000001455</v>
      </c>
      <c r="X77" s="7">
        <f t="shared" si="69"/>
        <v>11331.05</v>
      </c>
      <c r="Y77" s="3">
        <f t="shared" si="70"/>
        <v>29021232.455691032</v>
      </c>
      <c r="Z77" s="3">
        <f t="shared" si="67"/>
        <v>64767428.975691043</v>
      </c>
      <c r="AA77" s="2">
        <f t="shared" si="71"/>
        <v>43669</v>
      </c>
      <c r="AB77" s="7">
        <f t="shared" si="72"/>
        <v>119.15398840000005</v>
      </c>
      <c r="AC77" s="7">
        <f t="shared" si="73"/>
        <v>96.737441518970101</v>
      </c>
      <c r="AD77" s="7">
        <f t="shared" si="74"/>
        <v>107.94571495948506</v>
      </c>
      <c r="AE77" s="7"/>
      <c r="AF77" s="7">
        <f t="shared" si="107"/>
        <v>847807.41135641607</v>
      </c>
      <c r="AG77" s="3">
        <f t="shared" si="75"/>
        <v>35126310.408604309</v>
      </c>
      <c r="AH77" s="7"/>
      <c r="AI77" s="7"/>
      <c r="AJ77" s="7"/>
      <c r="AK77" s="7"/>
      <c r="AL77" s="3">
        <f t="shared" si="76"/>
        <v>45530914.725151069</v>
      </c>
      <c r="AM77" s="3">
        <f t="shared" si="77"/>
        <v>18380113.888604295</v>
      </c>
      <c r="AN77" s="3">
        <f t="shared" si="78"/>
        <v>19404604.31654682</v>
      </c>
      <c r="AO77" s="3">
        <f t="shared" si="79"/>
        <v>5746196.5199999996</v>
      </c>
      <c r="AP77" s="3">
        <f t="shared" si="80"/>
        <v>35746196.520000011</v>
      </c>
      <c r="AQ77" s="7"/>
      <c r="AR77" s="40">
        <f t="shared" si="108"/>
        <v>-24574.83864358396</v>
      </c>
      <c r="AS77" s="5">
        <f t="shared" si="68"/>
        <v>872382.25</v>
      </c>
      <c r="AT77" s="5">
        <f t="shared" si="81"/>
        <v>5467.625899280576</v>
      </c>
      <c r="AU77" s="5">
        <f t="shared" si="82"/>
        <v>853275.0372556966</v>
      </c>
      <c r="AV77" s="5">
        <f t="shared" si="83"/>
        <v>5530914.7251510713</v>
      </c>
      <c r="AW77" s="3"/>
      <c r="AX77" s="4">
        <f t="shared" si="84"/>
        <v>1.9098480654224814E-2</v>
      </c>
      <c r="AY77" s="4">
        <f t="shared" si="85"/>
        <v>-1.3352488057676989E-3</v>
      </c>
      <c r="AZ77" s="4">
        <f t="shared" si="86"/>
        <v>2.8184892897406913E-4</v>
      </c>
      <c r="BA77" s="4">
        <f t="shared" si="87"/>
        <v>2.5015395311962237E-2</v>
      </c>
      <c r="BB77" s="3"/>
      <c r="BC77" s="2">
        <f t="shared" si="88"/>
        <v>43669</v>
      </c>
      <c r="BD77" s="22">
        <f t="shared" si="89"/>
        <v>113.82728681287769</v>
      </c>
      <c r="BE77" s="22">
        <f t="shared" si="90"/>
        <v>96.737441518969973</v>
      </c>
      <c r="BF77" s="22">
        <f t="shared" si="91"/>
        <v>102.129496402878</v>
      </c>
      <c r="BG77" s="22">
        <f t="shared" si="92"/>
        <v>119.15398840000005</v>
      </c>
      <c r="BH77" s="22"/>
      <c r="BI77" s="3">
        <f t="shared" si="93"/>
        <v>45530914.725151069</v>
      </c>
      <c r="BJ77" s="3">
        <f t="shared" si="94"/>
        <v>19608855.82078338</v>
      </c>
      <c r="BK77" s="3">
        <f t="shared" si="95"/>
        <v>19404604.31654682</v>
      </c>
      <c r="BL77" s="3">
        <f t="shared" si="96"/>
        <v>35746196.520000011</v>
      </c>
      <c r="BM77" s="22"/>
      <c r="BN77" s="3">
        <f t="shared" si="97"/>
        <v>0</v>
      </c>
      <c r="BO77" s="3">
        <f t="shared" si="98"/>
        <v>-1228741.9321790801</v>
      </c>
      <c r="BP77" s="3">
        <f t="shared" si="99"/>
        <v>0</v>
      </c>
      <c r="BQ77" s="3">
        <f t="shared" si="100"/>
        <v>0</v>
      </c>
      <c r="BR77" s="3"/>
      <c r="BS77" s="22">
        <f t="shared" si="101"/>
        <v>0</v>
      </c>
      <c r="BT77" s="22">
        <f t="shared" si="102"/>
        <v>-6.2662602214492251</v>
      </c>
      <c r="BU77" s="22">
        <f t="shared" si="103"/>
        <v>0</v>
      </c>
      <c r="BV77" s="22">
        <f t="shared" si="104"/>
        <v>0</v>
      </c>
      <c r="BW77" s="3"/>
      <c r="BX77" s="7"/>
      <c r="BY77" t="str">
        <f t="shared" si="58"/>
        <v>72019</v>
      </c>
      <c r="CQ77" s="15">
        <v>39157</v>
      </c>
      <c r="CR77" s="16">
        <v>3608.55</v>
      </c>
    </row>
    <row r="78" spans="1:96">
      <c r="A78" s="2">
        <v>43670</v>
      </c>
      <c r="B78" s="2">
        <v>43670</v>
      </c>
      <c r="C78">
        <v>112943.65</v>
      </c>
      <c r="D78">
        <v>0</v>
      </c>
      <c r="E78">
        <v>112943.65</v>
      </c>
      <c r="J78" s="3">
        <f t="shared" si="59"/>
        <v>112943.65</v>
      </c>
      <c r="L78" s="3">
        <f t="shared" si="105"/>
        <v>35859140.170000009</v>
      </c>
      <c r="M78" s="4">
        <f t="shared" si="60"/>
        <v>3.1595990901243992E-3</v>
      </c>
      <c r="N78" s="4">
        <f t="shared" si="61"/>
        <v>3.764788333333333E-3</v>
      </c>
      <c r="P78" s="3">
        <f t="shared" si="62"/>
        <v>0</v>
      </c>
      <c r="Q78" s="3">
        <f t="shared" si="63"/>
        <v>35859140.170000009</v>
      </c>
      <c r="R78" s="6">
        <f t="shared" si="64"/>
        <v>0</v>
      </c>
      <c r="S78" s="6">
        <f t="shared" si="65"/>
        <v>0</v>
      </c>
      <c r="T78" s="6"/>
      <c r="U78" s="6"/>
      <c r="V78" s="3">
        <f t="shared" si="106"/>
        <v>-96920.568247788819</v>
      </c>
      <c r="W78" s="7">
        <f t="shared" si="66"/>
        <v>-59.75</v>
      </c>
      <c r="X78" s="7">
        <f t="shared" si="69"/>
        <v>11271.3</v>
      </c>
      <c r="Y78" s="3">
        <f t="shared" si="70"/>
        <v>28868199.979510311</v>
      </c>
      <c r="Z78" s="3">
        <f t="shared" si="67"/>
        <v>64727340.149510324</v>
      </c>
      <c r="AA78" s="2">
        <f t="shared" si="71"/>
        <v>43670</v>
      </c>
      <c r="AB78" s="7">
        <f t="shared" si="72"/>
        <v>119.53046723333335</v>
      </c>
      <c r="AC78" s="7">
        <f t="shared" si="73"/>
        <v>96.22733326503436</v>
      </c>
      <c r="AD78" s="7">
        <f t="shared" si="74"/>
        <v>107.87890024918387</v>
      </c>
      <c r="AE78" s="7"/>
      <c r="AF78" s="7">
        <f t="shared" si="107"/>
        <v>16023.081752211176</v>
      </c>
      <c r="AG78" s="3">
        <f t="shared" si="75"/>
        <v>35142333.49035652</v>
      </c>
      <c r="AH78" s="7"/>
      <c r="AI78" s="7"/>
      <c r="AJ78" s="7"/>
      <c r="AK78" s="7"/>
      <c r="AL78" s="3">
        <f t="shared" si="76"/>
        <v>45552405.432802558</v>
      </c>
      <c r="AM78" s="3">
        <f t="shared" si="77"/>
        <v>18283193.320356507</v>
      </c>
      <c r="AN78" s="3">
        <f t="shared" si="78"/>
        <v>19410071.942446101</v>
      </c>
      <c r="AO78" s="3">
        <f t="shared" si="79"/>
        <v>5859140.1699999999</v>
      </c>
      <c r="AP78" s="3">
        <f t="shared" si="80"/>
        <v>35859140.170000009</v>
      </c>
      <c r="AQ78" s="7"/>
      <c r="AR78" s="40">
        <f t="shared" si="108"/>
        <v>-96920.568247788819</v>
      </c>
      <c r="AS78" s="5">
        <f t="shared" si="68"/>
        <v>112943.65</v>
      </c>
      <c r="AT78" s="5">
        <f t="shared" si="81"/>
        <v>5467.625899280576</v>
      </c>
      <c r="AU78" s="5">
        <f t="shared" si="82"/>
        <v>21490.70765149175</v>
      </c>
      <c r="AV78" s="5">
        <f t="shared" si="83"/>
        <v>5552405.4328025635</v>
      </c>
      <c r="AW78" s="3"/>
      <c r="AX78" s="4">
        <f t="shared" si="84"/>
        <v>4.7200254555001024E-4</v>
      </c>
      <c r="AY78" s="4">
        <f t="shared" si="85"/>
        <v>-5.2731212023598914E-3</v>
      </c>
      <c r="AZ78" s="4">
        <f t="shared" si="86"/>
        <v>2.8176951253874248E-4</v>
      </c>
      <c r="BA78" s="4">
        <f t="shared" si="87"/>
        <v>3.1595990901243992E-3</v>
      </c>
      <c r="BB78" s="3"/>
      <c r="BC78" s="2">
        <f t="shared" si="88"/>
        <v>43670</v>
      </c>
      <c r="BD78" s="22">
        <f t="shared" si="89"/>
        <v>113.8810135820064</v>
      </c>
      <c r="BE78" s="22">
        <f t="shared" si="90"/>
        <v>96.227333265034247</v>
      </c>
      <c r="BF78" s="22">
        <f t="shared" si="91"/>
        <v>102.15827338129526</v>
      </c>
      <c r="BG78" s="22">
        <f t="shared" si="92"/>
        <v>119.53046723333335</v>
      </c>
      <c r="BH78" s="22"/>
      <c r="BI78" s="3">
        <f t="shared" si="93"/>
        <v>45552405.432802558</v>
      </c>
      <c r="BJ78" s="3">
        <f t="shared" si="94"/>
        <v>19608855.82078338</v>
      </c>
      <c r="BK78" s="3">
        <f t="shared" si="95"/>
        <v>19410071.942446101</v>
      </c>
      <c r="BL78" s="3">
        <f t="shared" si="96"/>
        <v>35859140.170000009</v>
      </c>
      <c r="BM78" s="22"/>
      <c r="BN78" s="3">
        <f t="shared" si="97"/>
        <v>0</v>
      </c>
      <c r="BO78" s="3">
        <f t="shared" si="98"/>
        <v>-1325662.5004268689</v>
      </c>
      <c r="BP78" s="3">
        <f t="shared" si="99"/>
        <v>0</v>
      </c>
      <c r="BQ78" s="3">
        <f t="shared" si="100"/>
        <v>0</v>
      </c>
      <c r="BR78" s="3"/>
      <c r="BS78" s="22">
        <f t="shared" si="101"/>
        <v>0</v>
      </c>
      <c r="BT78" s="22">
        <f t="shared" si="102"/>
        <v>-6.7605295920519861</v>
      </c>
      <c r="BU78" s="22">
        <f t="shared" si="103"/>
        <v>0</v>
      </c>
      <c r="BV78" s="22">
        <f t="shared" si="104"/>
        <v>0</v>
      </c>
      <c r="BW78" s="3"/>
      <c r="BX78" s="7"/>
      <c r="BY78" t="str">
        <f t="shared" si="58"/>
        <v>72019</v>
      </c>
      <c r="CQ78" s="15">
        <v>39158</v>
      </c>
      <c r="CR78" s="16">
        <v>3608.55</v>
      </c>
    </row>
    <row r="79" spans="1:96">
      <c r="A79" s="2">
        <v>43671</v>
      </c>
      <c r="B79" s="2">
        <v>43671</v>
      </c>
      <c r="C79">
        <v>-2472996</v>
      </c>
      <c r="D79">
        <v>0</v>
      </c>
      <c r="E79">
        <v>-2472996</v>
      </c>
      <c r="J79" s="3">
        <f t="shared" si="59"/>
        <v>-2472996</v>
      </c>
      <c r="L79" s="3">
        <f t="shared" si="105"/>
        <v>33386144.170000009</v>
      </c>
      <c r="M79" s="4">
        <f t="shared" si="60"/>
        <v>-6.8964174497104222E-2</v>
      </c>
      <c r="N79" s="4">
        <f t="shared" si="61"/>
        <v>-8.2433199999999998E-2</v>
      </c>
      <c r="P79" s="3">
        <f t="shared" si="62"/>
        <v>-2472996</v>
      </c>
      <c r="Q79" s="3">
        <f t="shared" si="63"/>
        <v>35859140.170000009</v>
      </c>
      <c r="R79" s="6">
        <f t="shared" si="64"/>
        <v>-6.8964174497104222E-2</v>
      </c>
      <c r="S79" s="6">
        <f t="shared" si="65"/>
        <v>-6.8964174497104222E-2</v>
      </c>
      <c r="T79" s="6"/>
      <c r="U79" s="6"/>
      <c r="V79" s="3">
        <f t="shared" si="106"/>
        <v>-31063.244886110806</v>
      </c>
      <c r="W79" s="7">
        <f t="shared" si="66"/>
        <v>-19.149999999999636</v>
      </c>
      <c r="X79" s="7">
        <f t="shared" si="69"/>
        <v>11252.15</v>
      </c>
      <c r="Y79" s="3">
        <f t="shared" si="70"/>
        <v>28819152.750742767</v>
      </c>
      <c r="Z79" s="3">
        <f t="shared" si="67"/>
        <v>62205296.92074278</v>
      </c>
      <c r="AA79" s="2">
        <f t="shared" si="71"/>
        <v>43671</v>
      </c>
      <c r="AB79" s="7">
        <f t="shared" si="72"/>
        <v>111.28714723333337</v>
      </c>
      <c r="AC79" s="7">
        <f t="shared" si="73"/>
        <v>96.063842502475893</v>
      </c>
      <c r="AD79" s="7">
        <f t="shared" si="74"/>
        <v>103.67549486790463</v>
      </c>
      <c r="AE79" s="7"/>
      <c r="AF79" s="7">
        <f t="shared" si="107"/>
        <v>-2504059.244886111</v>
      </c>
      <c r="AG79" s="3">
        <f t="shared" si="75"/>
        <v>32638274.245470408</v>
      </c>
      <c r="AH79" s="7"/>
      <c r="AI79" s="7"/>
      <c r="AJ79" s="7"/>
      <c r="AK79" s="7"/>
      <c r="AL79" s="3">
        <f t="shared" si="76"/>
        <v>43053813.813815728</v>
      </c>
      <c r="AM79" s="3">
        <f t="shared" si="77"/>
        <v>18252130.075470395</v>
      </c>
      <c r="AN79" s="3">
        <f t="shared" si="78"/>
        <v>19415539.568345383</v>
      </c>
      <c r="AO79" s="3">
        <f t="shared" si="79"/>
        <v>3386144.17</v>
      </c>
      <c r="AP79" s="3">
        <f t="shared" si="80"/>
        <v>33386144.170000009</v>
      </c>
      <c r="AQ79" s="7"/>
      <c r="AR79" s="40">
        <f t="shared" si="108"/>
        <v>-31063.244886110806</v>
      </c>
      <c r="AS79" s="5">
        <f t="shared" si="68"/>
        <v>-2472996</v>
      </c>
      <c r="AT79" s="5">
        <f t="shared" si="81"/>
        <v>5467.625899280576</v>
      </c>
      <c r="AU79" s="5">
        <f t="shared" si="82"/>
        <v>-2498591.6189868306</v>
      </c>
      <c r="AV79" s="5">
        <f t="shared" si="83"/>
        <v>3053813.813815733</v>
      </c>
      <c r="AW79" s="3"/>
      <c r="AX79" s="4">
        <f t="shared" si="84"/>
        <v>-5.4850925988368993E-2</v>
      </c>
      <c r="AY79" s="4">
        <f t="shared" si="85"/>
        <v>-1.6990054385917907E-3</v>
      </c>
      <c r="AZ79" s="4">
        <f t="shared" si="86"/>
        <v>2.8169014084506962E-4</v>
      </c>
      <c r="BA79" s="4">
        <f t="shared" si="87"/>
        <v>-6.8964174497104222E-2</v>
      </c>
      <c r="BB79" s="3"/>
      <c r="BC79" s="2">
        <f t="shared" si="88"/>
        <v>43671</v>
      </c>
      <c r="BD79" s="22">
        <f t="shared" si="89"/>
        <v>107.63453453453933</v>
      </c>
      <c r="BE79" s="22">
        <f t="shared" si="90"/>
        <v>96.063842502475765</v>
      </c>
      <c r="BF79" s="22">
        <f t="shared" si="91"/>
        <v>102.18705035971254</v>
      </c>
      <c r="BG79" s="22">
        <f t="shared" si="92"/>
        <v>111.28714723333337</v>
      </c>
      <c r="BH79" s="22"/>
      <c r="BI79" s="3">
        <f t="shared" si="93"/>
        <v>45552405.432802558</v>
      </c>
      <c r="BJ79" s="3">
        <f t="shared" si="94"/>
        <v>19608855.82078338</v>
      </c>
      <c r="BK79" s="3">
        <f t="shared" si="95"/>
        <v>19415539.568345383</v>
      </c>
      <c r="BL79" s="3">
        <f t="shared" si="96"/>
        <v>35859140.170000009</v>
      </c>
      <c r="BM79" s="22"/>
      <c r="BN79" s="3">
        <f t="shared" si="97"/>
        <v>-2498591.6189868306</v>
      </c>
      <c r="BO79" s="3">
        <f t="shared" si="98"/>
        <v>-1356725.7453129797</v>
      </c>
      <c r="BP79" s="3">
        <f t="shared" si="99"/>
        <v>0</v>
      </c>
      <c r="BQ79" s="3">
        <f t="shared" si="100"/>
        <v>-2472996</v>
      </c>
      <c r="BR79" s="3"/>
      <c r="BS79" s="22">
        <f t="shared" si="101"/>
        <v>-5.485092598836899</v>
      </c>
      <c r="BT79" s="22">
        <f t="shared" si="102"/>
        <v>-6.9189439593665085</v>
      </c>
      <c r="BU79" s="22">
        <f t="shared" si="103"/>
        <v>0</v>
      </c>
      <c r="BV79" s="22">
        <f t="shared" si="104"/>
        <v>-6.8964174497104223</v>
      </c>
      <c r="BW79" s="3"/>
      <c r="BX79" s="7"/>
      <c r="BY79" t="str">
        <f t="shared" si="58"/>
        <v>72019</v>
      </c>
      <c r="CQ79" s="15">
        <v>39159</v>
      </c>
      <c r="CR79" s="16">
        <v>3608.55</v>
      </c>
    </row>
    <row r="80" spans="1:96">
      <c r="A80" s="2">
        <v>43675</v>
      </c>
      <c r="B80" s="2">
        <v>43675</v>
      </c>
      <c r="C80">
        <v>-191061.6</v>
      </c>
      <c r="D80">
        <v>0</v>
      </c>
      <c r="E80">
        <v>-191061.6</v>
      </c>
      <c r="J80" s="3">
        <f t="shared" si="59"/>
        <v>-191061.6</v>
      </c>
      <c r="L80" s="3">
        <f t="shared" si="105"/>
        <v>33195082.570000008</v>
      </c>
      <c r="M80" s="4">
        <f t="shared" si="60"/>
        <v>-5.7227812540174491E-3</v>
      </c>
      <c r="N80" s="4">
        <f t="shared" si="61"/>
        <v>-6.3687200000000005E-3</v>
      </c>
      <c r="P80" s="3">
        <f t="shared" si="62"/>
        <v>-2664057.6</v>
      </c>
      <c r="Q80" s="3">
        <f t="shared" si="63"/>
        <v>35859140.170000009</v>
      </c>
      <c r="R80" s="6">
        <f t="shared" si="64"/>
        <v>-7.4292288866110848E-2</v>
      </c>
      <c r="S80" s="6">
        <f t="shared" si="65"/>
        <v>-7.4686955751121664E-2</v>
      </c>
      <c r="T80" s="6"/>
      <c r="U80" s="6"/>
      <c r="V80" s="3">
        <f t="shared" si="106"/>
        <v>-102111.29324181088</v>
      </c>
      <c r="W80" s="7">
        <f t="shared" si="66"/>
        <v>-62.949999999998909</v>
      </c>
      <c r="X80" s="7">
        <f t="shared" si="69"/>
        <v>11189.2</v>
      </c>
      <c r="Y80" s="3">
        <f t="shared" si="70"/>
        <v>28657924.392992537</v>
      </c>
      <c r="Z80" s="3">
        <f t="shared" si="67"/>
        <v>61853006.962992549</v>
      </c>
      <c r="AA80" s="2">
        <f t="shared" si="71"/>
        <v>43675</v>
      </c>
      <c r="AB80" s="7">
        <f t="shared" si="72"/>
        <v>110.65027523333335</v>
      </c>
      <c r="AC80" s="7">
        <f t="shared" si="73"/>
        <v>95.526414643308456</v>
      </c>
      <c r="AD80" s="7">
        <f t="shared" si="74"/>
        <v>103.08834493832092</v>
      </c>
      <c r="AE80" s="7"/>
      <c r="AF80" s="7">
        <f t="shared" si="107"/>
        <v>-293172.8932418109</v>
      </c>
      <c r="AG80" s="3">
        <f t="shared" si="75"/>
        <v>32345101.352228597</v>
      </c>
      <c r="AH80" s="7"/>
      <c r="AI80" s="7"/>
      <c r="AJ80" s="7"/>
      <c r="AK80" s="7"/>
      <c r="AL80" s="3">
        <f t="shared" si="76"/>
        <v>42766108.546473198</v>
      </c>
      <c r="AM80" s="3">
        <f t="shared" si="77"/>
        <v>18150018.782228585</v>
      </c>
      <c r="AN80" s="3">
        <f t="shared" si="78"/>
        <v>19421007.194244664</v>
      </c>
      <c r="AO80" s="3">
        <f t="shared" si="79"/>
        <v>3195082.57</v>
      </c>
      <c r="AP80" s="3">
        <f t="shared" si="80"/>
        <v>33195082.570000008</v>
      </c>
      <c r="AQ80" s="7"/>
      <c r="AR80" s="40">
        <f t="shared" si="108"/>
        <v>-102111.29324181088</v>
      </c>
      <c r="AS80" s="5">
        <f t="shared" si="68"/>
        <v>-191061.6</v>
      </c>
      <c r="AT80" s="5">
        <f t="shared" si="81"/>
        <v>5467.625899280576</v>
      </c>
      <c r="AU80" s="5">
        <f t="shared" si="82"/>
        <v>-287705.26734253031</v>
      </c>
      <c r="AV80" s="5">
        <f t="shared" si="83"/>
        <v>2766108.5464732028</v>
      </c>
      <c r="AW80" s="3"/>
      <c r="AX80" s="4">
        <f t="shared" si="84"/>
        <v>-6.6824571822300975E-3</v>
      </c>
      <c r="AY80" s="4">
        <f t="shared" si="85"/>
        <v>-5.5944863870459388E-3</v>
      </c>
      <c r="AZ80" s="4">
        <f t="shared" si="86"/>
        <v>2.8161081385525121E-4</v>
      </c>
      <c r="BA80" s="4">
        <f t="shared" si="87"/>
        <v>-5.7227812540174491E-3</v>
      </c>
      <c r="BB80" s="3"/>
      <c r="BC80" s="2">
        <f t="shared" si="88"/>
        <v>43675</v>
      </c>
      <c r="BD80" s="22">
        <f t="shared" si="89"/>
        <v>106.91527136618299</v>
      </c>
      <c r="BE80" s="22">
        <f t="shared" si="90"/>
        <v>95.526414643308343</v>
      </c>
      <c r="BF80" s="22">
        <f t="shared" si="91"/>
        <v>102.21582733812981</v>
      </c>
      <c r="BG80" s="22">
        <f t="shared" si="92"/>
        <v>110.65027523333335</v>
      </c>
      <c r="BH80" s="22"/>
      <c r="BI80" s="3">
        <f t="shared" si="93"/>
        <v>45552405.432802558</v>
      </c>
      <c r="BJ80" s="3">
        <f t="shared" si="94"/>
        <v>19608855.82078338</v>
      </c>
      <c r="BK80" s="3">
        <f t="shared" si="95"/>
        <v>19421007.194244664</v>
      </c>
      <c r="BL80" s="3">
        <f t="shared" si="96"/>
        <v>35859140.170000009</v>
      </c>
      <c r="BM80" s="22"/>
      <c r="BN80" s="3">
        <f t="shared" si="97"/>
        <v>-2786296.8863293608</v>
      </c>
      <c r="BO80" s="3">
        <f t="shared" si="98"/>
        <v>-1458837.0385547907</v>
      </c>
      <c r="BP80" s="3">
        <f t="shared" si="99"/>
        <v>0</v>
      </c>
      <c r="BQ80" s="3">
        <f t="shared" si="100"/>
        <v>-2664057.6</v>
      </c>
      <c r="BR80" s="3"/>
      <c r="BS80" s="22">
        <f t="shared" si="101"/>
        <v>-6.1166844206276139</v>
      </c>
      <c r="BT80" s="22">
        <f t="shared" si="102"/>
        <v>-7.4396846602776927</v>
      </c>
      <c r="BU80" s="22">
        <f t="shared" si="103"/>
        <v>0</v>
      </c>
      <c r="BV80" s="22">
        <f t="shared" si="104"/>
        <v>-7.4292288866110852</v>
      </c>
      <c r="BW80" s="3"/>
      <c r="BX80" s="7"/>
      <c r="BY80" t="str">
        <f t="shared" si="58"/>
        <v>72019</v>
      </c>
      <c r="CQ80" s="15">
        <v>39160</v>
      </c>
      <c r="CR80" s="16">
        <v>3678.9</v>
      </c>
    </row>
    <row r="81" spans="1:96">
      <c r="A81" s="2">
        <v>43676</v>
      </c>
      <c r="B81" s="2">
        <v>43676</v>
      </c>
      <c r="C81">
        <v>215546.05</v>
      </c>
      <c r="D81">
        <v>0</v>
      </c>
      <c r="E81">
        <v>215546.05</v>
      </c>
      <c r="J81" s="3">
        <f t="shared" si="59"/>
        <v>215546.05</v>
      </c>
      <c r="L81" s="3">
        <f t="shared" si="105"/>
        <v>33410628.620000008</v>
      </c>
      <c r="M81" s="4">
        <f t="shared" si="60"/>
        <v>6.4933126629665118E-3</v>
      </c>
      <c r="N81" s="4">
        <f t="shared" si="61"/>
        <v>7.1848683333333328E-3</v>
      </c>
      <c r="P81" s="3">
        <f t="shared" si="62"/>
        <v>-2448511.5500000003</v>
      </c>
      <c r="Q81" s="3">
        <f t="shared" si="63"/>
        <v>35859140.170000009</v>
      </c>
      <c r="R81" s="6">
        <f t="shared" si="64"/>
        <v>-6.8281379263199424E-2</v>
      </c>
      <c r="S81" s="6">
        <f t="shared" si="65"/>
        <v>-6.8193643088155148E-2</v>
      </c>
      <c r="T81" s="6"/>
      <c r="U81" s="6"/>
      <c r="V81" s="3">
        <f t="shared" si="106"/>
        <v>-168374.14199364994</v>
      </c>
      <c r="W81" s="7">
        <f t="shared" si="66"/>
        <v>-103.80000000000109</v>
      </c>
      <c r="X81" s="7">
        <f t="shared" si="69"/>
        <v>11085.4</v>
      </c>
      <c r="Y81" s="3">
        <f t="shared" si="70"/>
        <v>28392070.484581511</v>
      </c>
      <c r="Z81" s="3">
        <f t="shared" si="67"/>
        <v>61802699.10458152</v>
      </c>
      <c r="AA81" s="2">
        <f t="shared" si="71"/>
        <v>43676</v>
      </c>
      <c r="AB81" s="7">
        <f t="shared" si="72"/>
        <v>111.3687620666667</v>
      </c>
      <c r="AC81" s="7">
        <f t="shared" si="73"/>
        <v>94.640234948605041</v>
      </c>
      <c r="AD81" s="7">
        <f t="shared" si="74"/>
        <v>103.00449850763587</v>
      </c>
      <c r="AE81" s="7"/>
      <c r="AF81" s="7">
        <f t="shared" si="107"/>
        <v>47171.908006350044</v>
      </c>
      <c r="AG81" s="3">
        <f t="shared" si="75"/>
        <v>32392273.260234948</v>
      </c>
      <c r="AH81" s="7"/>
      <c r="AI81" s="7"/>
      <c r="AJ81" s="7"/>
      <c r="AK81" s="7"/>
      <c r="AL81" s="3">
        <f t="shared" si="76"/>
        <v>42818748.08037883</v>
      </c>
      <c r="AM81" s="3">
        <f t="shared" si="77"/>
        <v>17981644.640234936</v>
      </c>
      <c r="AN81" s="3">
        <f t="shared" si="78"/>
        <v>19426474.820143946</v>
      </c>
      <c r="AO81" s="3">
        <f t="shared" si="79"/>
        <v>3410628.6199999996</v>
      </c>
      <c r="AP81" s="3">
        <f t="shared" si="80"/>
        <v>33410628.620000008</v>
      </c>
      <c r="AQ81" s="7"/>
      <c r="AR81" s="40">
        <f t="shared" si="108"/>
        <v>-168374.14199364994</v>
      </c>
      <c r="AS81" s="5">
        <f t="shared" si="68"/>
        <v>215546.05</v>
      </c>
      <c r="AT81" s="5">
        <f t="shared" si="81"/>
        <v>5467.625899280576</v>
      </c>
      <c r="AU81" s="5">
        <f t="shared" si="82"/>
        <v>52639.533905630618</v>
      </c>
      <c r="AV81" s="5">
        <f t="shared" si="83"/>
        <v>2818748.0803788332</v>
      </c>
      <c r="AW81" s="3"/>
      <c r="AX81" s="4">
        <f t="shared" si="84"/>
        <v>1.2308703245334594E-3</v>
      </c>
      <c r="AY81" s="4">
        <f t="shared" si="85"/>
        <v>-9.2768026311086712E-3</v>
      </c>
      <c r="AZ81" s="4">
        <f t="shared" si="86"/>
        <v>2.8153153153153072E-4</v>
      </c>
      <c r="BA81" s="4">
        <f t="shared" si="87"/>
        <v>6.4933126629665118E-3</v>
      </c>
      <c r="BB81" s="3"/>
      <c r="BC81" s="2">
        <f t="shared" si="88"/>
        <v>43676</v>
      </c>
      <c r="BD81" s="22">
        <f t="shared" si="89"/>
        <v>107.04687020094707</v>
      </c>
      <c r="BE81" s="22">
        <f t="shared" si="90"/>
        <v>94.640234948604927</v>
      </c>
      <c r="BF81" s="22">
        <f t="shared" si="91"/>
        <v>102.24460431654707</v>
      </c>
      <c r="BG81" s="22">
        <f t="shared" si="92"/>
        <v>111.3687620666667</v>
      </c>
      <c r="BH81" s="22"/>
      <c r="BI81" s="3">
        <f t="shared" si="93"/>
        <v>45552405.432802558</v>
      </c>
      <c r="BJ81" s="3">
        <f t="shared" si="94"/>
        <v>19608855.82078338</v>
      </c>
      <c r="BK81" s="3">
        <f t="shared" si="95"/>
        <v>19426474.820143946</v>
      </c>
      <c r="BL81" s="3">
        <f t="shared" si="96"/>
        <v>35859140.170000009</v>
      </c>
      <c r="BM81" s="22"/>
      <c r="BN81" s="3">
        <f t="shared" si="97"/>
        <v>-2733657.3524237303</v>
      </c>
      <c r="BO81" s="3">
        <f t="shared" si="98"/>
        <v>-1627211.1805484407</v>
      </c>
      <c r="BP81" s="3">
        <f t="shared" si="99"/>
        <v>0</v>
      </c>
      <c r="BQ81" s="3">
        <f t="shared" si="100"/>
        <v>-2448511.5500000003</v>
      </c>
      <c r="BR81" s="3"/>
      <c r="BS81" s="22">
        <f t="shared" si="101"/>
        <v>-6.0011262335121547</v>
      </c>
      <c r="BT81" s="22">
        <f t="shared" si="102"/>
        <v>-8.2983484371574772</v>
      </c>
      <c r="BU81" s="22">
        <f t="shared" si="103"/>
        <v>0</v>
      </c>
      <c r="BV81" s="22">
        <f t="shared" si="104"/>
        <v>-6.8281379263199424</v>
      </c>
      <c r="BW81" s="3"/>
      <c r="BX81" s="7"/>
      <c r="BY81" t="str">
        <f t="shared" si="58"/>
        <v>72019</v>
      </c>
      <c r="CQ81" s="15">
        <v>39161</v>
      </c>
      <c r="CR81" s="16">
        <v>3697.6</v>
      </c>
    </row>
    <row r="82" spans="1:96">
      <c r="A82" s="2">
        <v>43677</v>
      </c>
      <c r="B82" s="2">
        <v>43677</v>
      </c>
      <c r="C82">
        <v>-82000</v>
      </c>
      <c r="D82">
        <v>0</v>
      </c>
      <c r="E82">
        <v>-82000</v>
      </c>
      <c r="J82" s="3">
        <f t="shared" si="59"/>
        <v>-82000</v>
      </c>
      <c r="L82" s="3">
        <f t="shared" si="105"/>
        <v>33328628.620000008</v>
      </c>
      <c r="M82" s="4">
        <f t="shared" si="60"/>
        <v>-2.4543088049206532E-3</v>
      </c>
      <c r="N82" s="4">
        <f t="shared" si="61"/>
        <v>-2.7333333333333333E-3</v>
      </c>
      <c r="P82" s="3">
        <f t="shared" si="62"/>
        <v>-2530511.5500000003</v>
      </c>
      <c r="Q82" s="3">
        <f t="shared" si="63"/>
        <v>35859140.170000009</v>
      </c>
      <c r="R82" s="6">
        <f t="shared" si="64"/>
        <v>-7.0568104477782292E-2</v>
      </c>
      <c r="S82" s="6">
        <f t="shared" si="65"/>
        <v>-7.0647951893075794E-2</v>
      </c>
      <c r="T82" s="6"/>
      <c r="U82" s="6"/>
      <c r="V82" s="3">
        <f t="shared" si="106"/>
        <v>52880.51087661842</v>
      </c>
      <c r="W82" s="7">
        <f t="shared" si="66"/>
        <v>32.600000000000364</v>
      </c>
      <c r="X82" s="7">
        <f t="shared" si="69"/>
        <v>11118</v>
      </c>
      <c r="Y82" s="3">
        <f t="shared" si="70"/>
        <v>28475566.028070908</v>
      </c>
      <c r="Z82" s="3">
        <f t="shared" si="67"/>
        <v>61804194.648070917</v>
      </c>
      <c r="AA82" s="2">
        <f t="shared" si="71"/>
        <v>43677</v>
      </c>
      <c r="AB82" s="7">
        <f t="shared" si="72"/>
        <v>111.09542873333336</v>
      </c>
      <c r="AC82" s="7">
        <f t="shared" si="73"/>
        <v>94.918553426903031</v>
      </c>
      <c r="AD82" s="7">
        <f t="shared" si="74"/>
        <v>103.0069910801182</v>
      </c>
      <c r="AE82" s="7"/>
      <c r="AF82" s="7">
        <f t="shared" si="107"/>
        <v>-29119.48912338158</v>
      </c>
      <c r="AG82" s="3">
        <f t="shared" si="75"/>
        <v>32363153.771111567</v>
      </c>
      <c r="AH82" s="7"/>
      <c r="AI82" s="7"/>
      <c r="AJ82" s="7"/>
      <c r="AK82" s="7"/>
      <c r="AL82" s="3">
        <f t="shared" si="76"/>
        <v>42795096.217154726</v>
      </c>
      <c r="AM82" s="3">
        <f t="shared" si="77"/>
        <v>18034525.151111554</v>
      </c>
      <c r="AN82" s="3">
        <f t="shared" si="78"/>
        <v>19431942.446043227</v>
      </c>
      <c r="AO82" s="3">
        <f t="shared" si="79"/>
        <v>3328628.6199999996</v>
      </c>
      <c r="AP82" s="3">
        <f t="shared" si="80"/>
        <v>33328628.620000008</v>
      </c>
      <c r="AQ82" s="7"/>
      <c r="AR82" s="40">
        <f t="shared" si="108"/>
        <v>52880.51087661842</v>
      </c>
      <c r="AS82" s="5">
        <f t="shared" si="68"/>
        <v>-82000</v>
      </c>
      <c r="AT82" s="5">
        <f t="shared" si="81"/>
        <v>5467.625899280576</v>
      </c>
      <c r="AU82" s="5">
        <f t="shared" si="82"/>
        <v>-23651.863224101005</v>
      </c>
      <c r="AV82" s="5">
        <f t="shared" si="83"/>
        <v>2795096.2171547324</v>
      </c>
      <c r="AW82" s="3"/>
      <c r="AX82" s="4">
        <f t="shared" si="84"/>
        <v>-5.5237166625474469E-4</v>
      </c>
      <c r="AY82" s="4">
        <f t="shared" si="85"/>
        <v>2.9408050228228468E-3</v>
      </c>
      <c r="AZ82" s="4">
        <f t="shared" si="86"/>
        <v>2.8145229383619389E-4</v>
      </c>
      <c r="BA82" s="4">
        <f t="shared" si="87"/>
        <v>-2.4543088049206532E-3</v>
      </c>
      <c r="BB82" s="3"/>
      <c r="BC82" s="2">
        <f t="shared" si="88"/>
        <v>43677</v>
      </c>
      <c r="BD82" s="22">
        <f t="shared" si="89"/>
        <v>106.98774054288683</v>
      </c>
      <c r="BE82" s="22">
        <f t="shared" si="90"/>
        <v>94.918553426902918</v>
      </c>
      <c r="BF82" s="22">
        <f t="shared" si="91"/>
        <v>102.27338129496435</v>
      </c>
      <c r="BG82" s="22">
        <f t="shared" si="92"/>
        <v>111.09542873333336</v>
      </c>
      <c r="BH82" s="22"/>
      <c r="BI82" s="3">
        <f t="shared" si="93"/>
        <v>45552405.432802558</v>
      </c>
      <c r="BJ82" s="3">
        <f t="shared" si="94"/>
        <v>19608855.82078338</v>
      </c>
      <c r="BK82" s="3">
        <f t="shared" si="95"/>
        <v>19431942.446043227</v>
      </c>
      <c r="BL82" s="3">
        <f t="shared" si="96"/>
        <v>35859140.170000009</v>
      </c>
      <c r="BM82" s="22"/>
      <c r="BN82" s="3">
        <f t="shared" si="97"/>
        <v>-2757309.2156478311</v>
      </c>
      <c r="BO82" s="3">
        <f t="shared" si="98"/>
        <v>-1574330.6696718223</v>
      </c>
      <c r="BP82" s="3">
        <f t="shared" si="99"/>
        <v>0</v>
      </c>
      <c r="BQ82" s="3">
        <f t="shared" si="100"/>
        <v>-2530511.5500000003</v>
      </c>
      <c r="BR82" s="3"/>
      <c r="BS82" s="22">
        <f t="shared" si="101"/>
        <v>-6.0530485480406186</v>
      </c>
      <c r="BT82" s="22">
        <f t="shared" si="102"/>
        <v>-8.0286717596403196</v>
      </c>
      <c r="BU82" s="22">
        <f t="shared" si="103"/>
        <v>0</v>
      </c>
      <c r="BV82" s="22">
        <f t="shared" si="104"/>
        <v>-7.0568104477782292</v>
      </c>
      <c r="BW82" s="3"/>
      <c r="BX82" s="7"/>
      <c r="BY82" t="str">
        <f t="shared" si="58"/>
        <v>72019</v>
      </c>
      <c r="CQ82" s="15">
        <v>39162</v>
      </c>
      <c r="CR82" s="16">
        <v>3764.55</v>
      </c>
    </row>
    <row r="83" spans="1:96">
      <c r="A83" s="2">
        <v>43678</v>
      </c>
      <c r="B83" s="2">
        <v>43678</v>
      </c>
      <c r="C83">
        <v>133417.5</v>
      </c>
      <c r="D83">
        <v>0</v>
      </c>
      <c r="E83">
        <v>133417.5</v>
      </c>
      <c r="J83" s="3">
        <f t="shared" si="59"/>
        <v>133417.5</v>
      </c>
      <c r="L83" s="3">
        <f t="shared" si="105"/>
        <v>33462046.120000008</v>
      </c>
      <c r="M83" s="4">
        <f t="shared" si="60"/>
        <v>4.0030900017271687E-3</v>
      </c>
      <c r="N83" s="4">
        <f t="shared" si="61"/>
        <v>4.4472499999999998E-3</v>
      </c>
      <c r="P83" s="3">
        <f t="shared" si="62"/>
        <v>-2397094.0500000003</v>
      </c>
      <c r="Q83" s="3">
        <f t="shared" si="63"/>
        <v>35859140.170000009</v>
      </c>
      <c r="R83" s="6">
        <f t="shared" si="64"/>
        <v>-6.684750494953097E-2</v>
      </c>
      <c r="S83" s="6">
        <f t="shared" si="65"/>
        <v>-6.664486189134862E-2</v>
      </c>
      <c r="T83" s="6"/>
      <c r="U83" s="6"/>
      <c r="V83" s="3">
        <f t="shared" si="106"/>
        <v>-223850.01536727793</v>
      </c>
      <c r="W83" s="7">
        <f t="shared" si="66"/>
        <v>-138</v>
      </c>
      <c r="X83" s="7">
        <f t="shared" si="69"/>
        <v>10980</v>
      </c>
      <c r="Y83" s="3">
        <f t="shared" si="70"/>
        <v>28122118.635385733</v>
      </c>
      <c r="Z83" s="3">
        <f t="shared" si="67"/>
        <v>61584164.755385742</v>
      </c>
      <c r="AA83" s="2">
        <f t="shared" si="71"/>
        <v>43678</v>
      </c>
      <c r="AB83" s="7">
        <f t="shared" si="72"/>
        <v>111.54015373333337</v>
      </c>
      <c r="AC83" s="7">
        <f t="shared" si="73"/>
        <v>93.740395451285778</v>
      </c>
      <c r="AD83" s="7">
        <f t="shared" si="74"/>
        <v>102.64027459230958</v>
      </c>
      <c r="AE83" s="7"/>
      <c r="AF83" s="7">
        <f t="shared" si="107"/>
        <v>-90432.515367277927</v>
      </c>
      <c r="AG83" s="3">
        <f t="shared" si="75"/>
        <v>32272721.25574429</v>
      </c>
      <c r="AH83" s="7"/>
      <c r="AI83" s="7"/>
      <c r="AJ83" s="7"/>
      <c r="AK83" s="7"/>
      <c r="AL83" s="3">
        <f t="shared" si="76"/>
        <v>42710131.327686727</v>
      </c>
      <c r="AM83" s="3">
        <f t="shared" si="77"/>
        <v>17810675.135744277</v>
      </c>
      <c r="AN83" s="3">
        <f t="shared" si="78"/>
        <v>19437410.071942508</v>
      </c>
      <c r="AO83" s="3">
        <f t="shared" si="79"/>
        <v>3462046.1199999996</v>
      </c>
      <c r="AP83" s="3">
        <f t="shared" si="80"/>
        <v>33462046.120000008</v>
      </c>
      <c r="AQ83" s="7"/>
      <c r="AR83" s="40">
        <f t="shared" si="108"/>
        <v>-223850.01536727793</v>
      </c>
      <c r="AS83" s="5">
        <f t="shared" si="68"/>
        <v>133417.5</v>
      </c>
      <c r="AT83" s="5">
        <f t="shared" si="81"/>
        <v>5467.625899280576</v>
      </c>
      <c r="AU83" s="5">
        <f t="shared" si="82"/>
        <v>-84964.889467997345</v>
      </c>
      <c r="AV83" s="5">
        <f t="shared" si="83"/>
        <v>2710131.327686735</v>
      </c>
      <c r="AW83" s="3"/>
      <c r="AX83" s="4">
        <f t="shared" si="84"/>
        <v>-1.9853884434997146E-3</v>
      </c>
      <c r="AY83" s="4">
        <f t="shared" si="85"/>
        <v>-1.2412304371289807E-2</v>
      </c>
      <c r="AZ83" s="4">
        <f t="shared" si="86"/>
        <v>2.8137310073156921E-4</v>
      </c>
      <c r="BA83" s="4">
        <f t="shared" si="87"/>
        <v>4.0030900017271687E-3</v>
      </c>
      <c r="BB83" s="3"/>
      <c r="BC83" s="2">
        <f t="shared" si="88"/>
        <v>43678</v>
      </c>
      <c r="BD83" s="22">
        <f t="shared" si="89"/>
        <v>106.77532831921681</v>
      </c>
      <c r="BE83" s="22">
        <f t="shared" si="90"/>
        <v>93.740395451285679</v>
      </c>
      <c r="BF83" s="22">
        <f t="shared" si="91"/>
        <v>102.30215827338162</v>
      </c>
      <c r="BG83" s="22">
        <f t="shared" si="92"/>
        <v>111.54015373333337</v>
      </c>
      <c r="BH83" s="22"/>
      <c r="BI83" s="3">
        <f t="shared" si="93"/>
        <v>45552405.432802558</v>
      </c>
      <c r="BJ83" s="3">
        <f t="shared" si="94"/>
        <v>19608855.82078338</v>
      </c>
      <c r="BK83" s="3">
        <f t="shared" si="95"/>
        <v>19437410.071942508</v>
      </c>
      <c r="BL83" s="3">
        <f t="shared" si="96"/>
        <v>35859140.170000009</v>
      </c>
      <c r="BM83" s="22"/>
      <c r="BN83" s="3">
        <f t="shared" si="97"/>
        <v>-2842274.1051158286</v>
      </c>
      <c r="BO83" s="3">
        <f t="shared" si="98"/>
        <v>-1798180.6850391002</v>
      </c>
      <c r="BP83" s="3">
        <f t="shared" si="99"/>
        <v>0</v>
      </c>
      <c r="BQ83" s="3">
        <f t="shared" si="100"/>
        <v>-2397094.0500000003</v>
      </c>
      <c r="BR83" s="3"/>
      <c r="BS83" s="22">
        <f t="shared" si="101"/>
        <v>-6.2395697397553676</v>
      </c>
      <c r="BT83" s="22">
        <f t="shared" si="102"/>
        <v>-9.1702478791914661</v>
      </c>
      <c r="BU83" s="22">
        <f t="shared" si="103"/>
        <v>0</v>
      </c>
      <c r="BV83" s="22">
        <f t="shared" si="104"/>
        <v>-6.6847504949530974</v>
      </c>
      <c r="BW83" s="3"/>
      <c r="BX83" s="7"/>
      <c r="BY83" t="str">
        <f t="shared" si="58"/>
        <v>82019</v>
      </c>
      <c r="CQ83" s="15">
        <v>39163</v>
      </c>
      <c r="CR83" s="16">
        <v>3875.9</v>
      </c>
    </row>
    <row r="84" spans="1:96">
      <c r="A84" s="2">
        <v>43679</v>
      </c>
      <c r="B84" s="2">
        <v>43679</v>
      </c>
      <c r="C84">
        <v>473880</v>
      </c>
      <c r="D84">
        <v>0</v>
      </c>
      <c r="E84">
        <v>473880</v>
      </c>
      <c r="J84" s="3">
        <f t="shared" si="59"/>
        <v>473880</v>
      </c>
      <c r="L84" s="3">
        <f t="shared" si="105"/>
        <v>33935926.120000005</v>
      </c>
      <c r="M84" s="4">
        <f t="shared" si="60"/>
        <v>1.4161716181389325E-2</v>
      </c>
      <c r="N84" s="4">
        <f t="shared" si="61"/>
        <v>1.5796000000000001E-2</v>
      </c>
      <c r="P84" s="3">
        <f t="shared" si="62"/>
        <v>-1923214.0500000003</v>
      </c>
      <c r="Q84" s="3">
        <f t="shared" si="63"/>
        <v>35859140.170000009</v>
      </c>
      <c r="R84" s="6">
        <f t="shared" si="64"/>
        <v>-5.3632464160670919E-2</v>
      </c>
      <c r="S84" s="6">
        <f t="shared" si="65"/>
        <v>-5.2483145709959295E-2</v>
      </c>
      <c r="T84" s="6"/>
      <c r="U84" s="6"/>
      <c r="V84" s="3">
        <f t="shared" si="106"/>
        <v>28143.462076973577</v>
      </c>
      <c r="W84" s="7">
        <f t="shared" si="66"/>
        <v>17.350000000000364</v>
      </c>
      <c r="X84" s="7">
        <f t="shared" si="69"/>
        <v>10997.35</v>
      </c>
      <c r="Y84" s="3">
        <f t="shared" si="70"/>
        <v>28166555.680770427</v>
      </c>
      <c r="Z84" s="3">
        <f t="shared" si="67"/>
        <v>62102481.800770432</v>
      </c>
      <c r="AA84" s="2">
        <f t="shared" si="71"/>
        <v>43679</v>
      </c>
      <c r="AB84" s="7">
        <f t="shared" si="72"/>
        <v>113.11975373333334</v>
      </c>
      <c r="AC84" s="7">
        <f t="shared" si="73"/>
        <v>93.888518935901416</v>
      </c>
      <c r="AD84" s="7">
        <f t="shared" si="74"/>
        <v>103.50413633461739</v>
      </c>
      <c r="AE84" s="7"/>
      <c r="AF84" s="7">
        <f t="shared" si="107"/>
        <v>502023.46207697358</v>
      </c>
      <c r="AG84" s="3">
        <f t="shared" si="75"/>
        <v>32774744.717821263</v>
      </c>
      <c r="AH84" s="7"/>
      <c r="AI84" s="7"/>
      <c r="AJ84" s="7"/>
      <c r="AK84" s="7"/>
      <c r="AL84" s="3">
        <f t="shared" si="76"/>
        <v>43217622.415662982</v>
      </c>
      <c r="AM84" s="3">
        <f t="shared" si="77"/>
        <v>17838818.597821251</v>
      </c>
      <c r="AN84" s="3">
        <f t="shared" si="78"/>
        <v>19442877.69784179</v>
      </c>
      <c r="AO84" s="3">
        <f t="shared" si="79"/>
        <v>3935926.1199999996</v>
      </c>
      <c r="AP84" s="3">
        <f t="shared" si="80"/>
        <v>33935926.120000005</v>
      </c>
      <c r="AQ84" s="7"/>
      <c r="AR84" s="40">
        <f t="shared" si="108"/>
        <v>28143.462076973577</v>
      </c>
      <c r="AS84" s="5">
        <f t="shared" si="68"/>
        <v>473880</v>
      </c>
      <c r="AT84" s="5">
        <f t="shared" si="81"/>
        <v>5467.625899280576</v>
      </c>
      <c r="AU84" s="5">
        <f t="shared" si="82"/>
        <v>507491.08797625417</v>
      </c>
      <c r="AV84" s="5">
        <f t="shared" si="83"/>
        <v>3217622.415662989</v>
      </c>
      <c r="AW84" s="3"/>
      <c r="AX84" s="4">
        <f t="shared" si="84"/>
        <v>1.1882217923485393E-2</v>
      </c>
      <c r="AY84" s="4">
        <f t="shared" si="85"/>
        <v>1.580145719490016E-3</v>
      </c>
      <c r="AZ84" s="4">
        <f t="shared" si="86"/>
        <v>2.8129395218002727E-4</v>
      </c>
      <c r="BA84" s="4">
        <f t="shared" si="87"/>
        <v>1.4161716181389325E-2</v>
      </c>
      <c r="BB84" s="3"/>
      <c r="BC84" s="2">
        <f t="shared" si="88"/>
        <v>43679</v>
      </c>
      <c r="BD84" s="22">
        <f t="shared" si="89"/>
        <v>108.04405603915745</v>
      </c>
      <c r="BE84" s="22">
        <f t="shared" si="90"/>
        <v>93.888518935901317</v>
      </c>
      <c r="BF84" s="22">
        <f t="shared" si="91"/>
        <v>102.33093525179888</v>
      </c>
      <c r="BG84" s="22">
        <f t="shared" si="92"/>
        <v>113.11975373333334</v>
      </c>
      <c r="BH84" s="22"/>
      <c r="BI84" s="3">
        <f t="shared" si="93"/>
        <v>45552405.432802558</v>
      </c>
      <c r="BJ84" s="3">
        <f t="shared" si="94"/>
        <v>19608855.82078338</v>
      </c>
      <c r="BK84" s="3">
        <f t="shared" si="95"/>
        <v>19442877.69784179</v>
      </c>
      <c r="BL84" s="3">
        <f t="shared" si="96"/>
        <v>35859140.170000009</v>
      </c>
      <c r="BM84" s="22"/>
      <c r="BN84" s="3">
        <f t="shared" si="97"/>
        <v>-2334783.0171395745</v>
      </c>
      <c r="BO84" s="3">
        <f t="shared" si="98"/>
        <v>-1770037.2229621266</v>
      </c>
      <c r="BP84" s="3">
        <f t="shared" si="99"/>
        <v>0</v>
      </c>
      <c r="BQ84" s="3">
        <f t="shared" si="100"/>
        <v>-1923214.0500000003</v>
      </c>
      <c r="BR84" s="3"/>
      <c r="BS84" s="22">
        <f t="shared" si="101"/>
        <v>-5.1254878748033876</v>
      </c>
      <c r="BT84" s="22">
        <f t="shared" si="102"/>
        <v>-9.026723635175431</v>
      </c>
      <c r="BU84" s="22">
        <f t="shared" si="103"/>
        <v>0</v>
      </c>
      <c r="BV84" s="22">
        <f t="shared" si="104"/>
        <v>-5.3632464160670921</v>
      </c>
      <c r="BW84" s="3"/>
      <c r="BX84" s="7"/>
      <c r="BY84" t="str">
        <f t="shared" si="58"/>
        <v>82019</v>
      </c>
      <c r="CQ84" s="15">
        <v>39164</v>
      </c>
      <c r="CR84" s="16">
        <v>3861.05</v>
      </c>
    </row>
    <row r="85" spans="1:96">
      <c r="A85" s="2">
        <v>43682</v>
      </c>
      <c r="B85" s="2">
        <v>43682</v>
      </c>
      <c r="C85">
        <v>13628.25</v>
      </c>
      <c r="D85">
        <v>0</v>
      </c>
      <c r="E85">
        <v>13628.25</v>
      </c>
      <c r="J85" s="3">
        <f t="shared" si="59"/>
        <v>13628.25</v>
      </c>
      <c r="L85" s="3">
        <f t="shared" si="105"/>
        <v>33949554.370000005</v>
      </c>
      <c r="M85" s="4">
        <f t="shared" si="60"/>
        <v>4.0158768473886572E-4</v>
      </c>
      <c r="N85" s="4">
        <f t="shared" si="61"/>
        <v>4.5427500000000002E-4</v>
      </c>
      <c r="P85" s="3">
        <f t="shared" si="62"/>
        <v>-1909585.8000000003</v>
      </c>
      <c r="Q85" s="3">
        <f t="shared" si="63"/>
        <v>35859140.170000009</v>
      </c>
      <c r="R85" s="6">
        <f t="shared" si="64"/>
        <v>-5.3252414613041171E-2</v>
      </c>
      <c r="S85" s="6">
        <f t="shared" si="65"/>
        <v>-5.208155802522043E-2</v>
      </c>
      <c r="T85" s="6"/>
      <c r="U85" s="6"/>
      <c r="V85" s="3">
        <f t="shared" si="106"/>
        <v>-218578.18529522247</v>
      </c>
      <c r="W85" s="7">
        <f t="shared" si="66"/>
        <v>-134.75</v>
      </c>
      <c r="X85" s="7">
        <f t="shared" si="69"/>
        <v>10862.6</v>
      </c>
      <c r="Y85" s="3">
        <f t="shared" si="70"/>
        <v>27821432.230304286</v>
      </c>
      <c r="Z85" s="3">
        <f t="shared" si="67"/>
        <v>61770986.600304291</v>
      </c>
      <c r="AA85" s="2">
        <f t="shared" si="71"/>
        <v>43682</v>
      </c>
      <c r="AB85" s="7">
        <f t="shared" si="72"/>
        <v>113.16518123333334</v>
      </c>
      <c r="AC85" s="7">
        <f t="shared" si="73"/>
        <v>92.738107434347612</v>
      </c>
      <c r="AD85" s="7">
        <f t="shared" si="74"/>
        <v>102.95164433384048</v>
      </c>
      <c r="AE85" s="7"/>
      <c r="AF85" s="7">
        <f t="shared" si="107"/>
        <v>-204949.93529522247</v>
      </c>
      <c r="AG85" s="3">
        <f t="shared" si="75"/>
        <v>32569794.782526039</v>
      </c>
      <c r="AH85" s="7"/>
      <c r="AI85" s="7"/>
      <c r="AJ85" s="7"/>
      <c r="AK85" s="7"/>
      <c r="AL85" s="3">
        <f t="shared" si="76"/>
        <v>43018140.106267042</v>
      </c>
      <c r="AM85" s="3">
        <f t="shared" si="77"/>
        <v>17620240.412526026</v>
      </c>
      <c r="AN85" s="3">
        <f t="shared" si="78"/>
        <v>19448345.323741071</v>
      </c>
      <c r="AO85" s="3">
        <f t="shared" si="79"/>
        <v>3949554.3699999996</v>
      </c>
      <c r="AP85" s="3">
        <f t="shared" si="80"/>
        <v>33949554.370000005</v>
      </c>
      <c r="AQ85" s="7"/>
      <c r="AR85" s="40">
        <f t="shared" si="108"/>
        <v>-218578.18529522247</v>
      </c>
      <c r="AS85" s="5">
        <f t="shared" si="68"/>
        <v>13628.25</v>
      </c>
      <c r="AT85" s="5">
        <f t="shared" si="81"/>
        <v>5467.625899280576</v>
      </c>
      <c r="AU85" s="5">
        <f t="shared" si="82"/>
        <v>-199482.30939594191</v>
      </c>
      <c r="AV85" s="5">
        <f t="shared" si="83"/>
        <v>3018140.1062670471</v>
      </c>
      <c r="AW85" s="3"/>
      <c r="AX85" s="4">
        <f t="shared" si="84"/>
        <v>-4.6157631596976815E-3</v>
      </c>
      <c r="AY85" s="4">
        <f t="shared" si="85"/>
        <v>-1.2252951847490539E-2</v>
      </c>
      <c r="AZ85" s="4">
        <f t="shared" si="86"/>
        <v>2.8121484814398111E-4</v>
      </c>
      <c r="BA85" s="4">
        <f t="shared" si="87"/>
        <v>4.0158768473886572E-4</v>
      </c>
      <c r="BB85" s="3"/>
      <c r="BC85" s="2">
        <f t="shared" si="88"/>
        <v>43682</v>
      </c>
      <c r="BD85" s="22">
        <f t="shared" si="89"/>
        <v>107.54535026566761</v>
      </c>
      <c r="BE85" s="22">
        <f t="shared" si="90"/>
        <v>92.738107434347512</v>
      </c>
      <c r="BF85" s="22">
        <f t="shared" si="91"/>
        <v>102.35971223021616</v>
      </c>
      <c r="BG85" s="22">
        <f t="shared" si="92"/>
        <v>113.16518123333334</v>
      </c>
      <c r="BH85" s="22"/>
      <c r="BI85" s="3">
        <f t="shared" si="93"/>
        <v>45552405.432802558</v>
      </c>
      <c r="BJ85" s="3">
        <f t="shared" si="94"/>
        <v>19608855.82078338</v>
      </c>
      <c r="BK85" s="3">
        <f t="shared" si="95"/>
        <v>19448345.323741071</v>
      </c>
      <c r="BL85" s="3">
        <f t="shared" si="96"/>
        <v>35859140.170000009</v>
      </c>
      <c r="BM85" s="22"/>
      <c r="BN85" s="3">
        <f t="shared" si="97"/>
        <v>-2534265.3265355164</v>
      </c>
      <c r="BO85" s="3">
        <f t="shared" si="98"/>
        <v>-1988615.4082573492</v>
      </c>
      <c r="BP85" s="3">
        <f t="shared" si="99"/>
        <v>0</v>
      </c>
      <c r="BQ85" s="3">
        <f t="shared" si="100"/>
        <v>-1909585.8000000003</v>
      </c>
      <c r="BR85" s="3"/>
      <c r="BS85" s="22">
        <f t="shared" si="101"/>
        <v>-5.563406152665161</v>
      </c>
      <c r="BT85" s="22">
        <f t="shared" si="102"/>
        <v>-10.141414809882075</v>
      </c>
      <c r="BU85" s="22">
        <f t="shared" si="103"/>
        <v>0</v>
      </c>
      <c r="BV85" s="22">
        <f t="shared" si="104"/>
        <v>-5.3252414613041168</v>
      </c>
      <c r="BW85" s="3"/>
      <c r="BX85" s="7"/>
      <c r="BY85" t="str">
        <f t="shared" si="58"/>
        <v>82019</v>
      </c>
      <c r="CQ85" s="15">
        <v>39165</v>
      </c>
      <c r="CR85" s="16">
        <v>3861.05</v>
      </c>
    </row>
    <row r="86" spans="1:96">
      <c r="A86" s="2">
        <v>43683</v>
      </c>
      <c r="B86" s="2">
        <v>43683</v>
      </c>
      <c r="C86">
        <v>-81577.75</v>
      </c>
      <c r="D86">
        <v>0</v>
      </c>
      <c r="E86">
        <v>-81577.75</v>
      </c>
      <c r="J86" s="3">
        <f t="shared" si="59"/>
        <v>-81577.75</v>
      </c>
      <c r="L86" s="3">
        <f t="shared" si="105"/>
        <v>33867976.620000005</v>
      </c>
      <c r="M86" s="4">
        <f t="shared" si="60"/>
        <v>-2.4029107749375146E-3</v>
      </c>
      <c r="N86" s="4">
        <f t="shared" si="61"/>
        <v>-2.7192583333333332E-3</v>
      </c>
      <c r="P86" s="3">
        <f t="shared" si="62"/>
        <v>-1991163.5500000003</v>
      </c>
      <c r="Q86" s="3">
        <f t="shared" si="63"/>
        <v>35859140.170000009</v>
      </c>
      <c r="R86" s="6">
        <f t="shared" si="64"/>
        <v>-5.5527364587113576E-2</v>
      </c>
      <c r="S86" s="6">
        <f t="shared" si="65"/>
        <v>-5.4484468800157948E-2</v>
      </c>
      <c r="T86" s="6"/>
      <c r="U86" s="6"/>
      <c r="V86" s="3">
        <f t="shared" si="106"/>
        <v>138932.99866816864</v>
      </c>
      <c r="W86" s="7">
        <f t="shared" si="66"/>
        <v>85.649999999999636</v>
      </c>
      <c r="X86" s="7">
        <f t="shared" si="69"/>
        <v>10948.25</v>
      </c>
      <c r="Y86" s="3">
        <f t="shared" si="70"/>
        <v>28040800.122938234</v>
      </c>
      <c r="Z86" s="3">
        <f t="shared" si="67"/>
        <v>61908776.742938235</v>
      </c>
      <c r="AA86" s="2">
        <f t="shared" si="71"/>
        <v>43683</v>
      </c>
      <c r="AB86" s="7">
        <f t="shared" si="72"/>
        <v>112.89325540000002</v>
      </c>
      <c r="AC86" s="7">
        <f t="shared" si="73"/>
        <v>93.46933374312745</v>
      </c>
      <c r="AD86" s="7">
        <f t="shared" si="74"/>
        <v>103.18129457156373</v>
      </c>
      <c r="AE86" s="7"/>
      <c r="AF86" s="7">
        <f t="shared" si="107"/>
        <v>57355.248668168642</v>
      </c>
      <c r="AG86" s="3">
        <f t="shared" si="75"/>
        <v>32627150.031194206</v>
      </c>
      <c r="AH86" s="7"/>
      <c r="AI86" s="7"/>
      <c r="AJ86" s="7"/>
      <c r="AK86" s="7"/>
      <c r="AL86" s="3">
        <f t="shared" si="76"/>
        <v>43080962.980834492</v>
      </c>
      <c r="AM86" s="3">
        <f t="shared" si="77"/>
        <v>17759173.411194194</v>
      </c>
      <c r="AN86" s="3">
        <f t="shared" si="78"/>
        <v>19453812.949640352</v>
      </c>
      <c r="AO86" s="3">
        <f t="shared" si="79"/>
        <v>3867976.6199999996</v>
      </c>
      <c r="AP86" s="3">
        <f t="shared" si="80"/>
        <v>33867976.620000005</v>
      </c>
      <c r="AQ86" s="7"/>
      <c r="AR86" s="40">
        <f t="shared" si="108"/>
        <v>138932.99866816864</v>
      </c>
      <c r="AS86" s="5">
        <f t="shared" si="68"/>
        <v>-81577.75</v>
      </c>
      <c r="AT86" s="5">
        <f t="shared" si="81"/>
        <v>5467.625899280576</v>
      </c>
      <c r="AU86" s="5">
        <f t="shared" si="82"/>
        <v>62822.874567449217</v>
      </c>
      <c r="AV86" s="5">
        <f t="shared" si="83"/>
        <v>3080962.9808344962</v>
      </c>
      <c r="AW86" s="3"/>
      <c r="AX86" s="4">
        <f t="shared" si="84"/>
        <v>1.4603810023459602E-3</v>
      </c>
      <c r="AY86" s="4">
        <f t="shared" si="85"/>
        <v>7.8848526135547378E-3</v>
      </c>
      <c r="AZ86" s="4">
        <f t="shared" si="86"/>
        <v>2.8113578858588611E-4</v>
      </c>
      <c r="BA86" s="4">
        <f t="shared" si="87"/>
        <v>-2.4029107749375146E-3</v>
      </c>
      <c r="BB86" s="3"/>
      <c r="BC86" s="2">
        <f t="shared" si="88"/>
        <v>43683</v>
      </c>
      <c r="BD86" s="22">
        <f t="shared" si="89"/>
        <v>107.70240745208623</v>
      </c>
      <c r="BE86" s="22">
        <f t="shared" si="90"/>
        <v>93.469333743127336</v>
      </c>
      <c r="BF86" s="22">
        <f t="shared" si="91"/>
        <v>102.38848920863344</v>
      </c>
      <c r="BG86" s="22">
        <f t="shared" si="92"/>
        <v>112.89325540000002</v>
      </c>
      <c r="BH86" s="22"/>
      <c r="BI86" s="3">
        <f t="shared" si="93"/>
        <v>45552405.432802558</v>
      </c>
      <c r="BJ86" s="3">
        <f t="shared" si="94"/>
        <v>19608855.82078338</v>
      </c>
      <c r="BK86" s="3">
        <f t="shared" si="95"/>
        <v>19453812.949640352</v>
      </c>
      <c r="BL86" s="3">
        <f t="shared" si="96"/>
        <v>35859140.170000009</v>
      </c>
      <c r="BM86" s="22"/>
      <c r="BN86" s="3">
        <f t="shared" si="97"/>
        <v>-2471442.4519680673</v>
      </c>
      <c r="BO86" s="3">
        <f t="shared" si="98"/>
        <v>-1849682.4095891805</v>
      </c>
      <c r="BP86" s="3">
        <f t="shared" si="99"/>
        <v>0</v>
      </c>
      <c r="BQ86" s="3">
        <f t="shared" si="100"/>
        <v>-1991163.5500000003</v>
      </c>
      <c r="BR86" s="3"/>
      <c r="BS86" s="22">
        <f t="shared" si="101"/>
        <v>-5.4254927450842514</v>
      </c>
      <c r="BT86" s="22">
        <f t="shared" si="102"/>
        <v>-9.4328931095954438</v>
      </c>
      <c r="BU86" s="22">
        <f t="shared" si="103"/>
        <v>0</v>
      </c>
      <c r="BV86" s="22">
        <f t="shared" si="104"/>
        <v>-5.5527364587113572</v>
      </c>
      <c r="BW86" s="3"/>
      <c r="BX86" s="7"/>
      <c r="BY86" t="str">
        <f t="shared" si="58"/>
        <v>82019</v>
      </c>
      <c r="CQ86" s="15">
        <v>39166</v>
      </c>
      <c r="CR86" s="16">
        <v>3861.05</v>
      </c>
    </row>
    <row r="87" spans="1:96">
      <c r="A87" s="2">
        <v>43684</v>
      </c>
      <c r="B87" s="2">
        <v>43684</v>
      </c>
      <c r="C87">
        <v>719273.55</v>
      </c>
      <c r="D87">
        <v>0</v>
      </c>
      <c r="E87">
        <v>719273.55</v>
      </c>
      <c r="J87" s="3">
        <f t="shared" si="59"/>
        <v>719273.55</v>
      </c>
      <c r="L87" s="3">
        <f t="shared" si="105"/>
        <v>34587250.170000002</v>
      </c>
      <c r="M87" s="4">
        <f t="shared" si="60"/>
        <v>2.1237570761025285E-2</v>
      </c>
      <c r="N87" s="4">
        <f t="shared" si="61"/>
        <v>2.3975785000000003E-2</v>
      </c>
      <c r="P87" s="3">
        <f t="shared" si="62"/>
        <v>-1271890.0000000002</v>
      </c>
      <c r="Q87" s="3">
        <f t="shared" si="63"/>
        <v>35859140.170000009</v>
      </c>
      <c r="R87" s="6">
        <f t="shared" si="64"/>
        <v>-3.5469060160680362E-2</v>
      </c>
      <c r="S87" s="6">
        <f t="shared" si="65"/>
        <v>-3.3246898039132666E-2</v>
      </c>
      <c r="T87" s="6"/>
      <c r="U87" s="6"/>
      <c r="V87" s="3">
        <f t="shared" si="106"/>
        <v>-150449.91974865962</v>
      </c>
      <c r="W87" s="7">
        <f t="shared" si="66"/>
        <v>-92.75</v>
      </c>
      <c r="X87" s="7">
        <f t="shared" si="69"/>
        <v>10855.5</v>
      </c>
      <c r="Y87" s="3">
        <f t="shared" si="70"/>
        <v>27803247.618071932</v>
      </c>
      <c r="Z87" s="3">
        <f t="shared" si="67"/>
        <v>62390497.78807193</v>
      </c>
      <c r="AA87" s="2">
        <f t="shared" si="71"/>
        <v>43684</v>
      </c>
      <c r="AB87" s="7">
        <f t="shared" si="72"/>
        <v>115.29083390000001</v>
      </c>
      <c r="AC87" s="7">
        <f t="shared" si="73"/>
        <v>92.677492060239771</v>
      </c>
      <c r="AD87" s="7">
        <f t="shared" si="74"/>
        <v>103.98416298011988</v>
      </c>
      <c r="AE87" s="7"/>
      <c r="AF87" s="7">
        <f t="shared" si="107"/>
        <v>568823.63025134045</v>
      </c>
      <c r="AG87" s="3">
        <f t="shared" si="75"/>
        <v>33195973.661445547</v>
      </c>
      <c r="AH87" s="7"/>
      <c r="AI87" s="7"/>
      <c r="AJ87" s="7"/>
      <c r="AK87" s="7"/>
      <c r="AL87" s="3">
        <f t="shared" si="76"/>
        <v>43655254.23698511</v>
      </c>
      <c r="AM87" s="3">
        <f t="shared" si="77"/>
        <v>17608723.491445534</v>
      </c>
      <c r="AN87" s="3">
        <f t="shared" si="78"/>
        <v>19459280.575539634</v>
      </c>
      <c r="AO87" s="3">
        <f t="shared" si="79"/>
        <v>4587250.17</v>
      </c>
      <c r="AP87" s="3">
        <f t="shared" si="80"/>
        <v>34587250.170000002</v>
      </c>
      <c r="AQ87" s="7"/>
      <c r="AR87" s="40">
        <f t="shared" si="108"/>
        <v>-150449.91974865962</v>
      </c>
      <c r="AS87" s="5">
        <f t="shared" si="68"/>
        <v>719273.55</v>
      </c>
      <c r="AT87" s="5">
        <f t="shared" si="81"/>
        <v>5467.625899280576</v>
      </c>
      <c r="AU87" s="5">
        <f t="shared" si="82"/>
        <v>574291.25615062099</v>
      </c>
      <c r="AV87" s="5">
        <f t="shared" si="83"/>
        <v>3655254.2369851172</v>
      </c>
      <c r="AW87" s="3"/>
      <c r="AX87" s="4">
        <f t="shared" si="84"/>
        <v>1.3330511121724623E-2</v>
      </c>
      <c r="AY87" s="4">
        <f t="shared" si="85"/>
        <v>-8.4716735551343889E-3</v>
      </c>
      <c r="AZ87" s="4">
        <f t="shared" si="86"/>
        <v>2.8105677346823967E-4</v>
      </c>
      <c r="BA87" s="4">
        <f t="shared" si="87"/>
        <v>2.1237570761025285E-2</v>
      </c>
      <c r="BB87" s="3"/>
      <c r="BC87" s="2">
        <f t="shared" si="88"/>
        <v>43684</v>
      </c>
      <c r="BD87" s="22">
        <f t="shared" si="89"/>
        <v>109.13813559246277</v>
      </c>
      <c r="BE87" s="22">
        <f t="shared" si="90"/>
        <v>92.677492060239658</v>
      </c>
      <c r="BF87" s="22">
        <f t="shared" si="91"/>
        <v>102.4172661870507</v>
      </c>
      <c r="BG87" s="22">
        <f t="shared" si="92"/>
        <v>115.29083390000001</v>
      </c>
      <c r="BH87" s="22"/>
      <c r="BI87" s="3">
        <f t="shared" si="93"/>
        <v>45552405.432802558</v>
      </c>
      <c r="BJ87" s="3">
        <f t="shared" si="94"/>
        <v>19608855.82078338</v>
      </c>
      <c r="BK87" s="3">
        <f t="shared" si="95"/>
        <v>19459280.575539634</v>
      </c>
      <c r="BL87" s="3">
        <f t="shared" si="96"/>
        <v>35859140.170000009</v>
      </c>
      <c r="BM87" s="22"/>
      <c r="BN87" s="3">
        <f t="shared" si="97"/>
        <v>-1897151.1958174463</v>
      </c>
      <c r="BO87" s="3">
        <f t="shared" si="98"/>
        <v>-2000132.3293378402</v>
      </c>
      <c r="BP87" s="3">
        <f t="shared" si="99"/>
        <v>0</v>
      </c>
      <c r="BQ87" s="3">
        <f t="shared" si="100"/>
        <v>-1271890.0000000002</v>
      </c>
      <c r="BR87" s="3"/>
      <c r="BS87" s="22">
        <f t="shared" si="101"/>
        <v>-4.1647662242909718</v>
      </c>
      <c r="BT87" s="22">
        <f t="shared" si="102"/>
        <v>-10.200148074003913</v>
      </c>
      <c r="BU87" s="22">
        <f t="shared" si="103"/>
        <v>0</v>
      </c>
      <c r="BV87" s="22">
        <f t="shared" si="104"/>
        <v>-3.5469060160680361</v>
      </c>
      <c r="BW87" s="3"/>
      <c r="BX87" s="7"/>
      <c r="BY87" t="str">
        <f t="shared" si="58"/>
        <v>82019</v>
      </c>
      <c r="CQ87" s="15">
        <v>39167</v>
      </c>
      <c r="CR87" s="16">
        <v>3819.95</v>
      </c>
    </row>
    <row r="88" spans="1:96">
      <c r="A88" s="2">
        <v>43685</v>
      </c>
      <c r="B88" s="2">
        <v>43685</v>
      </c>
      <c r="C88">
        <v>-703933</v>
      </c>
      <c r="D88">
        <v>0</v>
      </c>
      <c r="E88">
        <v>-703933</v>
      </c>
      <c r="J88" s="3">
        <f t="shared" si="59"/>
        <v>-703933</v>
      </c>
      <c r="L88" s="3">
        <f t="shared" si="105"/>
        <v>33883317.170000002</v>
      </c>
      <c r="M88" s="4">
        <f t="shared" si="60"/>
        <v>-2.0352384087780749E-2</v>
      </c>
      <c r="N88" s="4">
        <f t="shared" si="61"/>
        <v>-2.3464433333333333E-2</v>
      </c>
      <c r="P88" s="3">
        <f t="shared" si="62"/>
        <v>-1975823.0000000002</v>
      </c>
      <c r="Q88" s="3">
        <f t="shared" si="63"/>
        <v>35859140.170000009</v>
      </c>
      <c r="R88" s="6">
        <f t="shared" si="64"/>
        <v>-5.5099564312838342E-2</v>
      </c>
      <c r="S88" s="6">
        <f t="shared" si="65"/>
        <v>-5.3599282126913415E-2</v>
      </c>
      <c r="T88" s="6"/>
      <c r="U88" s="6"/>
      <c r="V88" s="3">
        <f t="shared" si="106"/>
        <v>287030.87115391297</v>
      </c>
      <c r="W88" s="7">
        <f t="shared" si="66"/>
        <v>176.95000000000073</v>
      </c>
      <c r="X88" s="7">
        <f t="shared" si="69"/>
        <v>11032.45</v>
      </c>
      <c r="Y88" s="3">
        <f t="shared" si="70"/>
        <v>28256454.256736007</v>
      </c>
      <c r="Z88" s="3">
        <f t="shared" si="67"/>
        <v>62139771.426736012</v>
      </c>
      <c r="AA88" s="2">
        <f t="shared" si="71"/>
        <v>43685</v>
      </c>
      <c r="AB88" s="7">
        <f t="shared" si="72"/>
        <v>112.94439056666667</v>
      </c>
      <c r="AC88" s="7">
        <f t="shared" si="73"/>
        <v>94.188180855786683</v>
      </c>
      <c r="AD88" s="7">
        <f t="shared" si="74"/>
        <v>103.56628571122668</v>
      </c>
      <c r="AE88" s="7"/>
      <c r="AF88" s="7">
        <f t="shared" si="107"/>
        <v>-416902.12884608703</v>
      </c>
      <c r="AG88" s="3">
        <f t="shared" si="75"/>
        <v>32779071.53259946</v>
      </c>
      <c r="AH88" s="7"/>
      <c r="AI88" s="7"/>
      <c r="AJ88" s="7"/>
      <c r="AK88" s="7"/>
      <c r="AL88" s="3">
        <f t="shared" si="76"/>
        <v>43243819.734038301</v>
      </c>
      <c r="AM88" s="3">
        <f t="shared" si="77"/>
        <v>17895754.362599447</v>
      </c>
      <c r="AN88" s="3">
        <f t="shared" si="78"/>
        <v>19464748.201438915</v>
      </c>
      <c r="AO88" s="3">
        <f t="shared" si="79"/>
        <v>3883317.17</v>
      </c>
      <c r="AP88" s="3">
        <f t="shared" si="80"/>
        <v>33883317.170000002</v>
      </c>
      <c r="AQ88" s="7"/>
      <c r="AR88" s="40">
        <f t="shared" si="108"/>
        <v>287030.87115391297</v>
      </c>
      <c r="AS88" s="5">
        <f t="shared" si="68"/>
        <v>-703933</v>
      </c>
      <c r="AT88" s="5">
        <f t="shared" si="81"/>
        <v>5467.625899280576</v>
      </c>
      <c r="AU88" s="5">
        <f t="shared" si="82"/>
        <v>-411434.50294680643</v>
      </c>
      <c r="AV88" s="5">
        <f t="shared" si="83"/>
        <v>3243819.7340383106</v>
      </c>
      <c r="AW88" s="3"/>
      <c r="AX88" s="4">
        <f t="shared" si="84"/>
        <v>-9.4246273475653147E-3</v>
      </c>
      <c r="AY88" s="4">
        <f t="shared" si="85"/>
        <v>1.6300492837732106E-2</v>
      </c>
      <c r="AZ88" s="4">
        <f t="shared" si="86"/>
        <v>2.8097780275358156E-4</v>
      </c>
      <c r="BA88" s="4">
        <f t="shared" si="87"/>
        <v>-2.0352384087780749E-2</v>
      </c>
      <c r="BB88" s="3"/>
      <c r="BC88" s="2">
        <f t="shared" si="88"/>
        <v>43685</v>
      </c>
      <c r="BD88" s="22">
        <f t="shared" si="89"/>
        <v>108.10954933509575</v>
      </c>
      <c r="BE88" s="22">
        <f t="shared" si="90"/>
        <v>94.18818085578657</v>
      </c>
      <c r="BF88" s="22">
        <f t="shared" si="91"/>
        <v>102.44604316546797</v>
      </c>
      <c r="BG88" s="22">
        <f t="shared" si="92"/>
        <v>112.94439056666667</v>
      </c>
      <c r="BH88" s="22"/>
      <c r="BI88" s="3">
        <f t="shared" si="93"/>
        <v>45552405.432802558</v>
      </c>
      <c r="BJ88" s="3">
        <f t="shared" si="94"/>
        <v>19608855.82078338</v>
      </c>
      <c r="BK88" s="3">
        <f t="shared" si="95"/>
        <v>19464748.201438915</v>
      </c>
      <c r="BL88" s="3">
        <f t="shared" si="96"/>
        <v>35859140.170000009</v>
      </c>
      <c r="BM88" s="22"/>
      <c r="BN88" s="3">
        <f t="shared" si="97"/>
        <v>-2308585.6987642529</v>
      </c>
      <c r="BO88" s="3">
        <f t="shared" si="98"/>
        <v>-1713101.4581839272</v>
      </c>
      <c r="BP88" s="3">
        <f t="shared" si="99"/>
        <v>0</v>
      </c>
      <c r="BQ88" s="3">
        <f t="shared" si="100"/>
        <v>-1975823.0000000002</v>
      </c>
      <c r="BR88" s="3"/>
      <c r="BS88" s="22">
        <f t="shared" si="101"/>
        <v>-5.0679775893938332</v>
      </c>
      <c r="BT88" s="22">
        <f t="shared" si="102"/>
        <v>-8.7363662308548111</v>
      </c>
      <c r="BU88" s="22">
        <f t="shared" si="103"/>
        <v>0</v>
      </c>
      <c r="BV88" s="22">
        <f t="shared" si="104"/>
        <v>-5.5099564312838343</v>
      </c>
      <c r="BW88" s="3"/>
      <c r="BX88" s="7"/>
      <c r="BY88" t="str">
        <f t="shared" si="58"/>
        <v>82019</v>
      </c>
      <c r="CQ88" s="15">
        <v>39168</v>
      </c>
      <c r="CR88" s="16">
        <v>3819.95</v>
      </c>
    </row>
    <row r="89" spans="1:96">
      <c r="A89" s="2">
        <v>43686</v>
      </c>
      <c r="B89" s="2">
        <v>43686</v>
      </c>
      <c r="C89">
        <v>73760.91</v>
      </c>
      <c r="D89">
        <v>0</v>
      </c>
      <c r="E89">
        <v>73760.91</v>
      </c>
      <c r="J89" s="3">
        <f t="shared" si="59"/>
        <v>73760.91</v>
      </c>
      <c r="L89" s="3">
        <f t="shared" si="105"/>
        <v>33957078.079999998</v>
      </c>
      <c r="M89" s="4">
        <f t="shared" si="60"/>
        <v>2.1769093512871074E-3</v>
      </c>
      <c r="N89" s="4">
        <f t="shared" si="61"/>
        <v>2.4586970000000001E-3</v>
      </c>
      <c r="P89" s="3">
        <f t="shared" si="62"/>
        <v>-1902062.0900000003</v>
      </c>
      <c r="Q89" s="3">
        <f t="shared" si="63"/>
        <v>35859140.170000009</v>
      </c>
      <c r="R89" s="6">
        <f t="shared" si="64"/>
        <v>-5.3042601718355696E-2</v>
      </c>
      <c r="S89" s="6">
        <f t="shared" si="65"/>
        <v>-5.1422372775626307E-2</v>
      </c>
      <c r="T89" s="6"/>
      <c r="U89" s="6"/>
      <c r="V89" s="3">
        <f t="shared" si="106"/>
        <v>125226.24048082328</v>
      </c>
      <c r="W89" s="7">
        <f t="shared" si="66"/>
        <v>77.199999999998909</v>
      </c>
      <c r="X89" s="7">
        <f t="shared" si="69"/>
        <v>11109.65</v>
      </c>
      <c r="Y89" s="3">
        <f t="shared" si="70"/>
        <v>28454179.899600469</v>
      </c>
      <c r="Z89" s="3">
        <f t="shared" si="67"/>
        <v>62411257.979600467</v>
      </c>
      <c r="AA89" s="2">
        <f t="shared" si="71"/>
        <v>43686</v>
      </c>
      <c r="AB89" s="7">
        <f t="shared" si="72"/>
        <v>113.19026026666666</v>
      </c>
      <c r="AC89" s="7">
        <f t="shared" si="73"/>
        <v>94.847266332001567</v>
      </c>
      <c r="AD89" s="7">
        <f t="shared" si="74"/>
        <v>104.01876329933411</v>
      </c>
      <c r="AE89" s="7"/>
      <c r="AF89" s="7">
        <f t="shared" si="107"/>
        <v>198987.1504808233</v>
      </c>
      <c r="AG89" s="3">
        <f t="shared" si="75"/>
        <v>32978058.683080282</v>
      </c>
      <c r="AH89" s="7"/>
      <c r="AI89" s="7"/>
      <c r="AJ89" s="7"/>
      <c r="AK89" s="7"/>
      <c r="AL89" s="3">
        <f t="shared" si="76"/>
        <v>43448274.510418408</v>
      </c>
      <c r="AM89" s="3">
        <f t="shared" si="77"/>
        <v>18020980.603080269</v>
      </c>
      <c r="AN89" s="3">
        <f t="shared" si="78"/>
        <v>19470215.827338196</v>
      </c>
      <c r="AO89" s="3">
        <f t="shared" si="79"/>
        <v>3957078.08</v>
      </c>
      <c r="AP89" s="3">
        <f t="shared" si="80"/>
        <v>33957078.079999998</v>
      </c>
      <c r="AQ89" s="7"/>
      <c r="AR89" s="40">
        <f t="shared" si="108"/>
        <v>125226.24048082328</v>
      </c>
      <c r="AS89" s="5">
        <f t="shared" si="68"/>
        <v>73760.91</v>
      </c>
      <c r="AT89" s="5">
        <f t="shared" si="81"/>
        <v>5467.625899280576</v>
      </c>
      <c r="AU89" s="5">
        <f t="shared" si="82"/>
        <v>204454.77638010387</v>
      </c>
      <c r="AV89" s="5">
        <f t="shared" si="83"/>
        <v>3448274.5104184146</v>
      </c>
      <c r="AW89" s="3"/>
      <c r="AX89" s="4">
        <f t="shared" si="84"/>
        <v>4.7279536737864156E-3</v>
      </c>
      <c r="AY89" s="4">
        <f t="shared" si="85"/>
        <v>6.9975390779019138E-3</v>
      </c>
      <c r="AZ89" s="4">
        <f t="shared" si="86"/>
        <v>2.8089887640449343E-4</v>
      </c>
      <c r="BA89" s="4">
        <f t="shared" si="87"/>
        <v>2.1769093512871074E-3</v>
      </c>
      <c r="BB89" s="3"/>
      <c r="BC89" s="2">
        <f t="shared" si="88"/>
        <v>43686</v>
      </c>
      <c r="BD89" s="22">
        <f t="shared" si="89"/>
        <v>108.62068627604602</v>
      </c>
      <c r="BE89" s="22">
        <f t="shared" si="90"/>
        <v>94.847266332001411</v>
      </c>
      <c r="BF89" s="22">
        <f t="shared" si="91"/>
        <v>102.47482014388525</v>
      </c>
      <c r="BG89" s="22">
        <f t="shared" si="92"/>
        <v>113.19026026666666</v>
      </c>
      <c r="BH89" s="22"/>
      <c r="BI89" s="3">
        <f t="shared" si="93"/>
        <v>45552405.432802558</v>
      </c>
      <c r="BJ89" s="3">
        <f t="shared" si="94"/>
        <v>19608855.82078338</v>
      </c>
      <c r="BK89" s="3">
        <f t="shared" si="95"/>
        <v>19470215.827338196</v>
      </c>
      <c r="BL89" s="3">
        <f t="shared" si="96"/>
        <v>35859140.170000009</v>
      </c>
      <c r="BM89" s="22"/>
      <c r="BN89" s="3">
        <f t="shared" si="97"/>
        <v>-2104130.9223841489</v>
      </c>
      <c r="BO89" s="3">
        <f t="shared" si="98"/>
        <v>-1587875.217703104</v>
      </c>
      <c r="BP89" s="3">
        <f t="shared" si="99"/>
        <v>0</v>
      </c>
      <c r="BQ89" s="3">
        <f t="shared" si="100"/>
        <v>-1902062.0900000003</v>
      </c>
      <c r="BR89" s="3"/>
      <c r="BS89" s="22">
        <f t="shared" si="101"/>
        <v>-4.619143385277634</v>
      </c>
      <c r="BT89" s="22">
        <f t="shared" si="102"/>
        <v>-8.0977453871638883</v>
      </c>
      <c r="BU89" s="22">
        <f t="shared" si="103"/>
        <v>0</v>
      </c>
      <c r="BV89" s="22">
        <f t="shared" si="104"/>
        <v>-5.30426017183557</v>
      </c>
      <c r="BW89" s="3"/>
      <c r="BX89" s="7"/>
      <c r="BY89" t="str">
        <f t="shared" si="58"/>
        <v>82019</v>
      </c>
      <c r="CQ89" s="15">
        <v>39169</v>
      </c>
      <c r="CR89" s="16">
        <v>3761.1</v>
      </c>
    </row>
    <row r="90" spans="1:96">
      <c r="A90" s="2">
        <v>43690</v>
      </c>
      <c r="B90" s="2">
        <v>43690</v>
      </c>
      <c r="C90">
        <v>-502511.75</v>
      </c>
      <c r="D90">
        <v>0</v>
      </c>
      <c r="E90">
        <v>-502511.75</v>
      </c>
      <c r="J90" s="3">
        <f t="shared" si="59"/>
        <v>-502511.75</v>
      </c>
      <c r="L90" s="3">
        <f t="shared" si="105"/>
        <v>33454566.329999998</v>
      </c>
      <c r="M90" s="4">
        <f t="shared" si="60"/>
        <v>-1.4798439041666804E-2</v>
      </c>
      <c r="N90" s="4">
        <f t="shared" si="61"/>
        <v>-1.6750391666666666E-2</v>
      </c>
      <c r="P90" s="3">
        <f t="shared" si="62"/>
        <v>-2404573.8400000003</v>
      </c>
      <c r="Q90" s="3">
        <f t="shared" si="63"/>
        <v>35859140.170000009</v>
      </c>
      <c r="R90" s="6">
        <f t="shared" si="64"/>
        <v>-6.7056093051881996E-2</v>
      </c>
      <c r="S90" s="6">
        <f t="shared" si="65"/>
        <v>-6.6220811817293113E-2</v>
      </c>
      <c r="T90" s="6"/>
      <c r="U90" s="6"/>
      <c r="V90" s="3">
        <f t="shared" si="106"/>
        <v>-298142.26684424293</v>
      </c>
      <c r="W90" s="7">
        <f t="shared" si="66"/>
        <v>-183.79999999999927</v>
      </c>
      <c r="X90" s="7">
        <f t="shared" si="69"/>
        <v>10925.85</v>
      </c>
      <c r="Y90" s="3">
        <f t="shared" si="70"/>
        <v>27983428.951951664</v>
      </c>
      <c r="Z90" s="3">
        <f t="shared" si="67"/>
        <v>61437995.281951666</v>
      </c>
      <c r="AA90" s="2">
        <f t="shared" si="71"/>
        <v>43690</v>
      </c>
      <c r="AB90" s="7">
        <f t="shared" si="72"/>
        <v>111.51522109999999</v>
      </c>
      <c r="AC90" s="7">
        <f t="shared" si="73"/>
        <v>93.278096506505548</v>
      </c>
      <c r="AD90" s="7">
        <f t="shared" si="74"/>
        <v>102.39665880325278</v>
      </c>
      <c r="AE90" s="7"/>
      <c r="AF90" s="7">
        <f t="shared" si="107"/>
        <v>-800654.01684424293</v>
      </c>
      <c r="AG90" s="3">
        <f t="shared" si="75"/>
        <v>32177404.666236039</v>
      </c>
      <c r="AH90" s="7"/>
      <c r="AI90" s="7"/>
      <c r="AJ90" s="7"/>
      <c r="AK90" s="7"/>
      <c r="AL90" s="3">
        <f t="shared" si="76"/>
        <v>42653088.119473442</v>
      </c>
      <c r="AM90" s="3">
        <f t="shared" si="77"/>
        <v>17722838.336236026</v>
      </c>
      <c r="AN90" s="3">
        <f t="shared" si="78"/>
        <v>19475683.453237478</v>
      </c>
      <c r="AO90" s="3">
        <f t="shared" si="79"/>
        <v>3454566.33</v>
      </c>
      <c r="AP90" s="3">
        <f t="shared" si="80"/>
        <v>33454566.329999998</v>
      </c>
      <c r="AQ90" s="7"/>
      <c r="AR90" s="40">
        <f t="shared" si="108"/>
        <v>-298142.26684424293</v>
      </c>
      <c r="AS90" s="5">
        <f t="shared" si="68"/>
        <v>-502511.75</v>
      </c>
      <c r="AT90" s="5">
        <f t="shared" si="81"/>
        <v>5467.625899280576</v>
      </c>
      <c r="AU90" s="5">
        <f t="shared" si="82"/>
        <v>-795186.39094496239</v>
      </c>
      <c r="AV90" s="5">
        <f t="shared" si="83"/>
        <v>2653088.1194734522</v>
      </c>
      <c r="AW90" s="3"/>
      <c r="AX90" s="4">
        <f t="shared" si="84"/>
        <v>-1.8301909567301357E-2</v>
      </c>
      <c r="AY90" s="4">
        <f t="shared" si="85"/>
        <v>-1.654417555908597E-2</v>
      </c>
      <c r="AZ90" s="4">
        <f t="shared" si="86"/>
        <v>2.8081999438359919E-4</v>
      </c>
      <c r="BA90" s="4">
        <f t="shared" si="87"/>
        <v>-1.4798439041666804E-2</v>
      </c>
      <c r="BB90" s="3"/>
      <c r="BC90" s="2">
        <f t="shared" si="88"/>
        <v>43690</v>
      </c>
      <c r="BD90" s="22">
        <f t="shared" si="89"/>
        <v>106.63272029868361</v>
      </c>
      <c r="BE90" s="22">
        <f t="shared" si="90"/>
        <v>93.278096506505406</v>
      </c>
      <c r="BF90" s="22">
        <f t="shared" si="91"/>
        <v>102.50359712230251</v>
      </c>
      <c r="BG90" s="22">
        <f t="shared" si="92"/>
        <v>111.51522109999999</v>
      </c>
      <c r="BH90" s="22"/>
      <c r="BI90" s="3">
        <f t="shared" si="93"/>
        <v>45552405.432802558</v>
      </c>
      <c r="BJ90" s="3">
        <f t="shared" si="94"/>
        <v>19608855.82078338</v>
      </c>
      <c r="BK90" s="3">
        <f t="shared" si="95"/>
        <v>19475683.453237478</v>
      </c>
      <c r="BL90" s="3">
        <f t="shared" si="96"/>
        <v>35859140.170000009</v>
      </c>
      <c r="BM90" s="22"/>
      <c r="BN90" s="3">
        <f t="shared" si="97"/>
        <v>-2899317.3133291113</v>
      </c>
      <c r="BO90" s="3">
        <f t="shared" si="98"/>
        <v>-1886017.4845473468</v>
      </c>
      <c r="BP90" s="3">
        <f t="shared" si="99"/>
        <v>0</v>
      </c>
      <c r="BQ90" s="3">
        <f t="shared" si="100"/>
        <v>-2404573.8400000003</v>
      </c>
      <c r="BR90" s="3"/>
      <c r="BS90" s="22">
        <f t="shared" si="101"/>
        <v>-6.3647951974920209</v>
      </c>
      <c r="BT90" s="22">
        <f t="shared" si="102"/>
        <v>-9.6181924217544683</v>
      </c>
      <c r="BU90" s="22">
        <f t="shared" si="103"/>
        <v>0</v>
      </c>
      <c r="BV90" s="22">
        <f t="shared" si="104"/>
        <v>-6.7056093051882</v>
      </c>
      <c r="BW90" s="3"/>
      <c r="BX90" s="7"/>
      <c r="BY90" t="str">
        <f t="shared" si="58"/>
        <v>82019</v>
      </c>
      <c r="CQ90" s="15">
        <v>39170</v>
      </c>
      <c r="CR90" s="16">
        <v>3798.1</v>
      </c>
    </row>
    <row r="91" spans="1:96">
      <c r="A91" s="2">
        <v>43691</v>
      </c>
      <c r="B91" s="2">
        <v>43691</v>
      </c>
      <c r="C91">
        <v>369715.75</v>
      </c>
      <c r="D91">
        <v>0</v>
      </c>
      <c r="E91">
        <v>369715.75</v>
      </c>
      <c r="J91" s="3">
        <f t="shared" si="59"/>
        <v>369715.75</v>
      </c>
      <c r="L91" s="3">
        <f t="shared" si="105"/>
        <v>33824282.079999998</v>
      </c>
      <c r="M91" s="4">
        <f t="shared" si="60"/>
        <v>1.105127910949668E-2</v>
      </c>
      <c r="N91" s="4">
        <f t="shared" si="61"/>
        <v>1.2323858333333333E-2</v>
      </c>
      <c r="P91" s="3">
        <f t="shared" si="62"/>
        <v>-2034858.0900000003</v>
      </c>
      <c r="Q91" s="3">
        <f t="shared" si="63"/>
        <v>35859140.170000009</v>
      </c>
      <c r="R91" s="6">
        <f t="shared" si="64"/>
        <v>-5.6745869542694054E-2</v>
      </c>
      <c r="S91" s="6">
        <f t="shared" si="65"/>
        <v>-5.5169532707796433E-2</v>
      </c>
      <c r="T91" s="6"/>
      <c r="U91" s="6"/>
      <c r="V91" s="3">
        <f t="shared" si="106"/>
        <v>167968.61660348889</v>
      </c>
      <c r="W91" s="7">
        <f t="shared" si="66"/>
        <v>103.54999999999927</v>
      </c>
      <c r="X91" s="7">
        <f t="shared" si="69"/>
        <v>11029.4</v>
      </c>
      <c r="Y91" s="3">
        <f t="shared" si="70"/>
        <v>28248642.557115067</v>
      </c>
      <c r="Z91" s="3">
        <f t="shared" si="67"/>
        <v>62072924.637115061</v>
      </c>
      <c r="AA91" s="2">
        <f t="shared" si="71"/>
        <v>43691</v>
      </c>
      <c r="AB91" s="7">
        <f t="shared" si="72"/>
        <v>112.74760693333332</v>
      </c>
      <c r="AC91" s="7">
        <f t="shared" si="73"/>
        <v>94.162141857050216</v>
      </c>
      <c r="AD91" s="7">
        <f t="shared" si="74"/>
        <v>103.45487439519177</v>
      </c>
      <c r="AE91" s="7"/>
      <c r="AF91" s="7">
        <f t="shared" si="107"/>
        <v>537684.36660348892</v>
      </c>
      <c r="AG91" s="3">
        <f t="shared" si="75"/>
        <v>32715089.032839529</v>
      </c>
      <c r="AH91" s="7"/>
      <c r="AI91" s="7"/>
      <c r="AJ91" s="7"/>
      <c r="AK91" s="7"/>
      <c r="AL91" s="3">
        <f t="shared" si="76"/>
        <v>43196240.111976214</v>
      </c>
      <c r="AM91" s="3">
        <f t="shared" si="77"/>
        <v>17890806.952839516</v>
      </c>
      <c r="AN91" s="3">
        <f t="shared" si="78"/>
        <v>19481151.079136759</v>
      </c>
      <c r="AO91" s="3">
        <f t="shared" si="79"/>
        <v>3824282.08</v>
      </c>
      <c r="AP91" s="3">
        <f t="shared" si="80"/>
        <v>33824282.079999998</v>
      </c>
      <c r="AQ91" s="7"/>
      <c r="AR91" s="40">
        <f t="shared" si="108"/>
        <v>167968.61660348889</v>
      </c>
      <c r="AS91" s="5">
        <f t="shared" si="68"/>
        <v>369715.75</v>
      </c>
      <c r="AT91" s="5">
        <f t="shared" si="81"/>
        <v>5467.625899280576</v>
      </c>
      <c r="AU91" s="5">
        <f t="shared" si="82"/>
        <v>543151.99250276946</v>
      </c>
      <c r="AV91" s="5">
        <f t="shared" si="83"/>
        <v>3196240.1119762217</v>
      </c>
      <c r="AW91" s="3"/>
      <c r="AX91" s="4">
        <f t="shared" si="84"/>
        <v>1.2734177440596409E-2</v>
      </c>
      <c r="AY91" s="4">
        <f t="shared" si="85"/>
        <v>9.4775234878750267E-3</v>
      </c>
      <c r="AZ91" s="4">
        <f t="shared" si="86"/>
        <v>2.8074115665356446E-4</v>
      </c>
      <c r="BA91" s="4">
        <f t="shared" si="87"/>
        <v>1.105127910949668E-2</v>
      </c>
      <c r="BB91" s="3"/>
      <c r="BC91" s="2">
        <f t="shared" si="88"/>
        <v>43691</v>
      </c>
      <c r="BD91" s="22">
        <f t="shared" si="89"/>
        <v>107.99060027994054</v>
      </c>
      <c r="BE91" s="22">
        <f t="shared" si="90"/>
        <v>94.162141857050088</v>
      </c>
      <c r="BF91" s="22">
        <f t="shared" si="91"/>
        <v>102.53237410071978</v>
      </c>
      <c r="BG91" s="22">
        <f t="shared" si="92"/>
        <v>112.74760693333332</v>
      </c>
      <c r="BH91" s="22"/>
      <c r="BI91" s="3">
        <f t="shared" si="93"/>
        <v>45552405.432802558</v>
      </c>
      <c r="BJ91" s="3">
        <f t="shared" si="94"/>
        <v>19608855.82078338</v>
      </c>
      <c r="BK91" s="3">
        <f t="shared" si="95"/>
        <v>19481151.079136759</v>
      </c>
      <c r="BL91" s="3">
        <f t="shared" si="96"/>
        <v>35859140.170000009</v>
      </c>
      <c r="BM91" s="22"/>
      <c r="BN91" s="3">
        <f t="shared" si="97"/>
        <v>-2356165.3208263419</v>
      </c>
      <c r="BO91" s="3">
        <f t="shared" si="98"/>
        <v>-1718048.867943858</v>
      </c>
      <c r="BP91" s="3">
        <f t="shared" si="99"/>
        <v>0</v>
      </c>
      <c r="BQ91" s="3">
        <f t="shared" si="100"/>
        <v>-2034858.0900000003</v>
      </c>
      <c r="BR91" s="3"/>
      <c r="BS91" s="22">
        <f t="shared" si="101"/>
        <v>-5.1724278848502987</v>
      </c>
      <c r="BT91" s="22">
        <f t="shared" si="102"/>
        <v>-8.7615967175550455</v>
      </c>
      <c r="BU91" s="22">
        <f t="shared" si="103"/>
        <v>0</v>
      </c>
      <c r="BV91" s="22">
        <f t="shared" si="104"/>
        <v>-5.6745869542694054</v>
      </c>
      <c r="BW91" s="3"/>
      <c r="BX91" s="7"/>
      <c r="BY91" t="str">
        <f t="shared" si="58"/>
        <v>82019</v>
      </c>
      <c r="CQ91" s="15">
        <v>39171</v>
      </c>
      <c r="CR91" s="16">
        <v>3821.55</v>
      </c>
    </row>
    <row r="92" spans="1:96">
      <c r="A92" s="2">
        <v>43693</v>
      </c>
      <c r="B92" s="2">
        <v>43693</v>
      </c>
      <c r="C92">
        <v>-7245</v>
      </c>
      <c r="D92">
        <v>0</v>
      </c>
      <c r="E92">
        <v>-7245</v>
      </c>
      <c r="J92" s="3">
        <f t="shared" si="59"/>
        <v>-7245</v>
      </c>
      <c r="L92" s="3">
        <f t="shared" si="105"/>
        <v>33817037.079999998</v>
      </c>
      <c r="M92" s="4">
        <f t="shared" si="60"/>
        <v>-2.1419523355630673E-4</v>
      </c>
      <c r="N92" s="4">
        <f t="shared" si="61"/>
        <v>-2.4149999999999999E-4</v>
      </c>
      <c r="P92" s="3">
        <f t="shared" si="62"/>
        <v>-2042103.0900000003</v>
      </c>
      <c r="Q92" s="3">
        <f t="shared" si="63"/>
        <v>35859140.170000009</v>
      </c>
      <c r="R92" s="6">
        <f t="shared" si="64"/>
        <v>-5.6947910081470307E-2</v>
      </c>
      <c r="S92" s="6">
        <f t="shared" si="65"/>
        <v>-5.5383727941352739E-2</v>
      </c>
      <c r="T92" s="6"/>
      <c r="U92" s="6"/>
      <c r="V92" s="3">
        <f t="shared" si="106"/>
        <v>29846.668715636468</v>
      </c>
      <c r="W92" s="7">
        <f t="shared" si="66"/>
        <v>18.399999999999636</v>
      </c>
      <c r="X92" s="7">
        <f t="shared" si="69"/>
        <v>11047.8</v>
      </c>
      <c r="Y92" s="3">
        <f t="shared" si="70"/>
        <v>28295768.87613976</v>
      </c>
      <c r="Z92" s="3">
        <f t="shared" si="67"/>
        <v>62112805.956139758</v>
      </c>
      <c r="AA92" s="2">
        <f t="shared" si="71"/>
        <v>43693</v>
      </c>
      <c r="AB92" s="7">
        <f t="shared" si="72"/>
        <v>112.72345693333332</v>
      </c>
      <c r="AC92" s="7">
        <f t="shared" si="73"/>
        <v>94.31922958713254</v>
      </c>
      <c r="AD92" s="7">
        <f t="shared" si="74"/>
        <v>103.52134326023292</v>
      </c>
      <c r="AE92" s="7"/>
      <c r="AF92" s="7">
        <f t="shared" si="107"/>
        <v>22601.668715636468</v>
      </c>
      <c r="AG92" s="3">
        <f t="shared" si="75"/>
        <v>32737690.701555166</v>
      </c>
      <c r="AH92" s="7"/>
      <c r="AI92" s="7"/>
      <c r="AJ92" s="7"/>
      <c r="AK92" s="7"/>
      <c r="AL92" s="3">
        <f t="shared" si="76"/>
        <v>43224309.406591132</v>
      </c>
      <c r="AM92" s="3">
        <f t="shared" si="77"/>
        <v>17920653.621555153</v>
      </c>
      <c r="AN92" s="3">
        <f t="shared" si="78"/>
        <v>19486618.70503604</v>
      </c>
      <c r="AO92" s="3">
        <f t="shared" si="79"/>
        <v>3817037.08</v>
      </c>
      <c r="AP92" s="3">
        <f t="shared" si="80"/>
        <v>33817037.079999998</v>
      </c>
      <c r="AQ92" s="7"/>
      <c r="AR92" s="40">
        <f t="shared" si="108"/>
        <v>29846.668715636468</v>
      </c>
      <c r="AS92" s="5">
        <f t="shared" si="68"/>
        <v>-7245</v>
      </c>
      <c r="AT92" s="5">
        <f t="shared" si="81"/>
        <v>5467.625899280576</v>
      </c>
      <c r="AU92" s="5">
        <f t="shared" si="82"/>
        <v>28069.294614917046</v>
      </c>
      <c r="AV92" s="5">
        <f t="shared" si="83"/>
        <v>3224309.4065911388</v>
      </c>
      <c r="AW92" s="3"/>
      <c r="AX92" s="4">
        <f t="shared" si="84"/>
        <v>6.4980874590366943E-4</v>
      </c>
      <c r="AY92" s="4">
        <f t="shared" si="85"/>
        <v>1.6682684461529777E-3</v>
      </c>
      <c r="AZ92" s="4">
        <f t="shared" si="86"/>
        <v>2.80662363177097E-4</v>
      </c>
      <c r="BA92" s="4">
        <f t="shared" si="87"/>
        <v>-2.1419523355630673E-4</v>
      </c>
      <c r="BB92" s="3"/>
      <c r="BC92" s="2">
        <f t="shared" si="88"/>
        <v>43693</v>
      </c>
      <c r="BD92" s="22">
        <f t="shared" si="89"/>
        <v>108.06077351647782</v>
      </c>
      <c r="BE92" s="22">
        <f t="shared" si="90"/>
        <v>94.319229587132384</v>
      </c>
      <c r="BF92" s="22">
        <f t="shared" si="91"/>
        <v>102.56115107913706</v>
      </c>
      <c r="BG92" s="22">
        <f t="shared" si="92"/>
        <v>112.72345693333332</v>
      </c>
      <c r="BH92" s="22"/>
      <c r="BI92" s="3">
        <f t="shared" si="93"/>
        <v>45552405.432802558</v>
      </c>
      <c r="BJ92" s="3">
        <f t="shared" si="94"/>
        <v>19608855.82078338</v>
      </c>
      <c r="BK92" s="3">
        <f t="shared" si="95"/>
        <v>19486618.70503604</v>
      </c>
      <c r="BL92" s="3">
        <f t="shared" si="96"/>
        <v>35859140.170000009</v>
      </c>
      <c r="BM92" s="22"/>
      <c r="BN92" s="3">
        <f t="shared" si="97"/>
        <v>-2328096.0262114247</v>
      </c>
      <c r="BO92" s="3">
        <f t="shared" si="98"/>
        <v>-1688202.1992282216</v>
      </c>
      <c r="BP92" s="3">
        <f t="shared" si="99"/>
        <v>0</v>
      </c>
      <c r="BQ92" s="3">
        <f t="shared" si="100"/>
        <v>-2042103.0900000003</v>
      </c>
      <c r="BR92" s="3"/>
      <c r="BS92" s="22">
        <f t="shared" si="101"/>
        <v>-5.1108080991370635</v>
      </c>
      <c r="BT92" s="22">
        <f t="shared" si="102"/>
        <v>-8.6093865682815611</v>
      </c>
      <c r="BU92" s="22">
        <f t="shared" si="103"/>
        <v>0</v>
      </c>
      <c r="BV92" s="22">
        <f t="shared" si="104"/>
        <v>-5.694791008147031</v>
      </c>
      <c r="BW92" s="3"/>
      <c r="BX92" s="7"/>
      <c r="BY92" t="str">
        <f t="shared" si="58"/>
        <v>82019</v>
      </c>
      <c r="CQ92" s="15">
        <v>39172</v>
      </c>
      <c r="CR92" s="16">
        <v>3821.55</v>
      </c>
    </row>
    <row r="93" spans="1:96">
      <c r="A93" s="2">
        <v>43696</v>
      </c>
      <c r="B93" s="2">
        <v>43696</v>
      </c>
      <c r="C93">
        <v>-37010.1</v>
      </c>
      <c r="D93">
        <v>0</v>
      </c>
      <c r="E93">
        <v>-37010.1</v>
      </c>
      <c r="J93" s="3">
        <f t="shared" si="59"/>
        <v>-37010.1</v>
      </c>
      <c r="L93" s="3">
        <f t="shared" si="105"/>
        <v>33780026.979999997</v>
      </c>
      <c r="M93" s="4">
        <f t="shared" si="60"/>
        <v>-1.0944217233593311E-3</v>
      </c>
      <c r="N93" s="4">
        <f t="shared" si="61"/>
        <v>-1.2336699999999999E-3</v>
      </c>
      <c r="P93" s="3">
        <f t="shared" si="62"/>
        <v>-2079113.1900000004</v>
      </c>
      <c r="Q93" s="3">
        <f t="shared" si="63"/>
        <v>35859140.170000009</v>
      </c>
      <c r="R93" s="6">
        <f t="shared" si="64"/>
        <v>-5.7980006774936567E-2</v>
      </c>
      <c r="S93" s="6">
        <f t="shared" si="65"/>
        <v>-5.6478149664712068E-2</v>
      </c>
      <c r="T93" s="6"/>
      <c r="U93" s="6"/>
      <c r="V93" s="3">
        <f t="shared" si="106"/>
        <v>9894.8195198585272</v>
      </c>
      <c r="W93" s="7">
        <f t="shared" si="66"/>
        <v>6.1000000000003638</v>
      </c>
      <c r="X93" s="7">
        <f t="shared" si="69"/>
        <v>11053.9</v>
      </c>
      <c r="Y93" s="3">
        <f t="shared" si="70"/>
        <v>28311392.275381643</v>
      </c>
      <c r="Z93" s="3">
        <f t="shared" si="67"/>
        <v>62091419.255381644</v>
      </c>
      <c r="AA93" s="2">
        <f t="shared" si="71"/>
        <v>43696</v>
      </c>
      <c r="AB93" s="7">
        <f t="shared" si="72"/>
        <v>112.60008993333332</v>
      </c>
      <c r="AC93" s="7">
        <f t="shared" si="73"/>
        <v>94.371307584605475</v>
      </c>
      <c r="AD93" s="7">
        <f t="shared" si="74"/>
        <v>103.48569875896941</v>
      </c>
      <c r="AE93" s="7"/>
      <c r="AF93" s="7">
        <f t="shared" si="107"/>
        <v>-27115.280480141471</v>
      </c>
      <c r="AG93" s="3">
        <f t="shared" si="75"/>
        <v>32710575.421075024</v>
      </c>
      <c r="AH93" s="7"/>
      <c r="AI93" s="7"/>
      <c r="AJ93" s="7"/>
      <c r="AK93" s="7"/>
      <c r="AL93" s="3">
        <f t="shared" si="76"/>
        <v>43202661.752010271</v>
      </c>
      <c r="AM93" s="3">
        <f t="shared" si="77"/>
        <v>17930548.441075012</v>
      </c>
      <c r="AN93" s="3">
        <f t="shared" si="78"/>
        <v>19492086.330935322</v>
      </c>
      <c r="AO93" s="3">
        <f t="shared" si="79"/>
        <v>3780026.98</v>
      </c>
      <c r="AP93" s="3">
        <f t="shared" si="80"/>
        <v>33780026.979999997</v>
      </c>
      <c r="AQ93" s="7"/>
      <c r="AR93" s="40">
        <f t="shared" si="108"/>
        <v>9894.8195198585272</v>
      </c>
      <c r="AS93" s="5">
        <f t="shared" si="68"/>
        <v>-37010.1</v>
      </c>
      <c r="AT93" s="5">
        <f t="shared" si="81"/>
        <v>5467.625899280576</v>
      </c>
      <c r="AU93" s="5">
        <f t="shared" si="82"/>
        <v>-21647.654580860893</v>
      </c>
      <c r="AV93" s="5">
        <f t="shared" si="83"/>
        <v>3202661.7520102779</v>
      </c>
      <c r="AW93" s="3"/>
      <c r="AX93" s="4">
        <f t="shared" si="84"/>
        <v>-5.0082129426826452E-4</v>
      </c>
      <c r="AY93" s="4">
        <f t="shared" si="85"/>
        <v>5.5214612864102979E-4</v>
      </c>
      <c r="AZ93" s="4">
        <f t="shared" si="86"/>
        <v>2.805836139169463E-4</v>
      </c>
      <c r="BA93" s="4">
        <f t="shared" si="87"/>
        <v>-1.0944217233593311E-3</v>
      </c>
      <c r="BB93" s="3"/>
      <c r="BC93" s="2">
        <f t="shared" si="88"/>
        <v>43696</v>
      </c>
      <c r="BD93" s="22">
        <f t="shared" si="89"/>
        <v>108.00665438002568</v>
      </c>
      <c r="BE93" s="22">
        <f t="shared" si="90"/>
        <v>94.371307584605319</v>
      </c>
      <c r="BF93" s="22">
        <f t="shared" si="91"/>
        <v>102.58992805755433</v>
      </c>
      <c r="BG93" s="22">
        <f t="shared" si="92"/>
        <v>112.60008993333332</v>
      </c>
      <c r="BH93" s="22"/>
      <c r="BI93" s="3">
        <f t="shared" si="93"/>
        <v>45552405.432802558</v>
      </c>
      <c r="BJ93" s="3">
        <f t="shared" si="94"/>
        <v>19608855.82078338</v>
      </c>
      <c r="BK93" s="3">
        <f t="shared" si="95"/>
        <v>19492086.330935322</v>
      </c>
      <c r="BL93" s="3">
        <f t="shared" si="96"/>
        <v>35859140.170000009</v>
      </c>
      <c r="BM93" s="22"/>
      <c r="BN93" s="3">
        <f t="shared" si="97"/>
        <v>-2349743.6807922856</v>
      </c>
      <c r="BO93" s="3">
        <f t="shared" si="98"/>
        <v>-1678307.379708363</v>
      </c>
      <c r="BP93" s="3">
        <f t="shared" si="99"/>
        <v>0</v>
      </c>
      <c r="BQ93" s="3">
        <f t="shared" si="100"/>
        <v>-2079113.1900000004</v>
      </c>
      <c r="BR93" s="3"/>
      <c r="BS93" s="22">
        <f t="shared" si="101"/>
        <v>-5.1583306270369231</v>
      </c>
      <c r="BT93" s="22">
        <f t="shared" si="102"/>
        <v>-8.5589255948811083</v>
      </c>
      <c r="BU93" s="22">
        <f t="shared" si="103"/>
        <v>0</v>
      </c>
      <c r="BV93" s="22">
        <f t="shared" si="104"/>
        <v>-5.7980006774936568</v>
      </c>
      <c r="BW93" s="3"/>
      <c r="BX93" s="7"/>
      <c r="BY93" t="str">
        <f t="shared" si="58"/>
        <v>82019</v>
      </c>
      <c r="CQ93" s="15">
        <v>39173</v>
      </c>
      <c r="CR93" s="16">
        <v>3821.55</v>
      </c>
    </row>
    <row r="94" spans="1:96">
      <c r="A94" s="2">
        <v>43697</v>
      </c>
      <c r="B94" s="2">
        <v>43697</v>
      </c>
      <c r="C94">
        <v>-136611.75</v>
      </c>
      <c r="D94">
        <v>0</v>
      </c>
      <c r="E94">
        <v>-136611.75</v>
      </c>
      <c r="J94" s="3">
        <f t="shared" si="59"/>
        <v>-136611.75</v>
      </c>
      <c r="L94" s="3">
        <f t="shared" si="105"/>
        <v>33643415.229999997</v>
      </c>
      <c r="M94" s="4">
        <f t="shared" si="60"/>
        <v>-4.044157515945241E-3</v>
      </c>
      <c r="N94" s="4">
        <f t="shared" si="61"/>
        <v>-4.5537249999999998E-3</v>
      </c>
      <c r="P94" s="3">
        <f t="shared" si="62"/>
        <v>-2215724.9400000004</v>
      </c>
      <c r="Q94" s="3">
        <f t="shared" si="63"/>
        <v>35859140.170000009</v>
      </c>
      <c r="R94" s="6">
        <f t="shared" si="64"/>
        <v>-6.178968401070839E-2</v>
      </c>
      <c r="S94" s="6">
        <f t="shared" si="65"/>
        <v>-6.0522307180657306E-2</v>
      </c>
      <c r="T94" s="6"/>
      <c r="U94" s="6"/>
      <c r="V94" s="3">
        <f t="shared" si="106"/>
        <v>-59855.547587336769</v>
      </c>
      <c r="W94" s="7">
        <f t="shared" si="66"/>
        <v>-36.899999999999636</v>
      </c>
      <c r="X94" s="7">
        <f t="shared" si="69"/>
        <v>11017</v>
      </c>
      <c r="Y94" s="3">
        <f t="shared" si="70"/>
        <v>28216883.516033217</v>
      </c>
      <c r="Z94" s="3">
        <f t="shared" si="67"/>
        <v>61860298.746033214</v>
      </c>
      <c r="AA94" s="2">
        <f t="shared" si="71"/>
        <v>43697</v>
      </c>
      <c r="AB94" s="7">
        <f t="shared" si="72"/>
        <v>112.14471743333331</v>
      </c>
      <c r="AC94" s="7">
        <f t="shared" si="73"/>
        <v>94.056278386777393</v>
      </c>
      <c r="AD94" s="7">
        <f t="shared" si="74"/>
        <v>103.10049791005535</v>
      </c>
      <c r="AE94" s="7"/>
      <c r="AF94" s="7">
        <f t="shared" si="107"/>
        <v>-196467.29758733677</v>
      </c>
      <c r="AG94" s="3">
        <f t="shared" si="75"/>
        <v>32514108.123487689</v>
      </c>
      <c r="AH94" s="7"/>
      <c r="AI94" s="7"/>
      <c r="AJ94" s="7"/>
      <c r="AK94" s="7"/>
      <c r="AL94" s="3">
        <f t="shared" si="76"/>
        <v>43011662.080322213</v>
      </c>
      <c r="AM94" s="3">
        <f t="shared" si="77"/>
        <v>17870692.893487677</v>
      </c>
      <c r="AN94" s="3">
        <f t="shared" si="78"/>
        <v>19497553.956834603</v>
      </c>
      <c r="AO94" s="3">
        <f t="shared" si="79"/>
        <v>3643415.23</v>
      </c>
      <c r="AP94" s="3">
        <f t="shared" si="80"/>
        <v>33643415.229999997</v>
      </c>
      <c r="AQ94" s="7"/>
      <c r="AR94" s="40">
        <f t="shared" si="108"/>
        <v>-59855.547587336769</v>
      </c>
      <c r="AS94" s="5">
        <f t="shared" si="68"/>
        <v>-136611.75</v>
      </c>
      <c r="AT94" s="5">
        <f t="shared" si="81"/>
        <v>5467.625899280576</v>
      </c>
      <c r="AU94" s="5">
        <f t="shared" si="82"/>
        <v>-190999.6716880562</v>
      </c>
      <c r="AV94" s="5">
        <f t="shared" si="83"/>
        <v>3011662.0803222219</v>
      </c>
      <c r="AW94" s="3"/>
      <c r="AX94" s="4">
        <f t="shared" si="84"/>
        <v>-4.4210162971999927E-3</v>
      </c>
      <c r="AY94" s="4">
        <f t="shared" si="85"/>
        <v>-3.3381883317199958E-3</v>
      </c>
      <c r="AZ94" s="4">
        <f t="shared" si="86"/>
        <v>2.8050490883590367E-4</v>
      </c>
      <c r="BA94" s="4">
        <f t="shared" si="87"/>
        <v>-4.044157515945241E-3</v>
      </c>
      <c r="BB94" s="3"/>
      <c r="BC94" s="2">
        <f t="shared" si="88"/>
        <v>43697</v>
      </c>
      <c r="BD94" s="22">
        <f t="shared" si="89"/>
        <v>107.52915520080552</v>
      </c>
      <c r="BE94" s="22">
        <f t="shared" si="90"/>
        <v>94.056278386777251</v>
      </c>
      <c r="BF94" s="22">
        <f t="shared" si="91"/>
        <v>102.61870503597159</v>
      </c>
      <c r="BG94" s="22">
        <f t="shared" si="92"/>
        <v>112.14471743333331</v>
      </c>
      <c r="BH94" s="22"/>
      <c r="BI94" s="3">
        <f t="shared" si="93"/>
        <v>45552405.432802558</v>
      </c>
      <c r="BJ94" s="3">
        <f t="shared" si="94"/>
        <v>19608855.82078338</v>
      </c>
      <c r="BK94" s="3">
        <f t="shared" si="95"/>
        <v>19497553.956834603</v>
      </c>
      <c r="BL94" s="3">
        <f t="shared" si="96"/>
        <v>35859140.170000009</v>
      </c>
      <c r="BM94" s="22"/>
      <c r="BN94" s="3">
        <f t="shared" si="97"/>
        <v>-2540743.3524803417</v>
      </c>
      <c r="BO94" s="3">
        <f t="shared" si="98"/>
        <v>-1738162.9272956997</v>
      </c>
      <c r="BP94" s="3">
        <f t="shared" si="99"/>
        <v>0</v>
      </c>
      <c r="BQ94" s="3">
        <f t="shared" si="100"/>
        <v>-2215724.9400000004</v>
      </c>
      <c r="BR94" s="3"/>
      <c r="BS94" s="22">
        <f t="shared" si="101"/>
        <v>-5.5776271929884453</v>
      </c>
      <c r="BT94" s="22">
        <f t="shared" si="102"/>
        <v>-8.8641731225002172</v>
      </c>
      <c r="BU94" s="22">
        <f t="shared" si="103"/>
        <v>0</v>
      </c>
      <c r="BV94" s="22">
        <f t="shared" si="104"/>
        <v>-6.178968401070839</v>
      </c>
      <c r="BW94" s="3"/>
      <c r="BX94" s="7"/>
      <c r="BY94" t="str">
        <f t="shared" si="58"/>
        <v>82019</v>
      </c>
      <c r="CQ94" s="15">
        <v>39174</v>
      </c>
      <c r="CR94" s="16">
        <v>3633.6</v>
      </c>
    </row>
    <row r="95" spans="1:96">
      <c r="A95" s="2">
        <v>43698</v>
      </c>
      <c r="B95" s="2">
        <v>43698</v>
      </c>
      <c r="C95">
        <v>-20302.75</v>
      </c>
      <c r="D95">
        <v>0</v>
      </c>
      <c r="E95">
        <v>-20302.75</v>
      </c>
      <c r="J95" s="3">
        <f t="shared" si="59"/>
        <v>-20302.75</v>
      </c>
      <c r="L95" s="3">
        <f t="shared" si="105"/>
        <v>33623112.479999997</v>
      </c>
      <c r="M95" s="4">
        <f t="shared" si="60"/>
        <v>-6.0346875788923891E-4</v>
      </c>
      <c r="N95" s="4">
        <f t="shared" si="61"/>
        <v>-6.7675833333333334E-4</v>
      </c>
      <c r="P95" s="3">
        <f t="shared" si="62"/>
        <v>-2236027.6900000004</v>
      </c>
      <c r="Q95" s="3">
        <f t="shared" si="63"/>
        <v>35859140.170000009</v>
      </c>
      <c r="R95" s="6">
        <f t="shared" si="64"/>
        <v>-6.2355864624737314E-2</v>
      </c>
      <c r="S95" s="6">
        <f t="shared" si="65"/>
        <v>-6.1125775938546546E-2</v>
      </c>
      <c r="T95" s="6"/>
      <c r="U95" s="6"/>
      <c r="V95" s="3">
        <f t="shared" si="106"/>
        <v>-159452.58341016853</v>
      </c>
      <c r="W95" s="7">
        <f t="shared" si="66"/>
        <v>-98.299999999999272</v>
      </c>
      <c r="X95" s="7">
        <f t="shared" si="69"/>
        <v>10918.7</v>
      </c>
      <c r="Y95" s="3">
        <f t="shared" si="70"/>
        <v>27965116.279069792</v>
      </c>
      <c r="Z95" s="3">
        <f t="shared" si="67"/>
        <v>61588228.759069785</v>
      </c>
      <c r="AA95" s="2">
        <f t="shared" si="71"/>
        <v>43698</v>
      </c>
      <c r="AB95" s="7">
        <f t="shared" si="72"/>
        <v>112.07704159999999</v>
      </c>
      <c r="AC95" s="7">
        <f t="shared" si="73"/>
        <v>93.217054263565984</v>
      </c>
      <c r="AD95" s="7">
        <f t="shared" si="74"/>
        <v>102.64704793178299</v>
      </c>
      <c r="AE95" s="7"/>
      <c r="AF95" s="7">
        <f t="shared" si="107"/>
        <v>-179755.33341016853</v>
      </c>
      <c r="AG95" s="3">
        <f t="shared" si="75"/>
        <v>32334352.790077519</v>
      </c>
      <c r="AH95" s="7"/>
      <c r="AI95" s="7"/>
      <c r="AJ95" s="7"/>
      <c r="AK95" s="7"/>
      <c r="AL95" s="3">
        <f t="shared" si="76"/>
        <v>42837374.372811325</v>
      </c>
      <c r="AM95" s="3">
        <f t="shared" si="77"/>
        <v>17711240.310077507</v>
      </c>
      <c r="AN95" s="3">
        <f t="shared" si="78"/>
        <v>19503021.582733884</v>
      </c>
      <c r="AO95" s="3">
        <f t="shared" si="79"/>
        <v>3623112.48</v>
      </c>
      <c r="AP95" s="3">
        <f t="shared" si="80"/>
        <v>33623112.479999997</v>
      </c>
      <c r="AQ95" s="7"/>
      <c r="AR95" s="40">
        <f t="shared" si="108"/>
        <v>-159452.58341016853</v>
      </c>
      <c r="AS95" s="5">
        <f t="shared" si="68"/>
        <v>-20302.75</v>
      </c>
      <c r="AT95" s="5">
        <f t="shared" si="81"/>
        <v>5467.625899280576</v>
      </c>
      <c r="AU95" s="5">
        <f t="shared" si="82"/>
        <v>-174287.70751088797</v>
      </c>
      <c r="AV95" s="5">
        <f t="shared" si="83"/>
        <v>2837374.3728113337</v>
      </c>
      <c r="AW95" s="3"/>
      <c r="AX95" s="4">
        <f t="shared" si="84"/>
        <v>-4.0521035245142129E-3</v>
      </c>
      <c r="AY95" s="4">
        <f t="shared" si="85"/>
        <v>-8.9225742035036158E-3</v>
      </c>
      <c r="AZ95" s="4">
        <f t="shared" si="86"/>
        <v>2.8042624789680217E-4</v>
      </c>
      <c r="BA95" s="4">
        <f t="shared" si="87"/>
        <v>-6.0346875788923891E-4</v>
      </c>
      <c r="BB95" s="3"/>
      <c r="BC95" s="2">
        <f t="shared" si="88"/>
        <v>43698</v>
      </c>
      <c r="BD95" s="22">
        <f t="shared" si="89"/>
        <v>107.09343593202831</v>
      </c>
      <c r="BE95" s="22">
        <f t="shared" si="90"/>
        <v>93.217054263565828</v>
      </c>
      <c r="BF95" s="22">
        <f t="shared" si="91"/>
        <v>102.64748201438887</v>
      </c>
      <c r="BG95" s="22">
        <f t="shared" si="92"/>
        <v>112.07704159999999</v>
      </c>
      <c r="BH95" s="22"/>
      <c r="BI95" s="3">
        <f t="shared" si="93"/>
        <v>45552405.432802558</v>
      </c>
      <c r="BJ95" s="3">
        <f t="shared" si="94"/>
        <v>19608855.82078338</v>
      </c>
      <c r="BK95" s="3">
        <f t="shared" si="95"/>
        <v>19503021.582733884</v>
      </c>
      <c r="BL95" s="3">
        <f t="shared" si="96"/>
        <v>35859140.170000009</v>
      </c>
      <c r="BM95" s="22"/>
      <c r="BN95" s="3">
        <f t="shared" si="97"/>
        <v>-2715031.0599912298</v>
      </c>
      <c r="BO95" s="3">
        <f t="shared" si="98"/>
        <v>-1897615.5107058682</v>
      </c>
      <c r="BP95" s="3">
        <f t="shared" si="99"/>
        <v>0</v>
      </c>
      <c r="BQ95" s="3">
        <f t="shared" si="100"/>
        <v>-2236027.6900000004</v>
      </c>
      <c r="BR95" s="3"/>
      <c r="BS95" s="22">
        <f t="shared" si="101"/>
        <v>-5.9602364226327333</v>
      </c>
      <c r="BT95" s="22">
        <f t="shared" si="102"/>
        <v>-9.6773393004123669</v>
      </c>
      <c r="BU95" s="22">
        <f t="shared" si="103"/>
        <v>0</v>
      </c>
      <c r="BV95" s="22">
        <f t="shared" si="104"/>
        <v>-6.2355864624737318</v>
      </c>
      <c r="BW95" s="3"/>
      <c r="BX95" s="7"/>
      <c r="BY95" t="str">
        <f t="shared" si="58"/>
        <v>82019</v>
      </c>
      <c r="CQ95" s="15">
        <v>39175</v>
      </c>
      <c r="CR95" s="16">
        <v>3690.65</v>
      </c>
    </row>
    <row r="96" spans="1:96">
      <c r="A96" s="2">
        <v>43699</v>
      </c>
      <c r="B96" s="2">
        <v>43699</v>
      </c>
      <c r="C96">
        <v>-305269.25</v>
      </c>
      <c r="D96">
        <v>0</v>
      </c>
      <c r="E96">
        <v>-305269.25</v>
      </c>
      <c r="J96" s="3">
        <f t="shared" si="59"/>
        <v>-305269.25</v>
      </c>
      <c r="L96" s="3">
        <f t="shared" si="105"/>
        <v>33317843.229999997</v>
      </c>
      <c r="M96" s="4">
        <f t="shared" si="60"/>
        <v>-9.0791490580053539E-3</v>
      </c>
      <c r="N96" s="4">
        <f t="shared" si="61"/>
        <v>-1.0175641666666667E-2</v>
      </c>
      <c r="P96" s="3">
        <f t="shared" si="62"/>
        <v>-2541296.9400000004</v>
      </c>
      <c r="Q96" s="3">
        <f t="shared" si="63"/>
        <v>35859140.170000009</v>
      </c>
      <c r="R96" s="6">
        <f t="shared" si="64"/>
        <v>-7.0868875493173875E-2</v>
      </c>
      <c r="S96" s="6">
        <f t="shared" si="65"/>
        <v>-7.0204924996551898E-2</v>
      </c>
      <c r="T96" s="6"/>
      <c r="U96" s="6"/>
      <c r="V96" s="3">
        <f t="shared" si="106"/>
        <v>-287679.71177816537</v>
      </c>
      <c r="W96" s="7">
        <f t="shared" si="66"/>
        <v>-177.35000000000036</v>
      </c>
      <c r="X96" s="7">
        <f t="shared" si="69"/>
        <v>10741.35</v>
      </c>
      <c r="Y96" s="3">
        <f t="shared" si="70"/>
        <v>27510885.15520953</v>
      </c>
      <c r="Z96" s="3">
        <f t="shared" si="67"/>
        <v>60828728.385209531</v>
      </c>
      <c r="AA96" s="2">
        <f t="shared" si="71"/>
        <v>43699</v>
      </c>
      <c r="AB96" s="7">
        <f t="shared" si="72"/>
        <v>111.05947743333333</v>
      </c>
      <c r="AC96" s="7">
        <f t="shared" si="73"/>
        <v>91.702950517365096</v>
      </c>
      <c r="AD96" s="7">
        <f t="shared" si="74"/>
        <v>101.38121397534923</v>
      </c>
      <c r="AE96" s="7"/>
      <c r="AF96" s="7">
        <f t="shared" si="107"/>
        <v>-592948.96177816531</v>
      </c>
      <c r="AG96" s="3">
        <f t="shared" si="75"/>
        <v>31741403.828299355</v>
      </c>
      <c r="AH96" s="7"/>
      <c r="AI96" s="7"/>
      <c r="AJ96" s="7"/>
      <c r="AK96" s="7"/>
      <c r="AL96" s="3">
        <f t="shared" si="76"/>
        <v>42249893.036932439</v>
      </c>
      <c r="AM96" s="3">
        <f t="shared" si="77"/>
        <v>17423560.598299343</v>
      </c>
      <c r="AN96" s="3">
        <f t="shared" si="78"/>
        <v>19508489.208633166</v>
      </c>
      <c r="AO96" s="3">
        <f t="shared" si="79"/>
        <v>3317843.23</v>
      </c>
      <c r="AP96" s="3">
        <f t="shared" si="80"/>
        <v>33317843.229999997</v>
      </c>
      <c r="AQ96" s="7"/>
      <c r="AR96" s="40">
        <f t="shared" si="108"/>
        <v>-287679.71177816537</v>
      </c>
      <c r="AS96" s="5">
        <f t="shared" si="68"/>
        <v>-305269.25</v>
      </c>
      <c r="AT96" s="5">
        <f t="shared" si="81"/>
        <v>5467.625899280576</v>
      </c>
      <c r="AU96" s="5">
        <f t="shared" si="82"/>
        <v>-587481.33587888477</v>
      </c>
      <c r="AV96" s="5">
        <f t="shared" si="83"/>
        <v>2249893.0369324489</v>
      </c>
      <c r="AW96" s="3"/>
      <c r="AX96" s="4">
        <f t="shared" si="84"/>
        <v>-1.3714223723565941E-2</v>
      </c>
      <c r="AY96" s="4">
        <f t="shared" si="85"/>
        <v>-1.6242776154670471E-2</v>
      </c>
      <c r="AZ96" s="4">
        <f t="shared" si="86"/>
        <v>2.803476310625165E-4</v>
      </c>
      <c r="BA96" s="4">
        <f t="shared" si="87"/>
        <v>-9.0791490580053539E-3</v>
      </c>
      <c r="BB96" s="3"/>
      <c r="BC96" s="2">
        <f t="shared" si="88"/>
        <v>43699</v>
      </c>
      <c r="BD96" s="22">
        <f t="shared" si="89"/>
        <v>105.6247325923311</v>
      </c>
      <c r="BE96" s="22">
        <f t="shared" si="90"/>
        <v>91.702950517364968</v>
      </c>
      <c r="BF96" s="22">
        <f t="shared" si="91"/>
        <v>102.67625899280614</v>
      </c>
      <c r="BG96" s="22">
        <f t="shared" si="92"/>
        <v>111.05947743333333</v>
      </c>
      <c r="BH96" s="22"/>
      <c r="BI96" s="3">
        <f t="shared" si="93"/>
        <v>45552405.432802558</v>
      </c>
      <c r="BJ96" s="3">
        <f t="shared" si="94"/>
        <v>19608855.82078338</v>
      </c>
      <c r="BK96" s="3">
        <f t="shared" si="95"/>
        <v>19508489.208633166</v>
      </c>
      <c r="BL96" s="3">
        <f t="shared" si="96"/>
        <v>35859140.170000009</v>
      </c>
      <c r="BM96" s="22"/>
      <c r="BN96" s="3">
        <f t="shared" si="97"/>
        <v>-3302512.3958701147</v>
      </c>
      <c r="BO96" s="3">
        <f t="shared" si="98"/>
        <v>-2185295.2224840336</v>
      </c>
      <c r="BP96" s="3">
        <f t="shared" si="99"/>
        <v>0</v>
      </c>
      <c r="BQ96" s="3">
        <f t="shared" si="100"/>
        <v>-2541296.9400000004</v>
      </c>
      <c r="BR96" s="3"/>
      <c r="BS96" s="22">
        <f t="shared" si="101"/>
        <v>-7.2499187792439956</v>
      </c>
      <c r="BT96" s="22">
        <f t="shared" si="102"/>
        <v>-11.14443005985002</v>
      </c>
      <c r="BU96" s="22">
        <f t="shared" si="103"/>
        <v>0</v>
      </c>
      <c r="BV96" s="22">
        <f t="shared" si="104"/>
        <v>-7.0868875493173871</v>
      </c>
      <c r="BW96" s="3"/>
      <c r="BX96" s="7"/>
      <c r="BY96" t="str">
        <f t="shared" si="58"/>
        <v>82019</v>
      </c>
      <c r="CQ96" s="15">
        <v>39176</v>
      </c>
      <c r="CR96" s="16">
        <v>3733.25</v>
      </c>
    </row>
    <row r="97" spans="1:96">
      <c r="A97" s="2">
        <v>43700</v>
      </c>
      <c r="B97" s="2">
        <v>43700</v>
      </c>
      <c r="C97">
        <v>-363375</v>
      </c>
      <c r="D97">
        <v>0</v>
      </c>
      <c r="E97">
        <v>-363375</v>
      </c>
      <c r="J97" s="3">
        <f t="shared" si="59"/>
        <v>-363375</v>
      </c>
      <c r="L97" s="3">
        <f t="shared" si="105"/>
        <v>32954468.229999997</v>
      </c>
      <c r="M97" s="4">
        <f t="shared" si="60"/>
        <v>-1.090631819987707E-2</v>
      </c>
      <c r="N97" s="4">
        <f t="shared" si="61"/>
        <v>-1.21125E-2</v>
      </c>
      <c r="P97" s="3">
        <f t="shared" si="62"/>
        <v>-2904671.9400000004</v>
      </c>
      <c r="Q97" s="3">
        <f t="shared" si="63"/>
        <v>35859140.170000009</v>
      </c>
      <c r="R97" s="6">
        <f t="shared" si="64"/>
        <v>-8.100227518645492E-2</v>
      </c>
      <c r="S97" s="6">
        <f t="shared" si="65"/>
        <v>-8.111124319642897E-2</v>
      </c>
      <c r="T97" s="6"/>
      <c r="U97" s="6"/>
      <c r="V97" s="3">
        <f t="shared" si="106"/>
        <v>142744.9373356555</v>
      </c>
      <c r="W97" s="7">
        <f t="shared" si="66"/>
        <v>88</v>
      </c>
      <c r="X97" s="7">
        <f t="shared" si="69"/>
        <v>10829.35</v>
      </c>
      <c r="Y97" s="3">
        <f t="shared" si="70"/>
        <v>27736271.898371089</v>
      </c>
      <c r="Z97" s="3">
        <f t="shared" si="67"/>
        <v>60690740.12837109</v>
      </c>
      <c r="AA97" s="2">
        <f t="shared" si="71"/>
        <v>43700</v>
      </c>
      <c r="AB97" s="7">
        <f t="shared" si="72"/>
        <v>109.84822743333331</v>
      </c>
      <c r="AC97" s="7">
        <f t="shared" si="73"/>
        <v>92.454239661236954</v>
      </c>
      <c r="AD97" s="7">
        <f t="shared" si="74"/>
        <v>101.15123354728514</v>
      </c>
      <c r="AE97" s="7"/>
      <c r="AF97" s="7">
        <f t="shared" si="107"/>
        <v>-220630.0626643445</v>
      </c>
      <c r="AG97" s="3">
        <f t="shared" si="75"/>
        <v>31520773.76563501</v>
      </c>
      <c r="AH97" s="7"/>
      <c r="AI97" s="7"/>
      <c r="AJ97" s="7"/>
      <c r="AK97" s="7"/>
      <c r="AL97" s="3">
        <f t="shared" si="76"/>
        <v>42034730.600167371</v>
      </c>
      <c r="AM97" s="3">
        <f t="shared" si="77"/>
        <v>17566305.535634998</v>
      </c>
      <c r="AN97" s="3">
        <f t="shared" si="78"/>
        <v>19513956.834532447</v>
      </c>
      <c r="AO97" s="3">
        <f t="shared" si="79"/>
        <v>2954468.23</v>
      </c>
      <c r="AP97" s="3">
        <f t="shared" si="80"/>
        <v>32954468.229999997</v>
      </c>
      <c r="AQ97" s="7"/>
      <c r="AR97" s="40">
        <f t="shared" si="108"/>
        <v>142744.9373356555</v>
      </c>
      <c r="AS97" s="5">
        <f t="shared" si="68"/>
        <v>-363375</v>
      </c>
      <c r="AT97" s="5">
        <f t="shared" si="81"/>
        <v>5467.625899280576</v>
      </c>
      <c r="AU97" s="5">
        <f t="shared" si="82"/>
        <v>-215162.43676506393</v>
      </c>
      <c r="AV97" s="5">
        <f t="shared" si="83"/>
        <v>2034730.6001673848</v>
      </c>
      <c r="AW97" s="3"/>
      <c r="AX97" s="4">
        <f t="shared" si="84"/>
        <v>-5.0926149464326749E-3</v>
      </c>
      <c r="AY97" s="4">
        <f t="shared" si="85"/>
        <v>8.1926387279066468E-3</v>
      </c>
      <c r="AZ97" s="4">
        <f t="shared" si="86"/>
        <v>2.8026905829596309E-4</v>
      </c>
      <c r="BA97" s="4">
        <f t="shared" si="87"/>
        <v>-1.090631819987707E-2</v>
      </c>
      <c r="BB97" s="3"/>
      <c r="BC97" s="2">
        <f t="shared" si="88"/>
        <v>43700</v>
      </c>
      <c r="BD97" s="22">
        <f t="shared" si="89"/>
        <v>105.08682650041843</v>
      </c>
      <c r="BE97" s="22">
        <f t="shared" si="90"/>
        <v>92.454239661236841</v>
      </c>
      <c r="BF97" s="22">
        <f t="shared" si="91"/>
        <v>102.7050359712234</v>
      </c>
      <c r="BG97" s="22">
        <f t="shared" si="92"/>
        <v>109.84822743333331</v>
      </c>
      <c r="BH97" s="22"/>
      <c r="BI97" s="3">
        <f t="shared" si="93"/>
        <v>45552405.432802558</v>
      </c>
      <c r="BJ97" s="3">
        <f t="shared" si="94"/>
        <v>19608855.82078338</v>
      </c>
      <c r="BK97" s="3">
        <f t="shared" si="95"/>
        <v>19513956.834532447</v>
      </c>
      <c r="BL97" s="3">
        <f t="shared" si="96"/>
        <v>35859140.170000009</v>
      </c>
      <c r="BM97" s="22"/>
      <c r="BN97" s="3">
        <f t="shared" si="97"/>
        <v>-3517674.8326351787</v>
      </c>
      <c r="BO97" s="3">
        <f t="shared" si="98"/>
        <v>-2042550.285148378</v>
      </c>
      <c r="BP97" s="3">
        <f t="shared" si="99"/>
        <v>0</v>
      </c>
      <c r="BQ97" s="3">
        <f t="shared" si="100"/>
        <v>-2904671.9400000004</v>
      </c>
      <c r="BR97" s="3"/>
      <c r="BS97" s="22">
        <f t="shared" si="101"/>
        <v>-7.7222592291516623</v>
      </c>
      <c r="BT97" s="22">
        <f t="shared" si="102"/>
        <v>-10.416468476368131</v>
      </c>
      <c r="BU97" s="22">
        <f t="shared" si="103"/>
        <v>0</v>
      </c>
      <c r="BV97" s="22">
        <f t="shared" si="104"/>
        <v>-8.1002275186454913</v>
      </c>
      <c r="BW97" s="3"/>
      <c r="BX97" s="7"/>
      <c r="BY97" t="str">
        <f t="shared" si="58"/>
        <v>82019</v>
      </c>
      <c r="CQ97" s="15">
        <v>39177</v>
      </c>
      <c r="CR97" s="16">
        <v>3752</v>
      </c>
    </row>
    <row r="98" spans="1:96">
      <c r="A98" s="2">
        <v>43703</v>
      </c>
      <c r="B98" s="2">
        <v>43703</v>
      </c>
      <c r="C98">
        <v>-707578.3</v>
      </c>
      <c r="D98">
        <v>0</v>
      </c>
      <c r="E98">
        <v>-707578.3</v>
      </c>
      <c r="J98" s="3">
        <f t="shared" si="59"/>
        <v>-707578.3</v>
      </c>
      <c r="L98" s="3">
        <f t="shared" si="105"/>
        <v>32246889.929999996</v>
      </c>
      <c r="M98" s="4">
        <f t="shared" si="60"/>
        <v>-2.147139183256061E-2</v>
      </c>
      <c r="N98" s="4">
        <f t="shared" si="61"/>
        <v>-2.3585943333333335E-2</v>
      </c>
      <c r="P98" s="3">
        <f t="shared" si="62"/>
        <v>-3612250.24</v>
      </c>
      <c r="Q98" s="3">
        <f t="shared" si="63"/>
        <v>35859140.170000009</v>
      </c>
      <c r="R98" s="6">
        <f t="shared" si="64"/>
        <v>-0.10073443542915823</v>
      </c>
      <c r="S98" s="6">
        <f t="shared" si="65"/>
        <v>-0.10258263502898958</v>
      </c>
      <c r="T98" s="6"/>
      <c r="U98" s="6"/>
      <c r="V98" s="3">
        <f t="shared" si="106"/>
        <v>370650.20660451456</v>
      </c>
      <c r="W98" s="7">
        <f t="shared" si="66"/>
        <v>228.5</v>
      </c>
      <c r="X98" s="7">
        <f t="shared" si="69"/>
        <v>11057.85</v>
      </c>
      <c r="Y98" s="3">
        <f t="shared" si="70"/>
        <v>28321509.066694006</v>
      </c>
      <c r="Z98" s="3">
        <f t="shared" si="67"/>
        <v>60568398.996693999</v>
      </c>
      <c r="AA98" s="2">
        <f t="shared" si="71"/>
        <v>43703</v>
      </c>
      <c r="AB98" s="7">
        <f t="shared" si="72"/>
        <v>107.48963309999999</v>
      </c>
      <c r="AC98" s="7">
        <f t="shared" si="73"/>
        <v>94.405030222313357</v>
      </c>
      <c r="AD98" s="7">
        <f t="shared" si="74"/>
        <v>100.94733166115665</v>
      </c>
      <c r="AE98" s="7"/>
      <c r="AF98" s="7">
        <f t="shared" si="107"/>
        <v>-336928.09339548548</v>
      </c>
      <c r="AG98" s="3">
        <f t="shared" si="75"/>
        <v>31183845.672239523</v>
      </c>
      <c r="AH98" s="7"/>
      <c r="AI98" s="7"/>
      <c r="AJ98" s="7"/>
      <c r="AK98" s="7"/>
      <c r="AL98" s="3">
        <f t="shared" si="76"/>
        <v>41703270.13267117</v>
      </c>
      <c r="AM98" s="3">
        <f t="shared" si="77"/>
        <v>17936955.742239513</v>
      </c>
      <c r="AN98" s="3">
        <f t="shared" si="78"/>
        <v>19519424.460431729</v>
      </c>
      <c r="AO98" s="3">
        <f t="shared" si="79"/>
        <v>2246889.9299999997</v>
      </c>
      <c r="AP98" s="3">
        <f t="shared" si="80"/>
        <v>32246889.929999996</v>
      </c>
      <c r="AQ98" s="7"/>
      <c r="AR98" s="40">
        <f t="shared" si="108"/>
        <v>370650.20660451456</v>
      </c>
      <c r="AS98" s="5">
        <f t="shared" si="68"/>
        <v>-707578.3</v>
      </c>
      <c r="AT98" s="5">
        <f t="shared" si="81"/>
        <v>5467.625899280576</v>
      </c>
      <c r="AU98" s="5">
        <f t="shared" si="82"/>
        <v>-331460.46749620489</v>
      </c>
      <c r="AV98" s="5">
        <f t="shared" si="83"/>
        <v>1703270.1326711799</v>
      </c>
      <c r="AW98" s="3"/>
      <c r="AX98" s="4">
        <f t="shared" si="84"/>
        <v>-7.8853953091562127E-3</v>
      </c>
      <c r="AY98" s="4">
        <f t="shared" si="85"/>
        <v>2.1100066024276633E-2</v>
      </c>
      <c r="AZ98" s="4">
        <f t="shared" si="86"/>
        <v>2.8019052956009986E-4</v>
      </c>
      <c r="BA98" s="4">
        <f t="shared" si="87"/>
        <v>-2.147139183256061E-2</v>
      </c>
      <c r="BB98" s="3"/>
      <c r="BC98" s="2">
        <f t="shared" si="88"/>
        <v>43703</v>
      </c>
      <c r="BD98" s="22">
        <f t="shared" si="89"/>
        <v>104.25817533167792</v>
      </c>
      <c r="BE98" s="22">
        <f t="shared" si="90"/>
        <v>94.405030222313229</v>
      </c>
      <c r="BF98" s="22">
        <f t="shared" si="91"/>
        <v>102.73381294964068</v>
      </c>
      <c r="BG98" s="22">
        <f t="shared" si="92"/>
        <v>107.48963309999999</v>
      </c>
      <c r="BH98" s="22"/>
      <c r="BI98" s="3">
        <f t="shared" si="93"/>
        <v>45552405.432802558</v>
      </c>
      <c r="BJ98" s="3">
        <f t="shared" si="94"/>
        <v>19608855.82078338</v>
      </c>
      <c r="BK98" s="3">
        <f t="shared" si="95"/>
        <v>19519424.460431729</v>
      </c>
      <c r="BL98" s="3">
        <f t="shared" si="96"/>
        <v>35859140.170000009</v>
      </c>
      <c r="BM98" s="22"/>
      <c r="BN98" s="3">
        <f t="shared" si="97"/>
        <v>-3849135.3001313834</v>
      </c>
      <c r="BO98" s="3">
        <f t="shared" si="98"/>
        <v>-1671900.0785438635</v>
      </c>
      <c r="BP98" s="3">
        <f t="shared" si="99"/>
        <v>0</v>
      </c>
      <c r="BQ98" s="3">
        <f t="shared" si="100"/>
        <v>-3612250.24</v>
      </c>
      <c r="BR98" s="3"/>
      <c r="BS98" s="22">
        <f t="shared" si="101"/>
        <v>-8.4499056933656416</v>
      </c>
      <c r="BT98" s="22">
        <f t="shared" si="102"/>
        <v>-8.5262500465316311</v>
      </c>
      <c r="BU98" s="22">
        <f t="shared" si="103"/>
        <v>0</v>
      </c>
      <c r="BV98" s="22">
        <f t="shared" si="104"/>
        <v>-10.073443542915824</v>
      </c>
      <c r="BW98" s="3"/>
      <c r="BX98" s="7"/>
      <c r="BY98" t="str">
        <f t="shared" si="58"/>
        <v>82019</v>
      </c>
      <c r="CQ98" s="15">
        <v>39178</v>
      </c>
      <c r="CR98" s="16">
        <v>3752</v>
      </c>
    </row>
    <row r="99" spans="1:96">
      <c r="A99" s="2">
        <v>43704</v>
      </c>
      <c r="B99" s="2">
        <v>43704</v>
      </c>
      <c r="C99">
        <v>750113.5</v>
      </c>
      <c r="D99">
        <v>0</v>
      </c>
      <c r="E99">
        <v>750113.5</v>
      </c>
      <c r="J99" s="3">
        <f t="shared" si="59"/>
        <v>750113.5</v>
      </c>
      <c r="L99" s="3">
        <f t="shared" si="105"/>
        <v>32997003.429999996</v>
      </c>
      <c r="M99" s="4">
        <f t="shared" si="60"/>
        <v>2.3261576593225284E-2</v>
      </c>
      <c r="N99" s="4">
        <f t="shared" si="61"/>
        <v>2.5003783333333335E-2</v>
      </c>
      <c r="P99" s="3">
        <f t="shared" si="62"/>
        <v>-2862136.74</v>
      </c>
      <c r="Q99" s="3">
        <f t="shared" si="63"/>
        <v>35859140.170000009</v>
      </c>
      <c r="R99" s="6">
        <f t="shared" si="64"/>
        <v>-7.9816100621243627E-2</v>
      </c>
      <c r="S99" s="6">
        <f t="shared" si="65"/>
        <v>-7.9321058435764299E-2</v>
      </c>
      <c r="T99" s="6"/>
      <c r="U99" s="6"/>
      <c r="V99" s="3">
        <f t="shared" si="106"/>
        <v>77049.824130041321</v>
      </c>
      <c r="W99" s="7">
        <f t="shared" si="66"/>
        <v>47.5</v>
      </c>
      <c r="X99" s="7">
        <f t="shared" si="69"/>
        <v>11105.35</v>
      </c>
      <c r="Y99" s="3">
        <f t="shared" si="70"/>
        <v>28443166.683741439</v>
      </c>
      <c r="Z99" s="3">
        <f t="shared" si="67"/>
        <v>61440170.113741435</v>
      </c>
      <c r="AA99" s="2">
        <f t="shared" si="71"/>
        <v>43704</v>
      </c>
      <c r="AB99" s="7">
        <f t="shared" si="72"/>
        <v>109.99001143333331</v>
      </c>
      <c r="AC99" s="7">
        <f t="shared" si="73"/>
        <v>94.810555612471461</v>
      </c>
      <c r="AD99" s="7">
        <f t="shared" si="74"/>
        <v>102.4002835229024</v>
      </c>
      <c r="AE99" s="7"/>
      <c r="AF99" s="7">
        <f t="shared" si="107"/>
        <v>827163.32413004129</v>
      </c>
      <c r="AG99" s="3">
        <f t="shared" si="75"/>
        <v>32011008.996369563</v>
      </c>
      <c r="AH99" s="7"/>
      <c r="AI99" s="7"/>
      <c r="AJ99" s="7"/>
      <c r="AK99" s="7"/>
      <c r="AL99" s="3">
        <f t="shared" si="76"/>
        <v>42535901.082700491</v>
      </c>
      <c r="AM99" s="3">
        <f t="shared" si="77"/>
        <v>18014005.566369552</v>
      </c>
      <c r="AN99" s="3">
        <f t="shared" si="78"/>
        <v>19524892.08633101</v>
      </c>
      <c r="AO99" s="3">
        <f t="shared" si="79"/>
        <v>2997003.4299999997</v>
      </c>
      <c r="AP99" s="3">
        <f t="shared" si="80"/>
        <v>32997003.429999996</v>
      </c>
      <c r="AQ99" s="7"/>
      <c r="AR99" s="40">
        <f t="shared" si="108"/>
        <v>77049.824130041321</v>
      </c>
      <c r="AS99" s="5">
        <f t="shared" si="68"/>
        <v>750113.5</v>
      </c>
      <c r="AT99" s="5">
        <f t="shared" si="81"/>
        <v>5467.625899280576</v>
      </c>
      <c r="AU99" s="5">
        <f t="shared" si="82"/>
        <v>832630.95002932183</v>
      </c>
      <c r="AV99" s="5">
        <f t="shared" si="83"/>
        <v>2535901.0827005017</v>
      </c>
      <c r="AW99" s="3"/>
      <c r="AX99" s="4">
        <f t="shared" si="84"/>
        <v>1.9965603353896754E-2</v>
      </c>
      <c r="AY99" s="4">
        <f t="shared" si="85"/>
        <v>4.2955909150513014E-3</v>
      </c>
      <c r="AZ99" s="4">
        <f t="shared" si="86"/>
        <v>2.8011204481792612E-4</v>
      </c>
      <c r="BA99" s="4">
        <f t="shared" si="87"/>
        <v>2.3261576593225284E-2</v>
      </c>
      <c r="BB99" s="3"/>
      <c r="BC99" s="2">
        <f t="shared" si="88"/>
        <v>43704</v>
      </c>
      <c r="BD99" s="22">
        <f t="shared" si="89"/>
        <v>106.33975270675123</v>
      </c>
      <c r="BE99" s="22">
        <f t="shared" si="90"/>
        <v>94.810555612471319</v>
      </c>
      <c r="BF99" s="22">
        <f t="shared" si="91"/>
        <v>102.76258992805796</v>
      </c>
      <c r="BG99" s="22">
        <f t="shared" si="92"/>
        <v>109.99001143333331</v>
      </c>
      <c r="BH99" s="22"/>
      <c r="BI99" s="3">
        <f t="shared" si="93"/>
        <v>45552405.432802558</v>
      </c>
      <c r="BJ99" s="3">
        <f t="shared" si="94"/>
        <v>19608855.82078338</v>
      </c>
      <c r="BK99" s="3">
        <f t="shared" si="95"/>
        <v>19524892.08633101</v>
      </c>
      <c r="BL99" s="3">
        <f t="shared" si="96"/>
        <v>35859140.170000009</v>
      </c>
      <c r="BM99" s="22"/>
      <c r="BN99" s="3">
        <f t="shared" si="97"/>
        <v>-3016504.3501020614</v>
      </c>
      <c r="BO99" s="3">
        <f t="shared" si="98"/>
        <v>-1594850.2544138222</v>
      </c>
      <c r="BP99" s="3">
        <f t="shared" si="99"/>
        <v>0</v>
      </c>
      <c r="BQ99" s="3">
        <f t="shared" si="100"/>
        <v>-2862136.74</v>
      </c>
      <c r="BR99" s="3"/>
      <c r="BS99" s="22">
        <f t="shared" si="101"/>
        <v>-6.6220528234275395</v>
      </c>
      <c r="BT99" s="22">
        <f t="shared" si="102"/>
        <v>-8.1333162372658396</v>
      </c>
      <c r="BU99" s="22">
        <f t="shared" si="103"/>
        <v>0</v>
      </c>
      <c r="BV99" s="22">
        <f t="shared" si="104"/>
        <v>-7.9816100621243624</v>
      </c>
      <c r="BW99" s="3"/>
      <c r="BX99" s="7"/>
      <c r="BY99" t="str">
        <f t="shared" si="58"/>
        <v>82019</v>
      </c>
      <c r="CQ99" s="15">
        <v>39179</v>
      </c>
      <c r="CR99" s="16">
        <v>3752</v>
      </c>
    </row>
    <row r="100" spans="1:96">
      <c r="A100" s="2">
        <v>43705</v>
      </c>
      <c r="B100" s="2">
        <v>43705</v>
      </c>
      <c r="C100">
        <v>-667791</v>
      </c>
      <c r="D100">
        <v>0</v>
      </c>
      <c r="E100">
        <v>-667791</v>
      </c>
      <c r="J100" s="3">
        <f t="shared" si="59"/>
        <v>-667791</v>
      </c>
      <c r="L100" s="3">
        <f t="shared" si="105"/>
        <v>32329212.429999996</v>
      </c>
      <c r="M100" s="4">
        <f t="shared" si="60"/>
        <v>-2.0237928617265356E-2</v>
      </c>
      <c r="N100" s="4">
        <f t="shared" si="61"/>
        <v>-2.22597E-2</v>
      </c>
      <c r="P100" s="3">
        <f t="shared" si="62"/>
        <v>-3529927.74</v>
      </c>
      <c r="Q100" s="3">
        <f t="shared" si="63"/>
        <v>35859140.170000009</v>
      </c>
      <c r="R100" s="6">
        <f t="shared" si="64"/>
        <v>-9.8438716691627778E-2</v>
      </c>
      <c r="S100" s="6">
        <f t="shared" si="65"/>
        <v>-9.9558987053029652E-2</v>
      </c>
      <c r="T100" s="6"/>
      <c r="U100" s="6"/>
      <c r="V100" s="3">
        <f t="shared" si="106"/>
        <v>-96109.517467472586</v>
      </c>
      <c r="W100" s="7">
        <f t="shared" si="66"/>
        <v>-59.25</v>
      </c>
      <c r="X100" s="7">
        <f t="shared" si="69"/>
        <v>11046.1</v>
      </c>
      <c r="Y100" s="3">
        <f t="shared" si="70"/>
        <v>28291414.814055957</v>
      </c>
      <c r="Z100" s="3">
        <f t="shared" si="67"/>
        <v>60620627.244055957</v>
      </c>
      <c r="AA100" s="2">
        <f t="shared" si="71"/>
        <v>43705</v>
      </c>
      <c r="AB100" s="7">
        <f t="shared" si="72"/>
        <v>107.76404143333332</v>
      </c>
      <c r="AC100" s="7">
        <f t="shared" si="73"/>
        <v>94.304716046853187</v>
      </c>
      <c r="AD100" s="7">
        <f t="shared" si="74"/>
        <v>101.03437874009327</v>
      </c>
      <c r="AE100" s="7"/>
      <c r="AF100" s="7">
        <f t="shared" si="107"/>
        <v>-763900.51746747259</v>
      </c>
      <c r="AG100" s="3">
        <f t="shared" si="75"/>
        <v>31247108.47890209</v>
      </c>
      <c r="AH100" s="7"/>
      <c r="AI100" s="7"/>
      <c r="AJ100" s="7"/>
      <c r="AK100" s="7"/>
      <c r="AL100" s="3">
        <f t="shared" si="76"/>
        <v>41777468.1911323</v>
      </c>
      <c r="AM100" s="3">
        <f t="shared" si="77"/>
        <v>17917896.048902079</v>
      </c>
      <c r="AN100" s="3">
        <f t="shared" si="78"/>
        <v>19530359.712230291</v>
      </c>
      <c r="AO100" s="3">
        <f t="shared" si="79"/>
        <v>2329212.4299999997</v>
      </c>
      <c r="AP100" s="3">
        <f t="shared" si="80"/>
        <v>32329212.429999996</v>
      </c>
      <c r="AQ100" s="7"/>
      <c r="AR100" s="40">
        <f t="shared" si="108"/>
        <v>-96109.517467472586</v>
      </c>
      <c r="AS100" s="5">
        <f t="shared" si="68"/>
        <v>-667791</v>
      </c>
      <c r="AT100" s="5">
        <f t="shared" si="81"/>
        <v>5467.625899280576</v>
      </c>
      <c r="AU100" s="5">
        <f t="shared" si="82"/>
        <v>-758432.89156819205</v>
      </c>
      <c r="AV100" s="5">
        <f t="shared" si="83"/>
        <v>1777468.1911323096</v>
      </c>
      <c r="AW100" s="3"/>
      <c r="AX100" s="4">
        <f t="shared" si="84"/>
        <v>-1.783041788849395E-2</v>
      </c>
      <c r="AY100" s="4">
        <f t="shared" si="85"/>
        <v>-5.3352663355950092E-3</v>
      </c>
      <c r="AZ100" s="4">
        <f t="shared" si="86"/>
        <v>2.8003360403248284E-4</v>
      </c>
      <c r="BA100" s="4">
        <f t="shared" si="87"/>
        <v>-2.0237928617265356E-2</v>
      </c>
      <c r="BB100" s="3"/>
      <c r="BC100" s="2">
        <f t="shared" si="88"/>
        <v>43705</v>
      </c>
      <c r="BD100" s="22">
        <f t="shared" si="89"/>
        <v>104.44367047783074</v>
      </c>
      <c r="BE100" s="22">
        <f t="shared" si="90"/>
        <v>94.304716046853059</v>
      </c>
      <c r="BF100" s="22">
        <f t="shared" si="91"/>
        <v>102.79136690647522</v>
      </c>
      <c r="BG100" s="22">
        <f t="shared" si="92"/>
        <v>107.76404143333332</v>
      </c>
      <c r="BH100" s="22"/>
      <c r="BI100" s="3">
        <f t="shared" si="93"/>
        <v>45552405.432802558</v>
      </c>
      <c r="BJ100" s="3">
        <f t="shared" si="94"/>
        <v>19608855.82078338</v>
      </c>
      <c r="BK100" s="3">
        <f t="shared" si="95"/>
        <v>19530359.712230291</v>
      </c>
      <c r="BL100" s="3">
        <f t="shared" si="96"/>
        <v>35859140.170000009</v>
      </c>
      <c r="BM100" s="22"/>
      <c r="BN100" s="3">
        <f t="shared" si="97"/>
        <v>-3774937.2416702537</v>
      </c>
      <c r="BO100" s="3">
        <f t="shared" si="98"/>
        <v>-1690959.7718812949</v>
      </c>
      <c r="BP100" s="3">
        <f t="shared" si="99"/>
        <v>0</v>
      </c>
      <c r="BQ100" s="3">
        <f t="shared" si="100"/>
        <v>-3529927.74</v>
      </c>
      <c r="BR100" s="3"/>
      <c r="BS100" s="22">
        <f t="shared" si="101"/>
        <v>-8.2870206431555395</v>
      </c>
      <c r="BT100" s="22">
        <f t="shared" si="102"/>
        <v>-8.6234494625079066</v>
      </c>
      <c r="BU100" s="22">
        <f t="shared" si="103"/>
        <v>0</v>
      </c>
      <c r="BV100" s="22">
        <f t="shared" si="104"/>
        <v>-9.8438716691627786</v>
      </c>
      <c r="BW100" s="3"/>
      <c r="BX100" s="7"/>
      <c r="BY100" t="str">
        <f t="shared" si="58"/>
        <v>82019</v>
      </c>
      <c r="CQ100" s="15">
        <v>39180</v>
      </c>
      <c r="CR100" s="16">
        <v>3752</v>
      </c>
    </row>
    <row r="101" spans="1:96">
      <c r="A101" s="2">
        <v>43706</v>
      </c>
      <c r="B101" s="2">
        <v>43706</v>
      </c>
      <c r="C101">
        <v>-622608.80000000005</v>
      </c>
      <c r="D101">
        <v>0</v>
      </c>
      <c r="E101">
        <v>-622608.80000000005</v>
      </c>
      <c r="J101" s="3">
        <f t="shared" si="59"/>
        <v>-622608.80000000005</v>
      </c>
      <c r="L101" s="3">
        <f t="shared" si="105"/>
        <v>31706603.629999995</v>
      </c>
      <c r="M101" s="4">
        <f t="shared" si="60"/>
        <v>-1.9258396762621047E-2</v>
      </c>
      <c r="N101" s="4">
        <f t="shared" si="61"/>
        <v>-2.0753626666666667E-2</v>
      </c>
      <c r="P101" s="3">
        <f t="shared" si="62"/>
        <v>-4152536.54</v>
      </c>
      <c r="Q101" s="3">
        <f t="shared" si="63"/>
        <v>35859140.170000009</v>
      </c>
      <c r="R101" s="6">
        <f t="shared" si="64"/>
        <v>-0.1158013415913982</v>
      </c>
      <c r="S101" s="6">
        <f t="shared" si="65"/>
        <v>-0.1188173838156507</v>
      </c>
      <c r="T101" s="6"/>
      <c r="U101" s="6"/>
      <c r="V101" s="3">
        <f t="shared" si="106"/>
        <v>-158641.53262985527</v>
      </c>
      <c r="W101" s="7">
        <f t="shared" si="66"/>
        <v>-97.800000000001091</v>
      </c>
      <c r="X101" s="7">
        <f t="shared" si="69"/>
        <v>10948.3</v>
      </c>
      <c r="Y101" s="3">
        <f t="shared" si="70"/>
        <v>28040928.183587763</v>
      </c>
      <c r="Z101" s="3">
        <f t="shared" si="67"/>
        <v>59747531.813587755</v>
      </c>
      <c r="AA101" s="2">
        <f t="shared" si="71"/>
        <v>43706</v>
      </c>
      <c r="AB101" s="7">
        <f t="shared" si="72"/>
        <v>105.68867876666665</v>
      </c>
      <c r="AC101" s="7">
        <f t="shared" si="73"/>
        <v>93.469760611959202</v>
      </c>
      <c r="AD101" s="7">
        <f t="shared" si="74"/>
        <v>99.579219689312922</v>
      </c>
      <c r="AE101" s="7"/>
      <c r="AF101" s="7">
        <f t="shared" si="107"/>
        <v>-781250.33262985526</v>
      </c>
      <c r="AG101" s="3">
        <f t="shared" si="75"/>
        <v>30465858.146272235</v>
      </c>
      <c r="AH101" s="7"/>
      <c r="AI101" s="7"/>
      <c r="AJ101" s="7"/>
      <c r="AK101" s="7"/>
      <c r="AL101" s="3">
        <f t="shared" si="76"/>
        <v>41001685.484401725</v>
      </c>
      <c r="AM101" s="3">
        <f t="shared" si="77"/>
        <v>17759254.516272224</v>
      </c>
      <c r="AN101" s="3">
        <f t="shared" si="78"/>
        <v>19535827.338129573</v>
      </c>
      <c r="AO101" s="3">
        <f t="shared" si="79"/>
        <v>1706603.6299999997</v>
      </c>
      <c r="AP101" s="3">
        <f t="shared" si="80"/>
        <v>31706603.629999995</v>
      </c>
      <c r="AQ101" s="7"/>
      <c r="AR101" s="40">
        <f t="shared" si="108"/>
        <v>-158641.53262985527</v>
      </c>
      <c r="AS101" s="5">
        <f t="shared" si="68"/>
        <v>-622608.80000000005</v>
      </c>
      <c r="AT101" s="5">
        <f t="shared" si="81"/>
        <v>5467.625899280576</v>
      </c>
      <c r="AU101" s="5">
        <f t="shared" si="82"/>
        <v>-775782.70673057472</v>
      </c>
      <c r="AV101" s="5">
        <f t="shared" si="83"/>
        <v>1001685.4844017349</v>
      </c>
      <c r="AW101" s="3"/>
      <c r="AX101" s="4">
        <f t="shared" si="84"/>
        <v>-1.8569404521627825E-2</v>
      </c>
      <c r="AY101" s="4">
        <f t="shared" si="85"/>
        <v>-8.8538036048923293E-3</v>
      </c>
      <c r="AZ101" s="4">
        <f t="shared" si="86"/>
        <v>2.7995520716685228E-4</v>
      </c>
      <c r="BA101" s="4">
        <f t="shared" si="87"/>
        <v>-1.9258396762621047E-2</v>
      </c>
      <c r="BB101" s="3"/>
      <c r="BC101" s="2">
        <f t="shared" si="88"/>
        <v>43706</v>
      </c>
      <c r="BD101" s="22">
        <f t="shared" si="89"/>
        <v>102.50421371100431</v>
      </c>
      <c r="BE101" s="22">
        <f t="shared" si="90"/>
        <v>93.469760611959074</v>
      </c>
      <c r="BF101" s="22">
        <f t="shared" si="91"/>
        <v>102.82014388489249</v>
      </c>
      <c r="BG101" s="22">
        <f t="shared" si="92"/>
        <v>105.68867876666665</v>
      </c>
      <c r="BH101" s="22"/>
      <c r="BI101" s="3">
        <f t="shared" si="93"/>
        <v>45552405.432802558</v>
      </c>
      <c r="BJ101" s="3">
        <f t="shared" si="94"/>
        <v>19608855.82078338</v>
      </c>
      <c r="BK101" s="3">
        <f t="shared" si="95"/>
        <v>19535827.338129573</v>
      </c>
      <c r="BL101" s="3">
        <f t="shared" si="96"/>
        <v>35859140.170000009</v>
      </c>
      <c r="BM101" s="22"/>
      <c r="BN101" s="3">
        <f t="shared" si="97"/>
        <v>-4550719.9484008281</v>
      </c>
      <c r="BO101" s="3">
        <f t="shared" si="98"/>
        <v>-1849601.3045111501</v>
      </c>
      <c r="BP101" s="3">
        <f t="shared" si="99"/>
        <v>0</v>
      </c>
      <c r="BQ101" s="3">
        <f t="shared" si="100"/>
        <v>-4152536.54</v>
      </c>
      <c r="BR101" s="3"/>
      <c r="BS101" s="22">
        <f t="shared" si="101"/>
        <v>-9.9900760567164859</v>
      </c>
      <c r="BT101" s="22">
        <f t="shared" si="102"/>
        <v>-9.4324794950593809</v>
      </c>
      <c r="BU101" s="22">
        <f t="shared" si="103"/>
        <v>0</v>
      </c>
      <c r="BV101" s="22">
        <f t="shared" si="104"/>
        <v>-11.580134159139819</v>
      </c>
      <c r="BW101" s="3"/>
      <c r="BX101" s="7"/>
      <c r="BY101" t="str">
        <f t="shared" si="58"/>
        <v>82019</v>
      </c>
      <c r="CQ101" s="15">
        <v>39181</v>
      </c>
      <c r="CR101" s="16">
        <v>3843.5</v>
      </c>
    </row>
    <row r="102" spans="1:96">
      <c r="A102" s="2">
        <v>43707</v>
      </c>
      <c r="B102" s="2">
        <v>43707</v>
      </c>
      <c r="C102">
        <v>85453.94</v>
      </c>
      <c r="D102">
        <v>0</v>
      </c>
      <c r="E102">
        <v>85453.94</v>
      </c>
      <c r="J102" s="3">
        <f t="shared" si="59"/>
        <v>85453.94</v>
      </c>
      <c r="L102" s="3">
        <f t="shared" si="105"/>
        <v>31792057.569999997</v>
      </c>
      <c r="M102" s="4">
        <f t="shared" si="60"/>
        <v>2.6951464432206046E-3</v>
      </c>
      <c r="N102" s="4">
        <f t="shared" si="61"/>
        <v>2.848464666666667E-3</v>
      </c>
      <c r="P102" s="3">
        <f t="shared" si="62"/>
        <v>-4067082.6</v>
      </c>
      <c r="Q102" s="3">
        <f t="shared" si="63"/>
        <v>35859140.170000009</v>
      </c>
      <c r="R102" s="6">
        <f t="shared" si="64"/>
        <v>-0.11341829672208784</v>
      </c>
      <c r="S102" s="6">
        <f t="shared" si="65"/>
        <v>-0.11612223737243009</v>
      </c>
      <c r="T102" s="6"/>
      <c r="U102" s="6"/>
      <c r="V102" s="3">
        <f t="shared" si="106"/>
        <v>121576.51196940322</v>
      </c>
      <c r="W102" s="7">
        <f t="shared" si="66"/>
        <v>74.950000000000728</v>
      </c>
      <c r="X102" s="7">
        <f t="shared" si="69"/>
        <v>11023.25</v>
      </c>
      <c r="Y102" s="3">
        <f t="shared" si="70"/>
        <v>28232891.097223662</v>
      </c>
      <c r="Z102" s="3">
        <f t="shared" si="67"/>
        <v>60024948.667223662</v>
      </c>
      <c r="AA102" s="2">
        <f t="shared" si="71"/>
        <v>43707</v>
      </c>
      <c r="AB102" s="7">
        <f t="shared" si="72"/>
        <v>105.97352523333332</v>
      </c>
      <c r="AC102" s="7">
        <f t="shared" si="73"/>
        <v>94.109636990745543</v>
      </c>
      <c r="AD102" s="7">
        <f t="shared" si="74"/>
        <v>100.04158111203945</v>
      </c>
      <c r="AE102" s="7"/>
      <c r="AF102" s="7">
        <f t="shared" si="107"/>
        <v>207030.45196940322</v>
      </c>
      <c r="AG102" s="3">
        <f t="shared" si="75"/>
        <v>30672888.598241638</v>
      </c>
      <c r="AH102" s="7"/>
      <c r="AI102" s="7"/>
      <c r="AJ102" s="7"/>
      <c r="AK102" s="7"/>
      <c r="AL102" s="3">
        <f t="shared" si="76"/>
        <v>41214183.56227041</v>
      </c>
      <c r="AM102" s="3">
        <f t="shared" si="77"/>
        <v>17880831.028241627</v>
      </c>
      <c r="AN102" s="3">
        <f t="shared" si="78"/>
        <v>19541294.964028854</v>
      </c>
      <c r="AO102" s="3">
        <f t="shared" si="79"/>
        <v>1792057.5699999996</v>
      </c>
      <c r="AP102" s="3">
        <f t="shared" si="80"/>
        <v>31792057.569999997</v>
      </c>
      <c r="AQ102" s="7"/>
      <c r="AR102" s="40">
        <f t="shared" si="108"/>
        <v>121576.51196940322</v>
      </c>
      <c r="AS102" s="5">
        <f t="shared" si="68"/>
        <v>85453.94</v>
      </c>
      <c r="AT102" s="5">
        <f t="shared" si="81"/>
        <v>5467.625899280576</v>
      </c>
      <c r="AU102" s="5">
        <f t="shared" si="82"/>
        <v>212498.07786868379</v>
      </c>
      <c r="AV102" s="5">
        <f t="shared" si="83"/>
        <v>1214183.5622704187</v>
      </c>
      <c r="AW102" s="3"/>
      <c r="AX102" s="4">
        <f t="shared" si="84"/>
        <v>5.1826668918165441E-3</v>
      </c>
      <c r="AY102" s="4">
        <f t="shared" si="85"/>
        <v>6.8458116785255051E-3</v>
      </c>
      <c r="AZ102" s="4">
        <f t="shared" si="86"/>
        <v>2.798768541841579E-4</v>
      </c>
      <c r="BA102" s="4">
        <f t="shared" si="87"/>
        <v>2.6951464432206046E-3</v>
      </c>
      <c r="BB102" s="3"/>
      <c r="BC102" s="2">
        <f t="shared" si="88"/>
        <v>43707</v>
      </c>
      <c r="BD102" s="22">
        <f t="shared" si="89"/>
        <v>103.03545890567602</v>
      </c>
      <c r="BE102" s="22">
        <f t="shared" si="90"/>
        <v>94.1096369907454</v>
      </c>
      <c r="BF102" s="22">
        <f t="shared" si="91"/>
        <v>102.84892086330977</v>
      </c>
      <c r="BG102" s="22">
        <f t="shared" si="92"/>
        <v>105.97352523333332</v>
      </c>
      <c r="BH102" s="22"/>
      <c r="BI102" s="3">
        <f t="shared" si="93"/>
        <v>45552405.432802558</v>
      </c>
      <c r="BJ102" s="3">
        <f t="shared" si="94"/>
        <v>19608855.82078338</v>
      </c>
      <c r="BK102" s="3">
        <f t="shared" si="95"/>
        <v>19541294.964028854</v>
      </c>
      <c r="BL102" s="3">
        <f t="shared" si="96"/>
        <v>35859140.170000009</v>
      </c>
      <c r="BM102" s="22"/>
      <c r="BN102" s="3">
        <f t="shared" si="97"/>
        <v>-4338221.8705321439</v>
      </c>
      <c r="BO102" s="3">
        <f t="shared" si="98"/>
        <v>-1728024.792541747</v>
      </c>
      <c r="BP102" s="3">
        <f t="shared" si="99"/>
        <v>0</v>
      </c>
      <c r="BQ102" s="3">
        <f t="shared" si="100"/>
        <v>-4067082.6</v>
      </c>
      <c r="BR102" s="3"/>
      <c r="BS102" s="22">
        <f t="shared" si="101"/>
        <v>-9.5235846039607033</v>
      </c>
      <c r="BT102" s="22">
        <f t="shared" si="102"/>
        <v>-8.8124713054915613</v>
      </c>
      <c r="BU102" s="22">
        <f t="shared" si="103"/>
        <v>0</v>
      </c>
      <c r="BV102" s="22">
        <f t="shared" si="104"/>
        <v>-11.341829672208783</v>
      </c>
      <c r="BW102" s="3"/>
      <c r="BX102" s="7"/>
      <c r="BY102" t="str">
        <f t="shared" si="58"/>
        <v>82019</v>
      </c>
      <c r="CQ102" s="15">
        <v>39182</v>
      </c>
      <c r="CR102" s="16">
        <v>3848.15</v>
      </c>
    </row>
    <row r="103" spans="1:96">
      <c r="A103" s="2">
        <v>43711</v>
      </c>
      <c r="B103" s="2">
        <v>43711</v>
      </c>
      <c r="C103">
        <v>675568.5</v>
      </c>
      <c r="D103">
        <v>0</v>
      </c>
      <c r="E103">
        <v>675568.5</v>
      </c>
      <c r="J103" s="3">
        <f t="shared" si="59"/>
        <v>675568.5</v>
      </c>
      <c r="L103" s="3">
        <f t="shared" si="105"/>
        <v>32467626.069999997</v>
      </c>
      <c r="M103" s="4">
        <f t="shared" si="60"/>
        <v>2.1249599794304855E-2</v>
      </c>
      <c r="N103" s="4">
        <f t="shared" si="61"/>
        <v>2.2518949999999999E-2</v>
      </c>
      <c r="P103" s="3">
        <f t="shared" si="62"/>
        <v>-3391514.1</v>
      </c>
      <c r="Q103" s="3">
        <f t="shared" si="63"/>
        <v>35859140.170000009</v>
      </c>
      <c r="R103" s="6">
        <f t="shared" si="64"/>
        <v>-9.4578790342479069E-2</v>
      </c>
      <c r="S103" s="6">
        <f t="shared" si="65"/>
        <v>-9.4872637578125238E-2</v>
      </c>
      <c r="T103" s="6"/>
      <c r="U103" s="6"/>
      <c r="V103" s="3">
        <f t="shared" si="106"/>
        <v>-365540.58668852295</v>
      </c>
      <c r="W103" s="7">
        <f t="shared" si="66"/>
        <v>-225.35000000000036</v>
      </c>
      <c r="X103" s="7">
        <f t="shared" si="69"/>
        <v>10797.9</v>
      </c>
      <c r="Y103" s="3">
        <f t="shared" si="70"/>
        <v>27655721.749820728</v>
      </c>
      <c r="Z103" s="3">
        <f t="shared" si="67"/>
        <v>60123347.819820724</v>
      </c>
      <c r="AA103" s="2">
        <f t="shared" si="71"/>
        <v>43711</v>
      </c>
      <c r="AB103" s="7">
        <f t="shared" si="72"/>
        <v>108.22542023333332</v>
      </c>
      <c r="AC103" s="7">
        <f t="shared" si="73"/>
        <v>92.185739166069098</v>
      </c>
      <c r="AD103" s="7">
        <f t="shared" si="74"/>
        <v>100.2055796997012</v>
      </c>
      <c r="AE103" s="7"/>
      <c r="AF103" s="7">
        <f t="shared" si="107"/>
        <v>310027.91331147705</v>
      </c>
      <c r="AG103" s="3">
        <f t="shared" si="75"/>
        <v>30982916.511553116</v>
      </c>
      <c r="AH103" s="7"/>
      <c r="AI103" s="7"/>
      <c r="AJ103" s="7"/>
      <c r="AK103" s="7"/>
      <c r="AL103" s="3">
        <f t="shared" si="76"/>
        <v>41529679.101481169</v>
      </c>
      <c r="AM103" s="3">
        <f t="shared" si="77"/>
        <v>17515290.441553105</v>
      </c>
      <c r="AN103" s="3">
        <f t="shared" si="78"/>
        <v>19546762.589928135</v>
      </c>
      <c r="AO103" s="3">
        <f t="shared" si="79"/>
        <v>2467626.0699999994</v>
      </c>
      <c r="AP103" s="3">
        <f t="shared" si="80"/>
        <v>32467626.069999997</v>
      </c>
      <c r="AQ103" s="7"/>
      <c r="AR103" s="40">
        <f t="shared" si="108"/>
        <v>-365540.58668852295</v>
      </c>
      <c r="AS103" s="5">
        <f t="shared" si="68"/>
        <v>675568.5</v>
      </c>
      <c r="AT103" s="5">
        <f t="shared" si="81"/>
        <v>5467.625899280576</v>
      </c>
      <c r="AU103" s="5">
        <f t="shared" si="82"/>
        <v>315495.53921075765</v>
      </c>
      <c r="AV103" s="5">
        <f t="shared" si="83"/>
        <v>1529679.1014811764</v>
      </c>
      <c r="AW103" s="3"/>
      <c r="AX103" s="4">
        <f t="shared" si="84"/>
        <v>7.6550233910147999E-3</v>
      </c>
      <c r="AY103" s="4">
        <f t="shared" si="85"/>
        <v>-2.0443154242170008E-2</v>
      </c>
      <c r="AZ103" s="4">
        <f t="shared" si="86"/>
        <v>2.7979854504756469E-4</v>
      </c>
      <c r="BA103" s="4">
        <f t="shared" si="87"/>
        <v>2.1249599794304855E-2</v>
      </c>
      <c r="BB103" s="3"/>
      <c r="BC103" s="2">
        <f t="shared" si="88"/>
        <v>43711</v>
      </c>
      <c r="BD103" s="22">
        <f t="shared" si="89"/>
        <v>103.82419775370293</v>
      </c>
      <c r="BE103" s="22">
        <f t="shared" si="90"/>
        <v>92.18573916606897</v>
      </c>
      <c r="BF103" s="22">
        <f t="shared" si="91"/>
        <v>102.87769784172703</v>
      </c>
      <c r="BG103" s="22">
        <f t="shared" si="92"/>
        <v>108.22542023333332</v>
      </c>
      <c r="BH103" s="22"/>
      <c r="BI103" s="3">
        <f t="shared" si="93"/>
        <v>45552405.432802558</v>
      </c>
      <c r="BJ103" s="3">
        <f t="shared" si="94"/>
        <v>19608855.82078338</v>
      </c>
      <c r="BK103" s="3">
        <f t="shared" si="95"/>
        <v>19546762.589928135</v>
      </c>
      <c r="BL103" s="3">
        <f t="shared" si="96"/>
        <v>35859140.170000009</v>
      </c>
      <c r="BM103" s="22"/>
      <c r="BN103" s="3">
        <f t="shared" si="97"/>
        <v>-4022726.3313213862</v>
      </c>
      <c r="BO103" s="3">
        <f t="shared" si="98"/>
        <v>-2093565.3792302699</v>
      </c>
      <c r="BP103" s="3">
        <f t="shared" si="99"/>
        <v>0</v>
      </c>
      <c r="BQ103" s="3">
        <f t="shared" si="100"/>
        <v>-3391514.1</v>
      </c>
      <c r="BR103" s="3"/>
      <c r="BS103" s="22">
        <f t="shared" si="101"/>
        <v>-8.8309855277688509</v>
      </c>
      <c r="BT103" s="22">
        <f t="shared" si="102"/>
        <v>-10.676632019555701</v>
      </c>
      <c r="BU103" s="22">
        <f t="shared" si="103"/>
        <v>0</v>
      </c>
      <c r="BV103" s="22">
        <f t="shared" si="104"/>
        <v>-9.457879034247906</v>
      </c>
      <c r="BW103" s="3"/>
      <c r="BX103" s="7"/>
      <c r="BY103" t="str">
        <f t="shared" si="58"/>
        <v>92019</v>
      </c>
      <c r="CQ103" s="15">
        <v>39183</v>
      </c>
      <c r="CR103" s="16">
        <v>3862.65</v>
      </c>
    </row>
    <row r="104" spans="1:96">
      <c r="A104" s="2">
        <v>43712</v>
      </c>
      <c r="B104" s="2">
        <v>43712</v>
      </c>
      <c r="C104">
        <v>392054.25</v>
      </c>
      <c r="D104">
        <v>0</v>
      </c>
      <c r="E104">
        <v>392054.25</v>
      </c>
      <c r="J104" s="3">
        <f t="shared" si="59"/>
        <v>392054.25</v>
      </c>
      <c r="L104" s="3">
        <f t="shared" si="105"/>
        <v>32859680.319999997</v>
      </c>
      <c r="M104" s="4">
        <f t="shared" si="60"/>
        <v>1.207523608762567E-2</v>
      </c>
      <c r="N104" s="4">
        <f t="shared" si="61"/>
        <v>1.3068475E-2</v>
      </c>
      <c r="P104" s="3">
        <f t="shared" si="62"/>
        <v>-2999459.85</v>
      </c>
      <c r="Q104" s="3">
        <f t="shared" si="63"/>
        <v>35859140.170000009</v>
      </c>
      <c r="R104" s="6">
        <f t="shared" si="64"/>
        <v>-8.3645615477120891E-2</v>
      </c>
      <c r="S104" s="6">
        <f t="shared" si="65"/>
        <v>-8.2797401490499564E-2</v>
      </c>
      <c r="T104" s="6"/>
      <c r="U104" s="6"/>
      <c r="V104" s="3">
        <f t="shared" si="106"/>
        <v>75833.247959566987</v>
      </c>
      <c r="W104" s="7">
        <f t="shared" si="66"/>
        <v>46.75</v>
      </c>
      <c r="X104" s="7">
        <f t="shared" si="69"/>
        <v>10844.65</v>
      </c>
      <c r="Y104" s="3">
        <f t="shared" si="70"/>
        <v>27775458.457125306</v>
      </c>
      <c r="Z104" s="3">
        <f t="shared" si="67"/>
        <v>60635138.777125299</v>
      </c>
      <c r="AA104" s="2">
        <f t="shared" si="71"/>
        <v>43712</v>
      </c>
      <c r="AB104" s="7">
        <f t="shared" si="72"/>
        <v>109.53226773333333</v>
      </c>
      <c r="AC104" s="7">
        <f t="shared" si="73"/>
        <v>92.584861523751016</v>
      </c>
      <c r="AD104" s="7">
        <f t="shared" si="74"/>
        <v>101.05856462854217</v>
      </c>
      <c r="AE104" s="7"/>
      <c r="AF104" s="7">
        <f t="shared" si="107"/>
        <v>467887.497959567</v>
      </c>
      <c r="AG104" s="3">
        <f t="shared" si="75"/>
        <v>31450804.009512682</v>
      </c>
      <c r="AH104" s="7"/>
      <c r="AI104" s="7"/>
      <c r="AJ104" s="7"/>
      <c r="AK104" s="7"/>
      <c r="AL104" s="3">
        <f t="shared" si="76"/>
        <v>42003034.225340016</v>
      </c>
      <c r="AM104" s="3">
        <f t="shared" si="77"/>
        <v>17591123.68951267</v>
      </c>
      <c r="AN104" s="3">
        <f t="shared" si="78"/>
        <v>19552230.215827417</v>
      </c>
      <c r="AO104" s="3">
        <f t="shared" si="79"/>
        <v>2859680.3199999994</v>
      </c>
      <c r="AP104" s="3">
        <f t="shared" si="80"/>
        <v>32859680.319999997</v>
      </c>
      <c r="AQ104" s="7"/>
      <c r="AR104" s="40">
        <f t="shared" si="108"/>
        <v>75833.247959566987</v>
      </c>
      <c r="AS104" s="5">
        <f t="shared" si="68"/>
        <v>392054.25</v>
      </c>
      <c r="AT104" s="5">
        <f t="shared" si="81"/>
        <v>5467.625899280576</v>
      </c>
      <c r="AU104" s="5">
        <f t="shared" si="82"/>
        <v>473355.1238588476</v>
      </c>
      <c r="AV104" s="5">
        <f t="shared" si="83"/>
        <v>2003034.2253400241</v>
      </c>
      <c r="AW104" s="3"/>
      <c r="AX104" s="4">
        <f t="shared" si="84"/>
        <v>1.1397996182493143E-2</v>
      </c>
      <c r="AY104" s="4">
        <f t="shared" si="85"/>
        <v>4.3295455597847764E-3</v>
      </c>
      <c r="AZ104" s="4">
        <f t="shared" si="86"/>
        <v>2.7972027972027864E-4</v>
      </c>
      <c r="BA104" s="4">
        <f t="shared" si="87"/>
        <v>1.207523608762567E-2</v>
      </c>
      <c r="BB104" s="3"/>
      <c r="BC104" s="2">
        <f t="shared" si="88"/>
        <v>43712</v>
      </c>
      <c r="BD104" s="22">
        <f t="shared" si="89"/>
        <v>105.00758556335003</v>
      </c>
      <c r="BE104" s="22">
        <f t="shared" si="90"/>
        <v>92.584861523750888</v>
      </c>
      <c r="BF104" s="22">
        <f t="shared" si="91"/>
        <v>102.9064748201443</v>
      </c>
      <c r="BG104" s="22">
        <f t="shared" si="92"/>
        <v>109.53226773333333</v>
      </c>
      <c r="BH104" s="22"/>
      <c r="BI104" s="3">
        <f t="shared" si="93"/>
        <v>45552405.432802558</v>
      </c>
      <c r="BJ104" s="3">
        <f t="shared" si="94"/>
        <v>19608855.82078338</v>
      </c>
      <c r="BK104" s="3">
        <f t="shared" si="95"/>
        <v>19552230.215827417</v>
      </c>
      <c r="BL104" s="3">
        <f t="shared" si="96"/>
        <v>35859140.170000009</v>
      </c>
      <c r="BM104" s="22"/>
      <c r="BN104" s="3">
        <f t="shared" si="97"/>
        <v>-3549371.2074625385</v>
      </c>
      <c r="BO104" s="3">
        <f t="shared" si="98"/>
        <v>-2017732.1312707029</v>
      </c>
      <c r="BP104" s="3">
        <f t="shared" si="99"/>
        <v>0</v>
      </c>
      <c r="BQ104" s="3">
        <f t="shared" si="100"/>
        <v>-2999459.85</v>
      </c>
      <c r="BR104" s="3"/>
      <c r="BS104" s="22">
        <f t="shared" si="101"/>
        <v>-7.7918414488526988</v>
      </c>
      <c r="BT104" s="22">
        <f t="shared" si="102"/>
        <v>-10.289902428330945</v>
      </c>
      <c r="BU104" s="22">
        <f t="shared" si="103"/>
        <v>0</v>
      </c>
      <c r="BV104" s="22">
        <f t="shared" si="104"/>
        <v>-8.3645615477120892</v>
      </c>
      <c r="BW104" s="3"/>
      <c r="BX104" s="7"/>
      <c r="BY104" t="str">
        <f t="shared" si="58"/>
        <v>92019</v>
      </c>
      <c r="CQ104" s="15">
        <v>39184</v>
      </c>
      <c r="CR104" s="16">
        <v>3829.85</v>
      </c>
    </row>
    <row r="105" spans="1:96">
      <c r="A105" s="2">
        <v>43713</v>
      </c>
      <c r="B105" s="2">
        <v>43713</v>
      </c>
      <c r="C105">
        <v>354058.5</v>
      </c>
      <c r="D105">
        <v>0</v>
      </c>
      <c r="E105">
        <v>354058.5</v>
      </c>
      <c r="J105" s="3">
        <f t="shared" si="59"/>
        <v>354058.5</v>
      </c>
      <c r="L105" s="3">
        <f t="shared" si="105"/>
        <v>33213738.819999997</v>
      </c>
      <c r="M105" s="4">
        <f t="shared" si="60"/>
        <v>1.0774861366636693E-2</v>
      </c>
      <c r="N105" s="4">
        <f t="shared" si="61"/>
        <v>1.180195E-2</v>
      </c>
      <c r="P105" s="3">
        <f t="shared" si="62"/>
        <v>-2645401.35</v>
      </c>
      <c r="Q105" s="3">
        <f t="shared" si="63"/>
        <v>35859140.170000009</v>
      </c>
      <c r="R105" s="6">
        <f t="shared" si="64"/>
        <v>-7.3772024021177177E-2</v>
      </c>
      <c r="S105" s="6">
        <f t="shared" si="65"/>
        <v>-7.2022540123862874E-2</v>
      </c>
      <c r="T105" s="6"/>
      <c r="U105" s="6"/>
      <c r="V105" s="3">
        <f t="shared" si="106"/>
        <v>5271.8300720554589</v>
      </c>
      <c r="W105" s="7">
        <f t="shared" si="66"/>
        <v>3.25</v>
      </c>
      <c r="X105" s="7">
        <f t="shared" si="69"/>
        <v>10847.9</v>
      </c>
      <c r="Y105" s="3">
        <f t="shared" si="70"/>
        <v>27783782.399344344</v>
      </c>
      <c r="Z105" s="3">
        <f t="shared" si="67"/>
        <v>60997521.21934434</v>
      </c>
      <c r="AA105" s="2">
        <f t="shared" si="71"/>
        <v>43713</v>
      </c>
      <c r="AB105" s="7">
        <f t="shared" si="72"/>
        <v>110.71246273333333</v>
      </c>
      <c r="AC105" s="7">
        <f t="shared" si="73"/>
        <v>92.612607997814479</v>
      </c>
      <c r="AD105" s="7">
        <f t="shared" si="74"/>
        <v>101.6625353655739</v>
      </c>
      <c r="AE105" s="7"/>
      <c r="AF105" s="7">
        <f t="shared" si="107"/>
        <v>359330.33007205545</v>
      </c>
      <c r="AG105" s="3">
        <f t="shared" si="75"/>
        <v>31810134.339584738</v>
      </c>
      <c r="AH105" s="7"/>
      <c r="AI105" s="7"/>
      <c r="AJ105" s="7"/>
      <c r="AK105" s="7"/>
      <c r="AL105" s="3">
        <f t="shared" si="76"/>
        <v>42367832.181311354</v>
      </c>
      <c r="AM105" s="3">
        <f t="shared" si="77"/>
        <v>17596395.519584727</v>
      </c>
      <c r="AN105" s="3">
        <f t="shared" si="78"/>
        <v>19557697.841726698</v>
      </c>
      <c r="AO105" s="3">
        <f t="shared" si="79"/>
        <v>3213738.8199999994</v>
      </c>
      <c r="AP105" s="3">
        <f t="shared" si="80"/>
        <v>33213738.819999997</v>
      </c>
      <c r="AQ105" s="7"/>
      <c r="AR105" s="40">
        <f t="shared" si="108"/>
        <v>5271.8300720554589</v>
      </c>
      <c r="AS105" s="5">
        <f t="shared" si="68"/>
        <v>354058.5</v>
      </c>
      <c r="AT105" s="5">
        <f t="shared" si="81"/>
        <v>5467.625899280576</v>
      </c>
      <c r="AU105" s="5">
        <f t="shared" si="82"/>
        <v>364797.95597133605</v>
      </c>
      <c r="AV105" s="5">
        <f t="shared" si="83"/>
        <v>2367832.1813113601</v>
      </c>
      <c r="AW105" s="3"/>
      <c r="AX105" s="4">
        <f t="shared" si="84"/>
        <v>8.685038181152566E-3</v>
      </c>
      <c r="AY105" s="4">
        <f t="shared" si="85"/>
        <v>2.996869424093911E-4</v>
      </c>
      <c r="AZ105" s="4">
        <f t="shared" si="86"/>
        <v>2.7964205816554701E-4</v>
      </c>
      <c r="BA105" s="4">
        <f t="shared" si="87"/>
        <v>1.0774861366636693E-2</v>
      </c>
      <c r="BB105" s="3"/>
      <c r="BC105" s="2">
        <f t="shared" si="88"/>
        <v>43713</v>
      </c>
      <c r="BD105" s="22">
        <f t="shared" si="89"/>
        <v>105.91958045327839</v>
      </c>
      <c r="BE105" s="22">
        <f t="shared" si="90"/>
        <v>92.612607997814351</v>
      </c>
      <c r="BF105" s="22">
        <f t="shared" si="91"/>
        <v>102.93525179856158</v>
      </c>
      <c r="BG105" s="22">
        <f t="shared" si="92"/>
        <v>110.71246273333333</v>
      </c>
      <c r="BH105" s="22"/>
      <c r="BI105" s="3">
        <f t="shared" si="93"/>
        <v>45552405.432802558</v>
      </c>
      <c r="BJ105" s="3">
        <f t="shared" si="94"/>
        <v>19608855.82078338</v>
      </c>
      <c r="BK105" s="3">
        <f t="shared" si="95"/>
        <v>19557697.841726698</v>
      </c>
      <c r="BL105" s="3">
        <f t="shared" si="96"/>
        <v>35859140.170000009</v>
      </c>
      <c r="BM105" s="22"/>
      <c r="BN105" s="3">
        <f t="shared" si="97"/>
        <v>-3184573.2514912025</v>
      </c>
      <c r="BO105" s="3">
        <f t="shared" si="98"/>
        <v>-2012460.3011986474</v>
      </c>
      <c r="BP105" s="3">
        <f t="shared" si="99"/>
        <v>0</v>
      </c>
      <c r="BQ105" s="3">
        <f t="shared" si="100"/>
        <v>-2645401.35</v>
      </c>
      <c r="BR105" s="3"/>
      <c r="BS105" s="22">
        <f t="shared" si="101"/>
        <v>-6.9910100712222158</v>
      </c>
      <c r="BT105" s="22">
        <f t="shared" si="102"/>
        <v>-10.263017483486443</v>
      </c>
      <c r="BU105" s="22">
        <f t="shared" si="103"/>
        <v>0</v>
      </c>
      <c r="BV105" s="22">
        <f t="shared" si="104"/>
        <v>-7.3772024021177174</v>
      </c>
      <c r="BW105" s="3"/>
      <c r="BX105" s="7"/>
      <c r="BY105" t="str">
        <f t="shared" si="58"/>
        <v>92019</v>
      </c>
      <c r="CQ105" s="15">
        <v>39185</v>
      </c>
      <c r="CR105" s="16">
        <v>3917.35</v>
      </c>
    </row>
    <row r="106" spans="1:96">
      <c r="A106" s="2">
        <v>43714</v>
      </c>
      <c r="B106" s="2">
        <v>43714</v>
      </c>
      <c r="C106">
        <v>-707490</v>
      </c>
      <c r="D106">
        <v>0</v>
      </c>
      <c r="E106">
        <v>-707490</v>
      </c>
      <c r="J106" s="3">
        <f t="shared" si="59"/>
        <v>-707490</v>
      </c>
      <c r="L106" s="3">
        <f t="shared" si="105"/>
        <v>32506248.819999997</v>
      </c>
      <c r="M106" s="4">
        <f t="shared" si="60"/>
        <v>-2.130112493008398E-2</v>
      </c>
      <c r="N106" s="4">
        <f t="shared" si="61"/>
        <v>-2.3583E-2</v>
      </c>
      <c r="P106" s="3">
        <f t="shared" si="62"/>
        <v>-3352891.35</v>
      </c>
      <c r="Q106" s="3">
        <f t="shared" si="63"/>
        <v>35859140.170000009</v>
      </c>
      <c r="R106" s="6">
        <f t="shared" si="64"/>
        <v>-9.3501721851240893E-2</v>
      </c>
      <c r="S106" s="6">
        <f t="shared" si="65"/>
        <v>-9.3323665053946847E-2</v>
      </c>
      <c r="T106" s="6"/>
      <c r="U106" s="6"/>
      <c r="V106" s="3">
        <f t="shared" si="106"/>
        <v>159452.5834101715</v>
      </c>
      <c r="W106" s="7">
        <f t="shared" si="66"/>
        <v>98.300000000001091</v>
      </c>
      <c r="X106" s="7">
        <f t="shared" si="69"/>
        <v>10946.2</v>
      </c>
      <c r="Y106" s="3">
        <f t="shared" si="70"/>
        <v>28035549.636307776</v>
      </c>
      <c r="Z106" s="3">
        <f t="shared" si="67"/>
        <v>60541798.456307769</v>
      </c>
      <c r="AA106" s="2">
        <f t="shared" si="71"/>
        <v>43714</v>
      </c>
      <c r="AB106" s="7">
        <f t="shared" si="72"/>
        <v>108.35416273333331</v>
      </c>
      <c r="AC106" s="7">
        <f t="shared" si="73"/>
        <v>93.45183212102593</v>
      </c>
      <c r="AD106" s="7">
        <f t="shared" si="74"/>
        <v>100.90299742717961</v>
      </c>
      <c r="AE106" s="7"/>
      <c r="AF106" s="7">
        <f t="shared" si="107"/>
        <v>-548037.41658982844</v>
      </c>
      <c r="AG106" s="3">
        <f t="shared" si="75"/>
        <v>31262096.922994908</v>
      </c>
      <c r="AH106" s="7"/>
      <c r="AI106" s="7"/>
      <c r="AJ106" s="7"/>
      <c r="AK106" s="7"/>
      <c r="AL106" s="3">
        <f t="shared" si="76"/>
        <v>41825262.390620805</v>
      </c>
      <c r="AM106" s="3">
        <f t="shared" si="77"/>
        <v>17755848.102994896</v>
      </c>
      <c r="AN106" s="3">
        <f t="shared" si="78"/>
        <v>19563165.467625979</v>
      </c>
      <c r="AO106" s="3">
        <f t="shared" si="79"/>
        <v>2506248.8199999994</v>
      </c>
      <c r="AP106" s="3">
        <f t="shared" si="80"/>
        <v>32506248.819999997</v>
      </c>
      <c r="AQ106" s="7"/>
      <c r="AR106" s="40">
        <f t="shared" si="108"/>
        <v>159452.5834101715</v>
      </c>
      <c r="AS106" s="5">
        <f t="shared" si="68"/>
        <v>-707490</v>
      </c>
      <c r="AT106" s="5">
        <f t="shared" si="81"/>
        <v>5467.625899280576</v>
      </c>
      <c r="AU106" s="5">
        <f t="shared" si="82"/>
        <v>-542569.7906905479</v>
      </c>
      <c r="AV106" s="5">
        <f t="shared" si="83"/>
        <v>1825262.3906208123</v>
      </c>
      <c r="AW106" s="3"/>
      <c r="AX106" s="4">
        <f t="shared" si="84"/>
        <v>-1.2806173050550316E-2</v>
      </c>
      <c r="AY106" s="4">
        <f t="shared" si="85"/>
        <v>9.0616617041087387E-3</v>
      </c>
      <c r="AZ106" s="4">
        <f t="shared" si="86"/>
        <v>2.7956388034665813E-4</v>
      </c>
      <c r="BA106" s="4">
        <f t="shared" si="87"/>
        <v>-2.130112493008398E-2</v>
      </c>
      <c r="BB106" s="3"/>
      <c r="BC106" s="2">
        <f t="shared" si="88"/>
        <v>43714</v>
      </c>
      <c r="BD106" s="22">
        <f t="shared" si="89"/>
        <v>104.56315597655201</v>
      </c>
      <c r="BE106" s="22">
        <f t="shared" si="90"/>
        <v>93.451832121025774</v>
      </c>
      <c r="BF106" s="22">
        <f t="shared" si="91"/>
        <v>102.96402877697884</v>
      </c>
      <c r="BG106" s="22">
        <f t="shared" si="92"/>
        <v>108.35416273333331</v>
      </c>
      <c r="BH106" s="22"/>
      <c r="BI106" s="3">
        <f t="shared" si="93"/>
        <v>45552405.432802558</v>
      </c>
      <c r="BJ106" s="3">
        <f t="shared" si="94"/>
        <v>19608855.82078338</v>
      </c>
      <c r="BK106" s="3">
        <f t="shared" si="95"/>
        <v>19563165.467625979</v>
      </c>
      <c r="BL106" s="3">
        <f t="shared" si="96"/>
        <v>35859140.170000009</v>
      </c>
      <c r="BM106" s="22"/>
      <c r="BN106" s="3">
        <f t="shared" si="97"/>
        <v>-3727143.0421817503</v>
      </c>
      <c r="BO106" s="3">
        <f t="shared" si="98"/>
        <v>-1853007.7177884758</v>
      </c>
      <c r="BP106" s="3">
        <f t="shared" si="99"/>
        <v>0</v>
      </c>
      <c r="BQ106" s="3">
        <f t="shared" si="100"/>
        <v>-3352891.35</v>
      </c>
      <c r="BR106" s="3"/>
      <c r="BS106" s="22">
        <f t="shared" si="101"/>
        <v>-8.1820992915070345</v>
      </c>
      <c r="BT106" s="22">
        <f t="shared" si="102"/>
        <v>-9.4498513055742759</v>
      </c>
      <c r="BU106" s="22">
        <f t="shared" si="103"/>
        <v>0</v>
      </c>
      <c r="BV106" s="22">
        <f t="shared" si="104"/>
        <v>-9.3501721851240891</v>
      </c>
      <c r="BW106" s="3"/>
      <c r="BX106" s="7"/>
      <c r="BY106" t="str">
        <f t="shared" si="58"/>
        <v>92019</v>
      </c>
      <c r="CQ106" s="15">
        <v>39186</v>
      </c>
      <c r="CR106" s="16">
        <v>3917.35</v>
      </c>
    </row>
    <row r="107" spans="1:96">
      <c r="A107" s="2">
        <v>43717</v>
      </c>
      <c r="B107" s="2">
        <v>43717</v>
      </c>
      <c r="C107">
        <v>113152.5</v>
      </c>
      <c r="D107">
        <v>0</v>
      </c>
      <c r="E107">
        <v>113152.5</v>
      </c>
      <c r="J107" s="3">
        <f t="shared" si="59"/>
        <v>113152.5</v>
      </c>
      <c r="L107" s="3">
        <f t="shared" si="105"/>
        <v>32619401.319999997</v>
      </c>
      <c r="M107" s="4">
        <f t="shared" si="60"/>
        <v>3.4809460982892955E-3</v>
      </c>
      <c r="N107" s="4">
        <f t="shared" si="61"/>
        <v>3.7717499999999999E-3</v>
      </c>
      <c r="P107" s="3">
        <f t="shared" si="62"/>
        <v>-3239738.85</v>
      </c>
      <c r="Q107" s="3">
        <f t="shared" si="63"/>
        <v>35859140.170000009</v>
      </c>
      <c r="R107" s="6">
        <f t="shared" si="64"/>
        <v>-9.0346250206813014E-2</v>
      </c>
      <c r="S107" s="6">
        <f t="shared" si="65"/>
        <v>-8.9842718955657555E-2</v>
      </c>
      <c r="T107" s="6"/>
      <c r="U107" s="6"/>
      <c r="V107" s="3">
        <f t="shared" si="106"/>
        <v>92216.473721952352</v>
      </c>
      <c r="W107" s="7">
        <f t="shared" si="66"/>
        <v>56.849999999998545</v>
      </c>
      <c r="X107" s="7">
        <f t="shared" si="69"/>
        <v>11003.05</v>
      </c>
      <c r="Y107" s="3">
        <f t="shared" si="70"/>
        <v>28181154.594816118</v>
      </c>
      <c r="Z107" s="3">
        <f t="shared" si="67"/>
        <v>60800555.914816111</v>
      </c>
      <c r="AA107" s="2">
        <f t="shared" si="71"/>
        <v>43717</v>
      </c>
      <c r="AB107" s="7">
        <f t="shared" si="72"/>
        <v>108.73133773333332</v>
      </c>
      <c r="AC107" s="7">
        <f t="shared" si="73"/>
        <v>93.937181982720404</v>
      </c>
      <c r="AD107" s="7">
        <f t="shared" si="74"/>
        <v>101.33425985802684</v>
      </c>
      <c r="AE107" s="7"/>
      <c r="AF107" s="7">
        <f t="shared" si="107"/>
        <v>205368.97372195235</v>
      </c>
      <c r="AG107" s="3">
        <f t="shared" si="75"/>
        <v>31467465.896716859</v>
      </c>
      <c r="AH107" s="7"/>
      <c r="AI107" s="7"/>
      <c r="AJ107" s="7"/>
      <c r="AK107" s="7"/>
      <c r="AL107" s="3">
        <f t="shared" si="76"/>
        <v>42036098.990242042</v>
      </c>
      <c r="AM107" s="3">
        <f t="shared" si="77"/>
        <v>17848064.576716848</v>
      </c>
      <c r="AN107" s="3">
        <f t="shared" si="78"/>
        <v>19568633.093525261</v>
      </c>
      <c r="AO107" s="3">
        <f t="shared" si="79"/>
        <v>2619401.3199999994</v>
      </c>
      <c r="AP107" s="3">
        <f t="shared" si="80"/>
        <v>32619401.319999997</v>
      </c>
      <c r="AQ107" s="7"/>
      <c r="AR107" s="40">
        <f t="shared" si="108"/>
        <v>92216.473721952352</v>
      </c>
      <c r="AS107" s="5">
        <f t="shared" si="68"/>
        <v>113152.5</v>
      </c>
      <c r="AT107" s="5">
        <f t="shared" si="81"/>
        <v>5467.625899280576</v>
      </c>
      <c r="AU107" s="5">
        <f t="shared" si="82"/>
        <v>210836.59962123292</v>
      </c>
      <c r="AV107" s="5">
        <f t="shared" si="83"/>
        <v>2036098.9902420451</v>
      </c>
      <c r="AW107" s="3"/>
      <c r="AX107" s="4">
        <f t="shared" si="84"/>
        <v>5.0408912597404865E-3</v>
      </c>
      <c r="AY107" s="4">
        <f t="shared" si="85"/>
        <v>5.1935831612795851E-3</v>
      </c>
      <c r="AZ107" s="4">
        <f t="shared" si="86"/>
        <v>2.7948574622694129E-4</v>
      </c>
      <c r="BA107" s="4">
        <f t="shared" si="87"/>
        <v>3.4809460982892955E-3</v>
      </c>
      <c r="BB107" s="3"/>
      <c r="BC107" s="2">
        <f t="shared" si="88"/>
        <v>43717</v>
      </c>
      <c r="BD107" s="22">
        <f t="shared" si="89"/>
        <v>105.09024747560511</v>
      </c>
      <c r="BE107" s="22">
        <f t="shared" si="90"/>
        <v>93.937181982720247</v>
      </c>
      <c r="BF107" s="22">
        <f t="shared" si="91"/>
        <v>102.99280575539611</v>
      </c>
      <c r="BG107" s="22">
        <f t="shared" si="92"/>
        <v>108.73133773333332</v>
      </c>
      <c r="BH107" s="22"/>
      <c r="BI107" s="3">
        <f t="shared" si="93"/>
        <v>45552405.432802558</v>
      </c>
      <c r="BJ107" s="3">
        <f t="shared" si="94"/>
        <v>19608855.82078338</v>
      </c>
      <c r="BK107" s="3">
        <f t="shared" si="95"/>
        <v>19568633.093525261</v>
      </c>
      <c r="BL107" s="3">
        <f t="shared" si="96"/>
        <v>35859140.170000009</v>
      </c>
      <c r="BM107" s="22"/>
      <c r="BN107" s="3">
        <f t="shared" si="97"/>
        <v>-3516306.4425605172</v>
      </c>
      <c r="BO107" s="3">
        <f t="shared" si="98"/>
        <v>-1760791.2440665234</v>
      </c>
      <c r="BP107" s="3">
        <f t="shared" si="99"/>
        <v>0</v>
      </c>
      <c r="BQ107" s="3">
        <f t="shared" si="100"/>
        <v>-3239738.85</v>
      </c>
      <c r="BR107" s="3"/>
      <c r="BS107" s="22">
        <f t="shared" si="101"/>
        <v>-7.7192552383378725</v>
      </c>
      <c r="BT107" s="22">
        <f t="shared" si="102"/>
        <v>-8.9795715780635437</v>
      </c>
      <c r="BU107" s="22">
        <f t="shared" si="103"/>
        <v>0</v>
      </c>
      <c r="BV107" s="22">
        <f t="shared" si="104"/>
        <v>-9.0346250206813021</v>
      </c>
      <c r="BW107" s="3"/>
      <c r="BX107" s="7"/>
      <c r="BY107" t="str">
        <f t="shared" si="58"/>
        <v>92019</v>
      </c>
      <c r="CQ107" s="15">
        <v>39187</v>
      </c>
      <c r="CR107" s="16">
        <v>3917.35</v>
      </c>
    </row>
    <row r="108" spans="1:96">
      <c r="A108" s="2">
        <v>43719</v>
      </c>
      <c r="B108" s="2">
        <v>43719</v>
      </c>
      <c r="C108">
        <v>-176034.75</v>
      </c>
      <c r="D108">
        <v>0</v>
      </c>
      <c r="E108">
        <v>-176034.75</v>
      </c>
      <c r="J108" s="3">
        <f t="shared" si="59"/>
        <v>-176034.75</v>
      </c>
      <c r="L108" s="3">
        <f t="shared" si="105"/>
        <v>32443366.569999997</v>
      </c>
      <c r="M108" s="4">
        <f t="shared" si="60"/>
        <v>-5.3966272487063543E-3</v>
      </c>
      <c r="N108" s="4">
        <f t="shared" si="61"/>
        <v>-5.8678250000000001E-3</v>
      </c>
      <c r="P108" s="3">
        <f t="shared" si="62"/>
        <v>-3415773.6</v>
      </c>
      <c r="Q108" s="3">
        <f t="shared" si="63"/>
        <v>35859140.170000009</v>
      </c>
      <c r="R108" s="6">
        <f t="shared" si="64"/>
        <v>-9.5255312419834828E-2</v>
      </c>
      <c r="S108" s="6">
        <f t="shared" si="65"/>
        <v>-9.5239346204363903E-2</v>
      </c>
      <c r="T108" s="6"/>
      <c r="U108" s="6"/>
      <c r="V108" s="3">
        <f t="shared" si="106"/>
        <v>52961.615954651817</v>
      </c>
      <c r="W108" s="7">
        <f t="shared" si="66"/>
        <v>32.650000000001455</v>
      </c>
      <c r="X108" s="7">
        <f t="shared" si="69"/>
        <v>11035.7</v>
      </c>
      <c r="Y108" s="3">
        <f t="shared" si="70"/>
        <v>28264778.198955044</v>
      </c>
      <c r="Z108" s="3">
        <f t="shared" si="67"/>
        <v>60708144.768955037</v>
      </c>
      <c r="AA108" s="2">
        <f t="shared" si="71"/>
        <v>43719</v>
      </c>
      <c r="AB108" s="7">
        <f t="shared" si="72"/>
        <v>108.14455523333334</v>
      </c>
      <c r="AC108" s="7">
        <f t="shared" si="73"/>
        <v>94.215927329850146</v>
      </c>
      <c r="AD108" s="7">
        <f t="shared" si="74"/>
        <v>101.18024128159173</v>
      </c>
      <c r="AE108" s="7"/>
      <c r="AF108" s="7">
        <f t="shared" si="107"/>
        <v>-123073.13404534818</v>
      </c>
      <c r="AG108" s="3">
        <f t="shared" si="75"/>
        <v>31344392.762671512</v>
      </c>
      <c r="AH108" s="7"/>
      <c r="AI108" s="7"/>
      <c r="AJ108" s="7"/>
      <c r="AK108" s="7"/>
      <c r="AL108" s="3">
        <f t="shared" si="76"/>
        <v>41918493.482095972</v>
      </c>
      <c r="AM108" s="3">
        <f t="shared" si="77"/>
        <v>17901026.1926715</v>
      </c>
      <c r="AN108" s="3">
        <f t="shared" si="78"/>
        <v>19574100.719424542</v>
      </c>
      <c r="AO108" s="3">
        <f t="shared" si="79"/>
        <v>2443366.5699999994</v>
      </c>
      <c r="AP108" s="3">
        <f t="shared" si="80"/>
        <v>32443366.569999997</v>
      </c>
      <c r="AQ108" s="7"/>
      <c r="AR108" s="40">
        <f t="shared" si="108"/>
        <v>52961.615954651817</v>
      </c>
      <c r="AS108" s="5">
        <f t="shared" si="68"/>
        <v>-176034.75</v>
      </c>
      <c r="AT108" s="5">
        <f t="shared" si="81"/>
        <v>5467.625899280576</v>
      </c>
      <c r="AU108" s="5">
        <f t="shared" si="82"/>
        <v>-117605.5081460676</v>
      </c>
      <c r="AV108" s="5">
        <f t="shared" si="83"/>
        <v>1918493.4820959775</v>
      </c>
      <c r="AW108" s="3"/>
      <c r="AX108" s="4">
        <f t="shared" si="84"/>
        <v>-2.7977265010572863E-3</v>
      </c>
      <c r="AY108" s="4">
        <f t="shared" si="85"/>
        <v>2.9673590504452393E-3</v>
      </c>
      <c r="AZ108" s="4">
        <f t="shared" si="86"/>
        <v>2.7940765576976696E-4</v>
      </c>
      <c r="BA108" s="4">
        <f t="shared" si="87"/>
        <v>-5.3966272487063543E-3</v>
      </c>
      <c r="BB108" s="3"/>
      <c r="BC108" s="2">
        <f t="shared" si="88"/>
        <v>43719</v>
      </c>
      <c r="BD108" s="22">
        <f t="shared" si="89"/>
        <v>104.79623370523994</v>
      </c>
      <c r="BE108" s="22">
        <f t="shared" si="90"/>
        <v>94.215927329850004</v>
      </c>
      <c r="BF108" s="22">
        <f t="shared" si="91"/>
        <v>103.02158273381339</v>
      </c>
      <c r="BG108" s="22">
        <f t="shared" si="92"/>
        <v>108.14455523333334</v>
      </c>
      <c r="BH108" s="22"/>
      <c r="BI108" s="3">
        <f t="shared" si="93"/>
        <v>45552405.432802558</v>
      </c>
      <c r="BJ108" s="3">
        <f t="shared" si="94"/>
        <v>19608855.82078338</v>
      </c>
      <c r="BK108" s="3">
        <f t="shared" si="95"/>
        <v>19574100.719424542</v>
      </c>
      <c r="BL108" s="3">
        <f t="shared" si="96"/>
        <v>35859140.170000009</v>
      </c>
      <c r="BM108" s="22"/>
      <c r="BN108" s="3">
        <f t="shared" si="97"/>
        <v>-3633911.9507065848</v>
      </c>
      <c r="BO108" s="3">
        <f t="shared" si="98"/>
        <v>-1707829.6281118717</v>
      </c>
      <c r="BP108" s="3">
        <f t="shared" si="99"/>
        <v>0</v>
      </c>
      <c r="BQ108" s="3">
        <f t="shared" si="100"/>
        <v>-3415773.6</v>
      </c>
      <c r="BR108" s="3"/>
      <c r="BS108" s="22">
        <f t="shared" si="101"/>
        <v>-7.9774315234948778</v>
      </c>
      <c r="BT108" s="22">
        <f t="shared" si="102"/>
        <v>-8.709481286010309</v>
      </c>
      <c r="BU108" s="22">
        <f t="shared" si="103"/>
        <v>0</v>
      </c>
      <c r="BV108" s="22">
        <f t="shared" si="104"/>
        <v>-9.525531241983483</v>
      </c>
      <c r="BW108" s="3"/>
      <c r="BX108" s="7"/>
      <c r="BY108" t="str">
        <f t="shared" si="58"/>
        <v>92019</v>
      </c>
      <c r="CQ108" s="15">
        <v>39188</v>
      </c>
      <c r="CR108" s="16">
        <v>4013.35</v>
      </c>
    </row>
    <row r="109" spans="1:96">
      <c r="A109" s="2">
        <v>43720</v>
      </c>
      <c r="B109" s="2">
        <v>43720</v>
      </c>
      <c r="C109">
        <v>363310.75</v>
      </c>
      <c r="D109">
        <v>0</v>
      </c>
      <c r="E109">
        <v>363310.75</v>
      </c>
      <c r="J109" s="3">
        <f t="shared" si="59"/>
        <v>363310.75</v>
      </c>
      <c r="L109" s="3">
        <f t="shared" si="105"/>
        <v>32806677.319999997</v>
      </c>
      <c r="M109" s="4">
        <f t="shared" si="60"/>
        <v>1.1198306107232077E-2</v>
      </c>
      <c r="N109" s="4">
        <f t="shared" si="61"/>
        <v>1.2110358333333333E-2</v>
      </c>
      <c r="P109" s="3">
        <f t="shared" si="62"/>
        <v>-3052462.85</v>
      </c>
      <c r="Q109" s="3">
        <f t="shared" si="63"/>
        <v>35859140.170000009</v>
      </c>
      <c r="R109" s="6">
        <f t="shared" si="64"/>
        <v>-8.5123704459420094E-2</v>
      </c>
      <c r="S109" s="6">
        <f t="shared" si="65"/>
        <v>-8.4041040097131828E-2</v>
      </c>
      <c r="T109" s="6"/>
      <c r="U109" s="6"/>
      <c r="V109" s="3">
        <f t="shared" si="106"/>
        <v>-85809.172557458907</v>
      </c>
      <c r="W109" s="7">
        <f t="shared" si="66"/>
        <v>-52.900000000001455</v>
      </c>
      <c r="X109" s="7">
        <f t="shared" si="69"/>
        <v>10982.8</v>
      </c>
      <c r="Y109" s="3">
        <f t="shared" si="70"/>
        <v>28129290.031759057</v>
      </c>
      <c r="Z109" s="3">
        <f t="shared" si="67"/>
        <v>60935967.351759054</v>
      </c>
      <c r="AA109" s="2">
        <f t="shared" si="71"/>
        <v>43720</v>
      </c>
      <c r="AB109" s="7">
        <f t="shared" si="72"/>
        <v>109.35559106666666</v>
      </c>
      <c r="AC109" s="7">
        <f t="shared" si="73"/>
        <v>93.764300105863526</v>
      </c>
      <c r="AD109" s="7">
        <f t="shared" si="74"/>
        <v>101.55994558626509</v>
      </c>
      <c r="AE109" s="7"/>
      <c r="AF109" s="7">
        <f t="shared" si="107"/>
        <v>277501.57744254108</v>
      </c>
      <c r="AG109" s="3">
        <f t="shared" si="75"/>
        <v>31621894.340114053</v>
      </c>
      <c r="AH109" s="7"/>
      <c r="AI109" s="7"/>
      <c r="AJ109" s="7"/>
      <c r="AK109" s="7"/>
      <c r="AL109" s="3">
        <f t="shared" si="76"/>
        <v>42201462.685437791</v>
      </c>
      <c r="AM109" s="3">
        <f t="shared" si="77"/>
        <v>17815217.020114042</v>
      </c>
      <c r="AN109" s="3">
        <f t="shared" si="78"/>
        <v>19579568.345323823</v>
      </c>
      <c r="AO109" s="3">
        <f t="shared" si="79"/>
        <v>2806677.3199999994</v>
      </c>
      <c r="AP109" s="3">
        <f t="shared" si="80"/>
        <v>32806677.319999997</v>
      </c>
      <c r="AQ109" s="7"/>
      <c r="AR109" s="40">
        <f t="shared" si="108"/>
        <v>-85809.172557458907</v>
      </c>
      <c r="AS109" s="5">
        <f t="shared" si="68"/>
        <v>363310.75</v>
      </c>
      <c r="AT109" s="5">
        <f t="shared" si="81"/>
        <v>5467.625899280576</v>
      </c>
      <c r="AU109" s="5">
        <f t="shared" si="82"/>
        <v>282969.20334182167</v>
      </c>
      <c r="AV109" s="5">
        <f t="shared" si="83"/>
        <v>2201462.6854377994</v>
      </c>
      <c r="AW109" s="3"/>
      <c r="AX109" s="4">
        <f t="shared" si="84"/>
        <v>6.750462142984269E-3</v>
      </c>
      <c r="AY109" s="4">
        <f t="shared" si="85"/>
        <v>-4.7935337133123866E-3</v>
      </c>
      <c r="AZ109" s="4">
        <f t="shared" si="86"/>
        <v>2.7932960893854632E-4</v>
      </c>
      <c r="BA109" s="4">
        <f t="shared" si="87"/>
        <v>1.1198306107232077E-2</v>
      </c>
      <c r="BB109" s="3"/>
      <c r="BC109" s="2">
        <f t="shared" si="88"/>
        <v>43720</v>
      </c>
      <c r="BD109" s="22">
        <f t="shared" si="89"/>
        <v>105.50365671359447</v>
      </c>
      <c r="BE109" s="22">
        <f t="shared" si="90"/>
        <v>93.76430010586337</v>
      </c>
      <c r="BF109" s="22">
        <f t="shared" si="91"/>
        <v>103.05035971223064</v>
      </c>
      <c r="BG109" s="22">
        <f t="shared" si="92"/>
        <v>109.35559106666666</v>
      </c>
      <c r="BH109" s="22"/>
      <c r="BI109" s="3">
        <f t="shared" si="93"/>
        <v>45552405.432802558</v>
      </c>
      <c r="BJ109" s="3">
        <f t="shared" si="94"/>
        <v>19608855.82078338</v>
      </c>
      <c r="BK109" s="3">
        <f t="shared" si="95"/>
        <v>19579568.345323823</v>
      </c>
      <c r="BL109" s="3">
        <f t="shared" si="96"/>
        <v>35859140.170000009</v>
      </c>
      <c r="BM109" s="22"/>
      <c r="BN109" s="3">
        <f t="shared" si="97"/>
        <v>-3350942.7473647632</v>
      </c>
      <c r="BO109" s="3">
        <f t="shared" si="98"/>
        <v>-1793638.8006693306</v>
      </c>
      <c r="BP109" s="3">
        <f t="shared" si="99"/>
        <v>0</v>
      </c>
      <c r="BQ109" s="3">
        <f t="shared" si="100"/>
        <v>-3052462.85</v>
      </c>
      <c r="BR109" s="3"/>
      <c r="BS109" s="22">
        <f t="shared" si="101"/>
        <v>-7.3562366586940531</v>
      </c>
      <c r="BT109" s="22">
        <f t="shared" si="102"/>
        <v>-9.1470854651715943</v>
      </c>
      <c r="BU109" s="22">
        <f t="shared" si="103"/>
        <v>0</v>
      </c>
      <c r="BV109" s="22">
        <f t="shared" si="104"/>
        <v>-8.5123704459420093</v>
      </c>
      <c r="BW109" s="3"/>
      <c r="BX109" s="7"/>
      <c r="BY109" t="str">
        <f t="shared" si="58"/>
        <v>92019</v>
      </c>
      <c r="CQ109" s="15">
        <v>39189</v>
      </c>
      <c r="CR109" s="16">
        <v>3984.95</v>
      </c>
    </row>
    <row r="110" spans="1:96">
      <c r="A110" s="2">
        <v>43721</v>
      </c>
      <c r="B110" s="2">
        <v>43721</v>
      </c>
      <c r="C110">
        <v>87025</v>
      </c>
      <c r="D110">
        <v>0</v>
      </c>
      <c r="E110">
        <v>87025</v>
      </c>
      <c r="J110" s="3">
        <f t="shared" si="59"/>
        <v>87025</v>
      </c>
      <c r="L110" s="3">
        <f t="shared" si="105"/>
        <v>32893702.319999997</v>
      </c>
      <c r="M110" s="4">
        <f t="shared" si="60"/>
        <v>2.6526611991561483E-3</v>
      </c>
      <c r="N110" s="4">
        <f t="shared" si="61"/>
        <v>2.9008333333333334E-3</v>
      </c>
      <c r="P110" s="3">
        <f t="shared" si="62"/>
        <v>-2965437.85</v>
      </c>
      <c r="Q110" s="3">
        <f t="shared" si="63"/>
        <v>35859140.170000009</v>
      </c>
      <c r="R110" s="6">
        <f t="shared" si="64"/>
        <v>-8.2696847608211888E-2</v>
      </c>
      <c r="S110" s="6">
        <f t="shared" si="65"/>
        <v>-8.1388378897975677E-2</v>
      </c>
      <c r="T110" s="6"/>
      <c r="U110" s="6"/>
      <c r="V110" s="3">
        <f t="shared" si="106"/>
        <v>151017.65529488158</v>
      </c>
      <c r="W110" s="7">
        <f t="shared" si="66"/>
        <v>93.100000000000364</v>
      </c>
      <c r="X110" s="7">
        <f t="shared" si="69"/>
        <v>11075.9</v>
      </c>
      <c r="Y110" s="3">
        <f t="shared" si="70"/>
        <v>28367738.961172029</v>
      </c>
      <c r="Z110" s="3">
        <f t="shared" si="67"/>
        <v>61261441.281172022</v>
      </c>
      <c r="AA110" s="2">
        <f t="shared" si="71"/>
        <v>43721</v>
      </c>
      <c r="AB110" s="7">
        <f t="shared" si="72"/>
        <v>109.64567439999999</v>
      </c>
      <c r="AC110" s="7">
        <f t="shared" si="73"/>
        <v>94.559129870573429</v>
      </c>
      <c r="AD110" s="7">
        <f t="shared" si="74"/>
        <v>102.1024021352867</v>
      </c>
      <c r="AE110" s="7"/>
      <c r="AF110" s="7">
        <f t="shared" si="107"/>
        <v>238042.65529488158</v>
      </c>
      <c r="AG110" s="3">
        <f t="shared" si="75"/>
        <v>31859936.995408934</v>
      </c>
      <c r="AH110" s="7"/>
      <c r="AI110" s="7"/>
      <c r="AJ110" s="7"/>
      <c r="AK110" s="7"/>
      <c r="AL110" s="3">
        <f t="shared" si="76"/>
        <v>42444972.966631956</v>
      </c>
      <c r="AM110" s="3">
        <f t="shared" si="77"/>
        <v>17966234.675408922</v>
      </c>
      <c r="AN110" s="3">
        <f t="shared" si="78"/>
        <v>19585035.971223105</v>
      </c>
      <c r="AO110" s="3">
        <f t="shared" si="79"/>
        <v>2893702.3199999994</v>
      </c>
      <c r="AP110" s="3">
        <f t="shared" si="80"/>
        <v>32893702.319999997</v>
      </c>
      <c r="AQ110" s="7"/>
      <c r="AR110" s="40">
        <f t="shared" si="108"/>
        <v>151017.65529488158</v>
      </c>
      <c r="AS110" s="5">
        <f t="shared" si="68"/>
        <v>87025</v>
      </c>
      <c r="AT110" s="5">
        <f t="shared" si="81"/>
        <v>5467.625899280576</v>
      </c>
      <c r="AU110" s="5">
        <f t="shared" si="82"/>
        <v>243510.28119416215</v>
      </c>
      <c r="AV110" s="5">
        <f t="shared" si="83"/>
        <v>2444972.9666319615</v>
      </c>
      <c r="AW110" s="3"/>
      <c r="AX110" s="4">
        <f t="shared" si="84"/>
        <v>5.7701858110758989E-3</v>
      </c>
      <c r="AY110" s="4">
        <f t="shared" si="85"/>
        <v>8.4768911388717321E-3</v>
      </c>
      <c r="AZ110" s="4">
        <f t="shared" si="86"/>
        <v>2.7925160569673159E-4</v>
      </c>
      <c r="BA110" s="4">
        <f t="shared" si="87"/>
        <v>2.6526611991561483E-3</v>
      </c>
      <c r="BB110" s="3"/>
      <c r="BC110" s="2">
        <f t="shared" si="88"/>
        <v>43721</v>
      </c>
      <c r="BD110" s="22">
        <f t="shared" si="89"/>
        <v>106.11243241657988</v>
      </c>
      <c r="BE110" s="22">
        <f t="shared" si="90"/>
        <v>94.559129870573273</v>
      </c>
      <c r="BF110" s="22">
        <f t="shared" si="91"/>
        <v>103.07913669064791</v>
      </c>
      <c r="BG110" s="22">
        <f t="shared" si="92"/>
        <v>109.64567439999999</v>
      </c>
      <c r="BH110" s="22"/>
      <c r="BI110" s="3">
        <f t="shared" si="93"/>
        <v>45552405.432802558</v>
      </c>
      <c r="BJ110" s="3">
        <f t="shared" si="94"/>
        <v>19608855.82078338</v>
      </c>
      <c r="BK110" s="3">
        <f t="shared" si="95"/>
        <v>19585035.971223105</v>
      </c>
      <c r="BL110" s="3">
        <f t="shared" si="96"/>
        <v>35859140.170000009</v>
      </c>
      <c r="BM110" s="22"/>
      <c r="BN110" s="3">
        <f t="shared" si="97"/>
        <v>-3107432.4661706011</v>
      </c>
      <c r="BO110" s="3">
        <f t="shared" si="98"/>
        <v>-1642621.145374449</v>
      </c>
      <c r="BP110" s="3">
        <f t="shared" si="99"/>
        <v>0</v>
      </c>
      <c r="BQ110" s="3">
        <f t="shared" si="100"/>
        <v>-2965437.85</v>
      </c>
      <c r="BR110" s="3"/>
      <c r="BS110" s="22">
        <f t="shared" si="101"/>
        <v>-6.8216649299773762</v>
      </c>
      <c r="BT110" s="22">
        <f t="shared" si="102"/>
        <v>-8.3769351990106369</v>
      </c>
      <c r="BU110" s="22">
        <f t="shared" si="103"/>
        <v>0</v>
      </c>
      <c r="BV110" s="22">
        <f t="shared" si="104"/>
        <v>-8.269684760821189</v>
      </c>
      <c r="BW110" s="3"/>
      <c r="BX110" s="7"/>
      <c r="BY110" t="str">
        <f t="shared" si="58"/>
        <v>92019</v>
      </c>
      <c r="CQ110" s="15">
        <v>39190</v>
      </c>
      <c r="CR110" s="16">
        <v>4011.6</v>
      </c>
    </row>
    <row r="111" spans="1:96">
      <c r="A111" s="2">
        <v>43724</v>
      </c>
      <c r="B111" s="2">
        <v>43724</v>
      </c>
      <c r="C111">
        <v>-174210</v>
      </c>
      <c r="D111">
        <v>0</v>
      </c>
      <c r="E111">
        <v>-174210</v>
      </c>
      <c r="J111" s="3">
        <f t="shared" si="59"/>
        <v>-174210</v>
      </c>
      <c r="L111" s="3">
        <f t="shared" si="105"/>
        <v>32719492.319999997</v>
      </c>
      <c r="M111" s="4">
        <f t="shared" si="60"/>
        <v>-5.2961505611387807E-3</v>
      </c>
      <c r="N111" s="4">
        <f t="shared" si="61"/>
        <v>-5.8069999999999997E-3</v>
      </c>
      <c r="P111" s="3">
        <f t="shared" si="62"/>
        <v>-3139647.85</v>
      </c>
      <c r="Q111" s="3">
        <f t="shared" si="63"/>
        <v>35859140.170000009</v>
      </c>
      <c r="R111" s="6">
        <f t="shared" si="64"/>
        <v>-8.755502321348603E-2</v>
      </c>
      <c r="S111" s="6">
        <f t="shared" si="65"/>
        <v>-8.6684529459114451E-2</v>
      </c>
      <c r="T111" s="6"/>
      <c r="U111" s="6"/>
      <c r="V111" s="3">
        <f t="shared" si="106"/>
        <v>-117440.15298978871</v>
      </c>
      <c r="W111" s="7">
        <f t="shared" si="66"/>
        <v>-72.399999999999636</v>
      </c>
      <c r="X111" s="7">
        <f t="shared" si="69"/>
        <v>11003.5</v>
      </c>
      <c r="Y111" s="3">
        <f t="shared" si="70"/>
        <v>28182307.140661836</v>
      </c>
      <c r="Z111" s="3">
        <f t="shared" si="67"/>
        <v>60901799.460661829</v>
      </c>
      <c r="AA111" s="2">
        <f t="shared" si="71"/>
        <v>43724</v>
      </c>
      <c r="AB111" s="7">
        <f t="shared" si="72"/>
        <v>109.06497439999998</v>
      </c>
      <c r="AC111" s="7">
        <f t="shared" si="73"/>
        <v>93.941023802206118</v>
      </c>
      <c r="AD111" s="7">
        <f t="shared" si="74"/>
        <v>101.50299910110306</v>
      </c>
      <c r="AE111" s="7"/>
      <c r="AF111" s="7">
        <f t="shared" si="107"/>
        <v>-291650.15298978868</v>
      </c>
      <c r="AG111" s="3">
        <f t="shared" si="75"/>
        <v>31568286.842419144</v>
      </c>
      <c r="AH111" s="7"/>
      <c r="AI111" s="7"/>
      <c r="AJ111" s="7"/>
      <c r="AK111" s="7"/>
      <c r="AL111" s="3">
        <f t="shared" si="76"/>
        <v>42158790.439541452</v>
      </c>
      <c r="AM111" s="3">
        <f t="shared" si="77"/>
        <v>17848794.522419132</v>
      </c>
      <c r="AN111" s="3">
        <f t="shared" si="78"/>
        <v>19590503.597122386</v>
      </c>
      <c r="AO111" s="3">
        <f t="shared" si="79"/>
        <v>2719492.3199999994</v>
      </c>
      <c r="AP111" s="3">
        <f t="shared" si="80"/>
        <v>32719492.319999997</v>
      </c>
      <c r="AQ111" s="7"/>
      <c r="AR111" s="40">
        <f t="shared" si="108"/>
        <v>-117440.15298978871</v>
      </c>
      <c r="AS111" s="5">
        <f t="shared" si="68"/>
        <v>-174210</v>
      </c>
      <c r="AT111" s="5">
        <f t="shared" si="81"/>
        <v>5467.625899280576</v>
      </c>
      <c r="AU111" s="5">
        <f t="shared" si="82"/>
        <v>-286182.52709050808</v>
      </c>
      <c r="AV111" s="5">
        <f t="shared" si="83"/>
        <v>2158790.4395414535</v>
      </c>
      <c r="AW111" s="3"/>
      <c r="AX111" s="4">
        <f t="shared" si="84"/>
        <v>-6.7424363143190127E-3</v>
      </c>
      <c r="AY111" s="4">
        <f t="shared" si="85"/>
        <v>-6.5367148493575885E-3</v>
      </c>
      <c r="AZ111" s="4">
        <f t="shared" si="86"/>
        <v>2.7917364600781573E-4</v>
      </c>
      <c r="BA111" s="4">
        <f t="shared" si="87"/>
        <v>-5.2961505611387807E-3</v>
      </c>
      <c r="BB111" s="3"/>
      <c r="BC111" s="2">
        <f t="shared" si="88"/>
        <v>43724</v>
      </c>
      <c r="BD111" s="22">
        <f t="shared" si="89"/>
        <v>105.39697609885363</v>
      </c>
      <c r="BE111" s="22">
        <f t="shared" si="90"/>
        <v>93.941023802205962</v>
      </c>
      <c r="BF111" s="22">
        <f t="shared" si="91"/>
        <v>103.1079136690652</v>
      </c>
      <c r="BG111" s="22">
        <f t="shared" si="92"/>
        <v>109.06497439999998</v>
      </c>
      <c r="BH111" s="22"/>
      <c r="BI111" s="3">
        <f t="shared" si="93"/>
        <v>45552405.432802558</v>
      </c>
      <c r="BJ111" s="3">
        <f t="shared" si="94"/>
        <v>19608855.82078338</v>
      </c>
      <c r="BK111" s="3">
        <f t="shared" si="95"/>
        <v>19590503.597122386</v>
      </c>
      <c r="BL111" s="3">
        <f t="shared" si="96"/>
        <v>35859140.170000009</v>
      </c>
      <c r="BM111" s="22"/>
      <c r="BN111" s="3">
        <f t="shared" si="97"/>
        <v>-3393614.9932611091</v>
      </c>
      <c r="BO111" s="3">
        <f t="shared" si="98"/>
        <v>-1760061.2983642376</v>
      </c>
      <c r="BP111" s="3">
        <f t="shared" si="99"/>
        <v>0</v>
      </c>
      <c r="BQ111" s="3">
        <f t="shared" si="100"/>
        <v>-3139647.85</v>
      </c>
      <c r="BR111" s="3"/>
      <c r="BS111" s="22">
        <f t="shared" si="101"/>
        <v>-7.4499139200612809</v>
      </c>
      <c r="BT111" s="22">
        <f t="shared" si="102"/>
        <v>-8.9758490472389152</v>
      </c>
      <c r="BU111" s="22">
        <f t="shared" si="103"/>
        <v>0</v>
      </c>
      <c r="BV111" s="22">
        <f t="shared" si="104"/>
        <v>-8.7555023213486027</v>
      </c>
      <c r="BW111" s="3"/>
      <c r="BX111" s="7"/>
      <c r="BY111" t="str">
        <f t="shared" si="58"/>
        <v>92019</v>
      </c>
      <c r="CQ111" s="15">
        <v>39191</v>
      </c>
      <c r="CR111" s="16">
        <v>3997.65</v>
      </c>
    </row>
    <row r="112" spans="1:96">
      <c r="A112" s="2">
        <v>43725</v>
      </c>
      <c r="B112" s="2">
        <v>43725</v>
      </c>
      <c r="C112">
        <v>-30594</v>
      </c>
      <c r="D112">
        <v>0</v>
      </c>
      <c r="E112">
        <v>-30594</v>
      </c>
      <c r="J112" s="3">
        <f t="shared" si="59"/>
        <v>-30594</v>
      </c>
      <c r="L112" s="3">
        <f t="shared" si="105"/>
        <v>32688898.319999997</v>
      </c>
      <c r="M112" s="4">
        <f t="shared" si="60"/>
        <v>-9.3503895784162959E-4</v>
      </c>
      <c r="N112" s="4">
        <f t="shared" si="61"/>
        <v>-1.0198E-3</v>
      </c>
      <c r="P112" s="3">
        <f t="shared" si="62"/>
        <v>-3170241.85</v>
      </c>
      <c r="Q112" s="3">
        <f t="shared" si="63"/>
        <v>35859140.170000009</v>
      </c>
      <c r="R112" s="6">
        <f t="shared" si="64"/>
        <v>-8.8408194813668323E-2</v>
      </c>
      <c r="S112" s="6">
        <f t="shared" si="65"/>
        <v>-8.7619568416956076E-2</v>
      </c>
      <c r="T112" s="6"/>
      <c r="U112" s="6"/>
      <c r="V112" s="3">
        <f t="shared" si="106"/>
        <v>-301548.68012157164</v>
      </c>
      <c r="W112" s="7">
        <f t="shared" si="66"/>
        <v>-185.89999999999964</v>
      </c>
      <c r="X112" s="7">
        <f t="shared" si="69"/>
        <v>10817.6</v>
      </c>
      <c r="Y112" s="3">
        <f t="shared" si="70"/>
        <v>27706177.64573304</v>
      </c>
      <c r="Z112" s="3">
        <f t="shared" si="67"/>
        <v>60395075.965733036</v>
      </c>
      <c r="AA112" s="2">
        <f t="shared" si="71"/>
        <v>43725</v>
      </c>
      <c r="AB112" s="7">
        <f t="shared" si="72"/>
        <v>108.96299439999999</v>
      </c>
      <c r="AC112" s="7">
        <f t="shared" si="73"/>
        <v>92.353925485776799</v>
      </c>
      <c r="AD112" s="7">
        <f t="shared" si="74"/>
        <v>100.6584599428884</v>
      </c>
      <c r="AE112" s="7"/>
      <c r="AF112" s="7">
        <f t="shared" si="107"/>
        <v>-332142.68012157164</v>
      </c>
      <c r="AG112" s="3">
        <f t="shared" si="75"/>
        <v>31236144.162297573</v>
      </c>
      <c r="AH112" s="7"/>
      <c r="AI112" s="7"/>
      <c r="AJ112" s="7"/>
      <c r="AK112" s="7"/>
      <c r="AL112" s="3">
        <f t="shared" si="76"/>
        <v>41832115.385319158</v>
      </c>
      <c r="AM112" s="3">
        <f t="shared" si="77"/>
        <v>17547245.842297561</v>
      </c>
      <c r="AN112" s="3">
        <f t="shared" si="78"/>
        <v>19595971.223021667</v>
      </c>
      <c r="AO112" s="3">
        <f t="shared" si="79"/>
        <v>2688898.3199999994</v>
      </c>
      <c r="AP112" s="3">
        <f t="shared" si="80"/>
        <v>32688898.319999997</v>
      </c>
      <c r="AQ112" s="7"/>
      <c r="AR112" s="40">
        <f t="shared" si="108"/>
        <v>-301548.68012157164</v>
      </c>
      <c r="AS112" s="5">
        <f t="shared" si="68"/>
        <v>-30594</v>
      </c>
      <c r="AT112" s="5">
        <f t="shared" si="81"/>
        <v>5467.625899280576</v>
      </c>
      <c r="AU112" s="5">
        <f t="shared" si="82"/>
        <v>-326675.05422229104</v>
      </c>
      <c r="AV112" s="5">
        <f t="shared" si="83"/>
        <v>1832115.3853191624</v>
      </c>
      <c r="AW112" s="3"/>
      <c r="AX112" s="4">
        <f t="shared" si="84"/>
        <v>-7.7486818482319858E-3</v>
      </c>
      <c r="AY112" s="4">
        <f t="shared" si="85"/>
        <v>-1.6894624437678904E-2</v>
      </c>
      <c r="AZ112" s="4">
        <f t="shared" si="86"/>
        <v>2.7909572983533234E-4</v>
      </c>
      <c r="BA112" s="4">
        <f t="shared" si="87"/>
        <v>-9.3503895784162959E-4</v>
      </c>
      <c r="BB112" s="3"/>
      <c r="BC112" s="2">
        <f t="shared" si="88"/>
        <v>43725</v>
      </c>
      <c r="BD112" s="22">
        <f t="shared" si="89"/>
        <v>104.5802884632979</v>
      </c>
      <c r="BE112" s="22">
        <f t="shared" si="90"/>
        <v>92.353925485776642</v>
      </c>
      <c r="BF112" s="22">
        <f t="shared" si="91"/>
        <v>103.13669064748245</v>
      </c>
      <c r="BG112" s="22">
        <f t="shared" si="92"/>
        <v>108.96299439999999</v>
      </c>
      <c r="BH112" s="22"/>
      <c r="BI112" s="3">
        <f t="shared" si="93"/>
        <v>45552405.432802558</v>
      </c>
      <c r="BJ112" s="3">
        <f t="shared" si="94"/>
        <v>19608855.82078338</v>
      </c>
      <c r="BK112" s="3">
        <f t="shared" si="95"/>
        <v>19595971.223021667</v>
      </c>
      <c r="BL112" s="3">
        <f t="shared" si="96"/>
        <v>35859140.170000009</v>
      </c>
      <c r="BM112" s="22"/>
      <c r="BN112" s="3">
        <f t="shared" si="97"/>
        <v>-3720290.0474834</v>
      </c>
      <c r="BO112" s="3">
        <f t="shared" si="98"/>
        <v>-2061609.9784858092</v>
      </c>
      <c r="BP112" s="3">
        <f t="shared" si="99"/>
        <v>0</v>
      </c>
      <c r="BQ112" s="3">
        <f t="shared" si="100"/>
        <v>-3170241.85</v>
      </c>
      <c r="BR112" s="3"/>
      <c r="BS112" s="22">
        <f t="shared" si="101"/>
        <v>-8.1670550921212097</v>
      </c>
      <c r="BT112" s="22">
        <f t="shared" si="102"/>
        <v>-10.513667892344406</v>
      </c>
      <c r="BU112" s="22">
        <f t="shared" si="103"/>
        <v>0</v>
      </c>
      <c r="BV112" s="22">
        <f t="shared" si="104"/>
        <v>-8.8408194813668324</v>
      </c>
      <c r="BW112" s="3"/>
      <c r="BX112" s="7"/>
      <c r="BY112" t="str">
        <f t="shared" si="58"/>
        <v>92019</v>
      </c>
      <c r="CQ112" s="15">
        <v>39192</v>
      </c>
      <c r="CR112" s="16">
        <v>4083.55</v>
      </c>
    </row>
    <row r="113" spans="1:96">
      <c r="A113" s="2">
        <v>43726</v>
      </c>
      <c r="B113" s="2">
        <v>43726</v>
      </c>
      <c r="C113">
        <v>-457545</v>
      </c>
      <c r="D113">
        <v>0</v>
      </c>
      <c r="E113">
        <v>-457545</v>
      </c>
      <c r="J113" s="3">
        <f t="shared" si="59"/>
        <v>-457545</v>
      </c>
      <c r="L113" s="3">
        <f t="shared" si="105"/>
        <v>32231353.319999997</v>
      </c>
      <c r="M113" s="4">
        <f t="shared" si="60"/>
        <v>-1.3996953813523319E-2</v>
      </c>
      <c r="N113" s="4">
        <f t="shared" si="61"/>
        <v>-1.5251499999999999E-2</v>
      </c>
      <c r="P113" s="3">
        <f t="shared" si="62"/>
        <v>-3627786.85</v>
      </c>
      <c r="Q113" s="3">
        <f t="shared" si="63"/>
        <v>35859140.170000009</v>
      </c>
      <c r="R113" s="6">
        <f t="shared" si="64"/>
        <v>-0.10116770320764774</v>
      </c>
      <c r="S113" s="6">
        <f t="shared" si="65"/>
        <v>-0.1016165222304794</v>
      </c>
      <c r="T113" s="6"/>
      <c r="U113" s="6"/>
      <c r="V113" s="3">
        <f t="shared" si="106"/>
        <v>37389.440972576762</v>
      </c>
      <c r="W113" s="7">
        <f t="shared" si="66"/>
        <v>23.049999999999272</v>
      </c>
      <c r="X113" s="7">
        <f t="shared" si="69"/>
        <v>10840.65</v>
      </c>
      <c r="Y113" s="3">
        <f t="shared" si="70"/>
        <v>27765213.605163425</v>
      </c>
      <c r="Z113" s="3">
        <f t="shared" si="67"/>
        <v>59996566.925163418</v>
      </c>
      <c r="AA113" s="2">
        <f t="shared" si="71"/>
        <v>43726</v>
      </c>
      <c r="AB113" s="7">
        <f t="shared" si="72"/>
        <v>107.43784439999999</v>
      </c>
      <c r="AC113" s="7">
        <f t="shared" si="73"/>
        <v>92.550712017211424</v>
      </c>
      <c r="AD113" s="7">
        <f t="shared" si="74"/>
        <v>99.994278208605692</v>
      </c>
      <c r="AE113" s="7"/>
      <c r="AF113" s="7">
        <f t="shared" si="107"/>
        <v>-420155.55902742327</v>
      </c>
      <c r="AG113" s="3">
        <f t="shared" si="75"/>
        <v>30815988.603270151</v>
      </c>
      <c r="AH113" s="7"/>
      <c r="AI113" s="7"/>
      <c r="AJ113" s="7"/>
      <c r="AK113" s="7"/>
      <c r="AL113" s="3">
        <f t="shared" si="76"/>
        <v>41417427.452191018</v>
      </c>
      <c r="AM113" s="3">
        <f t="shared" si="77"/>
        <v>17584635.283270139</v>
      </c>
      <c r="AN113" s="3">
        <f t="shared" si="78"/>
        <v>19601438.848920949</v>
      </c>
      <c r="AO113" s="3">
        <f t="shared" si="79"/>
        <v>2231353.3199999994</v>
      </c>
      <c r="AP113" s="3">
        <f t="shared" si="80"/>
        <v>32231353.319999997</v>
      </c>
      <c r="AQ113" s="7"/>
      <c r="AR113" s="40">
        <f t="shared" si="108"/>
        <v>37389.440972576762</v>
      </c>
      <c r="AS113" s="5">
        <f t="shared" si="68"/>
        <v>-457545</v>
      </c>
      <c r="AT113" s="5">
        <f t="shared" si="81"/>
        <v>5467.625899280576</v>
      </c>
      <c r="AU113" s="5">
        <f t="shared" si="82"/>
        <v>-414687.93312814267</v>
      </c>
      <c r="AV113" s="5">
        <f t="shared" si="83"/>
        <v>1417427.4521910197</v>
      </c>
      <c r="AW113" s="3"/>
      <c r="AX113" s="4">
        <f t="shared" si="84"/>
        <v>-9.9131475735428874E-3</v>
      </c>
      <c r="AY113" s="4">
        <f t="shared" si="85"/>
        <v>2.1307868658481817E-3</v>
      </c>
      <c r="AZ113" s="4">
        <f t="shared" si="86"/>
        <v>2.7901785714285599E-4</v>
      </c>
      <c r="BA113" s="4">
        <f t="shared" si="87"/>
        <v>-1.3996953813523319E-2</v>
      </c>
      <c r="BB113" s="3"/>
      <c r="BC113" s="2">
        <f t="shared" si="88"/>
        <v>43726</v>
      </c>
      <c r="BD113" s="22">
        <f t="shared" si="89"/>
        <v>103.54356863047754</v>
      </c>
      <c r="BE113" s="22">
        <f t="shared" si="90"/>
        <v>92.550712017211254</v>
      </c>
      <c r="BF113" s="22">
        <f t="shared" si="91"/>
        <v>103.16546762589974</v>
      </c>
      <c r="BG113" s="22">
        <f t="shared" si="92"/>
        <v>107.43784439999999</v>
      </c>
      <c r="BH113" s="22"/>
      <c r="BI113" s="3">
        <f t="shared" si="93"/>
        <v>45552405.432802558</v>
      </c>
      <c r="BJ113" s="3">
        <f t="shared" si="94"/>
        <v>19608855.82078338</v>
      </c>
      <c r="BK113" s="3">
        <f t="shared" si="95"/>
        <v>19601438.848920949</v>
      </c>
      <c r="BL113" s="3">
        <f t="shared" si="96"/>
        <v>35859140.170000009</v>
      </c>
      <c r="BM113" s="22"/>
      <c r="BN113" s="3">
        <f t="shared" si="97"/>
        <v>-4134977.9806115427</v>
      </c>
      <c r="BO113" s="3">
        <f t="shared" si="98"/>
        <v>-2024220.5375132323</v>
      </c>
      <c r="BP113" s="3">
        <f t="shared" si="99"/>
        <v>0</v>
      </c>
      <c r="BQ113" s="3">
        <f t="shared" si="100"/>
        <v>-3627786.85</v>
      </c>
      <c r="BR113" s="3"/>
      <c r="BS113" s="22">
        <f t="shared" si="101"/>
        <v>-9.0774086271060455</v>
      </c>
      <c r="BT113" s="22">
        <f t="shared" si="102"/>
        <v>-10.322991591216484</v>
      </c>
      <c r="BU113" s="22">
        <f t="shared" si="103"/>
        <v>0</v>
      </c>
      <c r="BV113" s="22">
        <f t="shared" si="104"/>
        <v>-10.116770320764774</v>
      </c>
      <c r="BW113" s="3"/>
      <c r="BX113" s="7"/>
      <c r="BY113" t="str">
        <f t="shared" si="58"/>
        <v>92019</v>
      </c>
      <c r="CQ113" s="15">
        <v>39193</v>
      </c>
      <c r="CR113" s="16">
        <v>4083.55</v>
      </c>
    </row>
    <row r="114" spans="1:96">
      <c r="A114" s="2">
        <v>43727</v>
      </c>
      <c r="B114" s="2">
        <v>43727</v>
      </c>
      <c r="C114">
        <v>398990</v>
      </c>
      <c r="D114">
        <v>0</v>
      </c>
      <c r="E114">
        <v>398990</v>
      </c>
      <c r="J114" s="3">
        <f t="shared" si="59"/>
        <v>398990</v>
      </c>
      <c r="L114" s="3">
        <f t="shared" si="105"/>
        <v>32630343.319999997</v>
      </c>
      <c r="M114" s="4">
        <f t="shared" si="60"/>
        <v>1.2378940345406509E-2</v>
      </c>
      <c r="N114" s="4">
        <f t="shared" si="61"/>
        <v>1.3299666666666666E-2</v>
      </c>
      <c r="P114" s="3">
        <f t="shared" si="62"/>
        <v>-3228796.85</v>
      </c>
      <c r="Q114" s="3">
        <f t="shared" si="63"/>
        <v>35859140.170000009</v>
      </c>
      <c r="R114" s="6">
        <f t="shared" si="64"/>
        <v>-9.0041111825130499E-2</v>
      </c>
      <c r="S114" s="6">
        <f t="shared" si="65"/>
        <v>-8.9237581885072886E-2</v>
      </c>
      <c r="T114" s="6"/>
      <c r="U114" s="6"/>
      <c r="V114" s="3">
        <f t="shared" si="106"/>
        <v>-220362.49701191875</v>
      </c>
      <c r="W114" s="7">
        <f t="shared" si="66"/>
        <v>-135.85000000000036</v>
      </c>
      <c r="X114" s="7">
        <f t="shared" si="69"/>
        <v>10704.8</v>
      </c>
      <c r="Y114" s="3">
        <f t="shared" si="70"/>
        <v>27417272.820407763</v>
      </c>
      <c r="Z114" s="3">
        <f t="shared" si="67"/>
        <v>60047616.140407756</v>
      </c>
      <c r="AA114" s="2">
        <f t="shared" si="71"/>
        <v>43727</v>
      </c>
      <c r="AB114" s="7">
        <f t="shared" si="72"/>
        <v>108.76781106666667</v>
      </c>
      <c r="AC114" s="7">
        <f t="shared" si="73"/>
        <v>91.39090940135921</v>
      </c>
      <c r="AD114" s="7">
        <f t="shared" si="74"/>
        <v>100.07936023401294</v>
      </c>
      <c r="AE114" s="7"/>
      <c r="AF114" s="7">
        <f t="shared" si="107"/>
        <v>178627.50298808125</v>
      </c>
      <c r="AG114" s="3">
        <f t="shared" si="75"/>
        <v>30994616.106258232</v>
      </c>
      <c r="AH114" s="7"/>
      <c r="AI114" s="7"/>
      <c r="AJ114" s="7"/>
      <c r="AK114" s="7"/>
      <c r="AL114" s="3">
        <f t="shared" si="76"/>
        <v>41601522.58107838</v>
      </c>
      <c r="AM114" s="3">
        <f t="shared" si="77"/>
        <v>17364272.786258221</v>
      </c>
      <c r="AN114" s="3">
        <f t="shared" si="78"/>
        <v>19606906.47482023</v>
      </c>
      <c r="AO114" s="3">
        <f t="shared" si="79"/>
        <v>2630343.3199999994</v>
      </c>
      <c r="AP114" s="3">
        <f t="shared" si="80"/>
        <v>32630343.319999997</v>
      </c>
      <c r="AQ114" s="7"/>
      <c r="AR114" s="40">
        <f t="shared" si="108"/>
        <v>-220362.49701191875</v>
      </c>
      <c r="AS114" s="5">
        <f t="shared" si="68"/>
        <v>398990</v>
      </c>
      <c r="AT114" s="5">
        <f t="shared" si="81"/>
        <v>5467.625899280576</v>
      </c>
      <c r="AU114" s="5">
        <f t="shared" si="82"/>
        <v>184095.12888736182</v>
      </c>
      <c r="AV114" s="5">
        <f t="shared" si="83"/>
        <v>1601522.5810783815</v>
      </c>
      <c r="AW114" s="3"/>
      <c r="AX114" s="4">
        <f t="shared" si="84"/>
        <v>4.4448711620215086E-3</v>
      </c>
      <c r="AY114" s="4">
        <f t="shared" si="85"/>
        <v>-1.2531536393113003E-2</v>
      </c>
      <c r="AZ114" s="4">
        <f t="shared" si="86"/>
        <v>2.789400278940016E-4</v>
      </c>
      <c r="BA114" s="4">
        <f t="shared" si="87"/>
        <v>1.2378940345406509E-2</v>
      </c>
      <c r="BB114" s="3"/>
      <c r="BC114" s="2">
        <f t="shared" si="88"/>
        <v>43727</v>
      </c>
      <c r="BD114" s="22">
        <f t="shared" si="89"/>
        <v>104.00380645269595</v>
      </c>
      <c r="BE114" s="22">
        <f t="shared" si="90"/>
        <v>91.390909401359053</v>
      </c>
      <c r="BF114" s="22">
        <f t="shared" si="91"/>
        <v>103.19424460431701</v>
      </c>
      <c r="BG114" s="22">
        <f t="shared" si="92"/>
        <v>108.76781106666667</v>
      </c>
      <c r="BH114" s="22"/>
      <c r="BI114" s="3">
        <f t="shared" si="93"/>
        <v>45552405.432802558</v>
      </c>
      <c r="BJ114" s="3">
        <f t="shared" si="94"/>
        <v>19608855.82078338</v>
      </c>
      <c r="BK114" s="3">
        <f t="shared" si="95"/>
        <v>19606906.47482023</v>
      </c>
      <c r="BL114" s="3">
        <f t="shared" si="96"/>
        <v>35859140.170000009</v>
      </c>
      <c r="BM114" s="22"/>
      <c r="BN114" s="3">
        <f t="shared" si="97"/>
        <v>-3950882.8517241809</v>
      </c>
      <c r="BO114" s="3">
        <f t="shared" si="98"/>
        <v>-2244583.0345251509</v>
      </c>
      <c r="BP114" s="3">
        <f t="shared" si="99"/>
        <v>0</v>
      </c>
      <c r="BQ114" s="3">
        <f t="shared" si="100"/>
        <v>-3228796.85</v>
      </c>
      <c r="BR114" s="3"/>
      <c r="BS114" s="22">
        <f t="shared" si="101"/>
        <v>-8.6732694227364036</v>
      </c>
      <c r="BT114" s="22">
        <f t="shared" si="102"/>
        <v>-11.446782285716653</v>
      </c>
      <c r="BU114" s="22">
        <f t="shared" si="103"/>
        <v>0</v>
      </c>
      <c r="BV114" s="22">
        <f t="shared" si="104"/>
        <v>-9.00411118251305</v>
      </c>
      <c r="BW114" s="3"/>
      <c r="BX114" s="7"/>
      <c r="BY114" t="str">
        <f t="shared" si="58"/>
        <v>92019</v>
      </c>
      <c r="CQ114" s="15">
        <v>39194</v>
      </c>
      <c r="CR114" s="16">
        <v>4083.55</v>
      </c>
    </row>
    <row r="115" spans="1:96">
      <c r="A115" s="2">
        <v>43728</v>
      </c>
      <c r="B115" s="2">
        <v>43728</v>
      </c>
      <c r="C115">
        <v>503530.75</v>
      </c>
      <c r="D115">
        <v>0</v>
      </c>
      <c r="E115">
        <v>503530.75</v>
      </c>
      <c r="J115" s="3">
        <f t="shared" si="59"/>
        <v>503530.75</v>
      </c>
      <c r="L115" s="3">
        <f t="shared" si="105"/>
        <v>33133874.069999997</v>
      </c>
      <c r="M115" s="4">
        <f t="shared" si="60"/>
        <v>1.5431365372468293E-2</v>
      </c>
      <c r="N115" s="4">
        <f t="shared" si="61"/>
        <v>1.6784358333333332E-2</v>
      </c>
      <c r="P115" s="3">
        <f t="shared" si="62"/>
        <v>-2725266.1</v>
      </c>
      <c r="Q115" s="3">
        <f t="shared" si="63"/>
        <v>35859140.170000009</v>
      </c>
      <c r="R115" s="6">
        <f t="shared" si="64"/>
        <v>-7.5999203747779076E-2</v>
      </c>
      <c r="S115" s="6">
        <f t="shared" si="65"/>
        <v>-7.3806216512604592E-2</v>
      </c>
      <c r="T115" s="6"/>
      <c r="U115" s="6"/>
      <c r="V115" s="3">
        <f t="shared" si="106"/>
        <v>923624.62862411875</v>
      </c>
      <c r="W115" s="7">
        <f t="shared" si="66"/>
        <v>569.40000000000146</v>
      </c>
      <c r="X115" s="7">
        <f t="shared" si="69"/>
        <v>11274.2</v>
      </c>
      <c r="Y115" s="3">
        <f t="shared" si="70"/>
        <v>28875627.497182686</v>
      </c>
      <c r="Z115" s="3">
        <f t="shared" si="67"/>
        <v>62009501.567182682</v>
      </c>
      <c r="AA115" s="2">
        <f t="shared" si="71"/>
        <v>43728</v>
      </c>
      <c r="AB115" s="7">
        <f t="shared" si="72"/>
        <v>110.44624689999998</v>
      </c>
      <c r="AC115" s="7">
        <f t="shared" si="73"/>
        <v>96.252091657275614</v>
      </c>
      <c r="AD115" s="7">
        <f t="shared" si="74"/>
        <v>103.3491692786378</v>
      </c>
      <c r="AE115" s="7"/>
      <c r="AF115" s="7">
        <f t="shared" si="107"/>
        <v>1427155.3786241189</v>
      </c>
      <c r="AG115" s="3">
        <f t="shared" si="75"/>
        <v>32421771.484882351</v>
      </c>
      <c r="AH115" s="7"/>
      <c r="AI115" s="7"/>
      <c r="AJ115" s="7"/>
      <c r="AK115" s="7"/>
      <c r="AL115" s="3">
        <f t="shared" si="76"/>
        <v>43034145.585601777</v>
      </c>
      <c r="AM115" s="3">
        <f t="shared" si="77"/>
        <v>18287897.41488234</v>
      </c>
      <c r="AN115" s="3">
        <f t="shared" si="78"/>
        <v>19612374.100719512</v>
      </c>
      <c r="AO115" s="3">
        <f t="shared" si="79"/>
        <v>3133874.0699999994</v>
      </c>
      <c r="AP115" s="3">
        <f t="shared" si="80"/>
        <v>33133874.069999997</v>
      </c>
      <c r="AQ115" s="7"/>
      <c r="AR115" s="40">
        <f t="shared" si="108"/>
        <v>923624.62862411875</v>
      </c>
      <c r="AS115" s="5">
        <f t="shared" si="68"/>
        <v>503530.75</v>
      </c>
      <c r="AT115" s="5">
        <f t="shared" si="81"/>
        <v>5467.625899280576</v>
      </c>
      <c r="AU115" s="5">
        <f t="shared" si="82"/>
        <v>1432623.0045233995</v>
      </c>
      <c r="AV115" s="5">
        <f t="shared" si="83"/>
        <v>3034145.585601781</v>
      </c>
      <c r="AW115" s="3"/>
      <c r="AX115" s="4">
        <f t="shared" si="84"/>
        <v>3.4436792589293337E-2</v>
      </c>
      <c r="AY115" s="4">
        <f t="shared" si="85"/>
        <v>5.3191091846648421E-2</v>
      </c>
      <c r="AZ115" s="4">
        <f t="shared" si="86"/>
        <v>2.7886224205242493E-4</v>
      </c>
      <c r="BA115" s="4">
        <f t="shared" si="87"/>
        <v>1.5431365372468293E-2</v>
      </c>
      <c r="BB115" s="3"/>
      <c r="BC115" s="2">
        <f t="shared" si="88"/>
        <v>43728</v>
      </c>
      <c r="BD115" s="22">
        <f t="shared" si="89"/>
        <v>107.58536396400444</v>
      </c>
      <c r="BE115" s="22">
        <f t="shared" si="90"/>
        <v>96.252091657275471</v>
      </c>
      <c r="BF115" s="22">
        <f t="shared" si="91"/>
        <v>103.22302158273426</v>
      </c>
      <c r="BG115" s="22">
        <f t="shared" si="92"/>
        <v>110.44624689999998</v>
      </c>
      <c r="BH115" s="22"/>
      <c r="BI115" s="3">
        <f t="shared" si="93"/>
        <v>45552405.432802558</v>
      </c>
      <c r="BJ115" s="3">
        <f t="shared" si="94"/>
        <v>19608855.82078338</v>
      </c>
      <c r="BK115" s="3">
        <f t="shared" si="95"/>
        <v>19612374.100719512</v>
      </c>
      <c r="BL115" s="3">
        <f t="shared" si="96"/>
        <v>35859140.170000009</v>
      </c>
      <c r="BM115" s="22"/>
      <c r="BN115" s="3">
        <f t="shared" si="97"/>
        <v>-2518259.8472007811</v>
      </c>
      <c r="BO115" s="3">
        <f t="shared" si="98"/>
        <v>-1320958.405901032</v>
      </c>
      <c r="BP115" s="3">
        <f t="shared" si="99"/>
        <v>0</v>
      </c>
      <c r="BQ115" s="3">
        <f t="shared" si="100"/>
        <v>-2725266.1</v>
      </c>
      <c r="BR115" s="3"/>
      <c r="BS115" s="22">
        <f t="shared" si="101"/>
        <v>-5.5282697439889024</v>
      </c>
      <c r="BT115" s="22">
        <f t="shared" si="102"/>
        <v>-6.7365399489599564</v>
      </c>
      <c r="BU115" s="22">
        <f t="shared" si="103"/>
        <v>0</v>
      </c>
      <c r="BV115" s="22">
        <f t="shared" si="104"/>
        <v>-7.5999203747779074</v>
      </c>
      <c r="BW115" s="3"/>
      <c r="BX115" s="7"/>
      <c r="BY115" t="str">
        <f t="shared" si="58"/>
        <v>92019</v>
      </c>
      <c r="CQ115" s="15">
        <v>39195</v>
      </c>
      <c r="CR115" s="16">
        <v>4085.1</v>
      </c>
    </row>
    <row r="116" spans="1:96">
      <c r="A116" s="2">
        <v>43731</v>
      </c>
      <c r="B116" s="2">
        <v>43731</v>
      </c>
      <c r="C116">
        <v>-186289.8</v>
      </c>
      <c r="D116">
        <v>0</v>
      </c>
      <c r="E116">
        <v>-186289.8</v>
      </c>
      <c r="J116" s="3">
        <f t="shared" si="59"/>
        <v>-186289.8</v>
      </c>
      <c r="L116" s="3">
        <f t="shared" si="105"/>
        <v>32947584.269999996</v>
      </c>
      <c r="M116" s="4">
        <f t="shared" si="60"/>
        <v>-5.6223368147786286E-3</v>
      </c>
      <c r="N116" s="4">
        <f t="shared" si="61"/>
        <v>-6.2096599999999997E-3</v>
      </c>
      <c r="P116" s="3">
        <f t="shared" si="62"/>
        <v>-2911555.9</v>
      </c>
      <c r="Q116" s="3">
        <f t="shared" si="63"/>
        <v>35859140.170000009</v>
      </c>
      <c r="R116" s="6">
        <f t="shared" si="64"/>
        <v>-8.1194247441432707E-2</v>
      </c>
      <c r="S116" s="6">
        <f t="shared" si="65"/>
        <v>-7.9428553327383217E-2</v>
      </c>
      <c r="T116" s="6"/>
      <c r="U116" s="6"/>
      <c r="V116" s="3">
        <f t="shared" si="106"/>
        <v>528805.10876617837</v>
      </c>
      <c r="W116" s="7">
        <f t="shared" si="66"/>
        <v>326</v>
      </c>
      <c r="X116" s="7">
        <f t="shared" si="69"/>
        <v>11600.2</v>
      </c>
      <c r="Y116" s="3">
        <f t="shared" si="70"/>
        <v>29710582.932076652</v>
      </c>
      <c r="Z116" s="3">
        <f t="shared" si="67"/>
        <v>62658167.202076644</v>
      </c>
      <c r="AA116" s="2">
        <f t="shared" si="71"/>
        <v>43731</v>
      </c>
      <c r="AB116" s="7">
        <f t="shared" si="72"/>
        <v>109.8252809</v>
      </c>
      <c r="AC116" s="7">
        <f t="shared" si="73"/>
        <v>99.035276440255501</v>
      </c>
      <c r="AD116" s="7">
        <f t="shared" si="74"/>
        <v>104.43027867012773</v>
      </c>
      <c r="AE116" s="7"/>
      <c r="AF116" s="7">
        <f t="shared" si="107"/>
        <v>342515.30876617838</v>
      </c>
      <c r="AG116" s="3">
        <f t="shared" si="75"/>
        <v>32764286.79364853</v>
      </c>
      <c r="AH116" s="7"/>
      <c r="AI116" s="7"/>
      <c r="AJ116" s="7"/>
      <c r="AK116" s="7"/>
      <c r="AL116" s="3">
        <f t="shared" si="76"/>
        <v>43382128.520267233</v>
      </c>
      <c r="AM116" s="3">
        <f t="shared" si="77"/>
        <v>18816702.523648519</v>
      </c>
      <c r="AN116" s="3">
        <f t="shared" si="78"/>
        <v>19617841.726618793</v>
      </c>
      <c r="AO116" s="3">
        <f t="shared" si="79"/>
        <v>2947584.2699999996</v>
      </c>
      <c r="AP116" s="3">
        <f t="shared" si="80"/>
        <v>32947584.269999996</v>
      </c>
      <c r="AQ116" s="7"/>
      <c r="AR116" s="40">
        <f t="shared" si="108"/>
        <v>528805.10876617837</v>
      </c>
      <c r="AS116" s="5">
        <f t="shared" si="68"/>
        <v>-186289.8</v>
      </c>
      <c r="AT116" s="5">
        <f t="shared" si="81"/>
        <v>5467.625899280576</v>
      </c>
      <c r="AU116" s="5">
        <f t="shared" si="82"/>
        <v>347982.93466545898</v>
      </c>
      <c r="AV116" s="5">
        <f t="shared" si="83"/>
        <v>3382128.5202672398</v>
      </c>
      <c r="AW116" s="3"/>
      <c r="AX116" s="4">
        <f t="shared" si="84"/>
        <v>8.0862052663103409E-3</v>
      </c>
      <c r="AY116" s="4">
        <f t="shared" si="85"/>
        <v>2.8915577158468032E-2</v>
      </c>
      <c r="AZ116" s="4">
        <f t="shared" si="86"/>
        <v>2.7878449958182206E-4</v>
      </c>
      <c r="BA116" s="4">
        <f t="shared" si="87"/>
        <v>-5.6223368147786286E-3</v>
      </c>
      <c r="BB116" s="3"/>
      <c r="BC116" s="2">
        <f t="shared" si="88"/>
        <v>43731</v>
      </c>
      <c r="BD116" s="22">
        <f t="shared" si="89"/>
        <v>108.45532130066809</v>
      </c>
      <c r="BE116" s="22">
        <f t="shared" si="90"/>
        <v>99.035276440255359</v>
      </c>
      <c r="BF116" s="22">
        <f t="shared" si="91"/>
        <v>103.25179856115155</v>
      </c>
      <c r="BG116" s="22">
        <f t="shared" si="92"/>
        <v>109.8252809</v>
      </c>
      <c r="BH116" s="22"/>
      <c r="BI116" s="3">
        <f t="shared" si="93"/>
        <v>45552405.432802558</v>
      </c>
      <c r="BJ116" s="3">
        <f t="shared" si="94"/>
        <v>19608855.82078338</v>
      </c>
      <c r="BK116" s="3">
        <f t="shared" si="95"/>
        <v>19617841.726618793</v>
      </c>
      <c r="BL116" s="3">
        <f t="shared" si="96"/>
        <v>35859140.170000009</v>
      </c>
      <c r="BM116" s="22"/>
      <c r="BN116" s="3">
        <f t="shared" si="97"/>
        <v>-2170276.9125353219</v>
      </c>
      <c r="BO116" s="3">
        <f t="shared" si="98"/>
        <v>-792153.29713485367</v>
      </c>
      <c r="BP116" s="3">
        <f t="shared" si="99"/>
        <v>0</v>
      </c>
      <c r="BQ116" s="3">
        <f t="shared" si="100"/>
        <v>-2911555.9</v>
      </c>
      <c r="BR116" s="3"/>
      <c r="BS116" s="22">
        <f t="shared" si="101"/>
        <v>-4.7643519412752955</v>
      </c>
      <c r="BT116" s="22">
        <f t="shared" si="102"/>
        <v>-4.0397731737884071</v>
      </c>
      <c r="BU116" s="22">
        <f t="shared" si="103"/>
        <v>0</v>
      </c>
      <c r="BV116" s="22">
        <f t="shared" si="104"/>
        <v>-8.1194247441432701</v>
      </c>
      <c r="BW116" s="3"/>
      <c r="BX116" s="7"/>
      <c r="BY116" t="str">
        <f t="shared" si="58"/>
        <v>92019</v>
      </c>
      <c r="CQ116" s="15">
        <v>39196</v>
      </c>
      <c r="CR116" s="16">
        <v>4141.8</v>
      </c>
    </row>
    <row r="117" spans="1:96">
      <c r="A117" s="2">
        <v>43733</v>
      </c>
      <c r="B117" s="2">
        <v>43733</v>
      </c>
      <c r="C117">
        <v>-1653046.75</v>
      </c>
      <c r="D117">
        <v>0</v>
      </c>
      <c r="E117">
        <v>-1653046.75</v>
      </c>
      <c r="J117" s="3">
        <f t="shared" si="59"/>
        <v>-1653046.75</v>
      </c>
      <c r="L117" s="3">
        <f t="shared" si="105"/>
        <v>31294537.519999996</v>
      </c>
      <c r="M117" s="4">
        <f t="shared" si="60"/>
        <v>-5.0172016754052612E-2</v>
      </c>
      <c r="N117" s="4">
        <f t="shared" si="61"/>
        <v>-5.5101558333333335E-2</v>
      </c>
      <c r="P117" s="3">
        <f t="shared" si="62"/>
        <v>-4564602.6500000004</v>
      </c>
      <c r="Q117" s="3">
        <f t="shared" si="63"/>
        <v>35859140.170000009</v>
      </c>
      <c r="R117" s="6">
        <f t="shared" si="64"/>
        <v>-0.12729258505252106</v>
      </c>
      <c r="S117" s="6">
        <f t="shared" si="65"/>
        <v>-0.12960057008143583</v>
      </c>
      <c r="T117" s="6"/>
      <c r="U117" s="6"/>
      <c r="V117" s="3">
        <f t="shared" si="106"/>
        <v>-259536.24970119182</v>
      </c>
      <c r="W117" s="7">
        <f t="shared" si="66"/>
        <v>-160</v>
      </c>
      <c r="X117" s="7">
        <f t="shared" si="69"/>
        <v>11440.2</v>
      </c>
      <c r="Y117" s="3">
        <f t="shared" si="70"/>
        <v>29300788.853601083</v>
      </c>
      <c r="Z117" s="3">
        <f t="shared" si="67"/>
        <v>60595326.373601079</v>
      </c>
      <c r="AA117" s="2">
        <f t="shared" si="71"/>
        <v>43733</v>
      </c>
      <c r="AB117" s="7">
        <f t="shared" si="72"/>
        <v>104.31512506666665</v>
      </c>
      <c r="AC117" s="7">
        <f t="shared" si="73"/>
        <v>97.66929617867028</v>
      </c>
      <c r="AD117" s="7">
        <f t="shared" si="74"/>
        <v>100.99221062266845</v>
      </c>
      <c r="AE117" s="7"/>
      <c r="AF117" s="7">
        <f t="shared" si="107"/>
        <v>-1912582.9997011919</v>
      </c>
      <c r="AG117" s="3">
        <f t="shared" si="75"/>
        <v>30851703.793947339</v>
      </c>
      <c r="AH117" s="7"/>
      <c r="AI117" s="7"/>
      <c r="AJ117" s="7"/>
      <c r="AK117" s="7"/>
      <c r="AL117" s="3">
        <f t="shared" si="76"/>
        <v>41475013.146465324</v>
      </c>
      <c r="AM117" s="3">
        <f t="shared" si="77"/>
        <v>18557166.273947328</v>
      </c>
      <c r="AN117" s="3">
        <f t="shared" si="78"/>
        <v>19623309.352518074</v>
      </c>
      <c r="AO117" s="3">
        <f t="shared" si="79"/>
        <v>1294537.5199999996</v>
      </c>
      <c r="AP117" s="3">
        <f t="shared" si="80"/>
        <v>31294537.519999996</v>
      </c>
      <c r="AQ117" s="7"/>
      <c r="AR117" s="40">
        <f t="shared" si="108"/>
        <v>-259536.24970119182</v>
      </c>
      <c r="AS117" s="5">
        <f t="shared" si="68"/>
        <v>-1653046.75</v>
      </c>
      <c r="AT117" s="5">
        <f t="shared" si="81"/>
        <v>5467.625899280576</v>
      </c>
      <c r="AU117" s="5">
        <f t="shared" si="82"/>
        <v>-1907115.3738019112</v>
      </c>
      <c r="AV117" s="5">
        <f t="shared" si="83"/>
        <v>1475013.1464653285</v>
      </c>
      <c r="AW117" s="3"/>
      <c r="AX117" s="4">
        <f t="shared" si="84"/>
        <v>-4.396085297914662E-2</v>
      </c>
      <c r="AY117" s="4">
        <f t="shared" si="85"/>
        <v>-1.3792865640247592E-2</v>
      </c>
      <c r="AZ117" s="4">
        <f t="shared" si="86"/>
        <v>2.7870680044592968E-4</v>
      </c>
      <c r="BA117" s="4">
        <f t="shared" si="87"/>
        <v>-5.0172016754052612E-2</v>
      </c>
      <c r="BB117" s="3"/>
      <c r="BC117" s="2">
        <f t="shared" si="88"/>
        <v>43733</v>
      </c>
      <c r="BD117" s="22">
        <f t="shared" si="89"/>
        <v>103.68753286616329</v>
      </c>
      <c r="BE117" s="22">
        <f t="shared" si="90"/>
        <v>97.669296178670152</v>
      </c>
      <c r="BF117" s="22">
        <f t="shared" si="91"/>
        <v>103.28057553956882</v>
      </c>
      <c r="BG117" s="22">
        <f t="shared" si="92"/>
        <v>104.31512506666665</v>
      </c>
      <c r="BH117" s="22"/>
      <c r="BI117" s="3">
        <f t="shared" si="93"/>
        <v>45552405.432802558</v>
      </c>
      <c r="BJ117" s="3">
        <f t="shared" si="94"/>
        <v>19608855.82078338</v>
      </c>
      <c r="BK117" s="3">
        <f t="shared" si="95"/>
        <v>19623309.352518074</v>
      </c>
      <c r="BL117" s="3">
        <f t="shared" si="96"/>
        <v>35859140.170000009</v>
      </c>
      <c r="BM117" s="22"/>
      <c r="BN117" s="3">
        <f t="shared" si="97"/>
        <v>-4077392.2863372331</v>
      </c>
      <c r="BO117" s="3">
        <f t="shared" si="98"/>
        <v>-1051689.5468360456</v>
      </c>
      <c r="BP117" s="3">
        <f t="shared" si="99"/>
        <v>0</v>
      </c>
      <c r="BQ117" s="3">
        <f t="shared" si="100"/>
        <v>-4564602.6500000004</v>
      </c>
      <c r="BR117" s="3"/>
      <c r="BS117" s="22">
        <f t="shared" si="101"/>
        <v>-8.950992263958641</v>
      </c>
      <c r="BT117" s="22">
        <f t="shared" si="102"/>
        <v>-5.3633396892100267</v>
      </c>
      <c r="BU117" s="22">
        <f t="shared" si="103"/>
        <v>0</v>
      </c>
      <c r="BV117" s="22">
        <f t="shared" si="104"/>
        <v>-12.729258505252105</v>
      </c>
      <c r="BW117" s="3"/>
      <c r="BX117" s="7"/>
      <c r="BY117" t="str">
        <f t="shared" si="58"/>
        <v>92019</v>
      </c>
      <c r="CQ117" s="15">
        <v>39197</v>
      </c>
      <c r="CR117" s="16">
        <v>4167.3</v>
      </c>
    </row>
    <row r="118" spans="1:96">
      <c r="A118" s="2">
        <v>43734</v>
      </c>
      <c r="B118" s="2">
        <v>43734</v>
      </c>
      <c r="C118">
        <v>363291.25</v>
      </c>
      <c r="D118">
        <v>0</v>
      </c>
      <c r="E118">
        <v>363291.25</v>
      </c>
      <c r="J118" s="3">
        <f t="shared" si="59"/>
        <v>363291.25</v>
      </c>
      <c r="L118" s="3">
        <f t="shared" si="105"/>
        <v>31657828.769999996</v>
      </c>
      <c r="M118" s="4">
        <f t="shared" si="60"/>
        <v>1.1608775166203513E-2</v>
      </c>
      <c r="N118" s="4">
        <f t="shared" si="61"/>
        <v>1.2109708333333333E-2</v>
      </c>
      <c r="P118" s="3">
        <f t="shared" si="62"/>
        <v>-4201311.4000000004</v>
      </c>
      <c r="Q118" s="3">
        <f t="shared" si="63"/>
        <v>35859140.170000009</v>
      </c>
      <c r="R118" s="6">
        <f t="shared" si="64"/>
        <v>-0.1171615208865171</v>
      </c>
      <c r="S118" s="6">
        <f t="shared" si="65"/>
        <v>-0.11799179491523232</v>
      </c>
      <c r="T118" s="6"/>
      <c r="U118" s="6"/>
      <c r="V118" s="3">
        <f t="shared" si="106"/>
        <v>212495.30444285079</v>
      </c>
      <c r="W118" s="7">
        <f t="shared" si="66"/>
        <v>131</v>
      </c>
      <c r="X118" s="7">
        <f t="shared" si="69"/>
        <v>11571.2</v>
      </c>
      <c r="Y118" s="3">
        <f t="shared" si="70"/>
        <v>29636307.755352955</v>
      </c>
      <c r="Z118" s="3">
        <f t="shared" si="67"/>
        <v>61294136.525352955</v>
      </c>
      <c r="AA118" s="2">
        <f t="shared" si="71"/>
        <v>43734</v>
      </c>
      <c r="AB118" s="7">
        <f t="shared" si="72"/>
        <v>105.5260959</v>
      </c>
      <c r="AC118" s="7">
        <f t="shared" si="73"/>
        <v>98.787692517843183</v>
      </c>
      <c r="AD118" s="7">
        <f t="shared" si="74"/>
        <v>102.1568942089216</v>
      </c>
      <c r="AE118" s="7"/>
      <c r="AF118" s="7">
        <f t="shared" si="107"/>
        <v>575786.55444285076</v>
      </c>
      <c r="AG118" s="3">
        <f t="shared" si="75"/>
        <v>31427490.348390188</v>
      </c>
      <c r="AH118" s="7"/>
      <c r="AI118" s="7"/>
      <c r="AJ118" s="7"/>
      <c r="AK118" s="7"/>
      <c r="AL118" s="3">
        <f t="shared" si="76"/>
        <v>42056267.326807454</v>
      </c>
      <c r="AM118" s="3">
        <f t="shared" si="77"/>
        <v>18769661.578390177</v>
      </c>
      <c r="AN118" s="3">
        <f t="shared" si="78"/>
        <v>19628776.978417356</v>
      </c>
      <c r="AO118" s="3">
        <f t="shared" si="79"/>
        <v>1657828.7699999996</v>
      </c>
      <c r="AP118" s="3">
        <f t="shared" si="80"/>
        <v>31657828.769999996</v>
      </c>
      <c r="AQ118" s="7"/>
      <c r="AR118" s="40">
        <f t="shared" si="108"/>
        <v>212495.30444285079</v>
      </c>
      <c r="AS118" s="5">
        <f t="shared" si="68"/>
        <v>363291.25</v>
      </c>
      <c r="AT118" s="5">
        <f t="shared" si="81"/>
        <v>5467.625899280576</v>
      </c>
      <c r="AU118" s="5">
        <f t="shared" si="82"/>
        <v>581254.18034213129</v>
      </c>
      <c r="AV118" s="5">
        <f t="shared" si="83"/>
        <v>2056267.3268074598</v>
      </c>
      <c r="AW118" s="3"/>
      <c r="AX118" s="4">
        <f t="shared" si="84"/>
        <v>1.4014562895724319E-2</v>
      </c>
      <c r="AY118" s="4">
        <f t="shared" si="85"/>
        <v>1.1450848761385298E-2</v>
      </c>
      <c r="AZ118" s="4">
        <f t="shared" si="86"/>
        <v>2.7862914460852483E-4</v>
      </c>
      <c r="BA118" s="4">
        <f t="shared" si="87"/>
        <v>1.1608775166203513E-2</v>
      </c>
      <c r="BB118" s="3"/>
      <c r="BC118" s="2">
        <f t="shared" si="88"/>
        <v>43734</v>
      </c>
      <c r="BD118" s="22">
        <f t="shared" si="89"/>
        <v>105.14066831701862</v>
      </c>
      <c r="BE118" s="22">
        <f t="shared" si="90"/>
        <v>98.787692517843041</v>
      </c>
      <c r="BF118" s="22">
        <f t="shared" si="91"/>
        <v>103.30935251798607</v>
      </c>
      <c r="BG118" s="22">
        <f t="shared" si="92"/>
        <v>105.5260959</v>
      </c>
      <c r="BH118" s="22"/>
      <c r="BI118" s="3">
        <f t="shared" si="93"/>
        <v>45552405.432802558</v>
      </c>
      <c r="BJ118" s="3">
        <f t="shared" si="94"/>
        <v>19608855.82078338</v>
      </c>
      <c r="BK118" s="3">
        <f t="shared" si="95"/>
        <v>19628776.978417356</v>
      </c>
      <c r="BL118" s="3">
        <f t="shared" si="96"/>
        <v>35859140.170000009</v>
      </c>
      <c r="BM118" s="22"/>
      <c r="BN118" s="3">
        <f t="shared" si="97"/>
        <v>-3496138.1059951019</v>
      </c>
      <c r="BO118" s="3">
        <f t="shared" si="98"/>
        <v>-839194.24239319481</v>
      </c>
      <c r="BP118" s="3">
        <f t="shared" si="99"/>
        <v>0</v>
      </c>
      <c r="BQ118" s="3">
        <f t="shared" si="100"/>
        <v>-4201311.4000000004</v>
      </c>
      <c r="BR118" s="3"/>
      <c r="BS118" s="22">
        <f t="shared" si="101"/>
        <v>-7.6749802184486002</v>
      </c>
      <c r="BT118" s="22">
        <f t="shared" si="102"/>
        <v>-4.2796696047085767</v>
      </c>
      <c r="BU118" s="22">
        <f t="shared" si="103"/>
        <v>0</v>
      </c>
      <c r="BV118" s="22">
        <f t="shared" si="104"/>
        <v>-11.716152088651711</v>
      </c>
      <c r="BW118" s="3"/>
      <c r="BX118" s="7"/>
      <c r="BY118" t="str">
        <f t="shared" si="58"/>
        <v>92019</v>
      </c>
      <c r="CQ118" s="15">
        <v>39198</v>
      </c>
      <c r="CR118" s="16">
        <v>4177.8500000000004</v>
      </c>
    </row>
    <row r="119" spans="1:96">
      <c r="A119" s="2">
        <v>43735</v>
      </c>
      <c r="B119" s="2">
        <v>43735</v>
      </c>
      <c r="C119">
        <v>369730</v>
      </c>
      <c r="D119">
        <v>0</v>
      </c>
      <c r="E119">
        <v>369730</v>
      </c>
      <c r="J119" s="3">
        <f t="shared" si="59"/>
        <v>369730</v>
      </c>
      <c r="L119" s="3">
        <f t="shared" si="105"/>
        <v>32027558.769999996</v>
      </c>
      <c r="M119" s="4">
        <f t="shared" si="60"/>
        <v>1.167894370413578E-2</v>
      </c>
      <c r="N119" s="4">
        <f t="shared" si="61"/>
        <v>1.2324333333333333E-2</v>
      </c>
      <c r="P119" s="3">
        <f t="shared" si="62"/>
        <v>-3831581.4000000004</v>
      </c>
      <c r="Q119" s="3">
        <f t="shared" si="63"/>
        <v>35859140.170000009</v>
      </c>
      <c r="R119" s="6">
        <f t="shared" si="64"/>
        <v>-0.10685089998910588</v>
      </c>
      <c r="S119" s="6">
        <f t="shared" si="65"/>
        <v>-0.10631285121109654</v>
      </c>
      <c r="T119" s="6"/>
      <c r="U119" s="6"/>
      <c r="V119" s="3">
        <f t="shared" si="106"/>
        <v>-95379.571765189758</v>
      </c>
      <c r="W119" s="7">
        <f t="shared" si="66"/>
        <v>-58.800000000001091</v>
      </c>
      <c r="X119" s="7">
        <f t="shared" si="69"/>
        <v>11512.4</v>
      </c>
      <c r="Y119" s="3">
        <f t="shared" si="70"/>
        <v>29485708.431513183</v>
      </c>
      <c r="Z119" s="3">
        <f t="shared" si="67"/>
        <v>61513267.201513179</v>
      </c>
      <c r="AA119" s="2">
        <f t="shared" si="71"/>
        <v>43735</v>
      </c>
      <c r="AB119" s="7">
        <f t="shared" si="72"/>
        <v>106.75852923333331</v>
      </c>
      <c r="AC119" s="7">
        <f t="shared" si="73"/>
        <v>98.28569477171061</v>
      </c>
      <c r="AD119" s="7">
        <f t="shared" si="74"/>
        <v>102.52211200252196</v>
      </c>
      <c r="AE119" s="7"/>
      <c r="AF119" s="7">
        <f t="shared" si="107"/>
        <v>274350.42823481024</v>
      </c>
      <c r="AG119" s="3">
        <f t="shared" si="75"/>
        <v>31701840.776625</v>
      </c>
      <c r="AH119" s="7"/>
      <c r="AI119" s="7"/>
      <c r="AJ119" s="7"/>
      <c r="AK119" s="7"/>
      <c r="AL119" s="3">
        <f t="shared" si="76"/>
        <v>42336085.380941547</v>
      </c>
      <c r="AM119" s="3">
        <f t="shared" si="77"/>
        <v>18674282.006624989</v>
      </c>
      <c r="AN119" s="3">
        <f t="shared" si="78"/>
        <v>19634244.604316637</v>
      </c>
      <c r="AO119" s="3">
        <f t="shared" si="79"/>
        <v>2027558.7699999996</v>
      </c>
      <c r="AP119" s="3">
        <f t="shared" si="80"/>
        <v>32027558.769999996</v>
      </c>
      <c r="AQ119" s="7"/>
      <c r="AR119" s="40">
        <f t="shared" si="108"/>
        <v>-95379.571765189758</v>
      </c>
      <c r="AS119" s="5">
        <f t="shared" si="68"/>
        <v>369730</v>
      </c>
      <c r="AT119" s="5">
        <f t="shared" si="81"/>
        <v>5467.625899280576</v>
      </c>
      <c r="AU119" s="5">
        <f t="shared" si="82"/>
        <v>279818.05413409084</v>
      </c>
      <c r="AV119" s="5">
        <f t="shared" si="83"/>
        <v>2336085.3809415507</v>
      </c>
      <c r="AW119" s="3"/>
      <c r="AX119" s="4">
        <f t="shared" si="84"/>
        <v>6.6534210456601689E-3</v>
      </c>
      <c r="AY119" s="4">
        <f t="shared" si="85"/>
        <v>-5.0815818584071778E-3</v>
      </c>
      <c r="AZ119" s="4">
        <f t="shared" si="86"/>
        <v>2.7855153203342495E-4</v>
      </c>
      <c r="BA119" s="4">
        <f t="shared" si="87"/>
        <v>1.167894370413578E-2</v>
      </c>
      <c r="BB119" s="3"/>
      <c r="BC119" s="2">
        <f t="shared" si="88"/>
        <v>43735</v>
      </c>
      <c r="BD119" s="22">
        <f t="shared" si="89"/>
        <v>105.84021345235386</v>
      </c>
      <c r="BE119" s="22">
        <f t="shared" si="90"/>
        <v>98.285694771710467</v>
      </c>
      <c r="BF119" s="22">
        <f t="shared" si="91"/>
        <v>103.33812949640335</v>
      </c>
      <c r="BG119" s="22">
        <f t="shared" si="92"/>
        <v>106.75852923333331</v>
      </c>
      <c r="BH119" s="22"/>
      <c r="BI119" s="3">
        <f t="shared" si="93"/>
        <v>45552405.432802558</v>
      </c>
      <c r="BJ119" s="3">
        <f t="shared" si="94"/>
        <v>19608855.82078338</v>
      </c>
      <c r="BK119" s="3">
        <f t="shared" si="95"/>
        <v>19634244.604316637</v>
      </c>
      <c r="BL119" s="3">
        <f t="shared" si="96"/>
        <v>35859140.170000009</v>
      </c>
      <c r="BM119" s="22"/>
      <c r="BN119" s="3">
        <f t="shared" si="97"/>
        <v>-3216320.051861011</v>
      </c>
      <c r="BO119" s="3">
        <f t="shared" si="98"/>
        <v>-934573.81415838457</v>
      </c>
      <c r="BP119" s="3">
        <f t="shared" si="99"/>
        <v>0</v>
      </c>
      <c r="BQ119" s="3">
        <f t="shared" si="100"/>
        <v>-3831581.4000000004</v>
      </c>
      <c r="BR119" s="3"/>
      <c r="BS119" s="22">
        <f t="shared" si="101"/>
        <v>-7.0607029887930342</v>
      </c>
      <c r="BT119" s="22">
        <f t="shared" si="102"/>
        <v>-4.7660802991260303</v>
      </c>
      <c r="BU119" s="22">
        <f t="shared" si="103"/>
        <v>0</v>
      </c>
      <c r="BV119" s="22">
        <f t="shared" si="104"/>
        <v>-10.685089998910588</v>
      </c>
      <c r="BW119" s="3"/>
      <c r="BX119" s="7"/>
      <c r="BY119" t="str">
        <f t="shared" si="58"/>
        <v>92019</v>
      </c>
      <c r="CQ119" s="15">
        <v>39199</v>
      </c>
      <c r="CR119" s="16">
        <v>4083.5</v>
      </c>
    </row>
    <row r="120" spans="1:96">
      <c r="A120" s="2">
        <v>43738</v>
      </c>
      <c r="B120" s="2">
        <v>43738</v>
      </c>
      <c r="C120">
        <v>-229230</v>
      </c>
      <c r="D120">
        <v>0</v>
      </c>
      <c r="E120">
        <v>-229230</v>
      </c>
      <c r="J120" s="3">
        <f t="shared" si="59"/>
        <v>-229230</v>
      </c>
      <c r="L120" s="3">
        <f t="shared" si="105"/>
        <v>31798328.769999996</v>
      </c>
      <c r="M120" s="4">
        <f t="shared" si="60"/>
        <v>-7.1572735732427489E-3</v>
      </c>
      <c r="N120" s="4">
        <f t="shared" si="61"/>
        <v>-7.6410000000000002E-3</v>
      </c>
      <c r="P120" s="3">
        <f t="shared" si="62"/>
        <v>-4060811.4000000004</v>
      </c>
      <c r="Q120" s="3">
        <f t="shared" si="63"/>
        <v>35859140.170000009</v>
      </c>
      <c r="R120" s="6">
        <f t="shared" si="64"/>
        <v>-0.1132434124395794</v>
      </c>
      <c r="S120" s="6">
        <f t="shared" si="65"/>
        <v>-0.11347012478433929</v>
      </c>
      <c r="T120" s="6"/>
      <c r="U120" s="6"/>
      <c r="V120" s="3">
        <f t="shared" si="106"/>
        <v>-61558.754225999663</v>
      </c>
      <c r="W120" s="7">
        <f t="shared" si="66"/>
        <v>-37.949999999998909</v>
      </c>
      <c r="X120" s="7">
        <f t="shared" si="69"/>
        <v>11474.45</v>
      </c>
      <c r="Y120" s="3">
        <f t="shared" si="70"/>
        <v>29388510.398524761</v>
      </c>
      <c r="Z120" s="3">
        <f t="shared" si="67"/>
        <v>61186839.168524757</v>
      </c>
      <c r="AA120" s="2">
        <f t="shared" si="71"/>
        <v>43738</v>
      </c>
      <c r="AB120" s="7">
        <f t="shared" si="72"/>
        <v>105.99442923333331</v>
      </c>
      <c r="AC120" s="7">
        <f t="shared" si="73"/>
        <v>97.96170132841587</v>
      </c>
      <c r="AD120" s="7">
        <f t="shared" si="74"/>
        <v>101.97806528087459</v>
      </c>
      <c r="AE120" s="7"/>
      <c r="AF120" s="7">
        <f t="shared" si="107"/>
        <v>-290788.75422599964</v>
      </c>
      <c r="AG120" s="3">
        <f t="shared" si="75"/>
        <v>31411052.022399001</v>
      </c>
      <c r="AH120" s="7"/>
      <c r="AI120" s="7"/>
      <c r="AJ120" s="7"/>
      <c r="AK120" s="7"/>
      <c r="AL120" s="3">
        <f t="shared" si="76"/>
        <v>42050764.252614826</v>
      </c>
      <c r="AM120" s="3">
        <f t="shared" si="77"/>
        <v>18612723.25239899</v>
      </c>
      <c r="AN120" s="3">
        <f t="shared" si="78"/>
        <v>19639712.230215918</v>
      </c>
      <c r="AO120" s="3">
        <f t="shared" si="79"/>
        <v>1798328.7699999996</v>
      </c>
      <c r="AP120" s="3">
        <f t="shared" si="80"/>
        <v>31798328.769999996</v>
      </c>
      <c r="AQ120" s="7"/>
      <c r="AR120" s="40">
        <f t="shared" si="108"/>
        <v>-61558.754225999663</v>
      </c>
      <c r="AS120" s="5">
        <f t="shared" si="68"/>
        <v>-229230</v>
      </c>
      <c r="AT120" s="5">
        <f t="shared" si="81"/>
        <v>5467.625899280576</v>
      </c>
      <c r="AU120" s="5">
        <f t="shared" si="82"/>
        <v>-285321.12832671904</v>
      </c>
      <c r="AV120" s="5">
        <f t="shared" si="83"/>
        <v>2050764.2526148316</v>
      </c>
      <c r="AW120" s="3"/>
      <c r="AX120" s="4">
        <f t="shared" si="84"/>
        <v>-6.7394310494083183E-3</v>
      </c>
      <c r="AY120" s="4">
        <f t="shared" si="85"/>
        <v>-3.2964455717312585E-3</v>
      </c>
      <c r="AZ120" s="4">
        <f t="shared" si="86"/>
        <v>2.7847396268448774E-4</v>
      </c>
      <c r="BA120" s="4">
        <f t="shared" si="87"/>
        <v>-7.1572735732427489E-3</v>
      </c>
      <c r="BB120" s="3"/>
      <c r="BC120" s="2">
        <f t="shared" si="88"/>
        <v>43738</v>
      </c>
      <c r="BD120" s="22">
        <f t="shared" si="89"/>
        <v>105.12691063153707</v>
      </c>
      <c r="BE120" s="22">
        <f t="shared" si="90"/>
        <v>97.961701328415742</v>
      </c>
      <c r="BF120" s="22">
        <f t="shared" si="91"/>
        <v>103.36690647482062</v>
      </c>
      <c r="BG120" s="22">
        <f t="shared" si="92"/>
        <v>105.99442923333331</v>
      </c>
      <c r="BH120" s="22"/>
      <c r="BI120" s="3">
        <f t="shared" si="93"/>
        <v>45552405.432802558</v>
      </c>
      <c r="BJ120" s="3">
        <f t="shared" si="94"/>
        <v>19608855.82078338</v>
      </c>
      <c r="BK120" s="3">
        <f t="shared" si="95"/>
        <v>19639712.230215918</v>
      </c>
      <c r="BL120" s="3">
        <f t="shared" si="96"/>
        <v>35859140.170000009</v>
      </c>
      <c r="BM120" s="22"/>
      <c r="BN120" s="3">
        <f t="shared" si="97"/>
        <v>-3501641.1801877301</v>
      </c>
      <c r="BO120" s="3">
        <f t="shared" si="98"/>
        <v>-996132.56838438427</v>
      </c>
      <c r="BP120" s="3">
        <f t="shared" si="99"/>
        <v>0</v>
      </c>
      <c r="BQ120" s="3">
        <f t="shared" si="100"/>
        <v>-4060811.4000000004</v>
      </c>
      <c r="BR120" s="3"/>
      <c r="BS120" s="22">
        <f t="shared" si="101"/>
        <v>-7.6870609727805448</v>
      </c>
      <c r="BT120" s="22">
        <f t="shared" si="102"/>
        <v>-5.0800137320025867</v>
      </c>
      <c r="BU120" s="22">
        <f t="shared" si="103"/>
        <v>0</v>
      </c>
      <c r="BV120" s="22">
        <f t="shared" si="104"/>
        <v>-11.324341243957941</v>
      </c>
      <c r="BW120" s="3"/>
      <c r="BX120" s="7"/>
      <c r="BY120" t="str">
        <f t="shared" si="58"/>
        <v>92019</v>
      </c>
      <c r="CQ120" s="15">
        <v>39200</v>
      </c>
      <c r="CR120" s="16">
        <v>4083.5</v>
      </c>
    </row>
    <row r="121" spans="1:96">
      <c r="A121" s="2">
        <v>43739</v>
      </c>
      <c r="B121" s="2">
        <v>43739</v>
      </c>
      <c r="C121">
        <v>882915</v>
      </c>
      <c r="D121">
        <v>0</v>
      </c>
      <c r="E121">
        <v>882915</v>
      </c>
      <c r="J121" s="3">
        <f t="shared" si="59"/>
        <v>882915</v>
      </c>
      <c r="L121" s="3">
        <f t="shared" si="105"/>
        <v>32681243.769999996</v>
      </c>
      <c r="M121" s="4">
        <f t="shared" si="60"/>
        <v>2.7766081871352388E-2</v>
      </c>
      <c r="N121" s="4">
        <f t="shared" si="61"/>
        <v>2.9430499999999998E-2</v>
      </c>
      <c r="P121" s="3">
        <f t="shared" si="62"/>
        <v>-3177896.4000000004</v>
      </c>
      <c r="Q121" s="3">
        <f t="shared" si="63"/>
        <v>35859140.170000009</v>
      </c>
      <c r="R121" s="6">
        <f t="shared" si="64"/>
        <v>-8.8621656429415704E-2</v>
      </c>
      <c r="S121" s="6">
        <f t="shared" si="65"/>
        <v>-8.5704042912986902E-2</v>
      </c>
      <c r="T121" s="6"/>
      <c r="U121" s="6"/>
      <c r="V121" s="3">
        <f t="shared" si="106"/>
        <v>-185811.73377044877</v>
      </c>
      <c r="W121" s="7">
        <f t="shared" si="66"/>
        <v>-114.55000000000109</v>
      </c>
      <c r="X121" s="7">
        <f t="shared" si="69"/>
        <v>11359.9</v>
      </c>
      <c r="Y121" s="3">
        <f t="shared" si="70"/>
        <v>29095123.45046616</v>
      </c>
      <c r="Z121" s="3">
        <f t="shared" si="67"/>
        <v>61776367.220466152</v>
      </c>
      <c r="AA121" s="2">
        <f t="shared" si="71"/>
        <v>43739</v>
      </c>
      <c r="AB121" s="7">
        <f t="shared" si="72"/>
        <v>108.93747923333332</v>
      </c>
      <c r="AC121" s="7">
        <f t="shared" si="73"/>
        <v>96.983744834887204</v>
      </c>
      <c r="AD121" s="7">
        <f t="shared" si="74"/>
        <v>102.96061203411024</v>
      </c>
      <c r="AE121" s="7"/>
      <c r="AF121" s="7">
        <f t="shared" si="107"/>
        <v>697103.26622955129</v>
      </c>
      <c r="AG121" s="3">
        <f t="shared" si="75"/>
        <v>32108155.288628552</v>
      </c>
      <c r="AH121" s="7"/>
      <c r="AI121" s="7"/>
      <c r="AJ121" s="7"/>
      <c r="AK121" s="7"/>
      <c r="AL121" s="3">
        <f t="shared" si="76"/>
        <v>42753335.144743659</v>
      </c>
      <c r="AM121" s="3">
        <f t="shared" si="77"/>
        <v>18426911.518628541</v>
      </c>
      <c r="AN121" s="3">
        <f t="shared" si="78"/>
        <v>19645179.8561152</v>
      </c>
      <c r="AO121" s="3">
        <f t="shared" si="79"/>
        <v>2681243.7699999996</v>
      </c>
      <c r="AP121" s="3">
        <f t="shared" si="80"/>
        <v>32681243.769999996</v>
      </c>
      <c r="AQ121" s="7"/>
      <c r="AR121" s="40">
        <f t="shared" si="108"/>
        <v>-185811.73377044877</v>
      </c>
      <c r="AS121" s="5">
        <f t="shared" si="68"/>
        <v>882915</v>
      </c>
      <c r="AT121" s="5">
        <f t="shared" si="81"/>
        <v>5467.625899280576</v>
      </c>
      <c r="AU121" s="5">
        <f t="shared" si="82"/>
        <v>702570.89212883182</v>
      </c>
      <c r="AV121" s="5">
        <f t="shared" si="83"/>
        <v>2753335.1447436633</v>
      </c>
      <c r="AW121" s="3"/>
      <c r="AX121" s="4">
        <f t="shared" si="84"/>
        <v>1.6707684262483865E-2</v>
      </c>
      <c r="AY121" s="4">
        <f t="shared" si="85"/>
        <v>-9.9830492964805423E-3</v>
      </c>
      <c r="AZ121" s="4">
        <f t="shared" si="86"/>
        <v>2.7839643652561121E-4</v>
      </c>
      <c r="BA121" s="4">
        <f t="shared" si="87"/>
        <v>2.7766081871352388E-2</v>
      </c>
      <c r="BB121" s="3"/>
      <c r="BC121" s="2">
        <f t="shared" si="88"/>
        <v>43739</v>
      </c>
      <c r="BD121" s="22">
        <f t="shared" si="89"/>
        <v>106.88333786185915</v>
      </c>
      <c r="BE121" s="22">
        <f t="shared" si="90"/>
        <v>96.983744834887062</v>
      </c>
      <c r="BF121" s="22">
        <f t="shared" si="91"/>
        <v>103.39568345323788</v>
      </c>
      <c r="BG121" s="22">
        <f t="shared" si="92"/>
        <v>108.93747923333332</v>
      </c>
      <c r="BH121" s="22"/>
      <c r="BI121" s="3">
        <f t="shared" si="93"/>
        <v>45552405.432802558</v>
      </c>
      <c r="BJ121" s="3">
        <f t="shared" si="94"/>
        <v>19608855.82078338</v>
      </c>
      <c r="BK121" s="3">
        <f t="shared" si="95"/>
        <v>19645179.8561152</v>
      </c>
      <c r="BL121" s="3">
        <f t="shared" si="96"/>
        <v>35859140.170000009</v>
      </c>
      <c r="BM121" s="22"/>
      <c r="BN121" s="3">
        <f t="shared" si="97"/>
        <v>-2799070.2880588984</v>
      </c>
      <c r="BO121" s="3">
        <f t="shared" si="98"/>
        <v>-1181944.302154833</v>
      </c>
      <c r="BP121" s="3">
        <f t="shared" si="99"/>
        <v>0</v>
      </c>
      <c r="BQ121" s="3">
        <f t="shared" si="100"/>
        <v>-3177896.4000000004</v>
      </c>
      <c r="BR121" s="3"/>
      <c r="BS121" s="22">
        <f t="shared" si="101"/>
        <v>-6.1447255341718385</v>
      </c>
      <c r="BT121" s="22">
        <f t="shared" si="102"/>
        <v>-6.0276046341372602</v>
      </c>
      <c r="BU121" s="22">
        <f t="shared" si="103"/>
        <v>0</v>
      </c>
      <c r="BV121" s="22">
        <f t="shared" si="104"/>
        <v>-8.8621656429415712</v>
      </c>
      <c r="BW121" s="3"/>
      <c r="BX121" s="7"/>
      <c r="BY121" t="str">
        <f t="shared" si="58"/>
        <v>102019</v>
      </c>
      <c r="CQ121" s="15">
        <v>39201</v>
      </c>
      <c r="CR121" s="16">
        <v>4083.5</v>
      </c>
    </row>
    <row r="122" spans="1:96">
      <c r="A122" s="2">
        <v>43741</v>
      </c>
      <c r="B122" s="2">
        <v>43741</v>
      </c>
      <c r="C122">
        <v>-487391.75</v>
      </c>
      <c r="D122">
        <v>0</v>
      </c>
      <c r="E122">
        <v>-487391.75</v>
      </c>
      <c r="J122" s="3">
        <f t="shared" si="59"/>
        <v>-487391.75</v>
      </c>
      <c r="L122" s="3">
        <f t="shared" si="105"/>
        <v>32193852.019999996</v>
      </c>
      <c r="M122" s="4">
        <f t="shared" si="60"/>
        <v>-1.4913500643675168E-2</v>
      </c>
      <c r="N122" s="4">
        <f t="shared" si="61"/>
        <v>-1.6246391666666665E-2</v>
      </c>
      <c r="P122" s="3">
        <f t="shared" si="62"/>
        <v>-3665288.1500000004</v>
      </c>
      <c r="Q122" s="3">
        <f t="shared" si="63"/>
        <v>35859140.170000009</v>
      </c>
      <c r="R122" s="6">
        <f t="shared" si="64"/>
        <v>-0.10221349794288721</v>
      </c>
      <c r="S122" s="6">
        <f t="shared" si="65"/>
        <v>-0.10061754355666207</v>
      </c>
      <c r="T122" s="6"/>
      <c r="U122" s="6"/>
      <c r="V122" s="3">
        <f t="shared" si="106"/>
        <v>-74454.461633028812</v>
      </c>
      <c r="W122" s="7">
        <f t="shared" si="66"/>
        <v>-45.899999999999636</v>
      </c>
      <c r="X122" s="7">
        <f t="shared" si="69"/>
        <v>11314</v>
      </c>
      <c r="Y122" s="3">
        <f t="shared" si="70"/>
        <v>28977563.774203479</v>
      </c>
      <c r="Z122" s="3">
        <f t="shared" si="67"/>
        <v>61171415.794203475</v>
      </c>
      <c r="AA122" s="2">
        <f t="shared" si="71"/>
        <v>43741</v>
      </c>
      <c r="AB122" s="7">
        <f t="shared" si="72"/>
        <v>107.31284006666667</v>
      </c>
      <c r="AC122" s="7">
        <f t="shared" si="73"/>
        <v>96.591879247344934</v>
      </c>
      <c r="AD122" s="7">
        <f t="shared" si="74"/>
        <v>101.9523596570058</v>
      </c>
      <c r="AE122" s="7"/>
      <c r="AF122" s="7">
        <f t="shared" si="107"/>
        <v>-561846.21163302881</v>
      </c>
      <c r="AG122" s="3">
        <f t="shared" si="75"/>
        <v>31546309.076995522</v>
      </c>
      <c r="AH122" s="7"/>
      <c r="AI122" s="7"/>
      <c r="AJ122" s="7"/>
      <c r="AK122" s="7"/>
      <c r="AL122" s="3">
        <f t="shared" si="76"/>
        <v>42196956.55900991</v>
      </c>
      <c r="AM122" s="3">
        <f t="shared" si="77"/>
        <v>18352457.056995511</v>
      </c>
      <c r="AN122" s="3">
        <f t="shared" si="78"/>
        <v>19650647.482014481</v>
      </c>
      <c r="AO122" s="3">
        <f t="shared" si="79"/>
        <v>2193852.0199999996</v>
      </c>
      <c r="AP122" s="3">
        <f t="shared" si="80"/>
        <v>32193852.019999996</v>
      </c>
      <c r="AQ122" s="7"/>
      <c r="AR122" s="40">
        <f t="shared" si="108"/>
        <v>-74454.461633028812</v>
      </c>
      <c r="AS122" s="5">
        <f t="shared" si="68"/>
        <v>-487391.75</v>
      </c>
      <c r="AT122" s="5">
        <f t="shared" si="81"/>
        <v>5467.625899280576</v>
      </c>
      <c r="AU122" s="5">
        <f t="shared" si="82"/>
        <v>-556378.58573374827</v>
      </c>
      <c r="AV122" s="5">
        <f t="shared" si="83"/>
        <v>2196956.5590099152</v>
      </c>
      <c r="AW122" s="3"/>
      <c r="AX122" s="4">
        <f t="shared" si="84"/>
        <v>-1.3013688495882237E-2</v>
      </c>
      <c r="AY122" s="4">
        <f t="shared" si="85"/>
        <v>-4.0405285257792472E-3</v>
      </c>
      <c r="AZ122" s="4">
        <f t="shared" si="86"/>
        <v>2.7831895352073351E-4</v>
      </c>
      <c r="BA122" s="4">
        <f t="shared" si="87"/>
        <v>-1.4913500643675168E-2</v>
      </c>
      <c r="BB122" s="3"/>
      <c r="BC122" s="2">
        <f t="shared" si="88"/>
        <v>43741</v>
      </c>
      <c r="BD122" s="22">
        <f t="shared" si="89"/>
        <v>105.49239139752477</v>
      </c>
      <c r="BE122" s="22">
        <f t="shared" si="90"/>
        <v>96.591879247344792</v>
      </c>
      <c r="BF122" s="22">
        <f t="shared" si="91"/>
        <v>103.42446043165516</v>
      </c>
      <c r="BG122" s="22">
        <f t="shared" si="92"/>
        <v>107.31284006666667</v>
      </c>
      <c r="BH122" s="22"/>
      <c r="BI122" s="3">
        <f t="shared" si="93"/>
        <v>45552405.432802558</v>
      </c>
      <c r="BJ122" s="3">
        <f t="shared" si="94"/>
        <v>19608855.82078338</v>
      </c>
      <c r="BK122" s="3">
        <f t="shared" si="95"/>
        <v>19650647.482014481</v>
      </c>
      <c r="BL122" s="3">
        <f t="shared" si="96"/>
        <v>35859140.170000009</v>
      </c>
      <c r="BM122" s="22"/>
      <c r="BN122" s="3">
        <f t="shared" si="97"/>
        <v>-3355448.8737926465</v>
      </c>
      <c r="BO122" s="3">
        <f t="shared" si="98"/>
        <v>-1256398.7637878619</v>
      </c>
      <c r="BP122" s="3">
        <f t="shared" si="99"/>
        <v>0</v>
      </c>
      <c r="BQ122" s="3">
        <f t="shared" si="100"/>
        <v>-3665288.1500000004</v>
      </c>
      <c r="BR122" s="3"/>
      <c r="BS122" s="22">
        <f t="shared" si="101"/>
        <v>-7.366128839765655</v>
      </c>
      <c r="BT122" s="22">
        <f t="shared" si="102"/>
        <v>-6.4073027782488339</v>
      </c>
      <c r="BU122" s="22">
        <f t="shared" si="103"/>
        <v>0</v>
      </c>
      <c r="BV122" s="22">
        <f t="shared" si="104"/>
        <v>-10.221349794288722</v>
      </c>
      <c r="BW122" s="3"/>
      <c r="BX122" s="7"/>
      <c r="BY122" t="str">
        <f t="shared" si="58"/>
        <v>102019</v>
      </c>
      <c r="CQ122" s="15">
        <v>39202</v>
      </c>
      <c r="CR122" s="16">
        <v>4087.9</v>
      </c>
    </row>
    <row r="123" spans="1:96">
      <c r="A123" s="2">
        <v>43742</v>
      </c>
      <c r="B123" s="2">
        <v>43742</v>
      </c>
      <c r="C123">
        <v>340357</v>
      </c>
      <c r="D123">
        <v>0</v>
      </c>
      <c r="E123">
        <v>340357</v>
      </c>
      <c r="J123" s="3">
        <f t="shared" si="59"/>
        <v>340357</v>
      </c>
      <c r="L123" s="3">
        <f t="shared" si="105"/>
        <v>32534209.019999996</v>
      </c>
      <c r="M123" s="4">
        <f t="shared" si="60"/>
        <v>1.0572111712154166E-2</v>
      </c>
      <c r="N123" s="4">
        <f t="shared" si="61"/>
        <v>1.1345233333333333E-2</v>
      </c>
      <c r="P123" s="3">
        <f t="shared" si="62"/>
        <v>-3324931.1500000004</v>
      </c>
      <c r="Q123" s="3">
        <f t="shared" si="63"/>
        <v>35859140.170000009</v>
      </c>
      <c r="R123" s="6">
        <f t="shared" si="64"/>
        <v>-9.2721998749475301E-2</v>
      </c>
      <c r="S123" s="6">
        <f t="shared" si="65"/>
        <v>-9.0045431844507903E-2</v>
      </c>
      <c r="T123" s="6"/>
      <c r="U123" s="6"/>
      <c r="V123" s="3">
        <f t="shared" si="106"/>
        <v>-225877.64231806851</v>
      </c>
      <c r="W123" s="7">
        <f t="shared" si="66"/>
        <v>-139.25</v>
      </c>
      <c r="X123" s="7">
        <f t="shared" si="69"/>
        <v>11174.75</v>
      </c>
      <c r="Y123" s="3">
        <f t="shared" si="70"/>
        <v>28620914.865280211</v>
      </c>
      <c r="Z123" s="3">
        <f t="shared" si="67"/>
        <v>61155123.885280207</v>
      </c>
      <c r="AA123" s="2">
        <f t="shared" si="71"/>
        <v>43742</v>
      </c>
      <c r="AB123" s="7">
        <f t="shared" si="72"/>
        <v>108.44736339999999</v>
      </c>
      <c r="AC123" s="7">
        <f t="shared" si="73"/>
        <v>95.403049550934043</v>
      </c>
      <c r="AD123" s="7">
        <f t="shared" si="74"/>
        <v>101.92520647546701</v>
      </c>
      <c r="AE123" s="7"/>
      <c r="AF123" s="7">
        <f t="shared" si="107"/>
        <v>114479.35768193149</v>
      </c>
      <c r="AG123" s="3">
        <f t="shared" si="75"/>
        <v>31660788.434677452</v>
      </c>
      <c r="AH123" s="7"/>
      <c r="AI123" s="7"/>
      <c r="AJ123" s="7"/>
      <c r="AK123" s="7"/>
      <c r="AL123" s="3">
        <f t="shared" si="76"/>
        <v>42316903.542591125</v>
      </c>
      <c r="AM123" s="3">
        <f t="shared" si="77"/>
        <v>18126579.414677441</v>
      </c>
      <c r="AN123" s="3">
        <f t="shared" si="78"/>
        <v>19656115.107913762</v>
      </c>
      <c r="AO123" s="3">
        <f t="shared" si="79"/>
        <v>2534209.0199999996</v>
      </c>
      <c r="AP123" s="3">
        <f t="shared" si="80"/>
        <v>32534209.019999996</v>
      </c>
      <c r="AQ123" s="7"/>
      <c r="AR123" s="40">
        <f t="shared" si="108"/>
        <v>-225877.64231806851</v>
      </c>
      <c r="AS123" s="5">
        <f t="shared" si="68"/>
        <v>340357</v>
      </c>
      <c r="AT123" s="5">
        <f t="shared" si="81"/>
        <v>5467.625899280576</v>
      </c>
      <c r="AU123" s="5">
        <f t="shared" si="82"/>
        <v>119946.98358121207</v>
      </c>
      <c r="AV123" s="5">
        <f t="shared" si="83"/>
        <v>2316903.5425911271</v>
      </c>
      <c r="AW123" s="3"/>
      <c r="AX123" s="4">
        <f t="shared" si="84"/>
        <v>2.8425505856914924E-3</v>
      </c>
      <c r="AY123" s="4">
        <f t="shared" si="85"/>
        <v>-1.2307760296977208E-2</v>
      </c>
      <c r="AZ123" s="4">
        <f t="shared" si="86"/>
        <v>2.7824151363383288E-4</v>
      </c>
      <c r="BA123" s="4">
        <f t="shared" si="87"/>
        <v>1.0572111712154166E-2</v>
      </c>
      <c r="BB123" s="3"/>
      <c r="BC123" s="2">
        <f t="shared" si="88"/>
        <v>43742</v>
      </c>
      <c r="BD123" s="22">
        <f t="shared" si="89"/>
        <v>105.7922588564778</v>
      </c>
      <c r="BE123" s="22">
        <f t="shared" si="90"/>
        <v>95.4030495509339</v>
      </c>
      <c r="BF123" s="22">
        <f t="shared" si="91"/>
        <v>103.45323741007245</v>
      </c>
      <c r="BG123" s="22">
        <f t="shared" si="92"/>
        <v>108.44736339999999</v>
      </c>
      <c r="BH123" s="22"/>
      <c r="BI123" s="3">
        <f t="shared" si="93"/>
        <v>45552405.432802558</v>
      </c>
      <c r="BJ123" s="3">
        <f t="shared" si="94"/>
        <v>19608855.82078338</v>
      </c>
      <c r="BK123" s="3">
        <f t="shared" si="95"/>
        <v>19656115.107913762</v>
      </c>
      <c r="BL123" s="3">
        <f t="shared" si="96"/>
        <v>35859140.170000009</v>
      </c>
      <c r="BM123" s="22"/>
      <c r="BN123" s="3">
        <f t="shared" si="97"/>
        <v>-3235501.8902114346</v>
      </c>
      <c r="BO123" s="3">
        <f t="shared" si="98"/>
        <v>-1482276.4061059305</v>
      </c>
      <c r="BP123" s="3">
        <f t="shared" si="99"/>
        <v>0</v>
      </c>
      <c r="BQ123" s="3">
        <f t="shared" si="100"/>
        <v>-3324931.1500000004</v>
      </c>
      <c r="BR123" s="3"/>
      <c r="BS123" s="22">
        <f t="shared" si="101"/>
        <v>-7.1028123750442607</v>
      </c>
      <c r="BT123" s="22">
        <f t="shared" si="102"/>
        <v>-7.5592192612017124</v>
      </c>
      <c r="BU123" s="22">
        <f t="shared" si="103"/>
        <v>0</v>
      </c>
      <c r="BV123" s="22">
        <f t="shared" si="104"/>
        <v>-9.2721998749475301</v>
      </c>
      <c r="BW123" s="3"/>
      <c r="BX123" s="7"/>
      <c r="BY123" t="str">
        <f t="shared" si="58"/>
        <v>102019</v>
      </c>
      <c r="CQ123" s="15">
        <v>39203</v>
      </c>
      <c r="CR123" s="16">
        <v>4087.9</v>
      </c>
    </row>
    <row r="124" spans="1:96">
      <c r="A124" s="2">
        <v>43745</v>
      </c>
      <c r="B124" s="2">
        <v>43745</v>
      </c>
      <c r="C124">
        <v>224490</v>
      </c>
      <c r="D124">
        <v>0</v>
      </c>
      <c r="E124">
        <v>224490</v>
      </c>
      <c r="J124" s="3">
        <f t="shared" si="59"/>
        <v>224490</v>
      </c>
      <c r="L124" s="3">
        <f t="shared" si="105"/>
        <v>32758699.019999996</v>
      </c>
      <c r="M124" s="4">
        <f t="shared" si="60"/>
        <v>6.9001216492461086E-3</v>
      </c>
      <c r="N124" s="4">
        <f t="shared" si="61"/>
        <v>7.4830000000000001E-3</v>
      </c>
      <c r="P124" s="3">
        <f t="shared" si="62"/>
        <v>-3100441.1500000004</v>
      </c>
      <c r="Q124" s="3">
        <f t="shared" si="63"/>
        <v>35859140.170000009</v>
      </c>
      <c r="R124" s="6">
        <f t="shared" si="64"/>
        <v>-8.6461670171161825E-2</v>
      </c>
      <c r="S124" s="6">
        <f t="shared" si="65"/>
        <v>-8.3145310195261793E-2</v>
      </c>
      <c r="T124" s="6"/>
      <c r="U124" s="6"/>
      <c r="V124" s="3">
        <f t="shared" si="106"/>
        <v>-78428.610456579496</v>
      </c>
      <c r="W124" s="7">
        <f t="shared" si="66"/>
        <v>-48.350000000000364</v>
      </c>
      <c r="X124" s="7">
        <f t="shared" si="69"/>
        <v>11126.4</v>
      </c>
      <c r="Y124" s="3">
        <f t="shared" si="70"/>
        <v>28497080.217190873</v>
      </c>
      <c r="Z124" s="3">
        <f t="shared" si="67"/>
        <v>61255779.237190872</v>
      </c>
      <c r="AA124" s="2">
        <f t="shared" si="71"/>
        <v>43745</v>
      </c>
      <c r="AB124" s="7">
        <f t="shared" si="72"/>
        <v>109.19566339999997</v>
      </c>
      <c r="AC124" s="7">
        <f t="shared" si="73"/>
        <v>94.990267390636234</v>
      </c>
      <c r="AD124" s="7">
        <f t="shared" si="74"/>
        <v>102.09296539531812</v>
      </c>
      <c r="AE124" s="7"/>
      <c r="AF124" s="7">
        <f t="shared" si="107"/>
        <v>146061.38954342052</v>
      </c>
      <c r="AG124" s="3">
        <f t="shared" si="75"/>
        <v>31806849.824220873</v>
      </c>
      <c r="AH124" s="7"/>
      <c r="AI124" s="7"/>
      <c r="AJ124" s="7"/>
      <c r="AK124" s="7"/>
      <c r="AL124" s="3">
        <f t="shared" si="76"/>
        <v>42468432.558033824</v>
      </c>
      <c r="AM124" s="3">
        <f t="shared" si="77"/>
        <v>18048150.804220863</v>
      </c>
      <c r="AN124" s="3">
        <f t="shared" si="78"/>
        <v>19661582.733813044</v>
      </c>
      <c r="AO124" s="3">
        <f t="shared" si="79"/>
        <v>2758699.0199999996</v>
      </c>
      <c r="AP124" s="3">
        <f t="shared" si="80"/>
        <v>32758699.019999996</v>
      </c>
      <c r="AQ124" s="7"/>
      <c r="AR124" s="40">
        <f t="shared" si="108"/>
        <v>-78428.610456579496</v>
      </c>
      <c r="AS124" s="5">
        <f t="shared" si="68"/>
        <v>224490</v>
      </c>
      <c r="AT124" s="5">
        <f t="shared" si="81"/>
        <v>5467.625899280576</v>
      </c>
      <c r="AU124" s="5">
        <f t="shared" si="82"/>
        <v>151529.01544270109</v>
      </c>
      <c r="AV124" s="5">
        <f t="shared" si="83"/>
        <v>2468432.5580338282</v>
      </c>
      <c r="AW124" s="3"/>
      <c r="AX124" s="4">
        <f t="shared" si="84"/>
        <v>3.5808152950082971E-3</v>
      </c>
      <c r="AY124" s="4">
        <f t="shared" si="85"/>
        <v>-4.3267187185396013E-3</v>
      </c>
      <c r="AZ124" s="4">
        <f t="shared" si="86"/>
        <v>2.7816411682892779E-4</v>
      </c>
      <c r="BA124" s="4">
        <f t="shared" si="87"/>
        <v>6.9001216492461086E-3</v>
      </c>
      <c r="BB124" s="3"/>
      <c r="BC124" s="2">
        <f t="shared" si="88"/>
        <v>43745</v>
      </c>
      <c r="BD124" s="22">
        <f t="shared" si="89"/>
        <v>106.17108139508456</v>
      </c>
      <c r="BE124" s="22">
        <f t="shared" si="90"/>
        <v>94.99026739063612</v>
      </c>
      <c r="BF124" s="22">
        <f t="shared" si="91"/>
        <v>103.4820143884897</v>
      </c>
      <c r="BG124" s="22">
        <f t="shared" si="92"/>
        <v>109.19566339999997</v>
      </c>
      <c r="BH124" s="22"/>
      <c r="BI124" s="3">
        <f t="shared" si="93"/>
        <v>45552405.432802558</v>
      </c>
      <c r="BJ124" s="3">
        <f t="shared" si="94"/>
        <v>19608855.82078338</v>
      </c>
      <c r="BK124" s="3">
        <f t="shared" si="95"/>
        <v>19661582.733813044</v>
      </c>
      <c r="BL124" s="3">
        <f t="shared" si="96"/>
        <v>35859140.170000009</v>
      </c>
      <c r="BM124" s="22"/>
      <c r="BN124" s="3">
        <f t="shared" si="97"/>
        <v>-3083972.8747687335</v>
      </c>
      <c r="BO124" s="3">
        <f t="shared" si="98"/>
        <v>-1560705.01656251</v>
      </c>
      <c r="BP124" s="3">
        <f t="shared" si="99"/>
        <v>0</v>
      </c>
      <c r="BQ124" s="3">
        <f t="shared" si="100"/>
        <v>-3100441.1500000004</v>
      </c>
      <c r="BR124" s="3"/>
      <c r="BS124" s="22">
        <f t="shared" si="101"/>
        <v>-6.7701647047335642</v>
      </c>
      <c r="BT124" s="22">
        <f t="shared" si="102"/>
        <v>-7.9591845175806863</v>
      </c>
      <c r="BU124" s="22">
        <f t="shared" si="103"/>
        <v>0</v>
      </c>
      <c r="BV124" s="22">
        <f t="shared" si="104"/>
        <v>-8.6461670171161824</v>
      </c>
      <c r="BW124" s="3"/>
      <c r="BX124" s="7"/>
      <c r="BY124" t="str">
        <f t="shared" si="58"/>
        <v>102019</v>
      </c>
      <c r="CQ124" s="15">
        <v>39204</v>
      </c>
      <c r="CR124" s="16">
        <v>4087.9</v>
      </c>
    </row>
    <row r="125" spans="1:96">
      <c r="A125" s="2">
        <v>43747</v>
      </c>
      <c r="B125" s="2">
        <v>43747</v>
      </c>
      <c r="C125">
        <v>22620</v>
      </c>
      <c r="D125">
        <v>0</v>
      </c>
      <c r="E125">
        <v>22620</v>
      </c>
      <c r="J125" s="3">
        <f t="shared" si="59"/>
        <v>22620</v>
      </c>
      <c r="L125" s="3">
        <f t="shared" si="105"/>
        <v>32781319.019999996</v>
      </c>
      <c r="M125" s="4">
        <f t="shared" si="60"/>
        <v>6.905036120692684E-4</v>
      </c>
      <c r="N125" s="4">
        <f t="shared" si="61"/>
        <v>7.54E-4</v>
      </c>
      <c r="P125" s="3">
        <f t="shared" si="62"/>
        <v>-3077821.1500000004</v>
      </c>
      <c r="Q125" s="3">
        <f t="shared" si="63"/>
        <v>35859140.170000009</v>
      </c>
      <c r="R125" s="6">
        <f t="shared" si="64"/>
        <v>-8.5830868654651282E-2</v>
      </c>
      <c r="S125" s="6">
        <f t="shared" si="65"/>
        <v>-8.2454806583192528E-2</v>
      </c>
      <c r="T125" s="6"/>
      <c r="U125" s="6"/>
      <c r="V125" s="3">
        <f t="shared" si="106"/>
        <v>303170.78168220411</v>
      </c>
      <c r="W125" s="7">
        <f t="shared" si="66"/>
        <v>186.89999999999964</v>
      </c>
      <c r="X125" s="7">
        <f t="shared" si="69"/>
        <v>11313.3</v>
      </c>
      <c r="Y125" s="3">
        <f t="shared" si="70"/>
        <v>28975770.925110143</v>
      </c>
      <c r="Z125" s="3">
        <f t="shared" si="67"/>
        <v>61757089.945110142</v>
      </c>
      <c r="AA125" s="2">
        <f t="shared" si="71"/>
        <v>43747</v>
      </c>
      <c r="AB125" s="7">
        <f t="shared" si="72"/>
        <v>109.27106339999999</v>
      </c>
      <c r="AC125" s="7">
        <f t="shared" si="73"/>
        <v>96.585903083700472</v>
      </c>
      <c r="AD125" s="7">
        <f t="shared" si="74"/>
        <v>102.92848324185024</v>
      </c>
      <c r="AE125" s="7"/>
      <c r="AF125" s="7">
        <f t="shared" si="107"/>
        <v>325790.78168220411</v>
      </c>
      <c r="AG125" s="3">
        <f t="shared" si="75"/>
        <v>32132640.605903078</v>
      </c>
      <c r="AH125" s="7"/>
      <c r="AI125" s="7"/>
      <c r="AJ125" s="7"/>
      <c r="AK125" s="7"/>
      <c r="AL125" s="3">
        <f t="shared" si="76"/>
        <v>42799690.96561531</v>
      </c>
      <c r="AM125" s="3">
        <f t="shared" si="77"/>
        <v>18351321.585903067</v>
      </c>
      <c r="AN125" s="3">
        <f t="shared" si="78"/>
        <v>19667050.359712325</v>
      </c>
      <c r="AO125" s="3">
        <f t="shared" si="79"/>
        <v>2781319.0199999996</v>
      </c>
      <c r="AP125" s="3">
        <f t="shared" si="80"/>
        <v>32781319.019999996</v>
      </c>
      <c r="AQ125" s="7"/>
      <c r="AR125" s="40">
        <f t="shared" si="108"/>
        <v>303170.78168220411</v>
      </c>
      <c r="AS125" s="5">
        <f t="shared" si="68"/>
        <v>22620</v>
      </c>
      <c r="AT125" s="5">
        <f t="shared" si="81"/>
        <v>5467.625899280576</v>
      </c>
      <c r="AU125" s="5">
        <f t="shared" si="82"/>
        <v>331258.4075814847</v>
      </c>
      <c r="AV125" s="5">
        <f t="shared" si="83"/>
        <v>2799690.965615313</v>
      </c>
      <c r="AW125" s="3"/>
      <c r="AX125" s="4">
        <f t="shared" si="84"/>
        <v>7.8001091076016181E-3</v>
      </c>
      <c r="AY125" s="4">
        <f t="shared" si="85"/>
        <v>1.6797886108714393E-2</v>
      </c>
      <c r="AZ125" s="4">
        <f t="shared" si="86"/>
        <v>2.7808676307007656E-4</v>
      </c>
      <c r="BA125" s="4">
        <f t="shared" si="87"/>
        <v>6.905036120692684E-4</v>
      </c>
      <c r="BB125" s="3"/>
      <c r="BC125" s="2">
        <f t="shared" si="88"/>
        <v>43747</v>
      </c>
      <c r="BD125" s="22">
        <f t="shared" si="89"/>
        <v>106.99922741403827</v>
      </c>
      <c r="BE125" s="22">
        <f t="shared" si="90"/>
        <v>96.585903083700359</v>
      </c>
      <c r="BF125" s="22">
        <f t="shared" si="91"/>
        <v>103.51079136690697</v>
      </c>
      <c r="BG125" s="22">
        <f t="shared" si="92"/>
        <v>109.27106339999999</v>
      </c>
      <c r="BH125" s="22"/>
      <c r="BI125" s="3">
        <f t="shared" si="93"/>
        <v>45552405.432802558</v>
      </c>
      <c r="BJ125" s="3">
        <f t="shared" si="94"/>
        <v>19608855.82078338</v>
      </c>
      <c r="BK125" s="3">
        <f t="shared" si="95"/>
        <v>19667050.359712325</v>
      </c>
      <c r="BL125" s="3">
        <f t="shared" si="96"/>
        <v>35859140.170000009</v>
      </c>
      <c r="BM125" s="22"/>
      <c r="BN125" s="3">
        <f t="shared" si="97"/>
        <v>-2752714.4671872486</v>
      </c>
      <c r="BO125" s="3">
        <f t="shared" si="98"/>
        <v>-1257534.2348803058</v>
      </c>
      <c r="BP125" s="3">
        <f t="shared" si="99"/>
        <v>0</v>
      </c>
      <c r="BQ125" s="3">
        <f t="shared" si="100"/>
        <v>-3077821.1500000004</v>
      </c>
      <c r="BR125" s="3"/>
      <c r="BS125" s="22">
        <f t="shared" si="101"/>
        <v>-6.0429618173467574</v>
      </c>
      <c r="BT125" s="22">
        <f t="shared" si="102"/>
        <v>-6.4130933817538107</v>
      </c>
      <c r="BU125" s="22">
        <f t="shared" si="103"/>
        <v>0</v>
      </c>
      <c r="BV125" s="22">
        <f t="shared" si="104"/>
        <v>-8.5830868654651287</v>
      </c>
      <c r="BW125" s="3"/>
      <c r="BX125" s="7"/>
      <c r="BY125" t="str">
        <f t="shared" si="58"/>
        <v>102019</v>
      </c>
      <c r="CQ125" s="15">
        <v>39205</v>
      </c>
      <c r="CR125" s="16">
        <v>4150.8500000000004</v>
      </c>
    </row>
    <row r="126" spans="1:96">
      <c r="A126" s="2">
        <v>43748</v>
      </c>
      <c r="B126" s="2">
        <v>43748</v>
      </c>
      <c r="C126">
        <v>379304.4</v>
      </c>
      <c r="D126">
        <v>0</v>
      </c>
      <c r="E126">
        <v>379304.4</v>
      </c>
      <c r="J126" s="3">
        <f t="shared" si="59"/>
        <v>379304.4</v>
      </c>
      <c r="L126" s="3">
        <f t="shared" si="105"/>
        <v>33160623.419999994</v>
      </c>
      <c r="M126" s="4">
        <f t="shared" si="60"/>
        <v>1.1570748564711051E-2</v>
      </c>
      <c r="N126" s="4">
        <f t="shared" si="61"/>
        <v>1.264348E-2</v>
      </c>
      <c r="P126" s="3">
        <f t="shared" si="62"/>
        <v>-2698516.7500000005</v>
      </c>
      <c r="Q126" s="3">
        <f t="shared" si="63"/>
        <v>35859140.170000009</v>
      </c>
      <c r="R126" s="6">
        <f t="shared" si="64"/>
        <v>-7.5253247490233946E-2</v>
      </c>
      <c r="S126" s="6">
        <f t="shared" si="65"/>
        <v>-7.088405801848148E-2</v>
      </c>
      <c r="T126" s="6"/>
      <c r="U126" s="6"/>
      <c r="V126" s="3">
        <f t="shared" si="106"/>
        <v>-127740.49789980534</v>
      </c>
      <c r="W126" s="7">
        <f t="shared" si="66"/>
        <v>-78.75</v>
      </c>
      <c r="X126" s="7">
        <f t="shared" si="69"/>
        <v>11234.55</v>
      </c>
      <c r="Y126" s="3">
        <f t="shared" si="70"/>
        <v>28774075.40211045</v>
      </c>
      <c r="Z126" s="3">
        <f t="shared" si="67"/>
        <v>61934698.822110444</v>
      </c>
      <c r="AA126" s="2">
        <f t="shared" si="71"/>
        <v>43748</v>
      </c>
      <c r="AB126" s="7">
        <f t="shared" si="72"/>
        <v>110.53541139999999</v>
      </c>
      <c r="AC126" s="7">
        <f t="shared" si="73"/>
        <v>95.913584673701507</v>
      </c>
      <c r="AD126" s="7">
        <f t="shared" si="74"/>
        <v>103.22449803685075</v>
      </c>
      <c r="AE126" s="7"/>
      <c r="AF126" s="7">
        <f t="shared" si="107"/>
        <v>251563.90210019468</v>
      </c>
      <c r="AG126" s="3">
        <f t="shared" si="75"/>
        <v>32384204.508003272</v>
      </c>
      <c r="AH126" s="7"/>
      <c r="AI126" s="7"/>
      <c r="AJ126" s="7"/>
      <c r="AK126" s="7"/>
      <c r="AL126" s="3">
        <f t="shared" si="76"/>
        <v>43056722.493614785</v>
      </c>
      <c r="AM126" s="3">
        <f t="shared" si="77"/>
        <v>18223581.088003263</v>
      </c>
      <c r="AN126" s="3">
        <f t="shared" si="78"/>
        <v>19672517.985611606</v>
      </c>
      <c r="AO126" s="3">
        <f t="shared" si="79"/>
        <v>3160623.4199999995</v>
      </c>
      <c r="AP126" s="3">
        <f t="shared" si="80"/>
        <v>33160623.419999994</v>
      </c>
      <c r="AQ126" s="7"/>
      <c r="AR126" s="40">
        <f t="shared" si="108"/>
        <v>-127740.49789980534</v>
      </c>
      <c r="AS126" s="5">
        <f t="shared" si="68"/>
        <v>379304.4</v>
      </c>
      <c r="AT126" s="5">
        <f t="shared" si="81"/>
        <v>5467.625899280576</v>
      </c>
      <c r="AU126" s="5">
        <f t="shared" si="82"/>
        <v>257031.52799947525</v>
      </c>
      <c r="AV126" s="5">
        <f t="shared" si="83"/>
        <v>3056722.4936147882</v>
      </c>
      <c r="AW126" s="3"/>
      <c r="AX126" s="4">
        <f t="shared" si="84"/>
        <v>6.0054528946475545E-3</v>
      </c>
      <c r="AY126" s="4">
        <f t="shared" si="85"/>
        <v>-6.9608337089973804E-3</v>
      </c>
      <c r="AZ126" s="4">
        <f t="shared" si="86"/>
        <v>2.7800945232137763E-4</v>
      </c>
      <c r="BA126" s="4">
        <f t="shared" si="87"/>
        <v>1.1570748564711051E-2</v>
      </c>
      <c r="BB126" s="3"/>
      <c r="BC126" s="2">
        <f t="shared" si="88"/>
        <v>43748</v>
      </c>
      <c r="BD126" s="22">
        <f t="shared" si="89"/>
        <v>107.64180623403696</v>
      </c>
      <c r="BE126" s="22">
        <f t="shared" si="90"/>
        <v>95.913584673701379</v>
      </c>
      <c r="BF126" s="22">
        <f t="shared" si="91"/>
        <v>103.53956834532426</v>
      </c>
      <c r="BG126" s="22">
        <f t="shared" si="92"/>
        <v>110.53541139999999</v>
      </c>
      <c r="BH126" s="22"/>
      <c r="BI126" s="3">
        <f t="shared" si="93"/>
        <v>45552405.432802558</v>
      </c>
      <c r="BJ126" s="3">
        <f t="shared" si="94"/>
        <v>19608855.82078338</v>
      </c>
      <c r="BK126" s="3">
        <f t="shared" si="95"/>
        <v>19672517.985611606</v>
      </c>
      <c r="BL126" s="3">
        <f t="shared" si="96"/>
        <v>35859140.170000009</v>
      </c>
      <c r="BM126" s="22"/>
      <c r="BN126" s="3">
        <f t="shared" si="97"/>
        <v>-2495682.9391877735</v>
      </c>
      <c r="BO126" s="3">
        <f t="shared" si="98"/>
        <v>-1385274.7327801113</v>
      </c>
      <c r="BP126" s="3">
        <f t="shared" si="99"/>
        <v>0</v>
      </c>
      <c r="BQ126" s="3">
        <f t="shared" si="100"/>
        <v>-2698516.7500000005</v>
      </c>
      <c r="BR126" s="3"/>
      <c r="BS126" s="22">
        <f t="shared" si="101"/>
        <v>-5.4787072504202321</v>
      </c>
      <c r="BT126" s="22">
        <f t="shared" si="102"/>
        <v>-7.0645362760628885</v>
      </c>
      <c r="BU126" s="22">
        <f t="shared" si="103"/>
        <v>0</v>
      </c>
      <c r="BV126" s="22">
        <f t="shared" si="104"/>
        <v>-7.5253247490233948</v>
      </c>
      <c r="BW126" s="3"/>
      <c r="BX126" s="7"/>
      <c r="BY126" t="str">
        <f t="shared" si="58"/>
        <v>102019</v>
      </c>
      <c r="CQ126" s="15">
        <v>39206</v>
      </c>
      <c r="CR126" s="16">
        <v>4117.3500000000004</v>
      </c>
    </row>
    <row r="127" spans="1:96">
      <c r="A127" s="2">
        <v>43749</v>
      </c>
      <c r="B127" s="2">
        <v>43749</v>
      </c>
      <c r="C127">
        <v>115456.75</v>
      </c>
      <c r="D127">
        <v>0</v>
      </c>
      <c r="E127">
        <v>115456.75</v>
      </c>
      <c r="J127" s="3">
        <f t="shared" si="59"/>
        <v>115456.75</v>
      </c>
      <c r="L127" s="3">
        <f t="shared" si="105"/>
        <v>33276080.169999994</v>
      </c>
      <c r="M127" s="4">
        <f t="shared" si="60"/>
        <v>3.4817424430677369E-3</v>
      </c>
      <c r="N127" s="4">
        <f t="shared" si="61"/>
        <v>3.8485583333333333E-3</v>
      </c>
      <c r="P127" s="3">
        <f t="shared" si="62"/>
        <v>-2583060.0000000005</v>
      </c>
      <c r="Q127" s="3">
        <f t="shared" si="63"/>
        <v>35859140.170000009</v>
      </c>
      <c r="R127" s="6">
        <f t="shared" si="64"/>
        <v>-7.2033517472931644E-2</v>
      </c>
      <c r="S127" s="6">
        <f t="shared" si="65"/>
        <v>-6.7402315575413749E-2</v>
      </c>
      <c r="T127" s="6"/>
      <c r="U127" s="6"/>
      <c r="V127" s="3">
        <f t="shared" si="106"/>
        <v>114358.16002458765</v>
      </c>
      <c r="W127" s="7">
        <f t="shared" si="66"/>
        <v>70.5</v>
      </c>
      <c r="X127" s="7">
        <f t="shared" si="69"/>
        <v>11305.05</v>
      </c>
      <c r="Y127" s="3">
        <f t="shared" si="70"/>
        <v>28954640.917938747</v>
      </c>
      <c r="Z127" s="3">
        <f t="shared" si="67"/>
        <v>62230721.087938741</v>
      </c>
      <c r="AA127" s="2">
        <f t="shared" si="71"/>
        <v>43749</v>
      </c>
      <c r="AB127" s="7">
        <f t="shared" si="72"/>
        <v>110.92026723333332</v>
      </c>
      <c r="AC127" s="7">
        <f t="shared" si="73"/>
        <v>96.515469726462484</v>
      </c>
      <c r="AD127" s="7">
        <f t="shared" si="74"/>
        <v>103.7178684798979</v>
      </c>
      <c r="AE127" s="7"/>
      <c r="AF127" s="7">
        <f t="shared" si="107"/>
        <v>229814.91002458765</v>
      </c>
      <c r="AG127" s="3">
        <f t="shared" si="75"/>
        <v>32614019.418027859</v>
      </c>
      <c r="AH127" s="7"/>
      <c r="AI127" s="7"/>
      <c r="AJ127" s="7"/>
      <c r="AK127" s="7"/>
      <c r="AL127" s="3">
        <f t="shared" si="76"/>
        <v>43292005.029538654</v>
      </c>
      <c r="AM127" s="3">
        <f t="shared" si="77"/>
        <v>18337939.24802785</v>
      </c>
      <c r="AN127" s="3">
        <f t="shared" si="78"/>
        <v>19677985.611510888</v>
      </c>
      <c r="AO127" s="3">
        <f t="shared" si="79"/>
        <v>3276080.1699999995</v>
      </c>
      <c r="AP127" s="3">
        <f t="shared" si="80"/>
        <v>33276080.169999994</v>
      </c>
      <c r="AQ127" s="7"/>
      <c r="AR127" s="40">
        <f t="shared" si="108"/>
        <v>114358.16002458765</v>
      </c>
      <c r="AS127" s="5">
        <f t="shared" si="68"/>
        <v>115456.75</v>
      </c>
      <c r="AT127" s="5">
        <f t="shared" si="81"/>
        <v>5467.625899280576</v>
      </c>
      <c r="AU127" s="5">
        <f t="shared" si="82"/>
        <v>235282.53592386821</v>
      </c>
      <c r="AV127" s="5">
        <f t="shared" si="83"/>
        <v>3292005.0295386566</v>
      </c>
      <c r="AW127" s="3"/>
      <c r="AX127" s="4">
        <f t="shared" si="84"/>
        <v>5.4644785366271221E-3</v>
      </c>
      <c r="AY127" s="4">
        <f t="shared" si="85"/>
        <v>6.2752847243547861E-3</v>
      </c>
      <c r="AZ127" s="4">
        <f t="shared" si="86"/>
        <v>2.7793218454696923E-4</v>
      </c>
      <c r="BA127" s="4">
        <f t="shared" si="87"/>
        <v>3.4817424430677369E-3</v>
      </c>
      <c r="BB127" s="3"/>
      <c r="BC127" s="2">
        <f t="shared" si="88"/>
        <v>43749</v>
      </c>
      <c r="BD127" s="22">
        <f t="shared" si="89"/>
        <v>108.23001257384664</v>
      </c>
      <c r="BE127" s="22">
        <f t="shared" si="90"/>
        <v>96.515469726462371</v>
      </c>
      <c r="BF127" s="22">
        <f t="shared" si="91"/>
        <v>103.56834532374151</v>
      </c>
      <c r="BG127" s="22">
        <f t="shared" si="92"/>
        <v>110.92026723333332</v>
      </c>
      <c r="BH127" s="22"/>
      <c r="BI127" s="3">
        <f t="shared" si="93"/>
        <v>45552405.432802558</v>
      </c>
      <c r="BJ127" s="3">
        <f t="shared" si="94"/>
        <v>19608855.82078338</v>
      </c>
      <c r="BK127" s="3">
        <f t="shared" si="95"/>
        <v>19677985.611510888</v>
      </c>
      <c r="BL127" s="3">
        <f t="shared" si="96"/>
        <v>35859140.170000009</v>
      </c>
      <c r="BM127" s="22"/>
      <c r="BN127" s="3">
        <f t="shared" si="97"/>
        <v>-2260400.4032639051</v>
      </c>
      <c r="BO127" s="3">
        <f t="shared" si="98"/>
        <v>-1270916.5727555235</v>
      </c>
      <c r="BP127" s="3">
        <f t="shared" si="99"/>
        <v>0</v>
      </c>
      <c r="BQ127" s="3">
        <f t="shared" si="100"/>
        <v>-2583060.0000000005</v>
      </c>
      <c r="BR127" s="3"/>
      <c r="BS127" s="22">
        <f t="shared" si="101"/>
        <v>-4.9621976749359042</v>
      </c>
      <c r="BT127" s="22">
        <f t="shared" si="102"/>
        <v>-6.4813397802052375</v>
      </c>
      <c r="BU127" s="22">
        <f t="shared" si="103"/>
        <v>0</v>
      </c>
      <c r="BV127" s="22">
        <f t="shared" si="104"/>
        <v>-7.2033517472931647</v>
      </c>
      <c r="BW127" s="3"/>
      <c r="BX127" s="7"/>
      <c r="BY127" t="str">
        <f t="shared" si="58"/>
        <v>102019</v>
      </c>
      <c r="CQ127" s="15">
        <v>39207</v>
      </c>
      <c r="CR127" s="16">
        <v>4117.3500000000004</v>
      </c>
    </row>
    <row r="128" spans="1:96">
      <c r="A128" s="2">
        <v>43752</v>
      </c>
      <c r="B128" s="2">
        <v>43752</v>
      </c>
      <c r="C128">
        <v>167959.5</v>
      </c>
      <c r="D128">
        <v>0</v>
      </c>
      <c r="E128">
        <v>167959.5</v>
      </c>
      <c r="J128" s="3">
        <f t="shared" si="59"/>
        <v>167959.5</v>
      </c>
      <c r="L128" s="3">
        <f t="shared" si="105"/>
        <v>33444039.669999994</v>
      </c>
      <c r="M128" s="4">
        <f t="shared" si="60"/>
        <v>5.0474544820763977E-3</v>
      </c>
      <c r="N128" s="4">
        <f t="shared" si="61"/>
        <v>5.5986500000000002E-3</v>
      </c>
      <c r="P128" s="3">
        <f t="shared" si="62"/>
        <v>-2415100.5000000005</v>
      </c>
      <c r="Q128" s="3">
        <f t="shared" si="63"/>
        <v>35859140.170000009</v>
      </c>
      <c r="R128" s="6">
        <f t="shared" si="64"/>
        <v>-6.7349648891483718E-2</v>
      </c>
      <c r="S128" s="6">
        <f t="shared" si="65"/>
        <v>-6.2354861093337349E-2</v>
      </c>
      <c r="T128" s="6"/>
      <c r="U128" s="6"/>
      <c r="V128" s="3">
        <f t="shared" si="106"/>
        <v>58557.866338831991</v>
      </c>
      <c r="W128" s="7">
        <f t="shared" si="66"/>
        <v>36.100000000000364</v>
      </c>
      <c r="X128" s="7">
        <f t="shared" si="69"/>
        <v>11341.15</v>
      </c>
      <c r="Y128" s="3">
        <f t="shared" si="70"/>
        <v>29047100.7068948</v>
      </c>
      <c r="Z128" s="3">
        <f t="shared" si="67"/>
        <v>62491140.376894794</v>
      </c>
      <c r="AA128" s="2">
        <f t="shared" si="71"/>
        <v>43752</v>
      </c>
      <c r="AB128" s="7">
        <f t="shared" si="72"/>
        <v>111.48013223333331</v>
      </c>
      <c r="AC128" s="7">
        <f t="shared" si="73"/>
        <v>96.823669022982671</v>
      </c>
      <c r="AD128" s="7">
        <f t="shared" si="74"/>
        <v>104.151900628158</v>
      </c>
      <c r="AE128" s="7"/>
      <c r="AF128" s="7">
        <f t="shared" si="107"/>
        <v>226517.36633883198</v>
      </c>
      <c r="AG128" s="3">
        <f t="shared" si="75"/>
        <v>32840536.78436669</v>
      </c>
      <c r="AH128" s="7"/>
      <c r="AI128" s="7"/>
      <c r="AJ128" s="7"/>
      <c r="AK128" s="7"/>
      <c r="AL128" s="3">
        <f t="shared" si="76"/>
        <v>43523990.021776766</v>
      </c>
      <c r="AM128" s="3">
        <f t="shared" si="77"/>
        <v>18396497.11436668</v>
      </c>
      <c r="AN128" s="3">
        <f t="shared" si="78"/>
        <v>19683453.237410169</v>
      </c>
      <c r="AO128" s="3">
        <f t="shared" si="79"/>
        <v>3444039.6699999995</v>
      </c>
      <c r="AP128" s="3">
        <f t="shared" si="80"/>
        <v>33444039.669999994</v>
      </c>
      <c r="AQ128" s="7"/>
      <c r="AR128" s="40">
        <f t="shared" si="108"/>
        <v>58557.866338831991</v>
      </c>
      <c r="AS128" s="5">
        <f t="shared" si="68"/>
        <v>167959.5</v>
      </c>
      <c r="AT128" s="5">
        <f t="shared" si="81"/>
        <v>5467.625899280576</v>
      </c>
      <c r="AU128" s="5">
        <f t="shared" si="82"/>
        <v>231984.99223811255</v>
      </c>
      <c r="AV128" s="5">
        <f t="shared" si="83"/>
        <v>3523990.0217767693</v>
      </c>
      <c r="AW128" s="3"/>
      <c r="AX128" s="4">
        <f t="shared" si="84"/>
        <v>5.3586104889303786E-3</v>
      </c>
      <c r="AY128" s="4">
        <f t="shared" si="85"/>
        <v>3.1932631876904916E-3</v>
      </c>
      <c r="AZ128" s="4">
        <f t="shared" si="86"/>
        <v>2.7785495971102952E-4</v>
      </c>
      <c r="BA128" s="4">
        <f t="shared" si="87"/>
        <v>5.0474544820763977E-3</v>
      </c>
      <c r="BB128" s="3"/>
      <c r="BC128" s="2">
        <f t="shared" si="88"/>
        <v>43752</v>
      </c>
      <c r="BD128" s="22">
        <f t="shared" si="89"/>
        <v>108.80997505444192</v>
      </c>
      <c r="BE128" s="22">
        <f t="shared" si="90"/>
        <v>96.823669022982529</v>
      </c>
      <c r="BF128" s="22">
        <f t="shared" si="91"/>
        <v>103.59712230215878</v>
      </c>
      <c r="BG128" s="22">
        <f t="shared" si="92"/>
        <v>111.48013223333331</v>
      </c>
      <c r="BH128" s="22"/>
      <c r="BI128" s="3">
        <f t="shared" si="93"/>
        <v>45552405.432802558</v>
      </c>
      <c r="BJ128" s="3">
        <f t="shared" si="94"/>
        <v>19608855.82078338</v>
      </c>
      <c r="BK128" s="3">
        <f t="shared" si="95"/>
        <v>19683453.237410169</v>
      </c>
      <c r="BL128" s="3">
        <f t="shared" si="96"/>
        <v>35859140.170000009</v>
      </c>
      <c r="BM128" s="22"/>
      <c r="BN128" s="3">
        <f t="shared" si="97"/>
        <v>-2028415.4110257926</v>
      </c>
      <c r="BO128" s="3">
        <f t="shared" si="98"/>
        <v>-1212358.7064166914</v>
      </c>
      <c r="BP128" s="3">
        <f t="shared" si="99"/>
        <v>0</v>
      </c>
      <c r="BQ128" s="3">
        <f t="shared" si="100"/>
        <v>-2415100.5000000005</v>
      </c>
      <c r="BR128" s="3"/>
      <c r="BS128" s="22">
        <f t="shared" si="101"/>
        <v>-4.4529271105519239</v>
      </c>
      <c r="BT128" s="22">
        <f t="shared" si="102"/>
        <v>-6.1827100851632313</v>
      </c>
      <c r="BU128" s="22">
        <f t="shared" si="103"/>
        <v>0</v>
      </c>
      <c r="BV128" s="22">
        <f t="shared" si="104"/>
        <v>-6.7349648891483715</v>
      </c>
      <c r="BW128" s="3"/>
      <c r="BX128" s="7"/>
      <c r="BY128" t="str">
        <f t="shared" si="58"/>
        <v>102019</v>
      </c>
      <c r="CQ128" s="15">
        <v>39208</v>
      </c>
      <c r="CR128" s="16">
        <v>4117.3500000000004</v>
      </c>
    </row>
    <row r="129" spans="1:96">
      <c r="A129" s="2">
        <v>43753</v>
      </c>
      <c r="B129" s="2">
        <v>43753</v>
      </c>
      <c r="C129">
        <v>8770</v>
      </c>
      <c r="D129">
        <v>0</v>
      </c>
      <c r="E129">
        <v>8770</v>
      </c>
      <c r="J129" s="3">
        <f t="shared" si="59"/>
        <v>8770</v>
      </c>
      <c r="L129" s="3">
        <f t="shared" si="105"/>
        <v>33452809.669999994</v>
      </c>
      <c r="M129" s="4">
        <f t="shared" si="60"/>
        <v>2.6222908735115734E-4</v>
      </c>
      <c r="N129" s="4">
        <f t="shared" si="61"/>
        <v>2.9233333333333336E-4</v>
      </c>
      <c r="P129" s="3">
        <f t="shared" si="62"/>
        <v>-2406330.5000000005</v>
      </c>
      <c r="Q129" s="3">
        <f t="shared" si="63"/>
        <v>35859140.170000009</v>
      </c>
      <c r="R129" s="6">
        <f t="shared" si="64"/>
        <v>-6.7105080841094802E-2</v>
      </c>
      <c r="S129" s="6">
        <f t="shared" si="65"/>
        <v>-6.2092632005986192E-2</v>
      </c>
      <c r="T129" s="6"/>
      <c r="U129" s="6"/>
      <c r="V129" s="3">
        <f t="shared" si="106"/>
        <v>141366.15100911731</v>
      </c>
      <c r="W129" s="7">
        <f t="shared" si="66"/>
        <v>87.149999999999636</v>
      </c>
      <c r="X129" s="7">
        <f t="shared" si="69"/>
        <v>11428.3</v>
      </c>
      <c r="Y129" s="3">
        <f t="shared" si="70"/>
        <v>29270310.419014461</v>
      </c>
      <c r="Z129" s="3">
        <f t="shared" si="67"/>
        <v>62723120.089014456</v>
      </c>
      <c r="AA129" s="2">
        <f t="shared" si="71"/>
        <v>43753</v>
      </c>
      <c r="AB129" s="7">
        <f t="shared" si="72"/>
        <v>111.50936556666665</v>
      </c>
      <c r="AC129" s="7">
        <f t="shared" si="73"/>
        <v>97.567701396714867</v>
      </c>
      <c r="AD129" s="7">
        <f t="shared" si="74"/>
        <v>104.53853348169075</v>
      </c>
      <c r="AE129" s="7"/>
      <c r="AF129" s="7">
        <f t="shared" si="107"/>
        <v>150136.15100911731</v>
      </c>
      <c r="AG129" s="3">
        <f t="shared" si="75"/>
        <v>32990672.935375806</v>
      </c>
      <c r="AH129" s="7"/>
      <c r="AI129" s="7"/>
      <c r="AJ129" s="7"/>
      <c r="AK129" s="7"/>
      <c r="AL129" s="3">
        <f t="shared" si="76"/>
        <v>43679593.798685163</v>
      </c>
      <c r="AM129" s="3">
        <f t="shared" si="77"/>
        <v>18537863.265375797</v>
      </c>
      <c r="AN129" s="3">
        <f t="shared" si="78"/>
        <v>19688920.86330945</v>
      </c>
      <c r="AO129" s="3">
        <f t="shared" si="79"/>
        <v>3452809.6699999995</v>
      </c>
      <c r="AP129" s="3">
        <f t="shared" si="80"/>
        <v>33452809.669999994</v>
      </c>
      <c r="AQ129" s="7"/>
      <c r="AR129" s="40">
        <f t="shared" si="108"/>
        <v>141366.15100911731</v>
      </c>
      <c r="AS129" s="5">
        <f t="shared" si="68"/>
        <v>8770</v>
      </c>
      <c r="AT129" s="5">
        <f t="shared" si="81"/>
        <v>5467.625899280576</v>
      </c>
      <c r="AU129" s="5">
        <f t="shared" si="82"/>
        <v>155603.77690839788</v>
      </c>
      <c r="AV129" s="5">
        <f t="shared" si="83"/>
        <v>3679593.798685167</v>
      </c>
      <c r="AW129" s="3"/>
      <c r="AX129" s="4">
        <f t="shared" si="84"/>
        <v>3.5751266561393656E-3</v>
      </c>
      <c r="AY129" s="4">
        <f t="shared" si="85"/>
        <v>7.6844059023996429E-3</v>
      </c>
      <c r="AZ129" s="4">
        <f t="shared" si="86"/>
        <v>2.7777777777777642E-4</v>
      </c>
      <c r="BA129" s="4">
        <f t="shared" si="87"/>
        <v>2.6222908735115734E-4</v>
      </c>
      <c r="BB129" s="3"/>
      <c r="BC129" s="2">
        <f t="shared" si="88"/>
        <v>43753</v>
      </c>
      <c r="BD129" s="22">
        <f t="shared" si="89"/>
        <v>109.19898449671291</v>
      </c>
      <c r="BE129" s="22">
        <f t="shared" si="90"/>
        <v>97.567701396714725</v>
      </c>
      <c r="BF129" s="22">
        <f t="shared" si="91"/>
        <v>103.62589928057606</v>
      </c>
      <c r="BG129" s="22">
        <f t="shared" si="92"/>
        <v>111.50936556666665</v>
      </c>
      <c r="BH129" s="22"/>
      <c r="BI129" s="3">
        <f t="shared" si="93"/>
        <v>45552405.432802558</v>
      </c>
      <c r="BJ129" s="3">
        <f t="shared" si="94"/>
        <v>19608855.82078338</v>
      </c>
      <c r="BK129" s="3">
        <f t="shared" si="95"/>
        <v>19688920.86330945</v>
      </c>
      <c r="BL129" s="3">
        <f t="shared" si="96"/>
        <v>35859140.170000009</v>
      </c>
      <c r="BM129" s="22"/>
      <c r="BN129" s="3">
        <f t="shared" si="97"/>
        <v>-1872811.6341173947</v>
      </c>
      <c r="BO129" s="3">
        <f t="shared" si="98"/>
        <v>-1070992.5554075742</v>
      </c>
      <c r="BP129" s="3">
        <f t="shared" si="99"/>
        <v>0</v>
      </c>
      <c r="BQ129" s="3">
        <f t="shared" si="100"/>
        <v>-2406330.5000000005</v>
      </c>
      <c r="BR129" s="3"/>
      <c r="BS129" s="22">
        <f t="shared" si="101"/>
        <v>-4.1113342233487673</v>
      </c>
      <c r="BT129" s="22">
        <f t="shared" si="102"/>
        <v>-5.461779948794522</v>
      </c>
      <c r="BU129" s="22">
        <f t="shared" si="103"/>
        <v>0</v>
      </c>
      <c r="BV129" s="22">
        <f t="shared" si="104"/>
        <v>-6.7105080841094802</v>
      </c>
      <c r="BW129" s="3"/>
      <c r="BX129" s="7"/>
      <c r="BY129" t="str">
        <f t="shared" si="58"/>
        <v>102019</v>
      </c>
      <c r="CQ129" s="15">
        <v>39209</v>
      </c>
      <c r="CR129" s="16">
        <v>4111.1499999999996</v>
      </c>
    </row>
    <row r="130" spans="1:96">
      <c r="A130" s="2">
        <v>43754</v>
      </c>
      <c r="B130" s="2">
        <v>43754</v>
      </c>
      <c r="C130">
        <v>279621.07</v>
      </c>
      <c r="D130">
        <v>0</v>
      </c>
      <c r="E130">
        <v>279621.07</v>
      </c>
      <c r="J130" s="3">
        <f t="shared" si="59"/>
        <v>279621.07</v>
      </c>
      <c r="L130" s="3">
        <f t="shared" si="105"/>
        <v>33732430.739999995</v>
      </c>
      <c r="M130" s="4">
        <f t="shared" si="60"/>
        <v>8.3586721940058818E-3</v>
      </c>
      <c r="N130" s="4">
        <f t="shared" si="61"/>
        <v>9.3207023333333333E-3</v>
      </c>
      <c r="P130" s="3">
        <f t="shared" si="62"/>
        <v>-2126709.4300000006</v>
      </c>
      <c r="Q130" s="3">
        <f t="shared" si="63"/>
        <v>35859140.170000009</v>
      </c>
      <c r="R130" s="6">
        <f t="shared" si="64"/>
        <v>-5.9307318020391901E-2</v>
      </c>
      <c r="S130" s="6">
        <f t="shared" si="65"/>
        <v>-5.3733959811980314E-2</v>
      </c>
      <c r="T130" s="6"/>
      <c r="U130" s="6"/>
      <c r="V130" s="3">
        <f t="shared" si="106"/>
        <v>57909.025714579606</v>
      </c>
      <c r="W130" s="7">
        <f t="shared" si="66"/>
        <v>35.700000000000728</v>
      </c>
      <c r="X130" s="7">
        <f t="shared" si="69"/>
        <v>11464</v>
      </c>
      <c r="Y130" s="3">
        <f t="shared" si="70"/>
        <v>29361745.722774327</v>
      </c>
      <c r="Z130" s="3">
        <f t="shared" si="67"/>
        <v>63094176.462774321</v>
      </c>
      <c r="AA130" s="2">
        <f t="shared" si="71"/>
        <v>43754</v>
      </c>
      <c r="AB130" s="7">
        <f t="shared" si="72"/>
        <v>112.44143579999999</v>
      </c>
      <c r="AC130" s="7">
        <f t="shared" si="73"/>
        <v>97.872485742581091</v>
      </c>
      <c r="AD130" s="7">
        <f t="shared" si="74"/>
        <v>105.15696077129053</v>
      </c>
      <c r="AE130" s="7"/>
      <c r="AF130" s="7">
        <f t="shared" si="107"/>
        <v>337530.09571457963</v>
      </c>
      <c r="AG130" s="3">
        <f t="shared" si="75"/>
        <v>33328203.031090386</v>
      </c>
      <c r="AH130" s="7"/>
      <c r="AI130" s="7"/>
      <c r="AJ130" s="7"/>
      <c r="AK130" s="7"/>
      <c r="AL130" s="3">
        <f t="shared" si="76"/>
        <v>44022591.520299025</v>
      </c>
      <c r="AM130" s="3">
        <f t="shared" si="77"/>
        <v>18595772.291090377</v>
      </c>
      <c r="AN130" s="3">
        <f t="shared" si="78"/>
        <v>19694388.489208732</v>
      </c>
      <c r="AO130" s="3">
        <f t="shared" si="79"/>
        <v>3732430.7399999993</v>
      </c>
      <c r="AP130" s="3">
        <f t="shared" si="80"/>
        <v>33732430.739999995</v>
      </c>
      <c r="AQ130" s="7"/>
      <c r="AR130" s="40">
        <f t="shared" si="108"/>
        <v>57909.025714579606</v>
      </c>
      <c r="AS130" s="5">
        <f t="shared" si="68"/>
        <v>279621.07</v>
      </c>
      <c r="AT130" s="5">
        <f t="shared" si="81"/>
        <v>5467.625899280576</v>
      </c>
      <c r="AU130" s="5">
        <f t="shared" si="82"/>
        <v>342997.72161386022</v>
      </c>
      <c r="AV130" s="5">
        <f t="shared" si="83"/>
        <v>4022591.5202990272</v>
      </c>
      <c r="AW130" s="3"/>
      <c r="AX130" s="4">
        <f t="shared" si="84"/>
        <v>7.8525849666712128E-3</v>
      </c>
      <c r="AY130" s="4">
        <f t="shared" si="85"/>
        <v>3.123824190824599E-3</v>
      </c>
      <c r="AZ130" s="4">
        <f t="shared" si="86"/>
        <v>2.777006387114677E-4</v>
      </c>
      <c r="BA130" s="4">
        <f t="shared" si="87"/>
        <v>8.3586721940058818E-3</v>
      </c>
      <c r="BB130" s="3"/>
      <c r="BC130" s="2">
        <f t="shared" si="88"/>
        <v>43754</v>
      </c>
      <c r="BD130" s="22">
        <f t="shared" si="89"/>
        <v>110.05647880074756</v>
      </c>
      <c r="BE130" s="22">
        <f t="shared" si="90"/>
        <v>97.872485742580935</v>
      </c>
      <c r="BF130" s="22">
        <f t="shared" si="91"/>
        <v>103.65467625899332</v>
      </c>
      <c r="BG130" s="22">
        <f t="shared" si="92"/>
        <v>112.44143579999999</v>
      </c>
      <c r="BH130" s="22"/>
      <c r="BI130" s="3">
        <f t="shared" si="93"/>
        <v>45552405.432802558</v>
      </c>
      <c r="BJ130" s="3">
        <f t="shared" si="94"/>
        <v>19608855.82078338</v>
      </c>
      <c r="BK130" s="3">
        <f t="shared" si="95"/>
        <v>19694388.489208732</v>
      </c>
      <c r="BL130" s="3">
        <f t="shared" si="96"/>
        <v>35859140.170000009</v>
      </c>
      <c r="BM130" s="22"/>
      <c r="BN130" s="3">
        <f t="shared" si="97"/>
        <v>-1529813.9125035345</v>
      </c>
      <c r="BO130" s="3">
        <f t="shared" si="98"/>
        <v>-1013083.5296929945</v>
      </c>
      <c r="BP130" s="3">
        <f t="shared" si="99"/>
        <v>0</v>
      </c>
      <c r="BQ130" s="3">
        <f t="shared" si="100"/>
        <v>-2126709.4300000006</v>
      </c>
      <c r="BR130" s="3"/>
      <c r="BS130" s="22">
        <f t="shared" si="101"/>
        <v>-3.3583603279968752</v>
      </c>
      <c r="BT130" s="22">
        <f t="shared" si="102"/>
        <v>-5.1664591700410671</v>
      </c>
      <c r="BU130" s="22">
        <f t="shared" si="103"/>
        <v>0</v>
      </c>
      <c r="BV130" s="22">
        <f t="shared" si="104"/>
        <v>-5.9307318020391904</v>
      </c>
      <c r="BW130" s="3"/>
      <c r="BX130" s="7"/>
      <c r="BY130" t="str">
        <f t="shared" si="58"/>
        <v>102019</v>
      </c>
      <c r="CQ130" s="15">
        <v>39210</v>
      </c>
      <c r="CR130" s="16">
        <v>4077</v>
      </c>
    </row>
    <row r="131" spans="1:96">
      <c r="A131" s="2">
        <v>43755</v>
      </c>
      <c r="B131" s="2">
        <v>43755</v>
      </c>
      <c r="C131">
        <v>218496.6</v>
      </c>
      <c r="D131">
        <v>0</v>
      </c>
      <c r="E131">
        <v>218496.6</v>
      </c>
      <c r="J131" s="3">
        <f t="shared" si="59"/>
        <v>218496.6</v>
      </c>
      <c r="L131" s="3">
        <f t="shared" si="105"/>
        <v>33950927.339999996</v>
      </c>
      <c r="M131" s="4">
        <f t="shared" si="60"/>
        <v>6.4773452492679759E-3</v>
      </c>
      <c r="N131" s="4">
        <f t="shared" si="61"/>
        <v>7.28322E-3</v>
      </c>
      <c r="P131" s="3">
        <f t="shared" si="62"/>
        <v>-1908212.8300000005</v>
      </c>
      <c r="Q131" s="3">
        <f t="shared" si="63"/>
        <v>35859140.170000009</v>
      </c>
      <c r="R131" s="6">
        <f t="shared" si="64"/>
        <v>-5.3214126745750136E-2</v>
      </c>
      <c r="S131" s="6">
        <f t="shared" si="65"/>
        <v>-4.7256614562712337E-2</v>
      </c>
      <c r="T131" s="6"/>
      <c r="U131" s="6"/>
      <c r="V131" s="3">
        <f t="shared" si="106"/>
        <v>198464.1259433807</v>
      </c>
      <c r="W131" s="7">
        <f t="shared" si="66"/>
        <v>122.35000000000036</v>
      </c>
      <c r="X131" s="7">
        <f t="shared" si="69"/>
        <v>11586.35</v>
      </c>
      <c r="Y131" s="3">
        <f t="shared" si="70"/>
        <v>29675110.132158615</v>
      </c>
      <c r="Z131" s="3">
        <f t="shared" si="67"/>
        <v>63626037.472158611</v>
      </c>
      <c r="AA131" s="2">
        <f t="shared" si="71"/>
        <v>43755</v>
      </c>
      <c r="AB131" s="7">
        <f t="shared" si="72"/>
        <v>113.16975779999999</v>
      </c>
      <c r="AC131" s="7">
        <f t="shared" si="73"/>
        <v>98.917033773862045</v>
      </c>
      <c r="AD131" s="7">
        <f t="shared" si="74"/>
        <v>106.04339578693103</v>
      </c>
      <c r="AE131" s="7"/>
      <c r="AF131" s="7">
        <f t="shared" si="107"/>
        <v>416960.72594338073</v>
      </c>
      <c r="AG131" s="3">
        <f t="shared" si="75"/>
        <v>33745163.757033765</v>
      </c>
      <c r="AH131" s="7"/>
      <c r="AI131" s="7"/>
      <c r="AJ131" s="7"/>
      <c r="AK131" s="7"/>
      <c r="AL131" s="3">
        <f t="shared" si="76"/>
        <v>44445019.872141689</v>
      </c>
      <c r="AM131" s="3">
        <f t="shared" si="77"/>
        <v>18794236.417033758</v>
      </c>
      <c r="AN131" s="3">
        <f t="shared" si="78"/>
        <v>19699856.115108013</v>
      </c>
      <c r="AO131" s="3">
        <f t="shared" si="79"/>
        <v>3950927.3399999994</v>
      </c>
      <c r="AP131" s="3">
        <f t="shared" si="80"/>
        <v>33950927.339999996</v>
      </c>
      <c r="AQ131" s="7"/>
      <c r="AR131" s="40">
        <f t="shared" si="108"/>
        <v>198464.1259433807</v>
      </c>
      <c r="AS131" s="5">
        <f t="shared" si="68"/>
        <v>218496.6</v>
      </c>
      <c r="AT131" s="5">
        <f t="shared" si="81"/>
        <v>5467.625899280576</v>
      </c>
      <c r="AU131" s="5">
        <f t="shared" si="82"/>
        <v>422428.35184266133</v>
      </c>
      <c r="AV131" s="5">
        <f t="shared" si="83"/>
        <v>4445019.8721416881</v>
      </c>
      <c r="AW131" s="3"/>
      <c r="AX131" s="4">
        <f t="shared" si="84"/>
        <v>9.5957174999086008E-3</v>
      </c>
      <c r="AY131" s="4">
        <f t="shared" si="85"/>
        <v>1.0672540125610648E-2</v>
      </c>
      <c r="AZ131" s="4">
        <f t="shared" si="86"/>
        <v>2.7762354247640061E-4</v>
      </c>
      <c r="BA131" s="4">
        <f t="shared" si="87"/>
        <v>6.4773452492679759E-3</v>
      </c>
      <c r="BB131" s="3"/>
      <c r="BC131" s="2">
        <f t="shared" si="88"/>
        <v>43755</v>
      </c>
      <c r="BD131" s="22">
        <f t="shared" si="89"/>
        <v>111.11254968035422</v>
      </c>
      <c r="BE131" s="22">
        <f t="shared" si="90"/>
        <v>98.917033773861888</v>
      </c>
      <c r="BF131" s="22">
        <f t="shared" si="91"/>
        <v>103.68345323741059</v>
      </c>
      <c r="BG131" s="22">
        <f t="shared" si="92"/>
        <v>113.16975779999999</v>
      </c>
      <c r="BH131" s="22"/>
      <c r="BI131" s="3">
        <f t="shared" si="93"/>
        <v>45552405.432802558</v>
      </c>
      <c r="BJ131" s="3">
        <f t="shared" si="94"/>
        <v>19608855.82078338</v>
      </c>
      <c r="BK131" s="3">
        <f t="shared" si="95"/>
        <v>19699856.115108013</v>
      </c>
      <c r="BL131" s="3">
        <f t="shared" si="96"/>
        <v>35859140.170000009</v>
      </c>
      <c r="BM131" s="22"/>
      <c r="BN131" s="3">
        <f t="shared" si="97"/>
        <v>-1107385.5606608731</v>
      </c>
      <c r="BO131" s="3">
        <f t="shared" si="98"/>
        <v>-814619.40374961379</v>
      </c>
      <c r="BP131" s="3">
        <f t="shared" si="99"/>
        <v>0</v>
      </c>
      <c r="BQ131" s="3">
        <f t="shared" si="100"/>
        <v>-1908212.8300000005</v>
      </c>
      <c r="BR131" s="3"/>
      <c r="BS131" s="22">
        <f t="shared" si="101"/>
        <v>-2.4310144549763737</v>
      </c>
      <c r="BT131" s="22">
        <f t="shared" si="102"/>
        <v>-4.1543444002795953</v>
      </c>
      <c r="BU131" s="22">
        <f t="shared" si="103"/>
        <v>0</v>
      </c>
      <c r="BV131" s="22">
        <f t="shared" si="104"/>
        <v>-5.3214126745750132</v>
      </c>
      <c r="BW131" s="3"/>
      <c r="BX131" s="7"/>
      <c r="BY131" t="str">
        <f t="shared" ref="BY131:BY194" si="109">+MONTH(BC131)&amp;YEAR(BC131)</f>
        <v>102019</v>
      </c>
      <c r="CQ131" s="15">
        <v>39211</v>
      </c>
      <c r="CR131" s="16">
        <v>4079.3</v>
      </c>
    </row>
    <row r="132" spans="1:96">
      <c r="A132" s="2">
        <v>43756</v>
      </c>
      <c r="B132" s="2">
        <v>43756</v>
      </c>
      <c r="C132">
        <v>-51904</v>
      </c>
      <c r="D132">
        <v>0</v>
      </c>
      <c r="E132">
        <v>-51904</v>
      </c>
      <c r="J132" s="3">
        <f t="shared" ref="J132:J175" si="110">+C132+D132-D131</f>
        <v>-51904</v>
      </c>
      <c r="L132" s="3">
        <f t="shared" si="105"/>
        <v>33899023.339999996</v>
      </c>
      <c r="M132" s="4">
        <f t="shared" ref="M132:M175" si="111">+J132/L131</f>
        <v>-1.5287947654628042E-3</v>
      </c>
      <c r="N132" s="4">
        <f t="shared" ref="N132:N174" si="112">+J132/$L$2</f>
        <v>-1.7301333333333334E-3</v>
      </c>
      <c r="P132" s="3">
        <f t="shared" ref="P132:P174" si="113">+MIN(J132+P131,0)</f>
        <v>-1960116.8300000005</v>
      </c>
      <c r="Q132" s="3">
        <f t="shared" ref="Q132:Q174" si="114">+MAX(L132,Q131)</f>
        <v>35859140.170000009</v>
      </c>
      <c r="R132" s="6">
        <f t="shared" ref="R132:R177" si="115">+P132/Q132</f>
        <v>-5.4661568032795364E-2</v>
      </c>
      <c r="S132" s="6">
        <f t="shared" ref="S132:S178" si="116">+MIN(M132+S131,0)</f>
        <v>-4.8785409328175142E-2</v>
      </c>
      <c r="T132" s="6"/>
      <c r="U132" s="6"/>
      <c r="V132" s="3">
        <f t="shared" si="106"/>
        <v>122468.66782774989</v>
      </c>
      <c r="W132" s="7">
        <f t="shared" ref="W132:W195" si="117">+X132-X131</f>
        <v>75.5</v>
      </c>
      <c r="X132" s="7">
        <f t="shared" si="69"/>
        <v>11661.85</v>
      </c>
      <c r="Y132" s="3">
        <f t="shared" si="70"/>
        <v>29868481.712939274</v>
      </c>
      <c r="Z132" s="3">
        <f t="shared" ref="Z132:Z195" si="118">+Y132+L132</f>
        <v>63767505.052939266</v>
      </c>
      <c r="AA132" s="2">
        <f t="shared" si="71"/>
        <v>43756</v>
      </c>
      <c r="AB132" s="7">
        <f t="shared" si="72"/>
        <v>112.99674446666666</v>
      </c>
      <c r="AC132" s="7">
        <f t="shared" si="73"/>
        <v>99.561605709797576</v>
      </c>
      <c r="AD132" s="7">
        <f t="shared" si="74"/>
        <v>106.27917508823211</v>
      </c>
      <c r="AE132" s="7"/>
      <c r="AF132" s="7">
        <f t="shared" si="107"/>
        <v>70564.667827749887</v>
      </c>
      <c r="AG132" s="3">
        <f t="shared" si="75"/>
        <v>33815728.424861513</v>
      </c>
      <c r="AH132" s="7"/>
      <c r="AI132" s="7"/>
      <c r="AJ132" s="7"/>
      <c r="AK132" s="7"/>
      <c r="AL132" s="3">
        <f t="shared" si="76"/>
        <v>44521052.165868722</v>
      </c>
      <c r="AM132" s="3">
        <f t="shared" si="77"/>
        <v>18916705.08486151</v>
      </c>
      <c r="AN132" s="3">
        <f t="shared" si="78"/>
        <v>19705323.741007295</v>
      </c>
      <c r="AO132" s="3">
        <f t="shared" si="79"/>
        <v>3899023.3399999994</v>
      </c>
      <c r="AP132" s="3">
        <f t="shared" si="80"/>
        <v>33899023.339999996</v>
      </c>
      <c r="AQ132" s="7"/>
      <c r="AR132" s="40">
        <f t="shared" si="108"/>
        <v>122468.66782774989</v>
      </c>
      <c r="AS132" s="5">
        <f t="shared" ref="AS132:AS195" si="119">+J132</f>
        <v>-51904</v>
      </c>
      <c r="AT132" s="5">
        <f t="shared" si="81"/>
        <v>5467.625899280576</v>
      </c>
      <c r="AU132" s="5">
        <f t="shared" si="82"/>
        <v>76032.293727030468</v>
      </c>
      <c r="AV132" s="5">
        <f t="shared" si="83"/>
        <v>4521052.1658687182</v>
      </c>
      <c r="AW132" s="3"/>
      <c r="AX132" s="4">
        <f t="shared" si="84"/>
        <v>1.7107044601568017E-3</v>
      </c>
      <c r="AY132" s="4">
        <f t="shared" si="85"/>
        <v>6.5162885636978049E-3</v>
      </c>
      <c r="AZ132" s="4">
        <f t="shared" si="86"/>
        <v>2.775464890369123E-4</v>
      </c>
      <c r="BA132" s="4">
        <f t="shared" si="87"/>
        <v>-1.5287947654628042E-3</v>
      </c>
      <c r="BB132" s="3"/>
      <c r="BC132" s="2">
        <f t="shared" si="88"/>
        <v>43756</v>
      </c>
      <c r="BD132" s="22">
        <f t="shared" si="89"/>
        <v>111.30263041467181</v>
      </c>
      <c r="BE132" s="22">
        <f t="shared" si="90"/>
        <v>99.561605709797419</v>
      </c>
      <c r="BF132" s="22">
        <f t="shared" si="91"/>
        <v>103.71223021582787</v>
      </c>
      <c r="BG132" s="22">
        <f t="shared" si="92"/>
        <v>112.99674446666666</v>
      </c>
      <c r="BH132" s="22"/>
      <c r="BI132" s="3">
        <f t="shared" si="93"/>
        <v>45552405.432802558</v>
      </c>
      <c r="BJ132" s="3">
        <f t="shared" si="94"/>
        <v>19608855.82078338</v>
      </c>
      <c r="BK132" s="3">
        <f t="shared" si="95"/>
        <v>19705323.741007295</v>
      </c>
      <c r="BL132" s="3">
        <f t="shared" si="96"/>
        <v>35859140.170000009</v>
      </c>
      <c r="BM132" s="22"/>
      <c r="BN132" s="3">
        <f t="shared" si="97"/>
        <v>-1031353.2669338426</v>
      </c>
      <c r="BO132" s="3">
        <f t="shared" si="98"/>
        <v>-692150.73592186393</v>
      </c>
      <c r="BP132" s="3">
        <f t="shared" si="99"/>
        <v>0</v>
      </c>
      <c r="BQ132" s="3">
        <f t="shared" si="100"/>
        <v>-1960116.8300000005</v>
      </c>
      <c r="BR132" s="3"/>
      <c r="BS132" s="22">
        <f t="shared" si="101"/>
        <v>-2.264102756231527</v>
      </c>
      <c r="BT132" s="22">
        <f t="shared" si="102"/>
        <v>-3.5297864508150187</v>
      </c>
      <c r="BU132" s="22">
        <f t="shared" si="103"/>
        <v>0</v>
      </c>
      <c r="BV132" s="22">
        <f t="shared" si="104"/>
        <v>-5.466156803279536</v>
      </c>
      <c r="BW132" s="3"/>
      <c r="BX132" s="7"/>
      <c r="BY132" t="str">
        <f t="shared" si="109"/>
        <v>102019</v>
      </c>
      <c r="CQ132" s="15">
        <v>39212</v>
      </c>
      <c r="CR132" s="16">
        <v>4066.8</v>
      </c>
    </row>
    <row r="133" spans="1:96">
      <c r="A133" s="2">
        <v>43760</v>
      </c>
      <c r="B133" s="2">
        <v>43760</v>
      </c>
      <c r="C133">
        <v>134385.5</v>
      </c>
      <c r="D133">
        <v>0</v>
      </c>
      <c r="E133">
        <v>134385.5</v>
      </c>
      <c r="J133" s="3">
        <f t="shared" si="110"/>
        <v>134385.5</v>
      </c>
      <c r="L133" s="3">
        <f t="shared" si="105"/>
        <v>34033408.839999996</v>
      </c>
      <c r="M133" s="4">
        <f t="shared" si="111"/>
        <v>3.9642882525594324E-3</v>
      </c>
      <c r="N133" s="4">
        <f t="shared" si="112"/>
        <v>4.4795166666666665E-3</v>
      </c>
      <c r="P133" s="3">
        <f t="shared" si="113"/>
        <v>-1825731.3300000005</v>
      </c>
      <c r="Q133" s="3">
        <f t="shared" si="114"/>
        <v>35859140.170000009</v>
      </c>
      <c r="R133" s="6">
        <f t="shared" si="115"/>
        <v>-5.0913973992254821E-2</v>
      </c>
      <c r="S133" s="6">
        <f t="shared" si="116"/>
        <v>-4.4821121075615707E-2</v>
      </c>
      <c r="T133" s="6"/>
      <c r="U133" s="6"/>
      <c r="V133" s="3">
        <f t="shared" si="106"/>
        <v>-119224.46470648499</v>
      </c>
      <c r="W133" s="7">
        <f t="shared" si="117"/>
        <v>-73.5</v>
      </c>
      <c r="X133" s="7">
        <f t="shared" ref="X133:X196" si="120">+VLOOKUP(AA133,$CQ$4:$CR$5981,2,FALSE)</f>
        <v>11588.35</v>
      </c>
      <c r="Y133" s="3">
        <f t="shared" ref="Y133:Y196" si="121">+Y132*(X133/X132)</f>
        <v>29680232.558139563</v>
      </c>
      <c r="Z133" s="3">
        <f t="shared" si="118"/>
        <v>63713641.398139559</v>
      </c>
      <c r="AA133" s="2">
        <f t="shared" ref="AA133:AA196" si="122">+B133</f>
        <v>43760</v>
      </c>
      <c r="AB133" s="7">
        <f t="shared" ref="AB133:AB196" si="123">+L133/$L$3*100</f>
        <v>113.44469613333332</v>
      </c>
      <c r="AC133" s="7">
        <f t="shared" ref="AC133:AC196" si="124">+Y133/$Y$3*100</f>
        <v>98.934108527131869</v>
      </c>
      <c r="AD133" s="7">
        <f t="shared" ref="AD133:AD196" si="125">+Z133/$Z$3*100</f>
        <v>106.1894023302326</v>
      </c>
      <c r="AE133" s="7"/>
      <c r="AF133" s="7">
        <f t="shared" si="107"/>
        <v>15161.035293515015</v>
      </c>
      <c r="AG133" s="3">
        <f t="shared" ref="AG133:AG196" si="126">+AG132+AF133</f>
        <v>33830889.460155025</v>
      </c>
      <c r="AH133" s="7"/>
      <c r="AI133" s="7"/>
      <c r="AJ133" s="7"/>
      <c r="AK133" s="7"/>
      <c r="AL133" s="3">
        <f t="shared" ref="AL133:AL196" si="127">+AL132+AU133</f>
        <v>44541680.827061519</v>
      </c>
      <c r="AM133" s="3">
        <f t="shared" ref="AM133:AM196" si="128">+AM132+AR133</f>
        <v>18797480.620155025</v>
      </c>
      <c r="AN133" s="3">
        <f t="shared" ref="AN133:AN196" si="129">+AN132+AT133</f>
        <v>19710791.366906576</v>
      </c>
      <c r="AO133" s="3">
        <f t="shared" ref="AO133:AO196" si="130">+AO132+AS133</f>
        <v>4033408.8399999994</v>
      </c>
      <c r="AP133" s="3">
        <f t="shared" ref="AP133:AP196" si="131">+AP132+AS133</f>
        <v>34033408.839999996</v>
      </c>
      <c r="AQ133" s="7"/>
      <c r="AR133" s="40">
        <f t="shared" si="108"/>
        <v>-119224.46470648499</v>
      </c>
      <c r="AS133" s="5">
        <f t="shared" si="119"/>
        <v>134385.5</v>
      </c>
      <c r="AT133" s="5">
        <f t="shared" ref="AT133:AT196" si="132">+$AN$3*4*$AT$1/973</f>
        <v>5467.625899280576</v>
      </c>
      <c r="AU133" s="5">
        <f t="shared" ref="AU133:AU196" si="133">+AR133+AS133+AT133</f>
        <v>20628.661192795589</v>
      </c>
      <c r="AV133" s="5">
        <f t="shared" ref="AV133:AV196" si="134">+AU133+AV132</f>
        <v>4541680.8270615134</v>
      </c>
      <c r="AW133" s="3"/>
      <c r="AX133" s="4">
        <f t="shared" ref="AX133:AX196" si="135">+AU133/AL132</f>
        <v>4.6334621913114146E-4</v>
      </c>
      <c r="AY133" s="4">
        <f t="shared" ref="AY133:AY196" si="136">+AR133/AM132</f>
        <v>-6.3026020742849593E-3</v>
      </c>
      <c r="AZ133" s="4">
        <f t="shared" ref="AZ133:AZ196" si="137">+AT133/AN132</f>
        <v>2.7746947835737928E-4</v>
      </c>
      <c r="BA133" s="4">
        <f t="shared" ref="BA133:BA196" si="138">+AS133/AP132</f>
        <v>3.9642882525594324E-3</v>
      </c>
      <c r="BB133" s="3"/>
      <c r="BC133" s="2">
        <f t="shared" ref="BC133:BC196" si="139">+AA133</f>
        <v>43760</v>
      </c>
      <c r="BD133" s="22">
        <f t="shared" ref="BD133:BD196" si="140">+AL133/AL$3*100</f>
        <v>111.3542020676538</v>
      </c>
      <c r="BE133" s="22">
        <f t="shared" ref="BE133:BE196" si="141">+AM133/AM$3*100</f>
        <v>98.934108527131713</v>
      </c>
      <c r="BF133" s="22">
        <f t="shared" ref="BF133:BF196" si="142">+AN133/AN$3*100</f>
        <v>103.74100719424513</v>
      </c>
      <c r="BG133" s="22">
        <f t="shared" ref="BG133:BG196" si="143">+AP133/AP$3*100</f>
        <v>113.44469613333332</v>
      </c>
      <c r="BH133" s="22"/>
      <c r="BI133" s="3">
        <f t="shared" ref="BI133:BI196" si="144">+MAX(BI132,AL133)</f>
        <v>45552405.432802558</v>
      </c>
      <c r="BJ133" s="3">
        <f t="shared" ref="BJ133:BJ196" si="145">+MAX(BJ132,AM133)</f>
        <v>19608855.82078338</v>
      </c>
      <c r="BK133" s="3">
        <f t="shared" ref="BK133:BK196" si="146">+MAX(BK132,AN133)</f>
        <v>19710791.366906576</v>
      </c>
      <c r="BL133" s="3">
        <f t="shared" ref="BL133:BL196" si="147">+MAX(BL132,AP133)</f>
        <v>35859140.170000009</v>
      </c>
      <c r="BM133" s="22"/>
      <c r="BN133" s="3">
        <f t="shared" ref="BN133:BN196" si="148">+MIN(AU133+BN132,0)</f>
        <v>-1010724.605741047</v>
      </c>
      <c r="BO133" s="3">
        <f t="shared" ref="BO133:BO196" si="149">+MIN(AR133+BO132,0)</f>
        <v>-811375.20062834886</v>
      </c>
      <c r="BP133" s="3">
        <f t="shared" ref="BP133:BP196" si="150">+MIN(AT133+BP132,0)</f>
        <v>0</v>
      </c>
      <c r="BQ133" s="3">
        <f t="shared" ref="BQ133:BQ196" si="151">+MIN(AS133+BQ132,0)</f>
        <v>-1825731.3300000005</v>
      </c>
      <c r="BR133" s="3"/>
      <c r="BS133" s="22">
        <f t="shared" ref="BS133:BS196" si="152">+BN133/BI133*100</f>
        <v>-2.2188171977702371</v>
      </c>
      <c r="BT133" s="22">
        <f t="shared" ref="BT133:BT196" si="153">+BO133/BJ133*100</f>
        <v>-4.1377998188368244</v>
      </c>
      <c r="BU133" s="22">
        <f t="shared" ref="BU133:BU196" si="154">+BP133/BK133*100</f>
        <v>0</v>
      </c>
      <c r="BV133" s="22">
        <f t="shared" ref="BV133:BV196" si="155">+BQ133/BL133*100</f>
        <v>-5.0913973992254817</v>
      </c>
      <c r="BW133" s="3"/>
      <c r="BX133" s="7"/>
      <c r="BY133" t="str">
        <f t="shared" si="109"/>
        <v>102019</v>
      </c>
      <c r="CQ133" s="15">
        <v>39213</v>
      </c>
      <c r="CR133" s="16">
        <v>4076.65</v>
      </c>
    </row>
    <row r="134" spans="1:96">
      <c r="A134" s="2">
        <v>43761</v>
      </c>
      <c r="B134" s="2">
        <v>43761</v>
      </c>
      <c r="C134">
        <v>144565</v>
      </c>
      <c r="D134">
        <v>0</v>
      </c>
      <c r="E134">
        <v>144565</v>
      </c>
      <c r="J134" s="3">
        <f t="shared" si="110"/>
        <v>144565</v>
      </c>
      <c r="L134" s="3">
        <f t="shared" ref="L134:L197" si="156">+L133+J134</f>
        <v>34177973.839999996</v>
      </c>
      <c r="M134" s="4">
        <f t="shared" si="111"/>
        <v>4.2477378824918206E-3</v>
      </c>
      <c r="N134" s="4">
        <f t="shared" si="112"/>
        <v>4.818833333333333E-3</v>
      </c>
      <c r="P134" s="3">
        <f t="shared" si="113"/>
        <v>-1681166.3300000005</v>
      </c>
      <c r="Q134" s="3">
        <f t="shared" si="114"/>
        <v>35859140.170000009</v>
      </c>
      <c r="R134" s="6">
        <f t="shared" si="115"/>
        <v>-4.6882505325838104E-2</v>
      </c>
      <c r="S134" s="6">
        <f t="shared" si="116"/>
        <v>-4.0573383193123883E-2</v>
      </c>
      <c r="T134" s="6"/>
      <c r="U134" s="6"/>
      <c r="V134" s="3">
        <f t="shared" ref="V134:V197" si="157">+$U$4*W134</f>
        <v>25548.099579961068</v>
      </c>
      <c r="W134" s="7">
        <f t="shared" si="117"/>
        <v>15.75</v>
      </c>
      <c r="X134" s="7">
        <f t="shared" si="120"/>
        <v>11604.1</v>
      </c>
      <c r="Y134" s="3">
        <f t="shared" si="121"/>
        <v>29720571.6627395</v>
      </c>
      <c r="Z134" s="3">
        <f t="shared" si="118"/>
        <v>63898545.502739497</v>
      </c>
      <c r="AA134" s="2">
        <f t="shared" si="122"/>
        <v>43761</v>
      </c>
      <c r="AB134" s="7">
        <f t="shared" si="123"/>
        <v>113.92657946666664</v>
      </c>
      <c r="AC134" s="7">
        <f t="shared" si="124"/>
        <v>99.068572209131673</v>
      </c>
      <c r="AD134" s="7">
        <f t="shared" si="125"/>
        <v>106.49757583789916</v>
      </c>
      <c r="AE134" s="7"/>
      <c r="AF134" s="7">
        <f t="shared" ref="AF134:AF197" si="158">+J134+V134</f>
        <v>170113.09957996107</v>
      </c>
      <c r="AG134" s="3">
        <f t="shared" si="126"/>
        <v>34001002.559734985</v>
      </c>
      <c r="AH134" s="7"/>
      <c r="AI134" s="7"/>
      <c r="AJ134" s="7"/>
      <c r="AK134" s="7"/>
      <c r="AL134" s="3">
        <f t="shared" si="127"/>
        <v>44717261.552540764</v>
      </c>
      <c r="AM134" s="3">
        <f t="shared" si="128"/>
        <v>18823028.719734985</v>
      </c>
      <c r="AN134" s="3">
        <f t="shared" si="129"/>
        <v>19716258.992805857</v>
      </c>
      <c r="AO134" s="3">
        <f t="shared" si="130"/>
        <v>4177973.8399999994</v>
      </c>
      <c r="AP134" s="3">
        <f t="shared" si="131"/>
        <v>34177973.839999996</v>
      </c>
      <c r="AQ134" s="7"/>
      <c r="AR134" s="40">
        <f t="shared" ref="AR134:AR197" si="159">+V134</f>
        <v>25548.099579961068</v>
      </c>
      <c r="AS134" s="5">
        <f t="shared" si="119"/>
        <v>144565</v>
      </c>
      <c r="AT134" s="5">
        <f t="shared" si="132"/>
        <v>5467.625899280576</v>
      </c>
      <c r="AU134" s="5">
        <f t="shared" si="133"/>
        <v>175580.72547924164</v>
      </c>
      <c r="AV134" s="5">
        <f t="shared" si="134"/>
        <v>4717261.5525407549</v>
      </c>
      <c r="AW134" s="3"/>
      <c r="AX134" s="4">
        <f t="shared" si="135"/>
        <v>3.9419420690690841E-3</v>
      </c>
      <c r="AY134" s="4">
        <f t="shared" si="136"/>
        <v>1.3591236025836302E-3</v>
      </c>
      <c r="AZ134" s="4">
        <f t="shared" si="137"/>
        <v>2.7739251040221773E-4</v>
      </c>
      <c r="BA134" s="4">
        <f t="shared" si="138"/>
        <v>4.2477378824918206E-3</v>
      </c>
      <c r="BB134" s="3"/>
      <c r="BC134" s="2">
        <f t="shared" si="139"/>
        <v>43761</v>
      </c>
      <c r="BD134" s="22">
        <f t="shared" si="140"/>
        <v>111.79315388135191</v>
      </c>
      <c r="BE134" s="22">
        <f t="shared" si="141"/>
        <v>99.068572209131503</v>
      </c>
      <c r="BF134" s="22">
        <f t="shared" si="142"/>
        <v>103.76978417266241</v>
      </c>
      <c r="BG134" s="22">
        <f t="shared" si="143"/>
        <v>113.92657946666664</v>
      </c>
      <c r="BH134" s="22"/>
      <c r="BI134" s="3">
        <f t="shared" si="144"/>
        <v>45552405.432802558</v>
      </c>
      <c r="BJ134" s="3">
        <f t="shared" si="145"/>
        <v>19608855.82078338</v>
      </c>
      <c r="BK134" s="3">
        <f t="shared" si="146"/>
        <v>19716258.992805857</v>
      </c>
      <c r="BL134" s="3">
        <f t="shared" si="147"/>
        <v>35859140.170000009</v>
      </c>
      <c r="BM134" s="22"/>
      <c r="BN134" s="3">
        <f t="shared" si="148"/>
        <v>-835143.88026180537</v>
      </c>
      <c r="BO134" s="3">
        <f t="shared" si="149"/>
        <v>-785827.10104838782</v>
      </c>
      <c r="BP134" s="3">
        <f t="shared" si="150"/>
        <v>0</v>
      </c>
      <c r="BQ134" s="3">
        <f t="shared" si="151"/>
        <v>-1681166.3300000005</v>
      </c>
      <c r="BR134" s="3"/>
      <c r="BS134" s="22">
        <f t="shared" si="152"/>
        <v>-1.8333694397187932</v>
      </c>
      <c r="BT134" s="22">
        <f t="shared" si="153"/>
        <v>-4.0075112399750088</v>
      </c>
      <c r="BU134" s="22">
        <f t="shared" si="154"/>
        <v>0</v>
      </c>
      <c r="BV134" s="22">
        <f t="shared" si="155"/>
        <v>-4.6882505325838109</v>
      </c>
      <c r="BW134" s="3"/>
      <c r="BX134" s="7"/>
      <c r="BY134" t="str">
        <f t="shared" si="109"/>
        <v>102019</v>
      </c>
      <c r="CQ134" s="15">
        <v>39214</v>
      </c>
      <c r="CR134" s="16">
        <v>4076.65</v>
      </c>
    </row>
    <row r="135" spans="1:96">
      <c r="A135" s="2">
        <v>43762</v>
      </c>
      <c r="B135" s="2">
        <v>43762</v>
      </c>
      <c r="C135">
        <v>331639.59999999998</v>
      </c>
      <c r="D135">
        <v>0</v>
      </c>
      <c r="E135">
        <v>331639.59999999998</v>
      </c>
      <c r="J135" s="3">
        <f t="shared" si="110"/>
        <v>331639.59999999998</v>
      </c>
      <c r="L135" s="3">
        <f t="shared" si="156"/>
        <v>34509613.439999998</v>
      </c>
      <c r="M135" s="4">
        <f t="shared" si="111"/>
        <v>9.7033136473370311E-3</v>
      </c>
      <c r="N135" s="4">
        <f t="shared" si="112"/>
        <v>1.1054653333333333E-2</v>
      </c>
      <c r="P135" s="3">
        <f t="shared" si="113"/>
        <v>-1349526.7300000004</v>
      </c>
      <c r="Q135" s="3">
        <f t="shared" si="114"/>
        <v>35859140.170000009</v>
      </c>
      <c r="R135" s="6">
        <f t="shared" si="115"/>
        <v>-3.763410733225063E-2</v>
      </c>
      <c r="S135" s="6">
        <f t="shared" si="116"/>
        <v>-3.0870069545786853E-2</v>
      </c>
      <c r="T135" s="6"/>
      <c r="U135" s="6"/>
      <c r="V135" s="3">
        <f t="shared" si="157"/>
        <v>-34875.18355359765</v>
      </c>
      <c r="W135" s="7">
        <f t="shared" si="117"/>
        <v>-21.5</v>
      </c>
      <c r="X135" s="7">
        <f t="shared" si="120"/>
        <v>11582.6</v>
      </c>
      <c r="Y135" s="3">
        <f t="shared" si="121"/>
        <v>29665505.583444346</v>
      </c>
      <c r="Z135" s="3">
        <f t="shared" si="118"/>
        <v>64175119.02344434</v>
      </c>
      <c r="AA135" s="2">
        <f t="shared" si="122"/>
        <v>43762</v>
      </c>
      <c r="AB135" s="7">
        <f t="shared" si="123"/>
        <v>115.03204479999999</v>
      </c>
      <c r="AC135" s="7">
        <f t="shared" si="124"/>
        <v>98.885018611481158</v>
      </c>
      <c r="AD135" s="7">
        <f t="shared" si="125"/>
        <v>106.95853170574057</v>
      </c>
      <c r="AE135" s="7"/>
      <c r="AF135" s="7">
        <f t="shared" si="158"/>
        <v>296764.41644640232</v>
      </c>
      <c r="AG135" s="3">
        <f t="shared" si="126"/>
        <v>34297766.976181388</v>
      </c>
      <c r="AH135" s="7"/>
      <c r="AI135" s="7"/>
      <c r="AJ135" s="7"/>
      <c r="AK135" s="7"/>
      <c r="AL135" s="3">
        <f t="shared" si="127"/>
        <v>45019493.594886445</v>
      </c>
      <c r="AM135" s="3">
        <f t="shared" si="128"/>
        <v>18788153.536181387</v>
      </c>
      <c r="AN135" s="3">
        <f t="shared" si="129"/>
        <v>19721726.618705139</v>
      </c>
      <c r="AO135" s="3">
        <f t="shared" si="130"/>
        <v>4509613.4399999995</v>
      </c>
      <c r="AP135" s="3">
        <f t="shared" si="131"/>
        <v>34509613.439999998</v>
      </c>
      <c r="AQ135" s="7"/>
      <c r="AR135" s="40">
        <f t="shared" si="159"/>
        <v>-34875.18355359765</v>
      </c>
      <c r="AS135" s="5">
        <f t="shared" si="119"/>
        <v>331639.59999999998</v>
      </c>
      <c r="AT135" s="5">
        <f t="shared" si="132"/>
        <v>5467.625899280576</v>
      </c>
      <c r="AU135" s="5">
        <f t="shared" si="133"/>
        <v>302232.04234568292</v>
      </c>
      <c r="AV135" s="5">
        <f t="shared" si="134"/>
        <v>5019493.594886438</v>
      </c>
      <c r="AW135" s="3"/>
      <c r="AX135" s="4">
        <f t="shared" si="135"/>
        <v>6.758733246457275E-3</v>
      </c>
      <c r="AY135" s="4">
        <f t="shared" si="136"/>
        <v>-1.8527934092260508E-3</v>
      </c>
      <c r="AZ135" s="4">
        <f t="shared" si="137"/>
        <v>2.7731558513588325E-4</v>
      </c>
      <c r="BA135" s="4">
        <f t="shared" si="138"/>
        <v>9.7033136473370311E-3</v>
      </c>
      <c r="BB135" s="3"/>
      <c r="BC135" s="2">
        <f t="shared" si="139"/>
        <v>43762</v>
      </c>
      <c r="BD135" s="22">
        <f t="shared" si="140"/>
        <v>112.54873398721612</v>
      </c>
      <c r="BE135" s="22">
        <f t="shared" si="141"/>
        <v>98.885018611480973</v>
      </c>
      <c r="BF135" s="22">
        <f t="shared" si="142"/>
        <v>103.79856115107968</v>
      </c>
      <c r="BG135" s="22">
        <f t="shared" si="143"/>
        <v>115.03204479999999</v>
      </c>
      <c r="BH135" s="22"/>
      <c r="BI135" s="3">
        <f t="shared" si="144"/>
        <v>45552405.432802558</v>
      </c>
      <c r="BJ135" s="3">
        <f t="shared" si="145"/>
        <v>19608855.82078338</v>
      </c>
      <c r="BK135" s="3">
        <f t="shared" si="146"/>
        <v>19721726.618705139</v>
      </c>
      <c r="BL135" s="3">
        <f t="shared" si="147"/>
        <v>35859140.170000009</v>
      </c>
      <c r="BM135" s="22"/>
      <c r="BN135" s="3">
        <f t="shared" si="148"/>
        <v>-532911.83791612252</v>
      </c>
      <c r="BO135" s="3">
        <f t="shared" si="149"/>
        <v>-820702.28460198548</v>
      </c>
      <c r="BP135" s="3">
        <f t="shared" si="150"/>
        <v>0</v>
      </c>
      <c r="BQ135" s="3">
        <f t="shared" si="151"/>
        <v>-1349526.7300000004</v>
      </c>
      <c r="BR135" s="3"/>
      <c r="BS135" s="22">
        <f t="shared" si="152"/>
        <v>-1.1698873700583319</v>
      </c>
      <c r="BT135" s="22">
        <f t="shared" si="153"/>
        <v>-4.1853654904847897</v>
      </c>
      <c r="BU135" s="22">
        <f t="shared" si="154"/>
        <v>0</v>
      </c>
      <c r="BV135" s="22">
        <f t="shared" si="155"/>
        <v>-3.7634107332250628</v>
      </c>
      <c r="BW135" s="3"/>
      <c r="BX135" s="7"/>
      <c r="BY135" t="str">
        <f t="shared" si="109"/>
        <v>102019</v>
      </c>
      <c r="CQ135" s="15">
        <v>39215</v>
      </c>
      <c r="CR135" s="16">
        <v>4076.65</v>
      </c>
    </row>
    <row r="136" spans="1:96">
      <c r="A136" s="2">
        <v>43763</v>
      </c>
      <c r="B136" s="2">
        <v>43763</v>
      </c>
      <c r="C136">
        <v>421563</v>
      </c>
      <c r="D136">
        <v>0</v>
      </c>
      <c r="E136">
        <v>421563</v>
      </c>
      <c r="J136" s="3">
        <f t="shared" si="110"/>
        <v>421563</v>
      </c>
      <c r="L136" s="3">
        <f t="shared" si="156"/>
        <v>34931176.439999998</v>
      </c>
      <c r="M136" s="4">
        <f t="shared" si="111"/>
        <v>1.2215813449575402E-2</v>
      </c>
      <c r="N136" s="4">
        <f t="shared" si="112"/>
        <v>1.40521E-2</v>
      </c>
      <c r="P136" s="3">
        <f t="shared" si="113"/>
        <v>-927963.73000000045</v>
      </c>
      <c r="Q136" s="3">
        <f t="shared" si="114"/>
        <v>35859140.170000009</v>
      </c>
      <c r="R136" s="6">
        <f t="shared" si="115"/>
        <v>-2.5878025117187304E-2</v>
      </c>
      <c r="S136" s="6">
        <f t="shared" si="116"/>
        <v>-1.865425609621145E-2</v>
      </c>
      <c r="T136" s="6"/>
      <c r="U136" s="6"/>
      <c r="V136" s="3">
        <f t="shared" si="157"/>
        <v>2108.732028821003</v>
      </c>
      <c r="W136" s="7">
        <f t="shared" si="117"/>
        <v>1.2999999999992724</v>
      </c>
      <c r="X136" s="7">
        <f t="shared" si="120"/>
        <v>11583.9</v>
      </c>
      <c r="Y136" s="3">
        <f t="shared" si="121"/>
        <v>29668835.160331957</v>
      </c>
      <c r="Z136" s="3">
        <f t="shared" si="118"/>
        <v>64600011.600331955</v>
      </c>
      <c r="AA136" s="2">
        <f t="shared" si="122"/>
        <v>43763</v>
      </c>
      <c r="AB136" s="7">
        <f t="shared" si="123"/>
        <v>116.43725480000001</v>
      </c>
      <c r="AC136" s="7">
        <f t="shared" si="124"/>
        <v>98.89611720110652</v>
      </c>
      <c r="AD136" s="7">
        <f t="shared" si="125"/>
        <v>107.66668600055324</v>
      </c>
      <c r="AE136" s="7"/>
      <c r="AF136" s="7">
        <f t="shared" si="158"/>
        <v>423671.73202882102</v>
      </c>
      <c r="AG136" s="3">
        <f t="shared" si="126"/>
        <v>34721438.708210208</v>
      </c>
      <c r="AH136" s="7"/>
      <c r="AI136" s="7"/>
      <c r="AJ136" s="7"/>
      <c r="AK136" s="7"/>
      <c r="AL136" s="3">
        <f t="shared" si="127"/>
        <v>45448632.952814549</v>
      </c>
      <c r="AM136" s="3">
        <f t="shared" si="128"/>
        <v>18790262.268210206</v>
      </c>
      <c r="AN136" s="3">
        <f t="shared" si="129"/>
        <v>19727194.24460442</v>
      </c>
      <c r="AO136" s="3">
        <f t="shared" si="130"/>
        <v>4931176.4399999995</v>
      </c>
      <c r="AP136" s="3">
        <f t="shared" si="131"/>
        <v>34931176.439999998</v>
      </c>
      <c r="AQ136" s="7"/>
      <c r="AR136" s="40">
        <f t="shared" si="159"/>
        <v>2108.732028821003</v>
      </c>
      <c r="AS136" s="5">
        <f t="shared" si="119"/>
        <v>421563</v>
      </c>
      <c r="AT136" s="5">
        <f t="shared" si="132"/>
        <v>5467.625899280576</v>
      </c>
      <c r="AU136" s="5">
        <f t="shared" si="133"/>
        <v>429139.35792810161</v>
      </c>
      <c r="AV136" s="5">
        <f t="shared" si="134"/>
        <v>5448632.9528145399</v>
      </c>
      <c r="AW136" s="3"/>
      <c r="AX136" s="4">
        <f t="shared" si="135"/>
        <v>9.5323008692582353E-3</v>
      </c>
      <c r="AY136" s="4">
        <f t="shared" si="136"/>
        <v>1.1223732149942787E-4</v>
      </c>
      <c r="AZ136" s="4">
        <f t="shared" si="137"/>
        <v>2.7723870252287079E-4</v>
      </c>
      <c r="BA136" s="4">
        <f t="shared" si="138"/>
        <v>1.2215813449575402E-2</v>
      </c>
      <c r="BB136" s="3"/>
      <c r="BC136" s="2">
        <f t="shared" si="139"/>
        <v>43763</v>
      </c>
      <c r="BD136" s="22">
        <f t="shared" si="140"/>
        <v>113.62158238203637</v>
      </c>
      <c r="BE136" s="22">
        <f t="shared" si="141"/>
        <v>98.89611720110635</v>
      </c>
      <c r="BF136" s="22">
        <f t="shared" si="142"/>
        <v>103.82733812949694</v>
      </c>
      <c r="BG136" s="22">
        <f t="shared" si="143"/>
        <v>116.43725480000001</v>
      </c>
      <c r="BH136" s="22"/>
      <c r="BI136" s="3">
        <f t="shared" si="144"/>
        <v>45552405.432802558</v>
      </c>
      <c r="BJ136" s="3">
        <f t="shared" si="145"/>
        <v>19608855.82078338</v>
      </c>
      <c r="BK136" s="3">
        <f t="shared" si="146"/>
        <v>19727194.24460442</v>
      </c>
      <c r="BL136" s="3">
        <f t="shared" si="147"/>
        <v>35859140.170000009</v>
      </c>
      <c r="BM136" s="22"/>
      <c r="BN136" s="3">
        <f t="shared" si="148"/>
        <v>-103772.4799880209</v>
      </c>
      <c r="BO136" s="3">
        <f t="shared" si="149"/>
        <v>-818593.55257316446</v>
      </c>
      <c r="BP136" s="3">
        <f t="shared" si="150"/>
        <v>0</v>
      </c>
      <c r="BQ136" s="3">
        <f t="shared" si="151"/>
        <v>-927963.73000000045</v>
      </c>
      <c r="BR136" s="3"/>
      <c r="BS136" s="22">
        <f t="shared" si="152"/>
        <v>-0.22780900152704936</v>
      </c>
      <c r="BT136" s="22">
        <f t="shared" si="153"/>
        <v>-4.1746115125469947</v>
      </c>
      <c r="BU136" s="22">
        <f t="shared" si="154"/>
        <v>0</v>
      </c>
      <c r="BV136" s="22">
        <f t="shared" si="155"/>
        <v>-2.5878025117187304</v>
      </c>
      <c r="BW136" s="3"/>
      <c r="BX136" s="7"/>
      <c r="BY136" t="str">
        <f t="shared" si="109"/>
        <v>102019</v>
      </c>
      <c r="CQ136" s="15">
        <v>39216</v>
      </c>
      <c r="CR136" s="16">
        <v>4134.3</v>
      </c>
    </row>
    <row r="137" spans="1:96">
      <c r="A137" s="2">
        <v>43767</v>
      </c>
      <c r="B137" s="2">
        <v>43767</v>
      </c>
      <c r="C137">
        <v>-297967</v>
      </c>
      <c r="D137">
        <v>0</v>
      </c>
      <c r="E137">
        <v>-297967</v>
      </c>
      <c r="J137" s="3">
        <f t="shared" si="110"/>
        <v>-297967</v>
      </c>
      <c r="L137" s="3">
        <f t="shared" si="156"/>
        <v>34633209.439999998</v>
      </c>
      <c r="M137" s="4">
        <f t="shared" si="111"/>
        <v>-8.5301163707385292E-3</v>
      </c>
      <c r="N137" s="4">
        <f t="shared" si="112"/>
        <v>-9.9322333333333335E-3</v>
      </c>
      <c r="P137" s="3">
        <f t="shared" si="113"/>
        <v>-1225930.7300000004</v>
      </c>
      <c r="Q137" s="3">
        <f t="shared" si="114"/>
        <v>35859140.170000009</v>
      </c>
      <c r="R137" s="6">
        <f t="shared" si="115"/>
        <v>-3.4187398922231327E-2</v>
      </c>
      <c r="S137" s="6">
        <f t="shared" si="116"/>
        <v>-2.7184372466949977E-2</v>
      </c>
      <c r="T137" s="6"/>
      <c r="U137" s="6"/>
      <c r="V137" s="3">
        <f t="shared" si="157"/>
        <v>329205.51173035667</v>
      </c>
      <c r="W137" s="7">
        <f t="shared" si="117"/>
        <v>202.95000000000073</v>
      </c>
      <c r="X137" s="7">
        <f t="shared" si="120"/>
        <v>11786.85</v>
      </c>
      <c r="Y137" s="3">
        <f t="shared" si="121"/>
        <v>30188633.336748313</v>
      </c>
      <c r="Z137" s="3">
        <f t="shared" si="118"/>
        <v>64821842.776748314</v>
      </c>
      <c r="AA137" s="2">
        <f t="shared" si="122"/>
        <v>43767</v>
      </c>
      <c r="AB137" s="7">
        <f t="shared" si="123"/>
        <v>115.44403146666666</v>
      </c>
      <c r="AC137" s="7">
        <f t="shared" si="124"/>
        <v>100.62877778916103</v>
      </c>
      <c r="AD137" s="7">
        <f t="shared" si="125"/>
        <v>108.03640462791387</v>
      </c>
      <c r="AE137" s="7"/>
      <c r="AF137" s="7">
        <f t="shared" si="158"/>
        <v>31238.511730356666</v>
      </c>
      <c r="AG137" s="3">
        <f t="shared" si="126"/>
        <v>34752677.219940566</v>
      </c>
      <c r="AH137" s="7"/>
      <c r="AI137" s="7"/>
      <c r="AJ137" s="7"/>
      <c r="AK137" s="7"/>
      <c r="AL137" s="3">
        <f t="shared" si="127"/>
        <v>45485339.090444185</v>
      </c>
      <c r="AM137" s="3">
        <f t="shared" si="128"/>
        <v>19119467.779940564</v>
      </c>
      <c r="AN137" s="3">
        <f t="shared" si="129"/>
        <v>19732661.870503701</v>
      </c>
      <c r="AO137" s="3">
        <f t="shared" si="130"/>
        <v>4633209.4399999995</v>
      </c>
      <c r="AP137" s="3">
        <f t="shared" si="131"/>
        <v>34633209.439999998</v>
      </c>
      <c r="AQ137" s="7"/>
      <c r="AR137" s="40">
        <f t="shared" si="159"/>
        <v>329205.51173035667</v>
      </c>
      <c r="AS137" s="5">
        <f t="shared" si="119"/>
        <v>-297967</v>
      </c>
      <c r="AT137" s="5">
        <f t="shared" si="132"/>
        <v>5467.625899280576</v>
      </c>
      <c r="AU137" s="5">
        <f t="shared" si="133"/>
        <v>36706.13762963724</v>
      </c>
      <c r="AV137" s="5">
        <f t="shared" si="134"/>
        <v>5485339.0904441774</v>
      </c>
      <c r="AW137" s="3"/>
      <c r="AX137" s="4">
        <f t="shared" si="135"/>
        <v>8.0764008166639694E-4</v>
      </c>
      <c r="AY137" s="4">
        <f t="shared" si="136"/>
        <v>1.7520006215523347E-2</v>
      </c>
      <c r="AZ137" s="4">
        <f t="shared" si="137"/>
        <v>2.7716186252771478E-4</v>
      </c>
      <c r="BA137" s="4">
        <f t="shared" si="138"/>
        <v>-8.5301163707385292E-3</v>
      </c>
      <c r="BB137" s="3"/>
      <c r="BC137" s="2">
        <f t="shared" si="139"/>
        <v>43767</v>
      </c>
      <c r="BD137" s="22">
        <f t="shared" si="140"/>
        <v>113.71334772611046</v>
      </c>
      <c r="BE137" s="22">
        <f t="shared" si="141"/>
        <v>100.62877778916086</v>
      </c>
      <c r="BF137" s="22">
        <f t="shared" si="142"/>
        <v>103.85611510791422</v>
      </c>
      <c r="BG137" s="22">
        <f t="shared" si="143"/>
        <v>115.44403146666666</v>
      </c>
      <c r="BH137" s="22"/>
      <c r="BI137" s="3">
        <f t="shared" si="144"/>
        <v>45552405.432802558</v>
      </c>
      <c r="BJ137" s="3">
        <f t="shared" si="145"/>
        <v>19608855.82078338</v>
      </c>
      <c r="BK137" s="3">
        <f t="shared" si="146"/>
        <v>19732661.870503701</v>
      </c>
      <c r="BL137" s="3">
        <f t="shared" si="147"/>
        <v>35859140.170000009</v>
      </c>
      <c r="BM137" s="22"/>
      <c r="BN137" s="3">
        <f t="shared" si="148"/>
        <v>-67066.34235838367</v>
      </c>
      <c r="BO137" s="3">
        <f t="shared" si="149"/>
        <v>-489388.04084280779</v>
      </c>
      <c r="BP137" s="3">
        <f t="shared" si="150"/>
        <v>0</v>
      </c>
      <c r="BQ137" s="3">
        <f t="shared" si="151"/>
        <v>-1225930.7300000004</v>
      </c>
      <c r="BR137" s="3"/>
      <c r="BS137" s="22">
        <f t="shared" si="152"/>
        <v>-0.14722898104100735</v>
      </c>
      <c r="BT137" s="22">
        <f t="shared" si="153"/>
        <v>-2.4957501106418793</v>
      </c>
      <c r="BU137" s="22">
        <f t="shared" si="154"/>
        <v>0</v>
      </c>
      <c r="BV137" s="22">
        <f t="shared" si="155"/>
        <v>-3.4187398922231327</v>
      </c>
      <c r="BW137" s="3"/>
      <c r="BX137" s="7"/>
      <c r="BY137" t="str">
        <f t="shared" si="109"/>
        <v>102019</v>
      </c>
      <c r="CQ137" s="15">
        <v>39217</v>
      </c>
      <c r="CR137" s="16">
        <v>4120.3</v>
      </c>
    </row>
    <row r="138" spans="1:96">
      <c r="A138" s="2">
        <v>43768</v>
      </c>
      <c r="B138" s="2">
        <v>43768</v>
      </c>
      <c r="C138">
        <v>-46268.75</v>
      </c>
      <c r="D138">
        <v>0</v>
      </c>
      <c r="E138">
        <v>-46268.75</v>
      </c>
      <c r="J138" s="3">
        <f t="shared" si="110"/>
        <v>-46268.75</v>
      </c>
      <c r="L138" s="3">
        <f t="shared" si="156"/>
        <v>34586940.689999998</v>
      </c>
      <c r="M138" s="4">
        <f t="shared" si="111"/>
        <v>-1.335964836875944E-3</v>
      </c>
      <c r="N138" s="4">
        <f t="shared" si="112"/>
        <v>-1.5422916666666666E-3</v>
      </c>
      <c r="P138" s="3">
        <f t="shared" si="113"/>
        <v>-1272199.4800000004</v>
      </c>
      <c r="Q138" s="3">
        <f t="shared" si="114"/>
        <v>35859140.170000009</v>
      </c>
      <c r="R138" s="6">
        <f t="shared" si="115"/>
        <v>-3.5477690596282918E-2</v>
      </c>
      <c r="S138" s="6">
        <f t="shared" si="116"/>
        <v>-2.8520337303825923E-2</v>
      </c>
      <c r="T138" s="6"/>
      <c r="U138" s="6"/>
      <c r="V138" s="3">
        <f t="shared" si="157"/>
        <v>92865.314346207699</v>
      </c>
      <c r="W138" s="7">
        <f t="shared" si="117"/>
        <v>57.25</v>
      </c>
      <c r="X138" s="7">
        <f t="shared" si="120"/>
        <v>11844.1</v>
      </c>
      <c r="Y138" s="3">
        <f t="shared" si="121"/>
        <v>30335262.780452851</v>
      </c>
      <c r="Z138" s="3">
        <f t="shared" si="118"/>
        <v>64922203.470452845</v>
      </c>
      <c r="AA138" s="2">
        <f t="shared" si="122"/>
        <v>43768</v>
      </c>
      <c r="AB138" s="7">
        <f t="shared" si="123"/>
        <v>115.28980229999999</v>
      </c>
      <c r="AC138" s="7">
        <f t="shared" si="124"/>
        <v>101.11754260150951</v>
      </c>
      <c r="AD138" s="7">
        <f t="shared" si="125"/>
        <v>108.20367245075475</v>
      </c>
      <c r="AE138" s="7"/>
      <c r="AF138" s="7">
        <f t="shared" si="158"/>
        <v>46596.564346207699</v>
      </c>
      <c r="AG138" s="3">
        <f t="shared" si="126"/>
        <v>34799273.784286775</v>
      </c>
      <c r="AH138" s="7"/>
      <c r="AI138" s="7"/>
      <c r="AJ138" s="7"/>
      <c r="AK138" s="7"/>
      <c r="AL138" s="3">
        <f t="shared" si="127"/>
        <v>45537403.280689672</v>
      </c>
      <c r="AM138" s="3">
        <f t="shared" si="128"/>
        <v>19212333.094286773</v>
      </c>
      <c r="AN138" s="3">
        <f t="shared" si="129"/>
        <v>19738129.496402983</v>
      </c>
      <c r="AO138" s="3">
        <f t="shared" si="130"/>
        <v>4586940.6899999995</v>
      </c>
      <c r="AP138" s="3">
        <f t="shared" si="131"/>
        <v>34586940.689999998</v>
      </c>
      <c r="AQ138" s="7"/>
      <c r="AR138" s="40">
        <f t="shared" si="159"/>
        <v>92865.314346207699</v>
      </c>
      <c r="AS138" s="5">
        <f t="shared" si="119"/>
        <v>-46268.75</v>
      </c>
      <c r="AT138" s="5">
        <f t="shared" si="132"/>
        <v>5467.625899280576</v>
      </c>
      <c r="AU138" s="5">
        <f t="shared" si="133"/>
        <v>52064.190245488273</v>
      </c>
      <c r="AV138" s="5">
        <f t="shared" si="134"/>
        <v>5537403.280689666</v>
      </c>
      <c r="AW138" s="3"/>
      <c r="AX138" s="4">
        <f t="shared" si="135"/>
        <v>1.1446367398066999E-3</v>
      </c>
      <c r="AY138" s="4">
        <f t="shared" si="136"/>
        <v>4.8571077090147109E-3</v>
      </c>
      <c r="AZ138" s="4">
        <f t="shared" si="137"/>
        <v>2.7708506511498886E-4</v>
      </c>
      <c r="BA138" s="4">
        <f t="shared" si="138"/>
        <v>-1.335964836875944E-3</v>
      </c>
      <c r="BB138" s="3"/>
      <c r="BC138" s="2">
        <f t="shared" si="139"/>
        <v>43768</v>
      </c>
      <c r="BD138" s="22">
        <f t="shared" si="140"/>
        <v>113.84350820172418</v>
      </c>
      <c r="BE138" s="22">
        <f t="shared" si="141"/>
        <v>101.11754260150934</v>
      </c>
      <c r="BF138" s="22">
        <f t="shared" si="142"/>
        <v>103.88489208633149</v>
      </c>
      <c r="BG138" s="22">
        <f t="shared" si="143"/>
        <v>115.28980229999999</v>
      </c>
      <c r="BH138" s="22"/>
      <c r="BI138" s="3">
        <f t="shared" si="144"/>
        <v>45552405.432802558</v>
      </c>
      <c r="BJ138" s="3">
        <f t="shared" si="145"/>
        <v>19608855.82078338</v>
      </c>
      <c r="BK138" s="3">
        <f t="shared" si="146"/>
        <v>19738129.496402983</v>
      </c>
      <c r="BL138" s="3">
        <f t="shared" si="147"/>
        <v>35859140.170000009</v>
      </c>
      <c r="BM138" s="22"/>
      <c r="BN138" s="3">
        <f t="shared" si="148"/>
        <v>-15002.152112895397</v>
      </c>
      <c r="BO138" s="3">
        <f t="shared" si="149"/>
        <v>-396522.72649660008</v>
      </c>
      <c r="BP138" s="3">
        <f t="shared" si="150"/>
        <v>0</v>
      </c>
      <c r="BQ138" s="3">
        <f t="shared" si="151"/>
        <v>-1272199.4800000004</v>
      </c>
      <c r="BR138" s="3"/>
      <c r="BS138" s="22">
        <f t="shared" si="152"/>
        <v>-3.2933830761201155E-2</v>
      </c>
      <c r="BT138" s="22">
        <f t="shared" si="153"/>
        <v>-2.0221614668425811</v>
      </c>
      <c r="BU138" s="22">
        <f t="shared" si="154"/>
        <v>0</v>
      </c>
      <c r="BV138" s="22">
        <f t="shared" si="155"/>
        <v>-3.5477690596282918</v>
      </c>
      <c r="BW138" s="3"/>
      <c r="BX138" s="7"/>
      <c r="BY138" t="str">
        <f t="shared" si="109"/>
        <v>102019</v>
      </c>
      <c r="CQ138" s="15">
        <v>39218</v>
      </c>
      <c r="CR138" s="16">
        <v>4170.95</v>
      </c>
    </row>
    <row r="139" spans="1:96">
      <c r="A139" s="2">
        <v>43769</v>
      </c>
      <c r="B139" s="2">
        <v>43769</v>
      </c>
      <c r="C139">
        <v>541819.4</v>
      </c>
      <c r="D139">
        <v>0</v>
      </c>
      <c r="E139">
        <v>541819.4</v>
      </c>
      <c r="J139" s="3">
        <f t="shared" si="110"/>
        <v>541819.4</v>
      </c>
      <c r="L139" s="3">
        <f t="shared" si="156"/>
        <v>35128760.089999996</v>
      </c>
      <c r="M139" s="4">
        <f t="shared" si="111"/>
        <v>1.5665432940608546E-2</v>
      </c>
      <c r="N139" s="4">
        <f t="shared" si="112"/>
        <v>1.8060646666666666E-2</v>
      </c>
      <c r="P139" s="3">
        <f t="shared" si="113"/>
        <v>-730380.08000000042</v>
      </c>
      <c r="Q139" s="3">
        <f t="shared" si="114"/>
        <v>35859140.170000009</v>
      </c>
      <c r="R139" s="6">
        <f t="shared" si="115"/>
        <v>-2.0368031038598109E-2</v>
      </c>
      <c r="S139" s="6">
        <f t="shared" si="116"/>
        <v>-1.2854904363217377E-2</v>
      </c>
      <c r="T139" s="6"/>
      <c r="U139" s="6"/>
      <c r="V139" s="3">
        <f t="shared" si="157"/>
        <v>54097.087047092755</v>
      </c>
      <c r="W139" s="7">
        <f t="shared" si="117"/>
        <v>33.350000000000364</v>
      </c>
      <c r="X139" s="7">
        <f t="shared" si="120"/>
        <v>11877.45</v>
      </c>
      <c r="Y139" s="3">
        <f t="shared" si="121"/>
        <v>30420679.233685106</v>
      </c>
      <c r="Z139" s="3">
        <f t="shared" si="118"/>
        <v>65549439.323685102</v>
      </c>
      <c r="AA139" s="2">
        <f t="shared" si="122"/>
        <v>43769</v>
      </c>
      <c r="AB139" s="7">
        <f t="shared" si="123"/>
        <v>117.09586696666665</v>
      </c>
      <c r="AC139" s="7">
        <f t="shared" si="124"/>
        <v>101.40226411228367</v>
      </c>
      <c r="AD139" s="7">
        <f t="shared" si="125"/>
        <v>109.24906553947518</v>
      </c>
      <c r="AE139" s="7"/>
      <c r="AF139" s="7">
        <f t="shared" si="158"/>
        <v>595916.48704709276</v>
      </c>
      <c r="AG139" s="3">
        <f t="shared" si="126"/>
        <v>35395190.271333866</v>
      </c>
      <c r="AH139" s="7"/>
      <c r="AI139" s="7"/>
      <c r="AJ139" s="7"/>
      <c r="AK139" s="7"/>
      <c r="AL139" s="3">
        <f t="shared" si="127"/>
        <v>46138787.393636048</v>
      </c>
      <c r="AM139" s="3">
        <f t="shared" si="128"/>
        <v>19266430.181333866</v>
      </c>
      <c r="AN139" s="3">
        <f t="shared" si="129"/>
        <v>19743597.122302264</v>
      </c>
      <c r="AO139" s="3">
        <f t="shared" si="130"/>
        <v>5128760.09</v>
      </c>
      <c r="AP139" s="3">
        <f t="shared" si="131"/>
        <v>35128760.089999996</v>
      </c>
      <c r="AQ139" s="7"/>
      <c r="AR139" s="40">
        <f t="shared" si="159"/>
        <v>54097.087047092755</v>
      </c>
      <c r="AS139" s="5">
        <f t="shared" si="119"/>
        <v>541819.4</v>
      </c>
      <c r="AT139" s="5">
        <f t="shared" si="132"/>
        <v>5467.625899280576</v>
      </c>
      <c r="AU139" s="5">
        <f t="shared" si="133"/>
        <v>601384.11294637329</v>
      </c>
      <c r="AV139" s="5">
        <f t="shared" si="134"/>
        <v>6138787.3936360395</v>
      </c>
      <c r="AW139" s="3"/>
      <c r="AX139" s="4">
        <f t="shared" si="135"/>
        <v>1.320637694774732E-2</v>
      </c>
      <c r="AY139" s="4">
        <f t="shared" si="136"/>
        <v>2.8157479251273111E-3</v>
      </c>
      <c r="AZ139" s="4">
        <f t="shared" si="137"/>
        <v>2.7700831024930604E-4</v>
      </c>
      <c r="BA139" s="4">
        <f t="shared" si="138"/>
        <v>1.5665432940608546E-2</v>
      </c>
      <c r="BB139" s="3"/>
      <c r="BC139" s="2">
        <f t="shared" si="139"/>
        <v>43769</v>
      </c>
      <c r="BD139" s="22">
        <f t="shared" si="140"/>
        <v>115.34696848409011</v>
      </c>
      <c r="BE139" s="22">
        <f t="shared" si="141"/>
        <v>101.4022641122835</v>
      </c>
      <c r="BF139" s="22">
        <f t="shared" si="142"/>
        <v>103.91366906474875</v>
      </c>
      <c r="BG139" s="22">
        <f t="shared" si="143"/>
        <v>117.09586696666665</v>
      </c>
      <c r="BH139" s="22"/>
      <c r="BI139" s="3">
        <f t="shared" si="144"/>
        <v>46138787.393636048</v>
      </c>
      <c r="BJ139" s="3">
        <f t="shared" si="145"/>
        <v>19608855.82078338</v>
      </c>
      <c r="BK139" s="3">
        <f t="shared" si="146"/>
        <v>19743597.122302264</v>
      </c>
      <c r="BL139" s="3">
        <f t="shared" si="147"/>
        <v>35859140.170000009</v>
      </c>
      <c r="BM139" s="22"/>
      <c r="BN139" s="3">
        <f t="shared" si="148"/>
        <v>0</v>
      </c>
      <c r="BO139" s="3">
        <f t="shared" si="149"/>
        <v>-342425.63944950735</v>
      </c>
      <c r="BP139" s="3">
        <f t="shared" si="150"/>
        <v>0</v>
      </c>
      <c r="BQ139" s="3">
        <f t="shared" si="151"/>
        <v>-730380.08000000042</v>
      </c>
      <c r="BR139" s="3"/>
      <c r="BS139" s="22">
        <f t="shared" si="152"/>
        <v>0</v>
      </c>
      <c r="BT139" s="22">
        <f t="shared" si="153"/>
        <v>-1.7462805712843847</v>
      </c>
      <c r="BU139" s="22">
        <f t="shared" si="154"/>
        <v>0</v>
      </c>
      <c r="BV139" s="22">
        <f t="shared" si="155"/>
        <v>-2.0368031038598109</v>
      </c>
      <c r="BW139" s="3"/>
      <c r="BX139" s="7"/>
      <c r="BY139" t="str">
        <f t="shared" si="109"/>
        <v>102019</v>
      </c>
      <c r="CQ139" s="15">
        <v>39219</v>
      </c>
      <c r="CR139" s="16">
        <v>4219.55</v>
      </c>
    </row>
    <row r="140" spans="1:96">
      <c r="A140" s="2">
        <v>43770</v>
      </c>
      <c r="B140" s="2">
        <v>43770</v>
      </c>
      <c r="C140">
        <v>6820</v>
      </c>
      <c r="D140">
        <v>0</v>
      </c>
      <c r="E140">
        <v>6820</v>
      </c>
      <c r="J140" s="3">
        <f t="shared" si="110"/>
        <v>6820</v>
      </c>
      <c r="L140" s="3">
        <f t="shared" si="156"/>
        <v>35135580.089999996</v>
      </c>
      <c r="M140" s="4">
        <f t="shared" si="111"/>
        <v>1.9414291829620908E-4</v>
      </c>
      <c r="N140" s="4">
        <f t="shared" si="112"/>
        <v>2.2733333333333332E-4</v>
      </c>
      <c r="P140" s="3">
        <f t="shared" si="113"/>
        <v>-723560.08000000042</v>
      </c>
      <c r="Q140" s="3">
        <f t="shared" si="114"/>
        <v>35859140.170000009</v>
      </c>
      <c r="R140" s="6">
        <f t="shared" si="115"/>
        <v>-2.017784242928768E-2</v>
      </c>
      <c r="S140" s="6">
        <f t="shared" si="116"/>
        <v>-1.2660761444921167E-2</v>
      </c>
      <c r="T140" s="6"/>
      <c r="U140" s="6"/>
      <c r="V140" s="3">
        <f t="shared" si="157"/>
        <v>21330.635522316112</v>
      </c>
      <c r="W140" s="7">
        <f t="shared" si="117"/>
        <v>13.149999999999636</v>
      </c>
      <c r="X140" s="7">
        <f t="shared" si="120"/>
        <v>11890.6</v>
      </c>
      <c r="Y140" s="3">
        <f t="shared" si="121"/>
        <v>30454359.184509814</v>
      </c>
      <c r="Z140" s="3">
        <f t="shared" si="118"/>
        <v>65589939.27450981</v>
      </c>
      <c r="AA140" s="2">
        <f t="shared" si="122"/>
        <v>43770</v>
      </c>
      <c r="AB140" s="7">
        <f t="shared" si="123"/>
        <v>117.11860029999998</v>
      </c>
      <c r="AC140" s="7">
        <f t="shared" si="124"/>
        <v>101.51453061503271</v>
      </c>
      <c r="AD140" s="7">
        <f t="shared" si="125"/>
        <v>109.31656545751636</v>
      </c>
      <c r="AE140" s="7"/>
      <c r="AF140" s="7">
        <f t="shared" si="158"/>
        <v>28150.635522316112</v>
      </c>
      <c r="AG140" s="3">
        <f t="shared" si="126"/>
        <v>35423340.906856179</v>
      </c>
      <c r="AH140" s="7"/>
      <c r="AI140" s="7"/>
      <c r="AJ140" s="7"/>
      <c r="AK140" s="7"/>
      <c r="AL140" s="3">
        <f t="shared" si="127"/>
        <v>46172405.655057646</v>
      </c>
      <c r="AM140" s="3">
        <f t="shared" si="128"/>
        <v>19287760.816856183</v>
      </c>
      <c r="AN140" s="3">
        <f t="shared" si="129"/>
        <v>19749064.748201545</v>
      </c>
      <c r="AO140" s="3">
        <f t="shared" si="130"/>
        <v>5135580.09</v>
      </c>
      <c r="AP140" s="3">
        <f t="shared" si="131"/>
        <v>35135580.089999996</v>
      </c>
      <c r="AQ140" s="7"/>
      <c r="AR140" s="40">
        <f t="shared" si="159"/>
        <v>21330.635522316112</v>
      </c>
      <c r="AS140" s="5">
        <f t="shared" si="119"/>
        <v>6820</v>
      </c>
      <c r="AT140" s="5">
        <f t="shared" si="132"/>
        <v>5467.625899280576</v>
      </c>
      <c r="AU140" s="5">
        <f t="shared" si="133"/>
        <v>33618.26142159669</v>
      </c>
      <c r="AV140" s="5">
        <f t="shared" si="134"/>
        <v>6172405.6550576361</v>
      </c>
      <c r="AW140" s="3"/>
      <c r="AX140" s="4">
        <f t="shared" si="135"/>
        <v>7.2863339763961103E-4</v>
      </c>
      <c r="AY140" s="4">
        <f t="shared" si="136"/>
        <v>1.1071400005893222E-3</v>
      </c>
      <c r="AZ140" s="4">
        <f t="shared" si="137"/>
        <v>2.7693159789531839E-4</v>
      </c>
      <c r="BA140" s="4">
        <f t="shared" si="138"/>
        <v>1.9414291829620908E-4</v>
      </c>
      <c r="BB140" s="3"/>
      <c r="BC140" s="2">
        <f t="shared" si="139"/>
        <v>43770</v>
      </c>
      <c r="BD140" s="22">
        <f t="shared" si="140"/>
        <v>115.43101413764411</v>
      </c>
      <c r="BE140" s="22">
        <f t="shared" si="141"/>
        <v>101.51453061503256</v>
      </c>
      <c r="BF140" s="22">
        <f t="shared" si="142"/>
        <v>103.94244604316603</v>
      </c>
      <c r="BG140" s="22">
        <f t="shared" si="143"/>
        <v>117.11860029999998</v>
      </c>
      <c r="BH140" s="22"/>
      <c r="BI140" s="3">
        <f t="shared" si="144"/>
        <v>46172405.655057646</v>
      </c>
      <c r="BJ140" s="3">
        <f t="shared" si="145"/>
        <v>19608855.82078338</v>
      </c>
      <c r="BK140" s="3">
        <f t="shared" si="146"/>
        <v>19749064.748201545</v>
      </c>
      <c r="BL140" s="3">
        <f t="shared" si="147"/>
        <v>35859140.170000009</v>
      </c>
      <c r="BM140" s="22"/>
      <c r="BN140" s="3">
        <f t="shared" si="148"/>
        <v>0</v>
      </c>
      <c r="BO140" s="3">
        <f t="shared" si="149"/>
        <v>-321095.00392719125</v>
      </c>
      <c r="BP140" s="3">
        <f t="shared" si="150"/>
        <v>0</v>
      </c>
      <c r="BQ140" s="3">
        <f t="shared" si="151"/>
        <v>-723560.08000000042</v>
      </c>
      <c r="BR140" s="3"/>
      <c r="BS140" s="22">
        <f t="shared" si="152"/>
        <v>0</v>
      </c>
      <c r="BT140" s="22">
        <f t="shared" si="153"/>
        <v>-1.6374999482981736</v>
      </c>
      <c r="BU140" s="22">
        <f t="shared" si="154"/>
        <v>0</v>
      </c>
      <c r="BV140" s="22">
        <f t="shared" si="155"/>
        <v>-2.017784242928768</v>
      </c>
      <c r="BW140" s="3"/>
      <c r="BX140" s="7"/>
      <c r="BY140" t="str">
        <f t="shared" si="109"/>
        <v>112019</v>
      </c>
      <c r="CQ140" s="15">
        <v>39220</v>
      </c>
      <c r="CR140" s="16">
        <v>4214.5</v>
      </c>
    </row>
    <row r="141" spans="1:96">
      <c r="A141" s="2">
        <v>43773</v>
      </c>
      <c r="B141" s="2">
        <v>43773</v>
      </c>
      <c r="C141">
        <v>-7978.72</v>
      </c>
      <c r="D141">
        <v>0</v>
      </c>
      <c r="E141">
        <v>-7978.72</v>
      </c>
      <c r="J141" s="3">
        <f t="shared" si="110"/>
        <v>-7978.72</v>
      </c>
      <c r="L141" s="3">
        <f t="shared" si="156"/>
        <v>35127601.369999997</v>
      </c>
      <c r="M141" s="4">
        <f t="shared" si="111"/>
        <v>-2.2708377034227019E-4</v>
      </c>
      <c r="N141" s="4">
        <f t="shared" si="112"/>
        <v>-2.6595733333333336E-4</v>
      </c>
      <c r="P141" s="3">
        <f t="shared" si="113"/>
        <v>-731538.8000000004</v>
      </c>
      <c r="Q141" s="3">
        <f t="shared" si="114"/>
        <v>35859140.170000009</v>
      </c>
      <c r="R141" s="6">
        <f t="shared" si="115"/>
        <v>-2.0400344139093734E-2</v>
      </c>
      <c r="S141" s="6">
        <f t="shared" si="116"/>
        <v>-1.2887845215263437E-2</v>
      </c>
      <c r="T141" s="6"/>
      <c r="U141" s="6"/>
      <c r="V141" s="3">
        <f t="shared" si="157"/>
        <v>82240.549124063386</v>
      </c>
      <c r="W141" s="7">
        <f t="shared" si="117"/>
        <v>50.699999999998909</v>
      </c>
      <c r="X141" s="7">
        <f t="shared" si="120"/>
        <v>11941.3</v>
      </c>
      <c r="Y141" s="3">
        <f t="shared" si="121"/>
        <v>30584212.683126759</v>
      </c>
      <c r="Z141" s="3">
        <f t="shared" si="118"/>
        <v>65711814.053126752</v>
      </c>
      <c r="AA141" s="2">
        <f t="shared" si="122"/>
        <v>43773</v>
      </c>
      <c r="AB141" s="7">
        <f t="shared" si="123"/>
        <v>117.09200456666666</v>
      </c>
      <c r="AC141" s="7">
        <f t="shared" si="124"/>
        <v>101.94737561042253</v>
      </c>
      <c r="AD141" s="7">
        <f t="shared" si="125"/>
        <v>109.51969008854459</v>
      </c>
      <c r="AE141" s="7"/>
      <c r="AF141" s="7">
        <f t="shared" si="158"/>
        <v>74261.829124063384</v>
      </c>
      <c r="AG141" s="3">
        <f t="shared" si="126"/>
        <v>35497602.735980242</v>
      </c>
      <c r="AH141" s="7"/>
      <c r="AI141" s="7"/>
      <c r="AJ141" s="7"/>
      <c r="AK141" s="7"/>
      <c r="AL141" s="3">
        <f t="shared" si="127"/>
        <v>46252135.110080987</v>
      </c>
      <c r="AM141" s="3">
        <f t="shared" si="128"/>
        <v>19370001.365980245</v>
      </c>
      <c r="AN141" s="3">
        <f t="shared" si="129"/>
        <v>19754532.374100827</v>
      </c>
      <c r="AO141" s="3">
        <f t="shared" si="130"/>
        <v>5127601.37</v>
      </c>
      <c r="AP141" s="3">
        <f t="shared" si="131"/>
        <v>35127601.369999997</v>
      </c>
      <c r="AQ141" s="7"/>
      <c r="AR141" s="40">
        <f t="shared" si="159"/>
        <v>82240.549124063386</v>
      </c>
      <c r="AS141" s="5">
        <f t="shared" si="119"/>
        <v>-7978.72</v>
      </c>
      <c r="AT141" s="5">
        <f t="shared" si="132"/>
        <v>5467.625899280576</v>
      </c>
      <c r="AU141" s="5">
        <f t="shared" si="133"/>
        <v>79729.455023343966</v>
      </c>
      <c r="AV141" s="5">
        <f t="shared" si="134"/>
        <v>6252135.1100809798</v>
      </c>
      <c r="AW141" s="3"/>
      <c r="AX141" s="4">
        <f t="shared" si="135"/>
        <v>1.7267771495161535E-3</v>
      </c>
      <c r="AY141" s="4">
        <f t="shared" si="136"/>
        <v>4.2638723024909543E-3</v>
      </c>
      <c r="AZ141" s="4">
        <f t="shared" si="137"/>
        <v>2.7685492801771724E-4</v>
      </c>
      <c r="BA141" s="4">
        <f t="shared" si="138"/>
        <v>-2.2708377034227019E-4</v>
      </c>
      <c r="BB141" s="3"/>
      <c r="BC141" s="2">
        <f t="shared" si="139"/>
        <v>43773</v>
      </c>
      <c r="BD141" s="22">
        <f t="shared" si="140"/>
        <v>115.63033777520246</v>
      </c>
      <c r="BE141" s="22">
        <f t="shared" si="141"/>
        <v>101.94737561042236</v>
      </c>
      <c r="BF141" s="22">
        <f t="shared" si="142"/>
        <v>103.9712230215833</v>
      </c>
      <c r="BG141" s="22">
        <f t="shared" si="143"/>
        <v>117.09200456666666</v>
      </c>
      <c r="BH141" s="22"/>
      <c r="BI141" s="3">
        <f t="shared" si="144"/>
        <v>46252135.110080987</v>
      </c>
      <c r="BJ141" s="3">
        <f t="shared" si="145"/>
        <v>19608855.82078338</v>
      </c>
      <c r="BK141" s="3">
        <f t="shared" si="146"/>
        <v>19754532.374100827</v>
      </c>
      <c r="BL141" s="3">
        <f t="shared" si="147"/>
        <v>35859140.170000009</v>
      </c>
      <c r="BM141" s="22"/>
      <c r="BN141" s="3">
        <f t="shared" si="148"/>
        <v>0</v>
      </c>
      <c r="BO141" s="3">
        <f t="shared" si="149"/>
        <v>-238854.45480312785</v>
      </c>
      <c r="BP141" s="3">
        <f t="shared" si="150"/>
        <v>0</v>
      </c>
      <c r="BQ141" s="3">
        <f t="shared" si="151"/>
        <v>-731538.8000000004</v>
      </c>
      <c r="BR141" s="3"/>
      <c r="BS141" s="22">
        <f t="shared" si="152"/>
        <v>0</v>
      </c>
      <c r="BT141" s="22">
        <f t="shared" si="153"/>
        <v>-1.2180948087239571</v>
      </c>
      <c r="BU141" s="22">
        <f t="shared" si="154"/>
        <v>0</v>
      </c>
      <c r="BV141" s="22">
        <f t="shared" si="155"/>
        <v>-2.0400344139093733</v>
      </c>
      <c r="BW141" s="3"/>
      <c r="BX141" s="7"/>
      <c r="BY141" t="str">
        <f t="shared" si="109"/>
        <v>112019</v>
      </c>
      <c r="CQ141" s="15">
        <v>39221</v>
      </c>
      <c r="CR141" s="16">
        <v>4214.5</v>
      </c>
    </row>
    <row r="142" spans="1:96">
      <c r="A142" s="2">
        <v>43774</v>
      </c>
      <c r="B142" s="2">
        <v>43774</v>
      </c>
      <c r="C142">
        <v>18232</v>
      </c>
      <c r="D142">
        <v>0</v>
      </c>
      <c r="E142">
        <v>18232</v>
      </c>
      <c r="J142" s="3">
        <f t="shared" si="110"/>
        <v>18232</v>
      </c>
      <c r="L142" s="3">
        <f t="shared" si="156"/>
        <v>35145833.369999997</v>
      </c>
      <c r="M142" s="4">
        <f t="shared" si="111"/>
        <v>5.1902205926222626E-4</v>
      </c>
      <c r="N142" s="4">
        <f t="shared" si="112"/>
        <v>6.0773333333333332E-4</v>
      </c>
      <c r="P142" s="3">
        <f t="shared" si="113"/>
        <v>-713306.8000000004</v>
      </c>
      <c r="Q142" s="3">
        <f t="shared" si="114"/>
        <v>35859140.170000009</v>
      </c>
      <c r="R142" s="6">
        <f t="shared" si="115"/>
        <v>-1.9891910308456238E-2</v>
      </c>
      <c r="S142" s="6">
        <f t="shared" si="116"/>
        <v>-1.2368823156001211E-2</v>
      </c>
      <c r="T142" s="6"/>
      <c r="U142" s="6"/>
      <c r="V142" s="3">
        <f t="shared" si="157"/>
        <v>-39092.647611239656</v>
      </c>
      <c r="W142" s="7">
        <f t="shared" si="117"/>
        <v>-24.099999999998545</v>
      </c>
      <c r="X142" s="7">
        <f t="shared" si="120"/>
        <v>11917.2</v>
      </c>
      <c r="Y142" s="3">
        <f t="shared" si="121"/>
        <v>30522487.450056382</v>
      </c>
      <c r="Z142" s="3">
        <f t="shared" si="118"/>
        <v>65668320.820056379</v>
      </c>
      <c r="AA142" s="2">
        <f t="shared" si="122"/>
        <v>43774</v>
      </c>
      <c r="AB142" s="7">
        <f t="shared" si="123"/>
        <v>117.15277789999999</v>
      </c>
      <c r="AC142" s="7">
        <f t="shared" si="124"/>
        <v>101.74162483352127</v>
      </c>
      <c r="AD142" s="7">
        <f t="shared" si="125"/>
        <v>109.44720136676062</v>
      </c>
      <c r="AE142" s="7"/>
      <c r="AF142" s="7">
        <f t="shared" si="158"/>
        <v>-20860.647611239656</v>
      </c>
      <c r="AG142" s="3">
        <f t="shared" si="126"/>
        <v>35476742.088369004</v>
      </c>
      <c r="AH142" s="7"/>
      <c r="AI142" s="7"/>
      <c r="AJ142" s="7"/>
      <c r="AK142" s="7"/>
      <c r="AL142" s="3">
        <f t="shared" si="127"/>
        <v>46236742.088369027</v>
      </c>
      <c r="AM142" s="3">
        <f t="shared" si="128"/>
        <v>19330908.718369007</v>
      </c>
      <c r="AN142" s="3">
        <f t="shared" si="129"/>
        <v>19760000.000000108</v>
      </c>
      <c r="AO142" s="3">
        <f t="shared" si="130"/>
        <v>5145833.37</v>
      </c>
      <c r="AP142" s="3">
        <f t="shared" si="131"/>
        <v>35145833.369999997</v>
      </c>
      <c r="AQ142" s="7"/>
      <c r="AR142" s="40">
        <f t="shared" si="159"/>
        <v>-39092.647611239656</v>
      </c>
      <c r="AS142" s="5">
        <f t="shared" si="119"/>
        <v>18232</v>
      </c>
      <c r="AT142" s="5">
        <f t="shared" si="132"/>
        <v>5467.625899280576</v>
      </c>
      <c r="AU142" s="5">
        <f t="shared" si="133"/>
        <v>-15393.02171195908</v>
      </c>
      <c r="AV142" s="5">
        <f t="shared" si="134"/>
        <v>6236742.0883690203</v>
      </c>
      <c r="AW142" s="3"/>
      <c r="AX142" s="4">
        <f t="shared" si="135"/>
        <v>-3.3280672719915278E-4</v>
      </c>
      <c r="AY142" s="4">
        <f t="shared" si="136"/>
        <v>-2.0182057229948635E-3</v>
      </c>
      <c r="AZ142" s="4">
        <f t="shared" si="137"/>
        <v>2.7677830058123296E-4</v>
      </c>
      <c r="BA142" s="4">
        <f t="shared" si="138"/>
        <v>5.1902205926222626E-4</v>
      </c>
      <c r="BB142" s="3"/>
      <c r="BC142" s="2">
        <f t="shared" si="139"/>
        <v>43774</v>
      </c>
      <c r="BD142" s="22">
        <f t="shared" si="140"/>
        <v>115.59185522092257</v>
      </c>
      <c r="BE142" s="22">
        <f t="shared" si="141"/>
        <v>101.74162483352109</v>
      </c>
      <c r="BF142" s="22">
        <f t="shared" si="142"/>
        <v>104.00000000000055</v>
      </c>
      <c r="BG142" s="22">
        <f t="shared" si="143"/>
        <v>117.15277789999999</v>
      </c>
      <c r="BH142" s="22"/>
      <c r="BI142" s="3">
        <f t="shared" si="144"/>
        <v>46252135.110080987</v>
      </c>
      <c r="BJ142" s="3">
        <f t="shared" si="145"/>
        <v>19608855.82078338</v>
      </c>
      <c r="BK142" s="3">
        <f t="shared" si="146"/>
        <v>19760000.000000108</v>
      </c>
      <c r="BL142" s="3">
        <f t="shared" si="147"/>
        <v>35859140.170000009</v>
      </c>
      <c r="BM142" s="22"/>
      <c r="BN142" s="3">
        <f t="shared" si="148"/>
        <v>-15393.02171195908</v>
      </c>
      <c r="BO142" s="3">
        <f t="shared" si="149"/>
        <v>-277947.10241436749</v>
      </c>
      <c r="BP142" s="3">
        <f t="shared" si="150"/>
        <v>0</v>
      </c>
      <c r="BQ142" s="3">
        <f t="shared" si="151"/>
        <v>-713306.8000000004</v>
      </c>
      <c r="BR142" s="3"/>
      <c r="BS142" s="22">
        <f t="shared" si="152"/>
        <v>-3.3280672719915277E-2</v>
      </c>
      <c r="BT142" s="22">
        <f t="shared" si="153"/>
        <v>-1.4174570151093262</v>
      </c>
      <c r="BU142" s="22">
        <f t="shared" si="154"/>
        <v>0</v>
      </c>
      <c r="BV142" s="22">
        <f t="shared" si="155"/>
        <v>-1.9891910308456238</v>
      </c>
      <c r="BW142" s="3"/>
      <c r="BX142" s="7"/>
      <c r="BY142" t="str">
        <f t="shared" si="109"/>
        <v>112019</v>
      </c>
      <c r="CQ142" s="15">
        <v>39222</v>
      </c>
      <c r="CR142" s="16">
        <v>4214.5</v>
      </c>
    </row>
    <row r="143" spans="1:96">
      <c r="A143" s="2">
        <v>43775</v>
      </c>
      <c r="B143" s="2">
        <v>43775</v>
      </c>
      <c r="C143">
        <v>192215</v>
      </c>
      <c r="D143">
        <v>0</v>
      </c>
      <c r="E143">
        <v>192215</v>
      </c>
      <c r="J143" s="3">
        <f t="shared" si="110"/>
        <v>192215</v>
      </c>
      <c r="L143" s="3">
        <f t="shared" si="156"/>
        <v>35338048.369999997</v>
      </c>
      <c r="M143" s="4">
        <f t="shared" si="111"/>
        <v>5.4690693481769049E-3</v>
      </c>
      <c r="N143" s="4">
        <f t="shared" si="112"/>
        <v>6.4071666666666669E-3</v>
      </c>
      <c r="P143" s="3">
        <f t="shared" si="113"/>
        <v>-521091.8000000004</v>
      </c>
      <c r="Q143" s="3">
        <f t="shared" si="114"/>
        <v>35859140.170000009</v>
      </c>
      <c r="R143" s="6">
        <f t="shared" si="115"/>
        <v>-1.4531631197223997E-2</v>
      </c>
      <c r="S143" s="6">
        <f t="shared" si="116"/>
        <v>-6.8997538078243064E-3</v>
      </c>
      <c r="T143" s="6"/>
      <c r="U143" s="6"/>
      <c r="V143" s="3">
        <f t="shared" si="157"/>
        <v>79239.66123689276</v>
      </c>
      <c r="W143" s="7">
        <f t="shared" si="117"/>
        <v>48.849999999998545</v>
      </c>
      <c r="X143" s="7">
        <f t="shared" si="120"/>
        <v>11966.05</v>
      </c>
      <c r="Y143" s="3">
        <f t="shared" si="121"/>
        <v>30647602.704640947</v>
      </c>
      <c r="Z143" s="3">
        <f t="shared" si="118"/>
        <v>65985651.074640945</v>
      </c>
      <c r="AA143" s="2">
        <f t="shared" si="122"/>
        <v>43775</v>
      </c>
      <c r="AB143" s="7">
        <f t="shared" si="123"/>
        <v>117.79349456666665</v>
      </c>
      <c r="AC143" s="7">
        <f t="shared" si="124"/>
        <v>102.1586756821365</v>
      </c>
      <c r="AD143" s="7">
        <f t="shared" si="125"/>
        <v>109.97608512440158</v>
      </c>
      <c r="AE143" s="7"/>
      <c r="AF143" s="7">
        <f t="shared" si="158"/>
        <v>271454.66123689275</v>
      </c>
      <c r="AG143" s="3">
        <f t="shared" si="126"/>
        <v>35748196.749605894</v>
      </c>
      <c r="AH143" s="7"/>
      <c r="AI143" s="7"/>
      <c r="AJ143" s="7"/>
      <c r="AK143" s="7"/>
      <c r="AL143" s="3">
        <f t="shared" si="127"/>
        <v>46513664.375505202</v>
      </c>
      <c r="AM143" s="3">
        <f t="shared" si="128"/>
        <v>19410148.3796059</v>
      </c>
      <c r="AN143" s="3">
        <f t="shared" si="129"/>
        <v>19765467.625899389</v>
      </c>
      <c r="AO143" s="3">
        <f t="shared" si="130"/>
        <v>5338048.37</v>
      </c>
      <c r="AP143" s="3">
        <f t="shared" si="131"/>
        <v>35338048.369999997</v>
      </c>
      <c r="AQ143" s="7"/>
      <c r="AR143" s="40">
        <f t="shared" si="159"/>
        <v>79239.66123689276</v>
      </c>
      <c r="AS143" s="5">
        <f t="shared" si="119"/>
        <v>192215</v>
      </c>
      <c r="AT143" s="5">
        <f t="shared" si="132"/>
        <v>5467.625899280576</v>
      </c>
      <c r="AU143" s="5">
        <f t="shared" si="133"/>
        <v>276922.28713617334</v>
      </c>
      <c r="AV143" s="5">
        <f t="shared" si="134"/>
        <v>6513664.3755051941</v>
      </c>
      <c r="AW143" s="3"/>
      <c r="AX143" s="4">
        <f t="shared" si="135"/>
        <v>5.9892257678300798E-3</v>
      </c>
      <c r="AY143" s="4">
        <f t="shared" si="136"/>
        <v>4.0991172423051198E-3</v>
      </c>
      <c r="AZ143" s="4">
        <f t="shared" si="137"/>
        <v>2.7670171555063493E-4</v>
      </c>
      <c r="BA143" s="4">
        <f t="shared" si="138"/>
        <v>5.4690693481769049E-3</v>
      </c>
      <c r="BB143" s="3"/>
      <c r="BC143" s="2">
        <f t="shared" si="139"/>
        <v>43775</v>
      </c>
      <c r="BD143" s="22">
        <f t="shared" si="140"/>
        <v>116.28416093876301</v>
      </c>
      <c r="BE143" s="22">
        <f t="shared" si="141"/>
        <v>102.15867568213632</v>
      </c>
      <c r="BF143" s="22">
        <f t="shared" si="142"/>
        <v>104.02877697841784</v>
      </c>
      <c r="BG143" s="22">
        <f t="shared" si="143"/>
        <v>117.79349456666665</v>
      </c>
      <c r="BH143" s="22"/>
      <c r="BI143" s="3">
        <f t="shared" si="144"/>
        <v>46513664.375505202</v>
      </c>
      <c r="BJ143" s="3">
        <f t="shared" si="145"/>
        <v>19608855.82078338</v>
      </c>
      <c r="BK143" s="3">
        <f t="shared" si="146"/>
        <v>19765467.625899389</v>
      </c>
      <c r="BL143" s="3">
        <f t="shared" si="147"/>
        <v>35859140.170000009</v>
      </c>
      <c r="BM143" s="22"/>
      <c r="BN143" s="3">
        <f t="shared" si="148"/>
        <v>0</v>
      </c>
      <c r="BO143" s="3">
        <f t="shared" si="149"/>
        <v>-198707.44117747474</v>
      </c>
      <c r="BP143" s="3">
        <f t="shared" si="150"/>
        <v>0</v>
      </c>
      <c r="BQ143" s="3">
        <f t="shared" si="151"/>
        <v>-521091.8000000004</v>
      </c>
      <c r="BR143" s="3"/>
      <c r="BS143" s="22">
        <f t="shared" si="152"/>
        <v>0</v>
      </c>
      <c r="BT143" s="22">
        <f t="shared" si="153"/>
        <v>-1.0133556133696755</v>
      </c>
      <c r="BU143" s="22">
        <f t="shared" si="154"/>
        <v>0</v>
      </c>
      <c r="BV143" s="22">
        <f t="shared" si="155"/>
        <v>-1.4531631197223998</v>
      </c>
      <c r="BW143" s="3"/>
      <c r="BX143" s="7"/>
      <c r="BY143" t="str">
        <f t="shared" si="109"/>
        <v>112019</v>
      </c>
      <c r="CQ143" s="15">
        <v>39223</v>
      </c>
      <c r="CR143" s="16">
        <v>4260.8999999999996</v>
      </c>
    </row>
    <row r="144" spans="1:96">
      <c r="A144" s="2">
        <v>43776</v>
      </c>
      <c r="B144" s="2">
        <v>43776</v>
      </c>
      <c r="C144">
        <v>-25230.75</v>
      </c>
      <c r="D144">
        <v>0</v>
      </c>
      <c r="E144">
        <v>-25230.75</v>
      </c>
      <c r="J144" s="3">
        <f t="shared" si="110"/>
        <v>-25230.75</v>
      </c>
      <c r="L144" s="3">
        <f t="shared" si="156"/>
        <v>35312817.619999997</v>
      </c>
      <c r="M144" s="4">
        <f t="shared" si="111"/>
        <v>-7.1398255319100976E-4</v>
      </c>
      <c r="N144" s="4">
        <f t="shared" si="112"/>
        <v>-8.4102500000000002E-4</v>
      </c>
      <c r="P144" s="3">
        <f t="shared" si="113"/>
        <v>-546322.5500000004</v>
      </c>
      <c r="Q144" s="3">
        <f t="shared" si="114"/>
        <v>35859140.170000009</v>
      </c>
      <c r="R144" s="6">
        <f t="shared" si="115"/>
        <v>-1.5235238419270783E-2</v>
      </c>
      <c r="S144" s="6">
        <f t="shared" si="116"/>
        <v>-7.613736361015316E-3</v>
      </c>
      <c r="T144" s="6"/>
      <c r="U144" s="6"/>
      <c r="V144" s="3">
        <f t="shared" si="157"/>
        <v>74616.671789092652</v>
      </c>
      <c r="W144" s="7">
        <f t="shared" si="117"/>
        <v>46</v>
      </c>
      <c r="X144" s="7">
        <f t="shared" si="120"/>
        <v>12012.05</v>
      </c>
      <c r="Y144" s="3">
        <f t="shared" si="121"/>
        <v>30765418.502202671</v>
      </c>
      <c r="Z144" s="3">
        <f t="shared" si="118"/>
        <v>66078236.122202665</v>
      </c>
      <c r="AA144" s="2">
        <f t="shared" si="122"/>
        <v>43776</v>
      </c>
      <c r="AB144" s="7">
        <f t="shared" si="123"/>
        <v>117.70939206666667</v>
      </c>
      <c r="AC144" s="7">
        <f t="shared" si="124"/>
        <v>102.55139500734222</v>
      </c>
      <c r="AD144" s="7">
        <f t="shared" si="125"/>
        <v>110.13039353700445</v>
      </c>
      <c r="AE144" s="7"/>
      <c r="AF144" s="7">
        <f t="shared" si="158"/>
        <v>49385.921789092652</v>
      </c>
      <c r="AG144" s="3">
        <f t="shared" si="126"/>
        <v>35797582.671394989</v>
      </c>
      <c r="AH144" s="7"/>
      <c r="AI144" s="7"/>
      <c r="AJ144" s="7"/>
      <c r="AK144" s="7"/>
      <c r="AL144" s="3">
        <f t="shared" si="127"/>
        <v>46568517.923193574</v>
      </c>
      <c r="AM144" s="3">
        <f t="shared" si="128"/>
        <v>19484765.051394992</v>
      </c>
      <c r="AN144" s="3">
        <f t="shared" si="129"/>
        <v>19770935.251798671</v>
      </c>
      <c r="AO144" s="3">
        <f t="shared" si="130"/>
        <v>5312817.62</v>
      </c>
      <c r="AP144" s="3">
        <f t="shared" si="131"/>
        <v>35312817.619999997</v>
      </c>
      <c r="AQ144" s="7"/>
      <c r="AR144" s="40">
        <f t="shared" si="159"/>
        <v>74616.671789092652</v>
      </c>
      <c r="AS144" s="5">
        <f t="shared" si="119"/>
        <v>-25230.75</v>
      </c>
      <c r="AT144" s="5">
        <f t="shared" si="132"/>
        <v>5467.625899280576</v>
      </c>
      <c r="AU144" s="5">
        <f t="shared" si="133"/>
        <v>54853.547688373226</v>
      </c>
      <c r="AV144" s="5">
        <f t="shared" si="134"/>
        <v>6568517.9231935674</v>
      </c>
      <c r="AW144" s="3"/>
      <c r="AX144" s="4">
        <f t="shared" si="135"/>
        <v>1.1792996407580377E-3</v>
      </c>
      <c r="AY144" s="4">
        <f t="shared" si="136"/>
        <v>3.8442092419804395E-3</v>
      </c>
      <c r="AZ144" s="4">
        <f t="shared" si="137"/>
        <v>2.7662517289073159E-4</v>
      </c>
      <c r="BA144" s="4">
        <f t="shared" si="138"/>
        <v>-7.1398255319100976E-4</v>
      </c>
      <c r="BB144" s="3"/>
      <c r="BC144" s="2">
        <f t="shared" si="139"/>
        <v>43776</v>
      </c>
      <c r="BD144" s="22">
        <f t="shared" si="140"/>
        <v>116.42129480798393</v>
      </c>
      <c r="BE144" s="22">
        <f t="shared" si="141"/>
        <v>102.55139500734205</v>
      </c>
      <c r="BF144" s="22">
        <f t="shared" si="142"/>
        <v>104.05755395683511</v>
      </c>
      <c r="BG144" s="22">
        <f t="shared" si="143"/>
        <v>117.70939206666667</v>
      </c>
      <c r="BH144" s="22"/>
      <c r="BI144" s="3">
        <f t="shared" si="144"/>
        <v>46568517.923193574</v>
      </c>
      <c r="BJ144" s="3">
        <f t="shared" si="145"/>
        <v>19608855.82078338</v>
      </c>
      <c r="BK144" s="3">
        <f t="shared" si="146"/>
        <v>19770935.251798671</v>
      </c>
      <c r="BL144" s="3">
        <f t="shared" si="147"/>
        <v>35859140.170000009</v>
      </c>
      <c r="BM144" s="22"/>
      <c r="BN144" s="3">
        <f t="shared" si="148"/>
        <v>0</v>
      </c>
      <c r="BO144" s="3">
        <f t="shared" si="149"/>
        <v>-124090.76938838209</v>
      </c>
      <c r="BP144" s="3">
        <f t="shared" si="150"/>
        <v>0</v>
      </c>
      <c r="BQ144" s="3">
        <f t="shared" si="151"/>
        <v>-546322.5500000004</v>
      </c>
      <c r="BR144" s="3"/>
      <c r="BS144" s="22">
        <f t="shared" si="152"/>
        <v>0</v>
      </c>
      <c r="BT144" s="22">
        <f t="shared" si="153"/>
        <v>-0.63283024018596012</v>
      </c>
      <c r="BU144" s="22">
        <f t="shared" si="154"/>
        <v>0</v>
      </c>
      <c r="BV144" s="22">
        <f t="shared" si="155"/>
        <v>-1.5235238419270782</v>
      </c>
      <c r="BW144" s="3"/>
      <c r="BX144" s="7"/>
      <c r="BY144" t="str">
        <f t="shared" si="109"/>
        <v>112019</v>
      </c>
      <c r="CQ144" s="15">
        <v>39224</v>
      </c>
      <c r="CR144" s="16">
        <v>4278.1000000000004</v>
      </c>
    </row>
    <row r="145" spans="1:96">
      <c r="A145" s="2">
        <v>43777</v>
      </c>
      <c r="B145" s="2">
        <v>43777</v>
      </c>
      <c r="C145">
        <v>81288</v>
      </c>
      <c r="D145">
        <v>0</v>
      </c>
      <c r="E145">
        <v>81288</v>
      </c>
      <c r="J145" s="3">
        <f t="shared" si="110"/>
        <v>81288</v>
      </c>
      <c r="L145" s="3">
        <f t="shared" si="156"/>
        <v>35394105.619999997</v>
      </c>
      <c r="M145" s="4">
        <f t="shared" si="111"/>
        <v>2.3019403570323201E-3</v>
      </c>
      <c r="N145" s="4">
        <f t="shared" si="112"/>
        <v>2.7095999999999999E-3</v>
      </c>
      <c r="P145" s="3">
        <f t="shared" si="113"/>
        <v>-465034.5500000004</v>
      </c>
      <c r="Q145" s="3">
        <f t="shared" si="114"/>
        <v>35859140.170000009</v>
      </c>
      <c r="R145" s="6">
        <f t="shared" si="115"/>
        <v>-1.2968368672404793E-2</v>
      </c>
      <c r="S145" s="6">
        <f t="shared" si="116"/>
        <v>-5.3117960039829959E-3</v>
      </c>
      <c r="T145" s="6"/>
      <c r="U145" s="6"/>
      <c r="V145" s="3">
        <f t="shared" si="157"/>
        <v>-168536.35214971084</v>
      </c>
      <c r="W145" s="7">
        <f t="shared" si="117"/>
        <v>-103.89999999999964</v>
      </c>
      <c r="X145" s="7">
        <f t="shared" si="120"/>
        <v>11908.15</v>
      </c>
      <c r="Y145" s="3">
        <f t="shared" si="121"/>
        <v>30499308.472492602</v>
      </c>
      <c r="Z145" s="3">
        <f t="shared" si="118"/>
        <v>65893414.092492595</v>
      </c>
      <c r="AA145" s="2">
        <f t="shared" si="122"/>
        <v>43777</v>
      </c>
      <c r="AB145" s="7">
        <f t="shared" si="123"/>
        <v>117.98035206666665</v>
      </c>
      <c r="AC145" s="7">
        <f t="shared" si="124"/>
        <v>101.66436157497533</v>
      </c>
      <c r="AD145" s="7">
        <f t="shared" si="125"/>
        <v>109.822356820821</v>
      </c>
      <c r="AE145" s="7"/>
      <c r="AF145" s="7">
        <f t="shared" si="158"/>
        <v>-87248.352149710845</v>
      </c>
      <c r="AG145" s="3">
        <f t="shared" si="126"/>
        <v>35710334.319245279</v>
      </c>
      <c r="AH145" s="7"/>
      <c r="AI145" s="7"/>
      <c r="AJ145" s="7"/>
      <c r="AK145" s="7"/>
      <c r="AL145" s="3">
        <f t="shared" si="127"/>
        <v>46486737.196943142</v>
      </c>
      <c r="AM145" s="3">
        <f t="shared" si="128"/>
        <v>19316228.699245282</v>
      </c>
      <c r="AN145" s="3">
        <f t="shared" si="129"/>
        <v>19776402.877697952</v>
      </c>
      <c r="AO145" s="3">
        <f t="shared" si="130"/>
        <v>5394105.6200000001</v>
      </c>
      <c r="AP145" s="3">
        <f t="shared" si="131"/>
        <v>35394105.619999997</v>
      </c>
      <c r="AQ145" s="7"/>
      <c r="AR145" s="40">
        <f t="shared" si="159"/>
        <v>-168536.35214971084</v>
      </c>
      <c r="AS145" s="5">
        <f t="shared" si="119"/>
        <v>81288</v>
      </c>
      <c r="AT145" s="5">
        <f t="shared" si="132"/>
        <v>5467.625899280576</v>
      </c>
      <c r="AU145" s="5">
        <f t="shared" si="133"/>
        <v>-81780.726250430263</v>
      </c>
      <c r="AV145" s="5">
        <f t="shared" si="134"/>
        <v>6486737.1969431369</v>
      </c>
      <c r="AW145" s="3"/>
      <c r="AX145" s="4">
        <f t="shared" si="135"/>
        <v>-1.7561376203836445E-3</v>
      </c>
      <c r="AY145" s="4">
        <f t="shared" si="136"/>
        <v>-8.6496476454892973E-3</v>
      </c>
      <c r="AZ145" s="4">
        <f t="shared" si="137"/>
        <v>2.7654867256637016E-4</v>
      </c>
      <c r="BA145" s="4">
        <f t="shared" si="138"/>
        <v>2.3019403570323201E-3</v>
      </c>
      <c r="BB145" s="3"/>
      <c r="BC145" s="2">
        <f t="shared" si="139"/>
        <v>43777</v>
      </c>
      <c r="BD145" s="22">
        <f t="shared" si="140"/>
        <v>116.21684299235785</v>
      </c>
      <c r="BE145" s="22">
        <f t="shared" si="141"/>
        <v>101.66436157497516</v>
      </c>
      <c r="BF145" s="22">
        <f t="shared" si="142"/>
        <v>104.08633093525236</v>
      </c>
      <c r="BG145" s="22">
        <f t="shared" si="143"/>
        <v>117.98035206666665</v>
      </c>
      <c r="BH145" s="22"/>
      <c r="BI145" s="3">
        <f t="shared" si="144"/>
        <v>46568517.923193574</v>
      </c>
      <c r="BJ145" s="3">
        <f t="shared" si="145"/>
        <v>19608855.82078338</v>
      </c>
      <c r="BK145" s="3">
        <f t="shared" si="146"/>
        <v>19776402.877697952</v>
      </c>
      <c r="BL145" s="3">
        <f t="shared" si="147"/>
        <v>35859140.170000009</v>
      </c>
      <c r="BM145" s="22"/>
      <c r="BN145" s="3">
        <f t="shared" si="148"/>
        <v>-81780.726250430263</v>
      </c>
      <c r="BO145" s="3">
        <f t="shared" si="149"/>
        <v>-292627.12153809296</v>
      </c>
      <c r="BP145" s="3">
        <f t="shared" si="150"/>
        <v>0</v>
      </c>
      <c r="BQ145" s="3">
        <f t="shared" si="151"/>
        <v>-465034.5500000004</v>
      </c>
      <c r="BR145" s="3"/>
      <c r="BS145" s="22">
        <f t="shared" si="152"/>
        <v>-0.17561376203836446</v>
      </c>
      <c r="BT145" s="22">
        <f t="shared" si="153"/>
        <v>-1.4923212461378708</v>
      </c>
      <c r="BU145" s="22">
        <f t="shared" si="154"/>
        <v>0</v>
      </c>
      <c r="BV145" s="22">
        <f t="shared" si="155"/>
        <v>-1.2968368672404793</v>
      </c>
      <c r="BW145" s="3"/>
      <c r="BX145" s="7"/>
      <c r="BY145" t="str">
        <f t="shared" si="109"/>
        <v>112019</v>
      </c>
      <c r="CQ145" s="15">
        <v>39225</v>
      </c>
      <c r="CR145" s="16">
        <v>4246.2</v>
      </c>
    </row>
    <row r="146" spans="1:96">
      <c r="A146" s="2">
        <v>43782</v>
      </c>
      <c r="B146" s="2">
        <v>43782</v>
      </c>
      <c r="C146">
        <v>101060</v>
      </c>
      <c r="D146">
        <v>0</v>
      </c>
      <c r="E146">
        <v>101060</v>
      </c>
      <c r="J146" s="3">
        <f t="shared" si="110"/>
        <v>101060</v>
      </c>
      <c r="L146" s="3">
        <f t="shared" si="156"/>
        <v>35495165.619999997</v>
      </c>
      <c r="M146" s="4">
        <f t="shared" si="111"/>
        <v>2.8552776862058762E-3</v>
      </c>
      <c r="N146" s="4">
        <f t="shared" si="112"/>
        <v>3.3686666666666665E-3</v>
      </c>
      <c r="P146" s="3">
        <f t="shared" si="113"/>
        <v>-363974.5500000004</v>
      </c>
      <c r="Q146" s="3">
        <f t="shared" si="114"/>
        <v>35859140.170000009</v>
      </c>
      <c r="R146" s="6">
        <f t="shared" si="115"/>
        <v>-1.0150119279895726E-2</v>
      </c>
      <c r="S146" s="6">
        <f t="shared" si="116"/>
        <v>-2.4565183177771197E-3</v>
      </c>
      <c r="T146" s="6"/>
      <c r="U146" s="6"/>
      <c r="V146" s="3">
        <f t="shared" si="157"/>
        <v>-109816.27565481502</v>
      </c>
      <c r="W146" s="7">
        <f t="shared" si="117"/>
        <v>-67.699999999998909</v>
      </c>
      <c r="X146" s="7">
        <f t="shared" si="120"/>
        <v>11840.45</v>
      </c>
      <c r="Y146" s="3">
        <f t="shared" si="121"/>
        <v>30325914.353037633</v>
      </c>
      <c r="Z146" s="3">
        <f t="shared" si="118"/>
        <v>65821079.97303763</v>
      </c>
      <c r="AA146" s="2">
        <f t="shared" si="122"/>
        <v>43782</v>
      </c>
      <c r="AB146" s="7">
        <f t="shared" si="123"/>
        <v>118.31721873333332</v>
      </c>
      <c r="AC146" s="7">
        <f t="shared" si="124"/>
        <v>101.08638117679212</v>
      </c>
      <c r="AD146" s="7">
        <f t="shared" si="125"/>
        <v>109.70179995506271</v>
      </c>
      <c r="AE146" s="7"/>
      <c r="AF146" s="7">
        <f t="shared" si="158"/>
        <v>-8756.275654815021</v>
      </c>
      <c r="AG146" s="3">
        <f t="shared" si="126"/>
        <v>35701578.043590464</v>
      </c>
      <c r="AH146" s="7"/>
      <c r="AI146" s="7"/>
      <c r="AJ146" s="7"/>
      <c r="AK146" s="7"/>
      <c r="AL146" s="3">
        <f t="shared" si="127"/>
        <v>46483448.547187604</v>
      </c>
      <c r="AM146" s="3">
        <f t="shared" si="128"/>
        <v>19206412.423590466</v>
      </c>
      <c r="AN146" s="3">
        <f t="shared" si="129"/>
        <v>19781870.503597233</v>
      </c>
      <c r="AO146" s="3">
        <f t="shared" si="130"/>
        <v>5495165.6200000001</v>
      </c>
      <c r="AP146" s="3">
        <f t="shared" si="131"/>
        <v>35495165.619999997</v>
      </c>
      <c r="AQ146" s="7"/>
      <c r="AR146" s="40">
        <f t="shared" si="159"/>
        <v>-109816.27565481502</v>
      </c>
      <c r="AS146" s="5">
        <f t="shared" si="119"/>
        <v>101060</v>
      </c>
      <c r="AT146" s="5">
        <f t="shared" si="132"/>
        <v>5467.625899280576</v>
      </c>
      <c r="AU146" s="5">
        <f t="shared" si="133"/>
        <v>-3288.6497555344449</v>
      </c>
      <c r="AV146" s="5">
        <f t="shared" si="134"/>
        <v>6483448.5471876021</v>
      </c>
      <c r="AW146" s="3"/>
      <c r="AX146" s="4">
        <f t="shared" si="135"/>
        <v>-7.0743828322515582E-5</v>
      </c>
      <c r="AY146" s="4">
        <f t="shared" si="136"/>
        <v>-5.6851819972035082E-3</v>
      </c>
      <c r="AZ146" s="4">
        <f t="shared" si="137"/>
        <v>2.7647221454243698E-4</v>
      </c>
      <c r="BA146" s="4">
        <f t="shared" si="138"/>
        <v>2.8552776862058762E-3</v>
      </c>
      <c r="BB146" s="3"/>
      <c r="BC146" s="2">
        <f t="shared" si="139"/>
        <v>43782</v>
      </c>
      <c r="BD146" s="22">
        <f t="shared" si="140"/>
        <v>116.20862136796902</v>
      </c>
      <c r="BE146" s="22">
        <f t="shared" si="141"/>
        <v>101.08638117679192</v>
      </c>
      <c r="BF146" s="22">
        <f t="shared" si="142"/>
        <v>104.11510791366965</v>
      </c>
      <c r="BG146" s="22">
        <f t="shared" si="143"/>
        <v>118.31721873333332</v>
      </c>
      <c r="BH146" s="22"/>
      <c r="BI146" s="3">
        <f t="shared" si="144"/>
        <v>46568517.923193574</v>
      </c>
      <c r="BJ146" s="3">
        <f t="shared" si="145"/>
        <v>19608855.82078338</v>
      </c>
      <c r="BK146" s="3">
        <f t="shared" si="146"/>
        <v>19781870.503597233</v>
      </c>
      <c r="BL146" s="3">
        <f t="shared" si="147"/>
        <v>35859140.170000009</v>
      </c>
      <c r="BM146" s="22"/>
      <c r="BN146" s="3">
        <f t="shared" si="148"/>
        <v>-85069.376005964703</v>
      </c>
      <c r="BO146" s="3">
        <f t="shared" si="149"/>
        <v>-402443.39719290799</v>
      </c>
      <c r="BP146" s="3">
        <f t="shared" si="150"/>
        <v>0</v>
      </c>
      <c r="BQ146" s="3">
        <f t="shared" si="151"/>
        <v>-363974.5500000004</v>
      </c>
      <c r="BR146" s="3"/>
      <c r="BS146" s="22">
        <f t="shared" si="152"/>
        <v>-0.18267572128078327</v>
      </c>
      <c r="BT146" s="22">
        <f t="shared" si="153"/>
        <v>-2.0523553279756341</v>
      </c>
      <c r="BU146" s="22">
        <f t="shared" si="154"/>
        <v>0</v>
      </c>
      <c r="BV146" s="22">
        <f t="shared" si="155"/>
        <v>-1.0150119279895726</v>
      </c>
      <c r="BW146" s="3"/>
      <c r="BX146" s="7"/>
      <c r="BY146" t="str">
        <f t="shared" si="109"/>
        <v>112019</v>
      </c>
      <c r="CQ146" s="15">
        <v>39226</v>
      </c>
      <c r="CR146" s="16">
        <v>4204.8999999999996</v>
      </c>
    </row>
    <row r="147" spans="1:96">
      <c r="A147" s="2">
        <v>43783</v>
      </c>
      <c r="B147" s="2">
        <v>43783</v>
      </c>
      <c r="C147">
        <v>304540</v>
      </c>
      <c r="D147">
        <v>0</v>
      </c>
      <c r="E147">
        <v>304540</v>
      </c>
      <c r="J147" s="3">
        <f t="shared" si="110"/>
        <v>304540</v>
      </c>
      <c r="L147" s="3">
        <f t="shared" si="156"/>
        <v>35799705.619999997</v>
      </c>
      <c r="M147" s="4">
        <f t="shared" si="111"/>
        <v>8.579759938587379E-3</v>
      </c>
      <c r="N147" s="4">
        <f t="shared" si="112"/>
        <v>1.0151333333333333E-2</v>
      </c>
      <c r="P147" s="3">
        <f t="shared" si="113"/>
        <v>-59434.550000000396</v>
      </c>
      <c r="Q147" s="3">
        <f t="shared" si="114"/>
        <v>35859140.170000009</v>
      </c>
      <c r="R147" s="6">
        <f t="shared" si="115"/>
        <v>-1.6574449280778831E-3</v>
      </c>
      <c r="S147" s="6">
        <f t="shared" si="116"/>
        <v>0</v>
      </c>
      <c r="T147" s="6"/>
      <c r="U147" s="6"/>
      <c r="V147" s="3">
        <f t="shared" si="157"/>
        <v>51339.514394016413</v>
      </c>
      <c r="W147" s="7">
        <f t="shared" si="117"/>
        <v>31.649999999999636</v>
      </c>
      <c r="X147" s="7">
        <f t="shared" si="120"/>
        <v>11872.1</v>
      </c>
      <c r="Y147" s="3">
        <f t="shared" si="121"/>
        <v>30406976.744186081</v>
      </c>
      <c r="Z147" s="3">
        <f t="shared" si="118"/>
        <v>66206682.364186078</v>
      </c>
      <c r="AA147" s="2">
        <f t="shared" si="122"/>
        <v>43783</v>
      </c>
      <c r="AB147" s="7">
        <f t="shared" si="123"/>
        <v>119.33235206666666</v>
      </c>
      <c r="AC147" s="7">
        <f t="shared" si="124"/>
        <v>101.35658914728694</v>
      </c>
      <c r="AD147" s="7">
        <f t="shared" si="125"/>
        <v>110.34447060697681</v>
      </c>
      <c r="AE147" s="7"/>
      <c r="AF147" s="7">
        <f t="shared" si="158"/>
        <v>355879.51439401641</v>
      </c>
      <c r="AG147" s="3">
        <f t="shared" si="126"/>
        <v>36057457.557984479</v>
      </c>
      <c r="AH147" s="7"/>
      <c r="AI147" s="7"/>
      <c r="AJ147" s="7"/>
      <c r="AK147" s="7"/>
      <c r="AL147" s="3">
        <f t="shared" si="127"/>
        <v>46844795.687480904</v>
      </c>
      <c r="AM147" s="3">
        <f t="shared" si="128"/>
        <v>19257751.937984481</v>
      </c>
      <c r="AN147" s="3">
        <f t="shared" si="129"/>
        <v>19787338.129496515</v>
      </c>
      <c r="AO147" s="3">
        <f t="shared" si="130"/>
        <v>5799705.6200000001</v>
      </c>
      <c r="AP147" s="3">
        <f t="shared" si="131"/>
        <v>35799705.619999997</v>
      </c>
      <c r="AQ147" s="7"/>
      <c r="AR147" s="40">
        <f t="shared" si="159"/>
        <v>51339.514394016413</v>
      </c>
      <c r="AS147" s="5">
        <f t="shared" si="119"/>
        <v>304540</v>
      </c>
      <c r="AT147" s="5">
        <f t="shared" si="132"/>
        <v>5467.625899280576</v>
      </c>
      <c r="AU147" s="5">
        <f t="shared" si="133"/>
        <v>361347.14029329701</v>
      </c>
      <c r="AV147" s="5">
        <f t="shared" si="134"/>
        <v>6844795.6874808995</v>
      </c>
      <c r="AW147" s="3"/>
      <c r="AX147" s="4">
        <f t="shared" si="135"/>
        <v>7.7736732447136747E-3</v>
      </c>
      <c r="AY147" s="4">
        <f t="shared" si="136"/>
        <v>2.6730402982994444E-3</v>
      </c>
      <c r="AZ147" s="4">
        <f t="shared" si="137"/>
        <v>2.7639579878385696E-4</v>
      </c>
      <c r="BA147" s="4">
        <f t="shared" si="138"/>
        <v>8.579759938587379E-3</v>
      </c>
      <c r="BB147" s="3"/>
      <c r="BC147" s="2">
        <f t="shared" si="139"/>
        <v>43783</v>
      </c>
      <c r="BD147" s="22">
        <f t="shared" si="140"/>
        <v>117.11198921870225</v>
      </c>
      <c r="BE147" s="22">
        <f t="shared" si="141"/>
        <v>101.35658914728674</v>
      </c>
      <c r="BF147" s="22">
        <f t="shared" si="142"/>
        <v>104.14388489208693</v>
      </c>
      <c r="BG147" s="22">
        <f t="shared" si="143"/>
        <v>119.33235206666666</v>
      </c>
      <c r="BH147" s="22"/>
      <c r="BI147" s="3">
        <f t="shared" si="144"/>
        <v>46844795.687480904</v>
      </c>
      <c r="BJ147" s="3">
        <f t="shared" si="145"/>
        <v>19608855.82078338</v>
      </c>
      <c r="BK147" s="3">
        <f t="shared" si="146"/>
        <v>19787338.129496515</v>
      </c>
      <c r="BL147" s="3">
        <f t="shared" si="147"/>
        <v>35859140.170000009</v>
      </c>
      <c r="BM147" s="22"/>
      <c r="BN147" s="3">
        <f t="shared" si="148"/>
        <v>0</v>
      </c>
      <c r="BO147" s="3">
        <f t="shared" si="149"/>
        <v>-351103.88279889157</v>
      </c>
      <c r="BP147" s="3">
        <f t="shared" si="150"/>
        <v>0</v>
      </c>
      <c r="BQ147" s="3">
        <f t="shared" si="151"/>
        <v>-59434.550000000396</v>
      </c>
      <c r="BR147" s="3"/>
      <c r="BS147" s="22">
        <f t="shared" si="152"/>
        <v>0</v>
      </c>
      <c r="BT147" s="22">
        <f t="shared" si="153"/>
        <v>-1.7905373266437981</v>
      </c>
      <c r="BU147" s="22">
        <f t="shared" si="154"/>
        <v>0</v>
      </c>
      <c r="BV147" s="22">
        <f t="shared" si="155"/>
        <v>-0.1657444928077883</v>
      </c>
      <c r="BW147" s="3"/>
      <c r="BX147" s="7"/>
      <c r="BY147" t="str">
        <f t="shared" si="109"/>
        <v>112019</v>
      </c>
      <c r="CQ147" s="15">
        <v>39227</v>
      </c>
      <c r="CR147" s="16">
        <v>4248.1499999999996</v>
      </c>
    </row>
    <row r="148" spans="1:96">
      <c r="A148" s="2">
        <v>43787</v>
      </c>
      <c r="B148" s="2">
        <v>43787</v>
      </c>
      <c r="C148">
        <v>41520</v>
      </c>
      <c r="D148">
        <v>0</v>
      </c>
      <c r="E148">
        <v>41520</v>
      </c>
      <c r="J148" s="3">
        <f t="shared" si="110"/>
        <v>41520</v>
      </c>
      <c r="L148" s="3">
        <f t="shared" si="156"/>
        <v>35841225.619999997</v>
      </c>
      <c r="M148" s="4">
        <f t="shared" si="111"/>
        <v>1.1597860731235813E-3</v>
      </c>
      <c r="N148" s="4">
        <f t="shared" si="112"/>
        <v>1.384E-3</v>
      </c>
      <c r="P148" s="3">
        <f t="shared" si="113"/>
        <v>-17914.550000000396</v>
      </c>
      <c r="Q148" s="3">
        <f t="shared" si="114"/>
        <v>35859140.170000009</v>
      </c>
      <c r="R148" s="6">
        <f t="shared" si="115"/>
        <v>-4.995811364988563E-4</v>
      </c>
      <c r="S148" s="6">
        <f t="shared" si="116"/>
        <v>0</v>
      </c>
      <c r="T148" s="6"/>
      <c r="U148" s="6"/>
      <c r="V148" s="3">
        <f t="shared" si="157"/>
        <v>20114.059351841774</v>
      </c>
      <c r="W148" s="7">
        <f t="shared" si="117"/>
        <v>12.399999999999636</v>
      </c>
      <c r="X148" s="7">
        <f t="shared" si="120"/>
        <v>11884.5</v>
      </c>
      <c r="Y148" s="3">
        <f t="shared" si="121"/>
        <v>30438735.785267938</v>
      </c>
      <c r="Z148" s="3">
        <f t="shared" si="118"/>
        <v>66279961.405267939</v>
      </c>
      <c r="AA148" s="2">
        <f t="shared" si="122"/>
        <v>43787</v>
      </c>
      <c r="AB148" s="7">
        <f t="shared" si="123"/>
        <v>119.47075206666666</v>
      </c>
      <c r="AC148" s="7">
        <f t="shared" si="124"/>
        <v>101.46245261755979</v>
      </c>
      <c r="AD148" s="7">
        <f t="shared" si="125"/>
        <v>110.46660234211323</v>
      </c>
      <c r="AE148" s="7"/>
      <c r="AF148" s="7">
        <f t="shared" si="158"/>
        <v>61634.059351841774</v>
      </c>
      <c r="AG148" s="3">
        <f t="shared" si="126"/>
        <v>36119091.617336318</v>
      </c>
      <c r="AH148" s="7"/>
      <c r="AI148" s="7"/>
      <c r="AJ148" s="7"/>
      <c r="AK148" s="7"/>
      <c r="AL148" s="3">
        <f t="shared" si="127"/>
        <v>46911897.372732028</v>
      </c>
      <c r="AM148" s="3">
        <f t="shared" si="128"/>
        <v>19277865.997336324</v>
      </c>
      <c r="AN148" s="3">
        <f t="shared" si="129"/>
        <v>19792805.755395796</v>
      </c>
      <c r="AO148" s="3">
        <f t="shared" si="130"/>
        <v>5841225.6200000001</v>
      </c>
      <c r="AP148" s="3">
        <f t="shared" si="131"/>
        <v>35841225.619999997</v>
      </c>
      <c r="AQ148" s="7"/>
      <c r="AR148" s="40">
        <f t="shared" si="159"/>
        <v>20114.059351841774</v>
      </c>
      <c r="AS148" s="5">
        <f t="shared" si="119"/>
        <v>41520</v>
      </c>
      <c r="AT148" s="5">
        <f t="shared" si="132"/>
        <v>5467.625899280576</v>
      </c>
      <c r="AU148" s="5">
        <f t="shared" si="133"/>
        <v>67101.685251122355</v>
      </c>
      <c r="AV148" s="5">
        <f t="shared" si="134"/>
        <v>6911897.3727320218</v>
      </c>
      <c r="AW148" s="3"/>
      <c r="AX148" s="4">
        <f t="shared" si="135"/>
        <v>1.4324256145502846E-3</v>
      </c>
      <c r="AY148" s="4">
        <f t="shared" si="136"/>
        <v>1.0444655958086306E-3</v>
      </c>
      <c r="AZ148" s="4">
        <f t="shared" si="137"/>
        <v>2.7631942525559394E-4</v>
      </c>
      <c r="BA148" s="4">
        <f t="shared" si="138"/>
        <v>1.1597860731235813E-3</v>
      </c>
      <c r="BB148" s="3"/>
      <c r="BC148" s="2">
        <f t="shared" si="139"/>
        <v>43787</v>
      </c>
      <c r="BD148" s="22">
        <f t="shared" si="140"/>
        <v>117.27974343183007</v>
      </c>
      <c r="BE148" s="22">
        <f t="shared" si="141"/>
        <v>101.46245261755959</v>
      </c>
      <c r="BF148" s="22">
        <f t="shared" si="142"/>
        <v>104.17266187050419</v>
      </c>
      <c r="BG148" s="22">
        <f t="shared" si="143"/>
        <v>119.47075206666666</v>
      </c>
      <c r="BH148" s="22"/>
      <c r="BI148" s="3">
        <f t="shared" si="144"/>
        <v>46911897.372732028</v>
      </c>
      <c r="BJ148" s="3">
        <f t="shared" si="145"/>
        <v>19608855.82078338</v>
      </c>
      <c r="BK148" s="3">
        <f t="shared" si="146"/>
        <v>19792805.755395796</v>
      </c>
      <c r="BL148" s="3">
        <f t="shared" si="147"/>
        <v>35859140.170000009</v>
      </c>
      <c r="BM148" s="22"/>
      <c r="BN148" s="3">
        <f t="shared" si="148"/>
        <v>0</v>
      </c>
      <c r="BO148" s="3">
        <f t="shared" si="149"/>
        <v>-330989.82344704983</v>
      </c>
      <c r="BP148" s="3">
        <f t="shared" si="150"/>
        <v>0</v>
      </c>
      <c r="BQ148" s="3">
        <f t="shared" si="151"/>
        <v>-17914.550000000396</v>
      </c>
      <c r="BR148" s="3"/>
      <c r="BS148" s="22">
        <f t="shared" si="152"/>
        <v>0</v>
      </c>
      <c r="BT148" s="22">
        <f t="shared" si="153"/>
        <v>-1.687960921698626</v>
      </c>
      <c r="BU148" s="22">
        <f t="shared" si="154"/>
        <v>0</v>
      </c>
      <c r="BV148" s="22">
        <f t="shared" si="155"/>
        <v>-4.995811364988563E-2</v>
      </c>
      <c r="BW148" s="3"/>
      <c r="BX148" s="7"/>
      <c r="BY148" t="str">
        <f t="shared" si="109"/>
        <v>112019</v>
      </c>
      <c r="CQ148" s="15">
        <v>39228</v>
      </c>
      <c r="CR148" s="16">
        <v>4248.1499999999996</v>
      </c>
    </row>
    <row r="149" spans="1:96">
      <c r="A149" s="2">
        <v>43788</v>
      </c>
      <c r="B149" s="2">
        <v>43788</v>
      </c>
      <c r="C149">
        <v>-198370</v>
      </c>
      <c r="D149">
        <v>0</v>
      </c>
      <c r="E149">
        <v>-198370</v>
      </c>
      <c r="J149" s="3">
        <f t="shared" si="110"/>
        <v>-198370</v>
      </c>
      <c r="L149" s="3">
        <f t="shared" si="156"/>
        <v>35642855.619999997</v>
      </c>
      <c r="M149" s="4">
        <f t="shared" si="111"/>
        <v>-5.5346879624927296E-3</v>
      </c>
      <c r="N149" s="4">
        <f t="shared" si="112"/>
        <v>-6.6123333333333329E-3</v>
      </c>
      <c r="P149" s="3">
        <f t="shared" si="113"/>
        <v>-216284.5500000004</v>
      </c>
      <c r="Q149" s="3">
        <f t="shared" si="114"/>
        <v>35859140.170000009</v>
      </c>
      <c r="R149" s="6">
        <f t="shared" si="115"/>
        <v>-6.0315040732891153E-3</v>
      </c>
      <c r="S149" s="6">
        <f t="shared" si="116"/>
        <v>-5.5346879624927296E-3</v>
      </c>
      <c r="T149" s="6"/>
      <c r="U149" s="6"/>
      <c r="V149" s="3">
        <f t="shared" si="157"/>
        <v>90188.846771164739</v>
      </c>
      <c r="W149" s="7">
        <f t="shared" si="117"/>
        <v>55.600000000000364</v>
      </c>
      <c r="X149" s="7">
        <f t="shared" si="120"/>
        <v>11940.1</v>
      </c>
      <c r="Y149" s="3">
        <f t="shared" si="121"/>
        <v>30581139.227538198</v>
      </c>
      <c r="Z149" s="3">
        <f t="shared" si="118"/>
        <v>66223994.847538196</v>
      </c>
      <c r="AA149" s="2">
        <f t="shared" si="122"/>
        <v>43788</v>
      </c>
      <c r="AB149" s="7">
        <f t="shared" si="123"/>
        <v>118.80951873333332</v>
      </c>
      <c r="AC149" s="7">
        <f t="shared" si="124"/>
        <v>101.93713075846067</v>
      </c>
      <c r="AD149" s="7">
        <f t="shared" si="125"/>
        <v>110.37332474589698</v>
      </c>
      <c r="AE149" s="7"/>
      <c r="AF149" s="7">
        <f t="shared" si="158"/>
        <v>-108181.15322883526</v>
      </c>
      <c r="AG149" s="3">
        <f t="shared" si="126"/>
        <v>36010910.464107484</v>
      </c>
      <c r="AH149" s="7"/>
      <c r="AI149" s="7"/>
      <c r="AJ149" s="7"/>
      <c r="AK149" s="7"/>
      <c r="AL149" s="3">
        <f t="shared" si="127"/>
        <v>46809183.845402472</v>
      </c>
      <c r="AM149" s="3">
        <f t="shared" si="128"/>
        <v>19368054.84410749</v>
      </c>
      <c r="AN149" s="3">
        <f t="shared" si="129"/>
        <v>19798273.381295078</v>
      </c>
      <c r="AO149" s="3">
        <f t="shared" si="130"/>
        <v>5642855.6200000001</v>
      </c>
      <c r="AP149" s="3">
        <f t="shared" si="131"/>
        <v>35642855.619999997</v>
      </c>
      <c r="AQ149" s="7"/>
      <c r="AR149" s="40">
        <f t="shared" si="159"/>
        <v>90188.846771164739</v>
      </c>
      <c r="AS149" s="5">
        <f t="shared" si="119"/>
        <v>-198370</v>
      </c>
      <c r="AT149" s="5">
        <f t="shared" si="132"/>
        <v>5467.625899280576</v>
      </c>
      <c r="AU149" s="5">
        <f t="shared" si="133"/>
        <v>-102713.52732955468</v>
      </c>
      <c r="AV149" s="5">
        <f t="shared" si="134"/>
        <v>6809183.8454024671</v>
      </c>
      <c r="AW149" s="3"/>
      <c r="AX149" s="4">
        <f t="shared" si="135"/>
        <v>-2.1894984658893347E-3</v>
      </c>
      <c r="AY149" s="4">
        <f t="shared" si="136"/>
        <v>4.6783625730994491E-3</v>
      </c>
      <c r="AZ149" s="4">
        <f t="shared" si="137"/>
        <v>2.7624309392265038E-4</v>
      </c>
      <c r="BA149" s="4">
        <f t="shared" si="138"/>
        <v>-5.5346879624927296E-3</v>
      </c>
      <c r="BB149" s="3"/>
      <c r="BC149" s="2">
        <f t="shared" si="139"/>
        <v>43788</v>
      </c>
      <c r="BD149" s="22">
        <f t="shared" si="140"/>
        <v>117.02295961350617</v>
      </c>
      <c r="BE149" s="22">
        <f t="shared" si="141"/>
        <v>101.93713075846047</v>
      </c>
      <c r="BF149" s="22">
        <f t="shared" si="142"/>
        <v>104.20143884892146</v>
      </c>
      <c r="BG149" s="22">
        <f t="shared" si="143"/>
        <v>118.80951873333332</v>
      </c>
      <c r="BH149" s="22"/>
      <c r="BI149" s="3">
        <f t="shared" si="144"/>
        <v>46911897.372732028</v>
      </c>
      <c r="BJ149" s="3">
        <f t="shared" si="145"/>
        <v>19608855.82078338</v>
      </c>
      <c r="BK149" s="3">
        <f t="shared" si="146"/>
        <v>19798273.381295078</v>
      </c>
      <c r="BL149" s="3">
        <f t="shared" si="147"/>
        <v>35859140.170000009</v>
      </c>
      <c r="BM149" s="22"/>
      <c r="BN149" s="3">
        <f t="shared" si="148"/>
        <v>-102713.52732955468</v>
      </c>
      <c r="BO149" s="3">
        <f t="shared" si="149"/>
        <v>-240800.97667588509</v>
      </c>
      <c r="BP149" s="3">
        <f t="shared" si="150"/>
        <v>0</v>
      </c>
      <c r="BQ149" s="3">
        <f t="shared" si="151"/>
        <v>-216284.5500000004</v>
      </c>
      <c r="BR149" s="3"/>
      <c r="BS149" s="22">
        <f t="shared" si="152"/>
        <v>-0.21894984658893346</v>
      </c>
      <c r="BT149" s="22">
        <f t="shared" si="153"/>
        <v>-1.2280215575896105</v>
      </c>
      <c r="BU149" s="22">
        <f t="shared" si="154"/>
        <v>0</v>
      </c>
      <c r="BV149" s="22">
        <f t="shared" si="155"/>
        <v>-0.60315040732891156</v>
      </c>
      <c r="BW149" s="3"/>
      <c r="BX149" s="7"/>
      <c r="BY149" t="str">
        <f t="shared" si="109"/>
        <v>112019</v>
      </c>
      <c r="CQ149" s="15">
        <v>39229</v>
      </c>
      <c r="CR149" s="16">
        <v>4248.1499999999996</v>
      </c>
    </row>
    <row r="150" spans="1:96">
      <c r="A150" s="2">
        <v>43789</v>
      </c>
      <c r="B150" s="2">
        <v>43789</v>
      </c>
      <c r="C150">
        <v>552145</v>
      </c>
      <c r="D150">
        <v>0</v>
      </c>
      <c r="E150">
        <v>552145</v>
      </c>
      <c r="J150" s="3">
        <f t="shared" si="110"/>
        <v>552145</v>
      </c>
      <c r="L150" s="3">
        <f t="shared" si="156"/>
        <v>36195000.619999997</v>
      </c>
      <c r="M150" s="4">
        <f t="shared" si="111"/>
        <v>1.5491042746030125E-2</v>
      </c>
      <c r="N150" s="4">
        <f t="shared" si="112"/>
        <v>1.8404833333333332E-2</v>
      </c>
      <c r="P150" s="3">
        <f t="shared" si="113"/>
        <v>0</v>
      </c>
      <c r="Q150" s="3">
        <f t="shared" si="114"/>
        <v>36195000.619999997</v>
      </c>
      <c r="R150" s="6">
        <f t="shared" si="115"/>
        <v>0</v>
      </c>
      <c r="S150" s="6">
        <f t="shared" si="116"/>
        <v>0</v>
      </c>
      <c r="T150" s="6"/>
      <c r="U150" s="6"/>
      <c r="V150" s="3">
        <f t="shared" si="157"/>
        <v>95703.992077314484</v>
      </c>
      <c r="W150" s="7">
        <f t="shared" si="117"/>
        <v>59</v>
      </c>
      <c r="X150" s="7">
        <f t="shared" si="120"/>
        <v>11999.1</v>
      </c>
      <c r="Y150" s="3">
        <f t="shared" si="121"/>
        <v>30732250.793976065</v>
      </c>
      <c r="Z150" s="3">
        <f t="shared" si="118"/>
        <v>66927251.413976058</v>
      </c>
      <c r="AA150" s="2">
        <f t="shared" si="122"/>
        <v>43789</v>
      </c>
      <c r="AB150" s="7">
        <f t="shared" si="123"/>
        <v>120.65000206666664</v>
      </c>
      <c r="AC150" s="7">
        <f t="shared" si="124"/>
        <v>102.44083597992022</v>
      </c>
      <c r="AD150" s="7">
        <f t="shared" si="125"/>
        <v>111.54541902329342</v>
      </c>
      <c r="AE150" s="7"/>
      <c r="AF150" s="7">
        <f t="shared" si="158"/>
        <v>647848.99207731453</v>
      </c>
      <c r="AG150" s="3">
        <f t="shared" si="126"/>
        <v>36658759.456184797</v>
      </c>
      <c r="AH150" s="7"/>
      <c r="AI150" s="7"/>
      <c r="AJ150" s="7"/>
      <c r="AK150" s="7"/>
      <c r="AL150" s="3">
        <f t="shared" si="127"/>
        <v>47462500.46337907</v>
      </c>
      <c r="AM150" s="3">
        <f t="shared" si="128"/>
        <v>19463758.836184803</v>
      </c>
      <c r="AN150" s="3">
        <f t="shared" si="129"/>
        <v>19803741.007194359</v>
      </c>
      <c r="AO150" s="3">
        <f t="shared" si="130"/>
        <v>6195000.6200000001</v>
      </c>
      <c r="AP150" s="3">
        <f t="shared" si="131"/>
        <v>36195000.619999997</v>
      </c>
      <c r="AQ150" s="7"/>
      <c r="AR150" s="40">
        <f t="shared" si="159"/>
        <v>95703.992077314484</v>
      </c>
      <c r="AS150" s="5">
        <f t="shared" si="119"/>
        <v>552145</v>
      </c>
      <c r="AT150" s="5">
        <f t="shared" si="132"/>
        <v>5467.625899280576</v>
      </c>
      <c r="AU150" s="5">
        <f t="shared" si="133"/>
        <v>653316.61797659507</v>
      </c>
      <c r="AV150" s="5">
        <f t="shared" si="134"/>
        <v>7462500.4633790618</v>
      </c>
      <c r="AW150" s="3"/>
      <c r="AX150" s="4">
        <f t="shared" si="135"/>
        <v>1.3957017924822521E-2</v>
      </c>
      <c r="AY150" s="4">
        <f t="shared" si="136"/>
        <v>4.9413321496469915E-3</v>
      </c>
      <c r="AZ150" s="4">
        <f t="shared" si="137"/>
        <v>2.7616680475006747E-4</v>
      </c>
      <c r="BA150" s="4">
        <f t="shared" si="138"/>
        <v>1.5491042746030125E-2</v>
      </c>
      <c r="BB150" s="3"/>
      <c r="BC150" s="2">
        <f t="shared" si="139"/>
        <v>43789</v>
      </c>
      <c r="BD150" s="22">
        <f t="shared" si="140"/>
        <v>118.65625115844767</v>
      </c>
      <c r="BE150" s="22">
        <f t="shared" si="141"/>
        <v>102.44083597992002</v>
      </c>
      <c r="BF150" s="22">
        <f t="shared" si="142"/>
        <v>104.23021582733874</v>
      </c>
      <c r="BG150" s="22">
        <f t="shared" si="143"/>
        <v>120.65000206666664</v>
      </c>
      <c r="BH150" s="22"/>
      <c r="BI150" s="3">
        <f t="shared" si="144"/>
        <v>47462500.46337907</v>
      </c>
      <c r="BJ150" s="3">
        <f t="shared" si="145"/>
        <v>19608855.82078338</v>
      </c>
      <c r="BK150" s="3">
        <f t="shared" si="146"/>
        <v>19803741.007194359</v>
      </c>
      <c r="BL150" s="3">
        <f t="shared" si="147"/>
        <v>36195000.619999997</v>
      </c>
      <c r="BM150" s="22"/>
      <c r="BN150" s="3">
        <f t="shared" si="148"/>
        <v>0</v>
      </c>
      <c r="BO150" s="3">
        <f t="shared" si="149"/>
        <v>-145096.98459857062</v>
      </c>
      <c r="BP150" s="3">
        <f t="shared" si="150"/>
        <v>0</v>
      </c>
      <c r="BQ150" s="3">
        <f t="shared" si="151"/>
        <v>0</v>
      </c>
      <c r="BR150" s="3"/>
      <c r="BS150" s="22">
        <f t="shared" si="152"/>
        <v>0</v>
      </c>
      <c r="BT150" s="22">
        <f t="shared" si="153"/>
        <v>-0.73995640502788873</v>
      </c>
      <c r="BU150" s="22">
        <f t="shared" si="154"/>
        <v>0</v>
      </c>
      <c r="BV150" s="22">
        <f t="shared" si="155"/>
        <v>0</v>
      </c>
      <c r="BW150" s="3"/>
      <c r="BX150" s="7"/>
      <c r="BY150" t="str">
        <f t="shared" si="109"/>
        <v>112019</v>
      </c>
      <c r="CQ150" s="15">
        <v>39230</v>
      </c>
      <c r="CR150" s="16">
        <v>4256.55</v>
      </c>
    </row>
    <row r="151" spans="1:96">
      <c r="A151" s="2">
        <v>43790</v>
      </c>
      <c r="B151" s="2">
        <v>43790</v>
      </c>
      <c r="C151">
        <v>330763.75</v>
      </c>
      <c r="D151">
        <v>0</v>
      </c>
      <c r="E151">
        <v>330763.75</v>
      </c>
      <c r="J151" s="3">
        <f t="shared" si="110"/>
        <v>330763.75</v>
      </c>
      <c r="L151" s="3">
        <f t="shared" si="156"/>
        <v>36525764.369999997</v>
      </c>
      <c r="M151" s="4">
        <f t="shared" si="111"/>
        <v>9.1383822167206263E-3</v>
      </c>
      <c r="N151" s="4">
        <f t="shared" si="112"/>
        <v>1.1025458333333333E-2</v>
      </c>
      <c r="P151" s="3">
        <f t="shared" si="113"/>
        <v>0</v>
      </c>
      <c r="Q151" s="3">
        <f t="shared" si="114"/>
        <v>36525764.369999997</v>
      </c>
      <c r="R151" s="6">
        <f t="shared" si="115"/>
        <v>0</v>
      </c>
      <c r="S151" s="6">
        <f t="shared" si="116"/>
        <v>0</v>
      </c>
      <c r="T151" s="6"/>
      <c r="U151" s="6"/>
      <c r="V151" s="3">
        <f t="shared" si="157"/>
        <v>-49798.517911417359</v>
      </c>
      <c r="W151" s="7">
        <f t="shared" si="117"/>
        <v>-30.700000000000728</v>
      </c>
      <c r="X151" s="7">
        <f t="shared" si="120"/>
        <v>11968.4</v>
      </c>
      <c r="Y151" s="3">
        <f t="shared" si="121"/>
        <v>30653621.555168562</v>
      </c>
      <c r="Z151" s="3">
        <f t="shared" si="118"/>
        <v>67179385.925168559</v>
      </c>
      <c r="AA151" s="2">
        <f t="shared" si="122"/>
        <v>43790</v>
      </c>
      <c r="AB151" s="7">
        <f t="shared" si="123"/>
        <v>121.75254789999998</v>
      </c>
      <c r="AC151" s="7">
        <f t="shared" si="124"/>
        <v>102.17873851722854</v>
      </c>
      <c r="AD151" s="7">
        <f t="shared" si="125"/>
        <v>111.96564320861427</v>
      </c>
      <c r="AE151" s="7"/>
      <c r="AF151" s="7">
        <f t="shared" si="158"/>
        <v>280965.23208858265</v>
      </c>
      <c r="AG151" s="3">
        <f t="shared" si="126"/>
        <v>36939724.688273378</v>
      </c>
      <c r="AH151" s="7"/>
      <c r="AI151" s="7"/>
      <c r="AJ151" s="7"/>
      <c r="AK151" s="7"/>
      <c r="AL151" s="3">
        <f t="shared" si="127"/>
        <v>47748933.321366936</v>
      </c>
      <c r="AM151" s="3">
        <f t="shared" si="128"/>
        <v>19413960.318273388</v>
      </c>
      <c r="AN151" s="3">
        <f t="shared" si="129"/>
        <v>19809208.63309364</v>
      </c>
      <c r="AO151" s="3">
        <f t="shared" si="130"/>
        <v>6525764.3700000001</v>
      </c>
      <c r="AP151" s="3">
        <f t="shared" si="131"/>
        <v>36525764.369999997</v>
      </c>
      <c r="AQ151" s="7"/>
      <c r="AR151" s="40">
        <f t="shared" si="159"/>
        <v>-49798.517911417359</v>
      </c>
      <c r="AS151" s="5">
        <f t="shared" si="119"/>
        <v>330763.75</v>
      </c>
      <c r="AT151" s="5">
        <f t="shared" si="132"/>
        <v>5467.625899280576</v>
      </c>
      <c r="AU151" s="5">
        <f t="shared" si="133"/>
        <v>286432.85798786324</v>
      </c>
      <c r="AV151" s="5">
        <f t="shared" si="134"/>
        <v>7748933.3213669248</v>
      </c>
      <c r="AW151" s="3"/>
      <c r="AX151" s="4">
        <f t="shared" si="135"/>
        <v>6.0349297907064123E-3</v>
      </c>
      <c r="AY151" s="4">
        <f t="shared" si="136"/>
        <v>-2.5585252227250999E-3</v>
      </c>
      <c r="AZ151" s="4">
        <f t="shared" si="137"/>
        <v>2.7609055770292501E-4</v>
      </c>
      <c r="BA151" s="4">
        <f t="shared" si="138"/>
        <v>9.1383822167206263E-3</v>
      </c>
      <c r="BB151" s="3"/>
      <c r="BC151" s="2">
        <f t="shared" si="139"/>
        <v>43790</v>
      </c>
      <c r="BD151" s="22">
        <f t="shared" si="140"/>
        <v>119.37233330341735</v>
      </c>
      <c r="BE151" s="22">
        <f t="shared" si="141"/>
        <v>102.17873851722837</v>
      </c>
      <c r="BF151" s="22">
        <f t="shared" si="142"/>
        <v>104.25899280575599</v>
      </c>
      <c r="BG151" s="22">
        <f t="shared" si="143"/>
        <v>121.75254789999998</v>
      </c>
      <c r="BH151" s="22"/>
      <c r="BI151" s="3">
        <f t="shared" si="144"/>
        <v>47748933.321366936</v>
      </c>
      <c r="BJ151" s="3">
        <f t="shared" si="145"/>
        <v>19608855.82078338</v>
      </c>
      <c r="BK151" s="3">
        <f t="shared" si="146"/>
        <v>19809208.63309364</v>
      </c>
      <c r="BL151" s="3">
        <f t="shared" si="147"/>
        <v>36525764.369999997</v>
      </c>
      <c r="BM151" s="22"/>
      <c r="BN151" s="3">
        <f t="shared" si="148"/>
        <v>0</v>
      </c>
      <c r="BO151" s="3">
        <f t="shared" si="149"/>
        <v>-194895.50250998797</v>
      </c>
      <c r="BP151" s="3">
        <f t="shared" si="150"/>
        <v>0</v>
      </c>
      <c r="BQ151" s="3">
        <f t="shared" si="151"/>
        <v>0</v>
      </c>
      <c r="BR151" s="3"/>
      <c r="BS151" s="22">
        <f t="shared" si="152"/>
        <v>0</v>
      </c>
      <c r="BT151" s="22">
        <f t="shared" si="153"/>
        <v>-0.99391573017441792</v>
      </c>
      <c r="BU151" s="22">
        <f t="shared" si="154"/>
        <v>0</v>
      </c>
      <c r="BV151" s="22">
        <f t="shared" si="155"/>
        <v>0</v>
      </c>
      <c r="BW151" s="3"/>
      <c r="BX151" s="7"/>
      <c r="BY151" t="str">
        <f t="shared" si="109"/>
        <v>112019</v>
      </c>
      <c r="CQ151" s="15">
        <v>39231</v>
      </c>
      <c r="CR151" s="16">
        <v>4293.25</v>
      </c>
    </row>
    <row r="152" spans="1:96">
      <c r="A152" s="2">
        <v>43791</v>
      </c>
      <c r="B152" s="2">
        <v>43791</v>
      </c>
      <c r="C152">
        <v>50546</v>
      </c>
      <c r="D152">
        <v>0</v>
      </c>
      <c r="E152">
        <v>50546</v>
      </c>
      <c r="J152" s="3">
        <f t="shared" si="110"/>
        <v>50546</v>
      </c>
      <c r="L152" s="3">
        <f t="shared" si="156"/>
        <v>36576310.369999997</v>
      </c>
      <c r="M152" s="4">
        <f t="shared" si="111"/>
        <v>1.3838450987083341E-3</v>
      </c>
      <c r="N152" s="4">
        <f t="shared" si="112"/>
        <v>1.6848666666666667E-3</v>
      </c>
      <c r="P152" s="3">
        <f t="shared" si="113"/>
        <v>0</v>
      </c>
      <c r="Q152" s="3">
        <f t="shared" si="114"/>
        <v>36576310.369999997</v>
      </c>
      <c r="R152" s="6">
        <f t="shared" si="115"/>
        <v>0</v>
      </c>
      <c r="S152" s="6">
        <f t="shared" si="116"/>
        <v>0</v>
      </c>
      <c r="T152" s="6"/>
      <c r="U152" s="6"/>
      <c r="V152" s="3">
        <f t="shared" si="157"/>
        <v>-87593.48427415223</v>
      </c>
      <c r="W152" s="7">
        <f t="shared" si="117"/>
        <v>-54</v>
      </c>
      <c r="X152" s="7">
        <f t="shared" si="120"/>
        <v>11914.4</v>
      </c>
      <c r="Y152" s="3">
        <f t="shared" si="121"/>
        <v>30515316.053683057</v>
      </c>
      <c r="Z152" s="3">
        <f t="shared" si="118"/>
        <v>67091626.423683055</v>
      </c>
      <c r="AA152" s="2">
        <f t="shared" si="122"/>
        <v>43791</v>
      </c>
      <c r="AB152" s="7">
        <f t="shared" si="123"/>
        <v>121.92103456666665</v>
      </c>
      <c r="AC152" s="7">
        <f t="shared" si="124"/>
        <v>101.71772017894352</v>
      </c>
      <c r="AD152" s="7">
        <f t="shared" si="125"/>
        <v>111.81937737280509</v>
      </c>
      <c r="AE152" s="7"/>
      <c r="AF152" s="7">
        <f t="shared" si="158"/>
        <v>-37047.48427415223</v>
      </c>
      <c r="AG152" s="3">
        <f t="shared" si="126"/>
        <v>36902677.203999229</v>
      </c>
      <c r="AH152" s="7"/>
      <c r="AI152" s="7"/>
      <c r="AJ152" s="7"/>
      <c r="AK152" s="7"/>
      <c r="AL152" s="3">
        <f t="shared" si="127"/>
        <v>47717353.462992065</v>
      </c>
      <c r="AM152" s="3">
        <f t="shared" si="128"/>
        <v>19326366.833999235</v>
      </c>
      <c r="AN152" s="3">
        <f t="shared" si="129"/>
        <v>19814676.258992922</v>
      </c>
      <c r="AO152" s="3">
        <f t="shared" si="130"/>
        <v>6576310.3700000001</v>
      </c>
      <c r="AP152" s="3">
        <f t="shared" si="131"/>
        <v>36576310.369999997</v>
      </c>
      <c r="AQ152" s="7"/>
      <c r="AR152" s="40">
        <f t="shared" si="159"/>
        <v>-87593.48427415223</v>
      </c>
      <c r="AS152" s="5">
        <f t="shared" si="119"/>
        <v>50546</v>
      </c>
      <c r="AT152" s="5">
        <f t="shared" si="132"/>
        <v>5467.625899280576</v>
      </c>
      <c r="AU152" s="5">
        <f t="shared" si="133"/>
        <v>-31579.858374871656</v>
      </c>
      <c r="AV152" s="5">
        <f t="shared" si="134"/>
        <v>7717353.4629920535</v>
      </c>
      <c r="AW152" s="3"/>
      <c r="AX152" s="4">
        <f t="shared" si="135"/>
        <v>-6.6137306486677345E-4</v>
      </c>
      <c r="AY152" s="4">
        <f t="shared" si="136"/>
        <v>-4.5118812873901296E-3</v>
      </c>
      <c r="AZ152" s="4">
        <f t="shared" si="137"/>
        <v>2.7601435274634124E-4</v>
      </c>
      <c r="BA152" s="4">
        <f t="shared" si="138"/>
        <v>1.3838450987083341E-3</v>
      </c>
      <c r="BB152" s="3"/>
      <c r="BC152" s="2">
        <f t="shared" si="139"/>
        <v>43791</v>
      </c>
      <c r="BD152" s="22">
        <f t="shared" si="140"/>
        <v>119.29338365748016</v>
      </c>
      <c r="BE152" s="22">
        <f t="shared" si="141"/>
        <v>101.71772017894334</v>
      </c>
      <c r="BF152" s="22">
        <f t="shared" si="142"/>
        <v>104.28776978417326</v>
      </c>
      <c r="BG152" s="22">
        <f t="shared" si="143"/>
        <v>121.92103456666665</v>
      </c>
      <c r="BH152" s="22"/>
      <c r="BI152" s="3">
        <f t="shared" si="144"/>
        <v>47748933.321366936</v>
      </c>
      <c r="BJ152" s="3">
        <f t="shared" si="145"/>
        <v>19608855.82078338</v>
      </c>
      <c r="BK152" s="3">
        <f t="shared" si="146"/>
        <v>19814676.258992922</v>
      </c>
      <c r="BL152" s="3">
        <f t="shared" si="147"/>
        <v>36576310.369999997</v>
      </c>
      <c r="BM152" s="22"/>
      <c r="BN152" s="3">
        <f t="shared" si="148"/>
        <v>-31579.858374871656</v>
      </c>
      <c r="BO152" s="3">
        <f t="shared" si="149"/>
        <v>-282488.98678414023</v>
      </c>
      <c r="BP152" s="3">
        <f t="shared" si="150"/>
        <v>0</v>
      </c>
      <c r="BQ152" s="3">
        <f t="shared" si="151"/>
        <v>0</v>
      </c>
      <c r="BR152" s="3"/>
      <c r="BS152" s="22">
        <f t="shared" si="152"/>
        <v>-6.6137306486677344E-2</v>
      </c>
      <c r="BT152" s="22">
        <f t="shared" si="153"/>
        <v>-1.4406194291292143</v>
      </c>
      <c r="BU152" s="22">
        <f t="shared" si="154"/>
        <v>0</v>
      </c>
      <c r="BV152" s="22">
        <f t="shared" si="155"/>
        <v>0</v>
      </c>
      <c r="BW152" s="3"/>
      <c r="BX152" s="7"/>
      <c r="BY152" t="str">
        <f t="shared" si="109"/>
        <v>112019</v>
      </c>
      <c r="CQ152" s="15">
        <v>39232</v>
      </c>
      <c r="CR152" s="16">
        <v>4249.6499999999996</v>
      </c>
    </row>
    <row r="153" spans="1:96">
      <c r="A153" s="2">
        <v>43794</v>
      </c>
      <c r="B153" s="2">
        <v>43794</v>
      </c>
      <c r="C153">
        <v>-138915.4</v>
      </c>
      <c r="D153">
        <v>0</v>
      </c>
      <c r="E153">
        <v>-138915.4</v>
      </c>
      <c r="J153" s="3">
        <f t="shared" si="110"/>
        <v>-138915.4</v>
      </c>
      <c r="L153" s="3">
        <f t="shared" si="156"/>
        <v>36437394.969999999</v>
      </c>
      <c r="M153" s="4">
        <f t="shared" si="111"/>
        <v>-3.7979609915476556E-3</v>
      </c>
      <c r="N153" s="4">
        <f t="shared" si="112"/>
        <v>-4.6305133333333333E-3</v>
      </c>
      <c r="P153" s="3">
        <f t="shared" si="113"/>
        <v>-138915.4</v>
      </c>
      <c r="Q153" s="3">
        <f t="shared" si="114"/>
        <v>36576310.369999997</v>
      </c>
      <c r="R153" s="6">
        <f t="shared" si="115"/>
        <v>-3.7979609915476556E-3</v>
      </c>
      <c r="S153" s="6">
        <f t="shared" si="116"/>
        <v>-3.7979609915476556E-3</v>
      </c>
      <c r="T153" s="6"/>
      <c r="U153" s="6"/>
      <c r="V153" s="3">
        <f t="shared" si="157"/>
        <v>258481.88368678131</v>
      </c>
      <c r="W153" s="7">
        <f t="shared" si="117"/>
        <v>159.35000000000036</v>
      </c>
      <c r="X153" s="7">
        <f t="shared" si="120"/>
        <v>12073.75</v>
      </c>
      <c r="Y153" s="3">
        <f t="shared" si="121"/>
        <v>30923445.343714818</v>
      </c>
      <c r="Z153" s="3">
        <f t="shared" si="118"/>
        <v>67360840.313714817</v>
      </c>
      <c r="AA153" s="2">
        <f t="shared" si="122"/>
        <v>43794</v>
      </c>
      <c r="AB153" s="7">
        <f t="shared" si="123"/>
        <v>121.45798323333332</v>
      </c>
      <c r="AC153" s="7">
        <f t="shared" si="124"/>
        <v>103.07815114571606</v>
      </c>
      <c r="AD153" s="7">
        <f t="shared" si="125"/>
        <v>112.26806718952469</v>
      </c>
      <c r="AE153" s="7"/>
      <c r="AF153" s="7">
        <f t="shared" si="158"/>
        <v>119566.48368678131</v>
      </c>
      <c r="AG153" s="3">
        <f t="shared" si="126"/>
        <v>37022243.687686011</v>
      </c>
      <c r="AH153" s="7"/>
      <c r="AI153" s="7"/>
      <c r="AJ153" s="7"/>
      <c r="AK153" s="7"/>
      <c r="AL153" s="3">
        <f t="shared" si="127"/>
        <v>47842387.572578125</v>
      </c>
      <c r="AM153" s="3">
        <f t="shared" si="128"/>
        <v>19584848.717686016</v>
      </c>
      <c r="AN153" s="3">
        <f t="shared" si="129"/>
        <v>19820143.884892203</v>
      </c>
      <c r="AO153" s="3">
        <f t="shared" si="130"/>
        <v>6437394.9699999997</v>
      </c>
      <c r="AP153" s="3">
        <f t="shared" si="131"/>
        <v>36437394.969999999</v>
      </c>
      <c r="AQ153" s="7"/>
      <c r="AR153" s="40">
        <f t="shared" si="159"/>
        <v>258481.88368678131</v>
      </c>
      <c r="AS153" s="5">
        <f t="shared" si="119"/>
        <v>-138915.4</v>
      </c>
      <c r="AT153" s="5">
        <f t="shared" si="132"/>
        <v>5467.625899280576</v>
      </c>
      <c r="AU153" s="5">
        <f t="shared" si="133"/>
        <v>125034.1095860619</v>
      </c>
      <c r="AV153" s="5">
        <f t="shared" si="134"/>
        <v>7842387.5725781154</v>
      </c>
      <c r="AW153" s="3"/>
      <c r="AX153" s="4">
        <f t="shared" si="135"/>
        <v>2.6203068802429295E-3</v>
      </c>
      <c r="AY153" s="4">
        <f t="shared" si="136"/>
        <v>1.3374571946552111E-2</v>
      </c>
      <c r="AZ153" s="4">
        <f t="shared" si="137"/>
        <v>2.7593818984547304E-4</v>
      </c>
      <c r="BA153" s="4">
        <f t="shared" si="138"/>
        <v>-3.7979609915476556E-3</v>
      </c>
      <c r="BB153" s="3"/>
      <c r="BC153" s="2">
        <f t="shared" si="139"/>
        <v>43794</v>
      </c>
      <c r="BD153" s="22">
        <f t="shared" si="140"/>
        <v>119.6059689314453</v>
      </c>
      <c r="BE153" s="22">
        <f t="shared" si="141"/>
        <v>103.07815114571588</v>
      </c>
      <c r="BF153" s="22">
        <f t="shared" si="142"/>
        <v>104.31654676259055</v>
      </c>
      <c r="BG153" s="22">
        <f t="shared" si="143"/>
        <v>121.45798323333332</v>
      </c>
      <c r="BH153" s="22"/>
      <c r="BI153" s="3">
        <f t="shared" si="144"/>
        <v>47842387.572578125</v>
      </c>
      <c r="BJ153" s="3">
        <f t="shared" si="145"/>
        <v>19608855.82078338</v>
      </c>
      <c r="BK153" s="3">
        <f t="shared" si="146"/>
        <v>19820143.884892203</v>
      </c>
      <c r="BL153" s="3">
        <f t="shared" si="147"/>
        <v>36576310.369999997</v>
      </c>
      <c r="BM153" s="22"/>
      <c r="BN153" s="3">
        <f t="shared" si="148"/>
        <v>0</v>
      </c>
      <c r="BO153" s="3">
        <f t="shared" si="149"/>
        <v>-24007.103097358922</v>
      </c>
      <c r="BP153" s="3">
        <f t="shared" si="150"/>
        <v>0</v>
      </c>
      <c r="BQ153" s="3">
        <f t="shared" si="151"/>
        <v>-138915.4</v>
      </c>
      <c r="BR153" s="3"/>
      <c r="BS153" s="22">
        <f t="shared" si="152"/>
        <v>0</v>
      </c>
      <c r="BT153" s="22">
        <f t="shared" si="153"/>
        <v>-0.12242990267649298</v>
      </c>
      <c r="BU153" s="22">
        <f t="shared" si="154"/>
        <v>0</v>
      </c>
      <c r="BV153" s="22">
        <f t="shared" si="155"/>
        <v>-0.37979609915476553</v>
      </c>
      <c r="BW153" s="3"/>
      <c r="BX153" s="7"/>
      <c r="BY153" t="str">
        <f t="shared" si="109"/>
        <v>112019</v>
      </c>
      <c r="CQ153" s="15">
        <v>39233</v>
      </c>
      <c r="CR153" s="16">
        <v>4295.8</v>
      </c>
    </row>
    <row r="154" spans="1:96">
      <c r="A154" s="2">
        <v>43795</v>
      </c>
      <c r="B154" s="2">
        <v>43795</v>
      </c>
      <c r="C154">
        <v>-102720</v>
      </c>
      <c r="D154">
        <v>0</v>
      </c>
      <c r="E154">
        <v>-102720</v>
      </c>
      <c r="J154" s="3">
        <f t="shared" si="110"/>
        <v>-102720</v>
      </c>
      <c r="L154" s="3">
        <f t="shared" si="156"/>
        <v>36334674.969999999</v>
      </c>
      <c r="M154" s="4">
        <f t="shared" si="111"/>
        <v>-2.819081882351152E-3</v>
      </c>
      <c r="N154" s="4">
        <f t="shared" si="112"/>
        <v>-3.424E-3</v>
      </c>
      <c r="P154" s="3">
        <f t="shared" si="113"/>
        <v>-241635.4</v>
      </c>
      <c r="Q154" s="3">
        <f t="shared" si="114"/>
        <v>36576310.369999997</v>
      </c>
      <c r="R154" s="6">
        <f t="shared" si="115"/>
        <v>-6.6063361108776595E-3</v>
      </c>
      <c r="S154" s="6">
        <f t="shared" si="116"/>
        <v>-6.6170428738988075E-3</v>
      </c>
      <c r="T154" s="6"/>
      <c r="U154" s="6"/>
      <c r="V154" s="3">
        <f t="shared" si="157"/>
        <v>-58476.761260798601</v>
      </c>
      <c r="W154" s="7">
        <f t="shared" si="117"/>
        <v>-36.049999999999272</v>
      </c>
      <c r="X154" s="7">
        <f t="shared" si="120"/>
        <v>12037.7</v>
      </c>
      <c r="Y154" s="3">
        <f t="shared" si="121"/>
        <v>30831113.615408294</v>
      </c>
      <c r="Z154" s="3">
        <f t="shared" si="118"/>
        <v>67165788.5854083</v>
      </c>
      <c r="AA154" s="2">
        <f t="shared" si="122"/>
        <v>43795</v>
      </c>
      <c r="AB154" s="7">
        <f t="shared" si="123"/>
        <v>121.11558323333334</v>
      </c>
      <c r="AC154" s="7">
        <f t="shared" si="124"/>
        <v>102.77037871802766</v>
      </c>
      <c r="AD154" s="7">
        <f t="shared" si="125"/>
        <v>111.9429809756805</v>
      </c>
      <c r="AE154" s="7"/>
      <c r="AF154" s="7">
        <f t="shared" si="158"/>
        <v>-161196.76126079861</v>
      </c>
      <c r="AG154" s="3">
        <f t="shared" si="126"/>
        <v>36861046.926425211</v>
      </c>
      <c r="AH154" s="7"/>
      <c r="AI154" s="7"/>
      <c r="AJ154" s="7"/>
      <c r="AK154" s="7"/>
      <c r="AL154" s="3">
        <f t="shared" si="127"/>
        <v>47686658.43721661</v>
      </c>
      <c r="AM154" s="3">
        <f t="shared" si="128"/>
        <v>19526371.956425216</v>
      </c>
      <c r="AN154" s="3">
        <f t="shared" si="129"/>
        <v>19825611.510791484</v>
      </c>
      <c r="AO154" s="3">
        <f t="shared" si="130"/>
        <v>6334674.9699999997</v>
      </c>
      <c r="AP154" s="3">
        <f t="shared" si="131"/>
        <v>36334674.969999999</v>
      </c>
      <c r="AQ154" s="7"/>
      <c r="AR154" s="40">
        <f t="shared" si="159"/>
        <v>-58476.761260798601</v>
      </c>
      <c r="AS154" s="5">
        <f t="shared" si="119"/>
        <v>-102720</v>
      </c>
      <c r="AT154" s="5">
        <f t="shared" si="132"/>
        <v>5467.625899280576</v>
      </c>
      <c r="AU154" s="5">
        <f t="shared" si="133"/>
        <v>-155729.13536151804</v>
      </c>
      <c r="AV154" s="5">
        <f t="shared" si="134"/>
        <v>7686658.4372165976</v>
      </c>
      <c r="AW154" s="3"/>
      <c r="AX154" s="4">
        <f t="shared" si="135"/>
        <v>-3.2550452279429608E-3</v>
      </c>
      <c r="AY154" s="4">
        <f t="shared" si="136"/>
        <v>-2.985816337094879E-3</v>
      </c>
      <c r="AZ154" s="4">
        <f t="shared" si="137"/>
        <v>2.7586206896551563E-4</v>
      </c>
      <c r="BA154" s="4">
        <f t="shared" si="138"/>
        <v>-2.819081882351152E-3</v>
      </c>
      <c r="BB154" s="3"/>
      <c r="BC154" s="2">
        <f t="shared" si="139"/>
        <v>43795</v>
      </c>
      <c r="BD154" s="22">
        <f t="shared" si="140"/>
        <v>119.21664609304152</v>
      </c>
      <c r="BE154" s="22">
        <f t="shared" si="141"/>
        <v>102.77037871802746</v>
      </c>
      <c r="BF154" s="22">
        <f t="shared" si="142"/>
        <v>104.34532374100782</v>
      </c>
      <c r="BG154" s="22">
        <f t="shared" si="143"/>
        <v>121.11558323333334</v>
      </c>
      <c r="BH154" s="22"/>
      <c r="BI154" s="3">
        <f t="shared" si="144"/>
        <v>47842387.572578125</v>
      </c>
      <c r="BJ154" s="3">
        <f t="shared" si="145"/>
        <v>19608855.82078338</v>
      </c>
      <c r="BK154" s="3">
        <f t="shared" si="146"/>
        <v>19825611.510791484</v>
      </c>
      <c r="BL154" s="3">
        <f t="shared" si="147"/>
        <v>36576310.369999997</v>
      </c>
      <c r="BM154" s="22"/>
      <c r="BN154" s="3">
        <f t="shared" si="148"/>
        <v>-155729.13536151804</v>
      </c>
      <c r="BO154" s="3">
        <f t="shared" si="149"/>
        <v>-82483.864358157531</v>
      </c>
      <c r="BP154" s="3">
        <f t="shared" si="150"/>
        <v>0</v>
      </c>
      <c r="BQ154" s="3">
        <f t="shared" si="151"/>
        <v>-241635.4</v>
      </c>
      <c r="BR154" s="3"/>
      <c r="BS154" s="22">
        <f t="shared" si="152"/>
        <v>-0.32550452279429609</v>
      </c>
      <c r="BT154" s="22">
        <f t="shared" si="153"/>
        <v>-0.42064598318242041</v>
      </c>
      <c r="BU154" s="22">
        <f t="shared" si="154"/>
        <v>0</v>
      </c>
      <c r="BV154" s="22">
        <f t="shared" si="155"/>
        <v>-0.66063361108776597</v>
      </c>
      <c r="BW154" s="3"/>
      <c r="BX154" s="7"/>
      <c r="BY154" t="str">
        <f t="shared" si="109"/>
        <v>112019</v>
      </c>
      <c r="CQ154" s="15">
        <v>39234</v>
      </c>
      <c r="CR154" s="16">
        <v>4297.05</v>
      </c>
    </row>
    <row r="155" spans="1:96">
      <c r="A155" s="2">
        <v>43796</v>
      </c>
      <c r="B155" s="2">
        <v>43796</v>
      </c>
      <c r="C155">
        <v>72980</v>
      </c>
      <c r="D155">
        <v>0</v>
      </c>
      <c r="E155">
        <v>72980</v>
      </c>
      <c r="J155" s="3">
        <f t="shared" si="110"/>
        <v>72980</v>
      </c>
      <c r="L155" s="3">
        <f t="shared" si="156"/>
        <v>36407654.969999999</v>
      </c>
      <c r="M155" s="4">
        <f t="shared" si="111"/>
        <v>2.0085496859475554E-3</v>
      </c>
      <c r="N155" s="4">
        <f t="shared" si="112"/>
        <v>2.4326666666666667E-3</v>
      </c>
      <c r="P155" s="3">
        <f t="shared" si="113"/>
        <v>-168655.4</v>
      </c>
      <c r="Q155" s="3">
        <f t="shared" si="114"/>
        <v>36576310.369999997</v>
      </c>
      <c r="R155" s="6">
        <f t="shared" si="115"/>
        <v>-4.6110555792508714E-3</v>
      </c>
      <c r="S155" s="6">
        <f t="shared" si="116"/>
        <v>-4.6084931879512517E-3</v>
      </c>
      <c r="T155" s="6"/>
      <c r="U155" s="6"/>
      <c r="V155" s="3">
        <f t="shared" si="157"/>
        <v>102192.39831984427</v>
      </c>
      <c r="W155" s="7">
        <f t="shared" si="117"/>
        <v>63</v>
      </c>
      <c r="X155" s="7">
        <f t="shared" si="120"/>
        <v>12100.7</v>
      </c>
      <c r="Y155" s="3">
        <f t="shared" si="121"/>
        <v>30992470.033808049</v>
      </c>
      <c r="Z155" s="3">
        <f t="shared" si="118"/>
        <v>67400125.003808051</v>
      </c>
      <c r="AA155" s="2">
        <f t="shared" si="122"/>
        <v>43796</v>
      </c>
      <c r="AB155" s="7">
        <f t="shared" si="123"/>
        <v>121.35884989999998</v>
      </c>
      <c r="AC155" s="7">
        <f t="shared" si="124"/>
        <v>103.30823344602682</v>
      </c>
      <c r="AD155" s="7">
        <f t="shared" si="125"/>
        <v>112.33354167301341</v>
      </c>
      <c r="AE155" s="7"/>
      <c r="AF155" s="7">
        <f t="shared" si="158"/>
        <v>175172.39831984427</v>
      </c>
      <c r="AG155" s="3">
        <f t="shared" si="126"/>
        <v>37036219.324745059</v>
      </c>
      <c r="AH155" s="7"/>
      <c r="AI155" s="7"/>
      <c r="AJ155" s="7"/>
      <c r="AK155" s="7"/>
      <c r="AL155" s="3">
        <f t="shared" si="127"/>
        <v>47867298.461435735</v>
      </c>
      <c r="AM155" s="3">
        <f t="shared" si="128"/>
        <v>19628564.35474506</v>
      </c>
      <c r="AN155" s="3">
        <f t="shared" si="129"/>
        <v>19831079.136690766</v>
      </c>
      <c r="AO155" s="3">
        <f t="shared" si="130"/>
        <v>6407654.9699999997</v>
      </c>
      <c r="AP155" s="3">
        <f t="shared" si="131"/>
        <v>36407654.969999999</v>
      </c>
      <c r="AQ155" s="7"/>
      <c r="AR155" s="40">
        <f t="shared" si="159"/>
        <v>102192.39831984427</v>
      </c>
      <c r="AS155" s="5">
        <f t="shared" si="119"/>
        <v>72980</v>
      </c>
      <c r="AT155" s="5">
        <f t="shared" si="132"/>
        <v>5467.625899280576</v>
      </c>
      <c r="AU155" s="5">
        <f t="shared" si="133"/>
        <v>180640.02421912484</v>
      </c>
      <c r="AV155" s="5">
        <f t="shared" si="134"/>
        <v>7867298.4614357222</v>
      </c>
      <c r="AW155" s="3"/>
      <c r="AX155" s="4">
        <f t="shared" si="135"/>
        <v>3.788062115045285E-3</v>
      </c>
      <c r="AY155" s="4">
        <f t="shared" si="136"/>
        <v>5.2335579055799728E-3</v>
      </c>
      <c r="AZ155" s="4">
        <f t="shared" si="137"/>
        <v>2.7578599007170275E-4</v>
      </c>
      <c r="BA155" s="4">
        <f t="shared" si="138"/>
        <v>2.0085496859475554E-3</v>
      </c>
      <c r="BB155" s="3"/>
      <c r="BC155" s="2">
        <f t="shared" si="139"/>
        <v>43796</v>
      </c>
      <c r="BD155" s="22">
        <f t="shared" si="140"/>
        <v>119.66824615358934</v>
      </c>
      <c r="BE155" s="22">
        <f t="shared" si="141"/>
        <v>103.30823344602665</v>
      </c>
      <c r="BF155" s="22">
        <f t="shared" si="142"/>
        <v>104.37410071942507</v>
      </c>
      <c r="BG155" s="22">
        <f t="shared" si="143"/>
        <v>121.35884989999998</v>
      </c>
      <c r="BH155" s="22"/>
      <c r="BI155" s="3">
        <f t="shared" si="144"/>
        <v>47867298.461435735</v>
      </c>
      <c r="BJ155" s="3">
        <f t="shared" si="145"/>
        <v>19628564.35474506</v>
      </c>
      <c r="BK155" s="3">
        <f t="shared" si="146"/>
        <v>19831079.136690766</v>
      </c>
      <c r="BL155" s="3">
        <f t="shared" si="147"/>
        <v>36576310.369999997</v>
      </c>
      <c r="BM155" s="22"/>
      <c r="BN155" s="3">
        <f t="shared" si="148"/>
        <v>0</v>
      </c>
      <c r="BO155" s="3">
        <f t="shared" si="149"/>
        <v>0</v>
      </c>
      <c r="BP155" s="3">
        <f t="shared" si="150"/>
        <v>0</v>
      </c>
      <c r="BQ155" s="3">
        <f t="shared" si="151"/>
        <v>-168655.4</v>
      </c>
      <c r="BR155" s="3"/>
      <c r="BS155" s="22">
        <f t="shared" si="152"/>
        <v>0</v>
      </c>
      <c r="BT155" s="22">
        <f t="shared" si="153"/>
        <v>0</v>
      </c>
      <c r="BU155" s="22">
        <f t="shared" si="154"/>
        <v>0</v>
      </c>
      <c r="BV155" s="22">
        <f t="shared" si="155"/>
        <v>-0.46110555792508712</v>
      </c>
      <c r="BW155" s="3"/>
      <c r="BX155" s="7"/>
      <c r="BY155" t="str">
        <f t="shared" si="109"/>
        <v>112019</v>
      </c>
      <c r="CQ155" s="15">
        <v>39235</v>
      </c>
      <c r="CR155" s="16">
        <v>4297.05</v>
      </c>
    </row>
    <row r="156" spans="1:96">
      <c r="A156" s="2">
        <v>43797</v>
      </c>
      <c r="B156" s="2">
        <v>43797</v>
      </c>
      <c r="C156">
        <v>33640</v>
      </c>
      <c r="D156">
        <v>0</v>
      </c>
      <c r="E156">
        <v>33640</v>
      </c>
      <c r="J156" s="3">
        <f t="shared" si="110"/>
        <v>33640</v>
      </c>
      <c r="L156" s="3">
        <f t="shared" si="156"/>
        <v>36441294.969999999</v>
      </c>
      <c r="M156" s="4">
        <f t="shared" si="111"/>
        <v>9.2398150959515095E-4</v>
      </c>
      <c r="N156" s="4">
        <f t="shared" si="112"/>
        <v>1.1213333333333333E-3</v>
      </c>
      <c r="P156" s="3">
        <f t="shared" si="113"/>
        <v>-135015.4</v>
      </c>
      <c r="Q156" s="3">
        <f t="shared" si="114"/>
        <v>36576310.369999997</v>
      </c>
      <c r="R156" s="6">
        <f t="shared" si="115"/>
        <v>-3.6913345997506637E-3</v>
      </c>
      <c r="S156" s="6">
        <f t="shared" si="116"/>
        <v>-3.684511678356101E-3</v>
      </c>
      <c r="T156" s="6"/>
      <c r="U156" s="6"/>
      <c r="V156" s="3">
        <f t="shared" si="157"/>
        <v>81835.023733905269</v>
      </c>
      <c r="W156" s="7">
        <f t="shared" si="117"/>
        <v>50.449999999998909</v>
      </c>
      <c r="X156" s="7">
        <f t="shared" si="120"/>
        <v>12151.15</v>
      </c>
      <c r="Y156" s="3">
        <f t="shared" si="121"/>
        <v>31121683.229177374</v>
      </c>
      <c r="Z156" s="3">
        <f t="shared" si="118"/>
        <v>67562978.199177369</v>
      </c>
      <c r="AA156" s="2">
        <f t="shared" si="122"/>
        <v>43797</v>
      </c>
      <c r="AB156" s="7">
        <f t="shared" si="123"/>
        <v>121.47098323333331</v>
      </c>
      <c r="AC156" s="7">
        <f t="shared" si="124"/>
        <v>103.73894409725793</v>
      </c>
      <c r="AD156" s="7">
        <f t="shared" si="125"/>
        <v>112.60496366529563</v>
      </c>
      <c r="AE156" s="7"/>
      <c r="AF156" s="7">
        <f t="shared" si="158"/>
        <v>115475.02373390527</v>
      </c>
      <c r="AG156" s="3">
        <f t="shared" si="126"/>
        <v>37151694.348478965</v>
      </c>
      <c r="AH156" s="7"/>
      <c r="AI156" s="7"/>
      <c r="AJ156" s="7"/>
      <c r="AK156" s="7"/>
      <c r="AL156" s="3">
        <f t="shared" si="127"/>
        <v>47988241.111068919</v>
      </c>
      <c r="AM156" s="3">
        <f t="shared" si="128"/>
        <v>19710399.378478967</v>
      </c>
      <c r="AN156" s="3">
        <f t="shared" si="129"/>
        <v>19836546.762590047</v>
      </c>
      <c r="AO156" s="3">
        <f t="shared" si="130"/>
        <v>6441294.9699999997</v>
      </c>
      <c r="AP156" s="3">
        <f t="shared" si="131"/>
        <v>36441294.969999999</v>
      </c>
      <c r="AQ156" s="7"/>
      <c r="AR156" s="40">
        <f t="shared" si="159"/>
        <v>81835.023733905269</v>
      </c>
      <c r="AS156" s="5">
        <f t="shared" si="119"/>
        <v>33640</v>
      </c>
      <c r="AT156" s="5">
        <f t="shared" si="132"/>
        <v>5467.625899280576</v>
      </c>
      <c r="AU156" s="5">
        <f t="shared" si="133"/>
        <v>120942.64963318585</v>
      </c>
      <c r="AV156" s="5">
        <f t="shared" si="134"/>
        <v>7988241.1110689081</v>
      </c>
      <c r="AW156" s="3"/>
      <c r="AX156" s="4">
        <f t="shared" si="135"/>
        <v>2.5266236767179004E-3</v>
      </c>
      <c r="AY156" s="4">
        <f t="shared" si="136"/>
        <v>4.1691802953547265E-3</v>
      </c>
      <c r="AZ156" s="4">
        <f t="shared" si="137"/>
        <v>2.7570995312930634E-4</v>
      </c>
      <c r="BA156" s="4">
        <f t="shared" si="138"/>
        <v>9.2398150959515095E-4</v>
      </c>
      <c r="BB156" s="3"/>
      <c r="BC156" s="2">
        <f t="shared" si="139"/>
        <v>43797</v>
      </c>
      <c r="BD156" s="22">
        <f t="shared" si="140"/>
        <v>119.97060277767231</v>
      </c>
      <c r="BE156" s="22">
        <f t="shared" si="141"/>
        <v>103.73894409725773</v>
      </c>
      <c r="BF156" s="22">
        <f t="shared" si="142"/>
        <v>104.40287769784236</v>
      </c>
      <c r="BG156" s="22">
        <f t="shared" si="143"/>
        <v>121.47098323333331</v>
      </c>
      <c r="BH156" s="22"/>
      <c r="BI156" s="3">
        <f t="shared" si="144"/>
        <v>47988241.111068919</v>
      </c>
      <c r="BJ156" s="3">
        <f t="shared" si="145"/>
        <v>19710399.378478967</v>
      </c>
      <c r="BK156" s="3">
        <f t="shared" si="146"/>
        <v>19836546.762590047</v>
      </c>
      <c r="BL156" s="3">
        <f t="shared" si="147"/>
        <v>36576310.369999997</v>
      </c>
      <c r="BM156" s="22"/>
      <c r="BN156" s="3">
        <f t="shared" si="148"/>
        <v>0</v>
      </c>
      <c r="BO156" s="3">
        <f t="shared" si="149"/>
        <v>0</v>
      </c>
      <c r="BP156" s="3">
        <f t="shared" si="150"/>
        <v>0</v>
      </c>
      <c r="BQ156" s="3">
        <f t="shared" si="151"/>
        <v>-135015.4</v>
      </c>
      <c r="BR156" s="3"/>
      <c r="BS156" s="22">
        <f t="shared" si="152"/>
        <v>0</v>
      </c>
      <c r="BT156" s="22">
        <f t="shared" si="153"/>
        <v>0</v>
      </c>
      <c r="BU156" s="22">
        <f t="shared" si="154"/>
        <v>0</v>
      </c>
      <c r="BV156" s="22">
        <f t="shared" si="155"/>
        <v>-0.36913345997506636</v>
      </c>
      <c r="BW156" s="3"/>
      <c r="BX156" s="7"/>
      <c r="BY156" t="str">
        <f t="shared" si="109"/>
        <v>112019</v>
      </c>
      <c r="CQ156" s="15">
        <v>39236</v>
      </c>
      <c r="CR156" s="16">
        <v>4297.05</v>
      </c>
    </row>
    <row r="157" spans="1:96">
      <c r="A157" s="2">
        <v>43798</v>
      </c>
      <c r="B157" s="2">
        <v>43798</v>
      </c>
      <c r="C157">
        <v>265740</v>
      </c>
      <c r="D157">
        <v>0</v>
      </c>
      <c r="E157">
        <v>265740</v>
      </c>
      <c r="J157" s="3">
        <f t="shared" si="110"/>
        <v>265740</v>
      </c>
      <c r="L157" s="3">
        <f t="shared" si="156"/>
        <v>36707034.969999999</v>
      </c>
      <c r="M157" s="4">
        <f t="shared" si="111"/>
        <v>7.2922765291071109E-3</v>
      </c>
      <c r="N157" s="4">
        <f t="shared" si="112"/>
        <v>8.8579999999999996E-3</v>
      </c>
      <c r="P157" s="3">
        <f t="shared" si="113"/>
        <v>0</v>
      </c>
      <c r="Q157" s="3">
        <f t="shared" si="114"/>
        <v>36707034.969999999</v>
      </c>
      <c r="R157" s="6">
        <f t="shared" si="115"/>
        <v>0</v>
      </c>
      <c r="S157" s="6">
        <f t="shared" si="116"/>
        <v>0</v>
      </c>
      <c r="T157" s="6"/>
      <c r="U157" s="6"/>
      <c r="V157" s="3">
        <f t="shared" si="157"/>
        <v>-154261.85841614648</v>
      </c>
      <c r="W157" s="7">
        <f t="shared" si="117"/>
        <v>-95.100000000000364</v>
      </c>
      <c r="X157" s="7">
        <f t="shared" si="120"/>
        <v>12056.05</v>
      </c>
      <c r="Y157" s="3">
        <f t="shared" si="121"/>
        <v>30878111.873783458</v>
      </c>
      <c r="Z157" s="3">
        <f t="shared" si="118"/>
        <v>67585146.843783453</v>
      </c>
      <c r="AA157" s="2">
        <f t="shared" si="122"/>
        <v>43798</v>
      </c>
      <c r="AB157" s="7">
        <f t="shared" si="123"/>
        <v>122.35678323333332</v>
      </c>
      <c r="AC157" s="7">
        <f t="shared" si="124"/>
        <v>102.9270395792782</v>
      </c>
      <c r="AD157" s="7">
        <f t="shared" si="125"/>
        <v>112.64191140630575</v>
      </c>
      <c r="AE157" s="7"/>
      <c r="AF157" s="7">
        <f t="shared" si="158"/>
        <v>111478.14158385352</v>
      </c>
      <c r="AG157" s="3">
        <f t="shared" si="126"/>
        <v>37263172.490062818</v>
      </c>
      <c r="AH157" s="7"/>
      <c r="AI157" s="7"/>
      <c r="AJ157" s="7"/>
      <c r="AK157" s="7"/>
      <c r="AL157" s="3">
        <f t="shared" si="127"/>
        <v>48105186.878552057</v>
      </c>
      <c r="AM157" s="3">
        <f t="shared" si="128"/>
        <v>19556137.520062819</v>
      </c>
      <c r="AN157" s="3">
        <f t="shared" si="129"/>
        <v>19842014.388489328</v>
      </c>
      <c r="AO157" s="3">
        <f t="shared" si="130"/>
        <v>6707034.9699999997</v>
      </c>
      <c r="AP157" s="3">
        <f t="shared" si="131"/>
        <v>36707034.969999999</v>
      </c>
      <c r="AQ157" s="7"/>
      <c r="AR157" s="40">
        <f t="shared" si="159"/>
        <v>-154261.85841614648</v>
      </c>
      <c r="AS157" s="5">
        <f t="shared" si="119"/>
        <v>265740</v>
      </c>
      <c r="AT157" s="5">
        <f t="shared" si="132"/>
        <v>5467.625899280576</v>
      </c>
      <c r="AU157" s="5">
        <f t="shared" si="133"/>
        <v>116945.7674831341</v>
      </c>
      <c r="AV157" s="5">
        <f t="shared" si="134"/>
        <v>8105186.8785520419</v>
      </c>
      <c r="AW157" s="3"/>
      <c r="AX157" s="4">
        <f t="shared" si="135"/>
        <v>2.4369671564428209E-3</v>
      </c>
      <c r="AY157" s="4">
        <f t="shared" si="136"/>
        <v>-7.8264197215901742E-3</v>
      </c>
      <c r="AZ157" s="4">
        <f t="shared" si="137"/>
        <v>2.7563395810363675E-4</v>
      </c>
      <c r="BA157" s="4">
        <f t="shared" si="138"/>
        <v>7.2922765291071109E-3</v>
      </c>
      <c r="BB157" s="3"/>
      <c r="BC157" s="2">
        <f t="shared" si="139"/>
        <v>43798</v>
      </c>
      <c r="BD157" s="22">
        <f t="shared" si="140"/>
        <v>120.26296719638015</v>
      </c>
      <c r="BE157" s="22">
        <f t="shared" si="141"/>
        <v>102.927039579278</v>
      </c>
      <c r="BF157" s="22">
        <f t="shared" si="142"/>
        <v>104.43165467625963</v>
      </c>
      <c r="BG157" s="22">
        <f t="shared" si="143"/>
        <v>122.35678323333332</v>
      </c>
      <c r="BH157" s="22"/>
      <c r="BI157" s="3">
        <f t="shared" si="144"/>
        <v>48105186.878552057</v>
      </c>
      <c r="BJ157" s="3">
        <f t="shared" si="145"/>
        <v>19710399.378478967</v>
      </c>
      <c r="BK157" s="3">
        <f t="shared" si="146"/>
        <v>19842014.388489328</v>
      </c>
      <c r="BL157" s="3">
        <f t="shared" si="147"/>
        <v>36707034.969999999</v>
      </c>
      <c r="BM157" s="22"/>
      <c r="BN157" s="3">
        <f t="shared" si="148"/>
        <v>0</v>
      </c>
      <c r="BO157" s="3">
        <f t="shared" si="149"/>
        <v>-154261.85841614648</v>
      </c>
      <c r="BP157" s="3">
        <f t="shared" si="150"/>
        <v>0</v>
      </c>
      <c r="BQ157" s="3">
        <f t="shared" si="151"/>
        <v>0</v>
      </c>
      <c r="BR157" s="3"/>
      <c r="BS157" s="22">
        <f t="shared" si="152"/>
        <v>0</v>
      </c>
      <c r="BT157" s="22">
        <f t="shared" si="153"/>
        <v>-0.78264197215901743</v>
      </c>
      <c r="BU157" s="22">
        <f t="shared" si="154"/>
        <v>0</v>
      </c>
      <c r="BV157" s="22">
        <f t="shared" si="155"/>
        <v>0</v>
      </c>
      <c r="BW157" s="3"/>
      <c r="BX157" s="7"/>
      <c r="BY157" t="str">
        <f t="shared" si="109"/>
        <v>112019</v>
      </c>
      <c r="CQ157" s="15">
        <v>39237</v>
      </c>
      <c r="CR157" s="16">
        <v>4267.05</v>
      </c>
    </row>
    <row r="158" spans="1:96">
      <c r="A158" s="2">
        <v>43801</v>
      </c>
      <c r="B158" s="2">
        <v>43801</v>
      </c>
      <c r="C158">
        <v>56254.5</v>
      </c>
      <c r="D158">
        <v>0</v>
      </c>
      <c r="E158">
        <v>56254.5</v>
      </c>
      <c r="J158" s="3">
        <f t="shared" si="110"/>
        <v>56254.5</v>
      </c>
      <c r="L158" s="3">
        <f t="shared" si="156"/>
        <v>36763289.469999999</v>
      </c>
      <c r="M158" s="4">
        <f t="shared" si="111"/>
        <v>1.5325263957161289E-3</v>
      </c>
      <c r="N158" s="4">
        <f t="shared" si="112"/>
        <v>1.8751499999999999E-3</v>
      </c>
      <c r="P158" s="3">
        <f t="shared" si="113"/>
        <v>0</v>
      </c>
      <c r="Q158" s="3">
        <f t="shared" si="114"/>
        <v>36763289.469999999</v>
      </c>
      <c r="R158" s="6">
        <f t="shared" si="115"/>
        <v>0</v>
      </c>
      <c r="S158" s="6">
        <f t="shared" si="116"/>
        <v>0</v>
      </c>
      <c r="T158" s="6"/>
      <c r="U158" s="6"/>
      <c r="V158" s="3">
        <f t="shared" si="157"/>
        <v>-12733.497250962362</v>
      </c>
      <c r="W158" s="7">
        <f t="shared" si="117"/>
        <v>-7.8499999999985448</v>
      </c>
      <c r="X158" s="7">
        <f t="shared" si="120"/>
        <v>12048.2</v>
      </c>
      <c r="Y158" s="3">
        <f t="shared" si="121"/>
        <v>30858006.351808254</v>
      </c>
      <c r="Z158" s="3">
        <f t="shared" si="118"/>
        <v>67621295.821808249</v>
      </c>
      <c r="AA158" s="2">
        <f t="shared" si="122"/>
        <v>43801</v>
      </c>
      <c r="AB158" s="7">
        <f t="shared" si="123"/>
        <v>122.54429823333332</v>
      </c>
      <c r="AC158" s="7">
        <f t="shared" si="124"/>
        <v>102.86002117269418</v>
      </c>
      <c r="AD158" s="7">
        <f t="shared" si="125"/>
        <v>112.70215970301373</v>
      </c>
      <c r="AE158" s="7"/>
      <c r="AF158" s="7">
        <f t="shared" si="158"/>
        <v>43521.002749037638</v>
      </c>
      <c r="AG158" s="3">
        <f t="shared" si="126"/>
        <v>37306693.492811859</v>
      </c>
      <c r="AH158" s="7"/>
      <c r="AI158" s="7"/>
      <c r="AJ158" s="7"/>
      <c r="AK158" s="7"/>
      <c r="AL158" s="3">
        <f t="shared" si="127"/>
        <v>48154175.507200375</v>
      </c>
      <c r="AM158" s="3">
        <f t="shared" si="128"/>
        <v>19543404.022811856</v>
      </c>
      <c r="AN158" s="3">
        <f t="shared" si="129"/>
        <v>19847482.01438861</v>
      </c>
      <c r="AO158" s="3">
        <f t="shared" si="130"/>
        <v>6763289.4699999997</v>
      </c>
      <c r="AP158" s="3">
        <f t="shared" si="131"/>
        <v>36763289.469999999</v>
      </c>
      <c r="AQ158" s="7"/>
      <c r="AR158" s="40">
        <f t="shared" si="159"/>
        <v>-12733.497250962362</v>
      </c>
      <c r="AS158" s="5">
        <f t="shared" si="119"/>
        <v>56254.5</v>
      </c>
      <c r="AT158" s="5">
        <f t="shared" si="132"/>
        <v>5467.625899280576</v>
      </c>
      <c r="AU158" s="5">
        <f t="shared" si="133"/>
        <v>48988.628648318212</v>
      </c>
      <c r="AV158" s="5">
        <f t="shared" si="134"/>
        <v>8154175.5072003603</v>
      </c>
      <c r="AW158" s="3"/>
      <c r="AX158" s="4">
        <f t="shared" si="135"/>
        <v>1.0183647923870771E-3</v>
      </c>
      <c r="AY158" s="4">
        <f t="shared" si="136"/>
        <v>-6.511253685907532E-4</v>
      </c>
      <c r="AZ158" s="4">
        <f t="shared" si="137"/>
        <v>2.7555800496004243E-4</v>
      </c>
      <c r="BA158" s="4">
        <f t="shared" si="138"/>
        <v>1.5325263957161289E-3</v>
      </c>
      <c r="BB158" s="3"/>
      <c r="BC158" s="2">
        <f t="shared" si="139"/>
        <v>43801</v>
      </c>
      <c r="BD158" s="22">
        <f t="shared" si="140"/>
        <v>120.38543876800094</v>
      </c>
      <c r="BE158" s="22">
        <f t="shared" si="141"/>
        <v>102.86002117269398</v>
      </c>
      <c r="BF158" s="22">
        <f t="shared" si="142"/>
        <v>104.46043165467688</v>
      </c>
      <c r="BG158" s="22">
        <f t="shared" si="143"/>
        <v>122.54429823333332</v>
      </c>
      <c r="BH158" s="22"/>
      <c r="BI158" s="3">
        <f t="shared" si="144"/>
        <v>48154175.507200375</v>
      </c>
      <c r="BJ158" s="3">
        <f t="shared" si="145"/>
        <v>19710399.378478967</v>
      </c>
      <c r="BK158" s="3">
        <f t="shared" si="146"/>
        <v>19847482.01438861</v>
      </c>
      <c r="BL158" s="3">
        <f t="shared" si="147"/>
        <v>36763289.469999999</v>
      </c>
      <c r="BM158" s="22"/>
      <c r="BN158" s="3">
        <f t="shared" si="148"/>
        <v>0</v>
      </c>
      <c r="BO158" s="3">
        <f t="shared" si="149"/>
        <v>-166995.35566710884</v>
      </c>
      <c r="BP158" s="3">
        <f t="shared" si="150"/>
        <v>0</v>
      </c>
      <c r="BQ158" s="3">
        <f t="shared" si="151"/>
        <v>0</v>
      </c>
      <c r="BR158" s="3"/>
      <c r="BS158" s="22">
        <f t="shared" si="152"/>
        <v>0</v>
      </c>
      <c r="BT158" s="22">
        <f t="shared" si="153"/>
        <v>-0.84724491097549604</v>
      </c>
      <c r="BU158" s="22">
        <f t="shared" si="154"/>
        <v>0</v>
      </c>
      <c r="BV158" s="22">
        <f t="shared" si="155"/>
        <v>0</v>
      </c>
      <c r="BW158" s="3"/>
      <c r="BX158" s="7"/>
      <c r="BY158" t="str">
        <f t="shared" si="109"/>
        <v>122019</v>
      </c>
      <c r="CQ158" s="15">
        <v>39238</v>
      </c>
      <c r="CR158" s="16">
        <v>4284.6499999999996</v>
      </c>
    </row>
    <row r="159" spans="1:96">
      <c r="A159" s="2">
        <v>43802</v>
      </c>
      <c r="B159" s="2">
        <v>43802</v>
      </c>
      <c r="C159">
        <v>-198040</v>
      </c>
      <c r="D159">
        <v>0</v>
      </c>
      <c r="E159">
        <v>-198040</v>
      </c>
      <c r="J159" s="3">
        <f t="shared" si="110"/>
        <v>-198040</v>
      </c>
      <c r="L159" s="3">
        <f t="shared" si="156"/>
        <v>36565249.469999999</v>
      </c>
      <c r="M159" s="4">
        <f t="shared" si="111"/>
        <v>-5.3868955377784373E-3</v>
      </c>
      <c r="N159" s="4">
        <f t="shared" si="112"/>
        <v>-6.6013333333333332E-3</v>
      </c>
      <c r="P159" s="3">
        <f t="shared" si="113"/>
        <v>-198040</v>
      </c>
      <c r="Q159" s="3">
        <f t="shared" si="114"/>
        <v>36763289.469999999</v>
      </c>
      <c r="R159" s="6">
        <f t="shared" si="115"/>
        <v>-5.3868955377784373E-3</v>
      </c>
      <c r="S159" s="6">
        <f t="shared" si="116"/>
        <v>-5.3868955377784373E-3</v>
      </c>
      <c r="T159" s="6"/>
      <c r="U159" s="6"/>
      <c r="V159" s="3">
        <f t="shared" si="157"/>
        <v>-87593.48427415223</v>
      </c>
      <c r="W159" s="7">
        <f t="shared" si="117"/>
        <v>-54</v>
      </c>
      <c r="X159" s="7">
        <f t="shared" si="120"/>
        <v>11994.2</v>
      </c>
      <c r="Y159" s="3">
        <f t="shared" si="121"/>
        <v>30719700.850322753</v>
      </c>
      <c r="Z159" s="3">
        <f t="shared" si="118"/>
        <v>67284950.320322752</v>
      </c>
      <c r="AA159" s="2">
        <f t="shared" si="122"/>
        <v>43802</v>
      </c>
      <c r="AB159" s="7">
        <f t="shared" si="123"/>
        <v>121.8841649</v>
      </c>
      <c r="AC159" s="7">
        <f t="shared" si="124"/>
        <v>102.39900283440917</v>
      </c>
      <c r="AD159" s="7">
        <f t="shared" si="125"/>
        <v>112.14158386720459</v>
      </c>
      <c r="AE159" s="7"/>
      <c r="AF159" s="7">
        <f t="shared" si="158"/>
        <v>-285633.4842741522</v>
      </c>
      <c r="AG159" s="3">
        <f t="shared" si="126"/>
        <v>37021060.00853771</v>
      </c>
      <c r="AH159" s="7"/>
      <c r="AI159" s="7"/>
      <c r="AJ159" s="7"/>
      <c r="AK159" s="7"/>
      <c r="AL159" s="3">
        <f t="shared" si="127"/>
        <v>47874009.648825504</v>
      </c>
      <c r="AM159" s="3">
        <f t="shared" si="128"/>
        <v>19455810.538537703</v>
      </c>
      <c r="AN159" s="3">
        <f t="shared" si="129"/>
        <v>19852949.640287891</v>
      </c>
      <c r="AO159" s="3">
        <f t="shared" si="130"/>
        <v>6565249.4699999997</v>
      </c>
      <c r="AP159" s="3">
        <f t="shared" si="131"/>
        <v>36565249.469999999</v>
      </c>
      <c r="AQ159" s="7"/>
      <c r="AR159" s="40">
        <f t="shared" si="159"/>
        <v>-87593.48427415223</v>
      </c>
      <c r="AS159" s="5">
        <f t="shared" si="119"/>
        <v>-198040</v>
      </c>
      <c r="AT159" s="5">
        <f t="shared" si="132"/>
        <v>5467.625899280576</v>
      </c>
      <c r="AU159" s="5">
        <f t="shared" si="133"/>
        <v>-280165.8583748716</v>
      </c>
      <c r="AV159" s="5">
        <f t="shared" si="134"/>
        <v>7874009.648825489</v>
      </c>
      <c r="AW159" s="3"/>
      <c r="AX159" s="4">
        <f t="shared" si="135"/>
        <v>-5.8181010353500727E-3</v>
      </c>
      <c r="AY159" s="4">
        <f t="shared" si="136"/>
        <v>-4.4819973108016159E-3</v>
      </c>
      <c r="AZ159" s="4">
        <f t="shared" si="137"/>
        <v>2.7548209366391019E-4</v>
      </c>
      <c r="BA159" s="4">
        <f t="shared" si="138"/>
        <v>-5.3868955377784373E-3</v>
      </c>
      <c r="BB159" s="3"/>
      <c r="BC159" s="2">
        <f t="shared" si="139"/>
        <v>43802</v>
      </c>
      <c r="BD159" s="22">
        <f t="shared" si="140"/>
        <v>119.68502412206377</v>
      </c>
      <c r="BE159" s="22">
        <f t="shared" si="141"/>
        <v>102.39900283440898</v>
      </c>
      <c r="BF159" s="22">
        <f t="shared" si="142"/>
        <v>104.48920863309417</v>
      </c>
      <c r="BG159" s="22">
        <f t="shared" si="143"/>
        <v>121.8841649</v>
      </c>
      <c r="BH159" s="22"/>
      <c r="BI159" s="3">
        <f t="shared" si="144"/>
        <v>48154175.507200375</v>
      </c>
      <c r="BJ159" s="3">
        <f t="shared" si="145"/>
        <v>19710399.378478967</v>
      </c>
      <c r="BK159" s="3">
        <f t="shared" si="146"/>
        <v>19852949.640287891</v>
      </c>
      <c r="BL159" s="3">
        <f t="shared" si="147"/>
        <v>36763289.469999999</v>
      </c>
      <c r="BM159" s="22"/>
      <c r="BN159" s="3">
        <f t="shared" si="148"/>
        <v>-280165.8583748716</v>
      </c>
      <c r="BO159" s="3">
        <f t="shared" si="149"/>
        <v>-254588.83994126107</v>
      </c>
      <c r="BP159" s="3">
        <f t="shared" si="150"/>
        <v>0</v>
      </c>
      <c r="BQ159" s="3">
        <f t="shared" si="151"/>
        <v>-198040</v>
      </c>
      <c r="BR159" s="3"/>
      <c r="BS159" s="22">
        <f t="shared" si="152"/>
        <v>-0.58181010353500728</v>
      </c>
      <c r="BT159" s="22">
        <f t="shared" si="153"/>
        <v>-1.2916472926430751</v>
      </c>
      <c r="BU159" s="22">
        <f t="shared" si="154"/>
        <v>0</v>
      </c>
      <c r="BV159" s="22">
        <f t="shared" si="155"/>
        <v>-0.53868955377784378</v>
      </c>
      <c r="BW159" s="3"/>
      <c r="BX159" s="7"/>
      <c r="BY159" t="str">
        <f t="shared" si="109"/>
        <v>122019</v>
      </c>
      <c r="CQ159" s="15">
        <v>39239</v>
      </c>
      <c r="CR159" s="16">
        <v>4198.25</v>
      </c>
    </row>
    <row r="160" spans="1:96">
      <c r="A160" s="2">
        <v>43803</v>
      </c>
      <c r="B160" s="2">
        <v>43803</v>
      </c>
      <c r="C160">
        <v>487710</v>
      </c>
      <c r="D160">
        <v>0</v>
      </c>
      <c r="E160">
        <v>487710</v>
      </c>
      <c r="J160" s="3">
        <f t="shared" si="110"/>
        <v>487710</v>
      </c>
      <c r="L160" s="3">
        <f t="shared" si="156"/>
        <v>37052959.469999999</v>
      </c>
      <c r="M160" s="4">
        <f t="shared" si="111"/>
        <v>1.3338073910862887E-2</v>
      </c>
      <c r="N160" s="4">
        <f t="shared" si="112"/>
        <v>1.6257000000000001E-2</v>
      </c>
      <c r="P160" s="3">
        <f t="shared" si="113"/>
        <v>0</v>
      </c>
      <c r="Q160" s="3">
        <f t="shared" si="114"/>
        <v>37052959.469999999</v>
      </c>
      <c r="R160" s="6">
        <f t="shared" si="115"/>
        <v>0</v>
      </c>
      <c r="S160" s="6">
        <f t="shared" si="116"/>
        <v>0</v>
      </c>
      <c r="T160" s="6"/>
      <c r="U160" s="6"/>
      <c r="V160" s="3">
        <f t="shared" si="157"/>
        <v>79482.97647098999</v>
      </c>
      <c r="W160" s="7">
        <f t="shared" si="117"/>
        <v>49</v>
      </c>
      <c r="X160" s="7">
        <f t="shared" si="120"/>
        <v>12043.2</v>
      </c>
      <c r="Y160" s="3">
        <f t="shared" si="121"/>
        <v>30845200.286855891</v>
      </c>
      <c r="Z160" s="3">
        <f t="shared" si="118"/>
        <v>67898159.75685589</v>
      </c>
      <c r="AA160" s="2">
        <f t="shared" si="122"/>
        <v>43803</v>
      </c>
      <c r="AB160" s="7">
        <f t="shared" si="123"/>
        <v>123.5098649</v>
      </c>
      <c r="AC160" s="7">
        <f t="shared" si="124"/>
        <v>102.81733428951965</v>
      </c>
      <c r="AD160" s="7">
        <f t="shared" si="125"/>
        <v>113.16359959475982</v>
      </c>
      <c r="AE160" s="7"/>
      <c r="AF160" s="7">
        <f t="shared" si="158"/>
        <v>567192.97647098999</v>
      </c>
      <c r="AG160" s="3">
        <f t="shared" si="126"/>
        <v>37588252.985008702</v>
      </c>
      <c r="AH160" s="7"/>
      <c r="AI160" s="7"/>
      <c r="AJ160" s="7"/>
      <c r="AK160" s="7"/>
      <c r="AL160" s="3">
        <f t="shared" si="127"/>
        <v>48446670.251195773</v>
      </c>
      <c r="AM160" s="3">
        <f t="shared" si="128"/>
        <v>19535293.515008692</v>
      </c>
      <c r="AN160" s="3">
        <f t="shared" si="129"/>
        <v>19858417.266187172</v>
      </c>
      <c r="AO160" s="3">
        <f t="shared" si="130"/>
        <v>7052959.4699999997</v>
      </c>
      <c r="AP160" s="3">
        <f t="shared" si="131"/>
        <v>37052959.469999999</v>
      </c>
      <c r="AQ160" s="7"/>
      <c r="AR160" s="40">
        <f t="shared" si="159"/>
        <v>79482.97647098999</v>
      </c>
      <c r="AS160" s="5">
        <f t="shared" si="119"/>
        <v>487710</v>
      </c>
      <c r="AT160" s="5">
        <f t="shared" si="132"/>
        <v>5467.625899280576</v>
      </c>
      <c r="AU160" s="5">
        <f t="shared" si="133"/>
        <v>572660.60237027053</v>
      </c>
      <c r="AV160" s="5">
        <f t="shared" si="134"/>
        <v>8446670.2511957586</v>
      </c>
      <c r="AW160" s="3"/>
      <c r="AX160" s="4">
        <f t="shared" si="135"/>
        <v>1.196182660635612E-2</v>
      </c>
      <c r="AY160" s="4">
        <f t="shared" si="136"/>
        <v>4.0853078988177648E-3</v>
      </c>
      <c r="AZ160" s="4">
        <f t="shared" si="137"/>
        <v>2.7540622418066482E-4</v>
      </c>
      <c r="BA160" s="4">
        <f t="shared" si="138"/>
        <v>1.3338073910862887E-2</v>
      </c>
      <c r="BB160" s="3"/>
      <c r="BC160" s="2">
        <f t="shared" si="139"/>
        <v>43803</v>
      </c>
      <c r="BD160" s="22">
        <f t="shared" si="140"/>
        <v>121.11667562798942</v>
      </c>
      <c r="BE160" s="22">
        <f t="shared" si="141"/>
        <v>102.81733428951942</v>
      </c>
      <c r="BF160" s="22">
        <f t="shared" si="142"/>
        <v>104.51798561151145</v>
      </c>
      <c r="BG160" s="22">
        <f t="shared" si="143"/>
        <v>123.5098649</v>
      </c>
      <c r="BH160" s="22"/>
      <c r="BI160" s="3">
        <f t="shared" si="144"/>
        <v>48446670.251195773</v>
      </c>
      <c r="BJ160" s="3">
        <f t="shared" si="145"/>
        <v>19710399.378478967</v>
      </c>
      <c r="BK160" s="3">
        <f t="shared" si="146"/>
        <v>19858417.266187172</v>
      </c>
      <c r="BL160" s="3">
        <f t="shared" si="147"/>
        <v>37052959.469999999</v>
      </c>
      <c r="BM160" s="22"/>
      <c r="BN160" s="3">
        <f t="shared" si="148"/>
        <v>0</v>
      </c>
      <c r="BO160" s="3">
        <f t="shared" si="149"/>
        <v>-175105.86347027108</v>
      </c>
      <c r="BP160" s="3">
        <f t="shared" si="150"/>
        <v>0</v>
      </c>
      <c r="BQ160" s="3">
        <f t="shared" si="151"/>
        <v>0</v>
      </c>
      <c r="BR160" s="3"/>
      <c r="BS160" s="22">
        <f t="shared" si="152"/>
        <v>0</v>
      </c>
      <c r="BT160" s="22">
        <f t="shared" si="153"/>
        <v>-0.88839327964842008</v>
      </c>
      <c r="BU160" s="22">
        <f t="shared" si="154"/>
        <v>0</v>
      </c>
      <c r="BV160" s="22">
        <f t="shared" si="155"/>
        <v>0</v>
      </c>
      <c r="BW160" s="3"/>
      <c r="BX160" s="7"/>
      <c r="BY160" t="str">
        <f t="shared" si="109"/>
        <v>122019</v>
      </c>
      <c r="CQ160" s="15">
        <v>39240</v>
      </c>
      <c r="CR160" s="16">
        <v>4179.5</v>
      </c>
    </row>
    <row r="161" spans="1:96">
      <c r="A161" s="2">
        <v>43804</v>
      </c>
      <c r="B161" s="2">
        <v>43804</v>
      </c>
      <c r="C161">
        <v>-258380</v>
      </c>
      <c r="D161">
        <v>0</v>
      </c>
      <c r="E161">
        <v>-258380</v>
      </c>
      <c r="J161" s="3">
        <f t="shared" si="110"/>
        <v>-258380</v>
      </c>
      <c r="L161" s="3">
        <f t="shared" si="156"/>
        <v>36794579.469999999</v>
      </c>
      <c r="M161" s="4">
        <f t="shared" si="111"/>
        <v>-6.9732621549217378E-3</v>
      </c>
      <c r="N161" s="4">
        <f t="shared" si="112"/>
        <v>-8.612666666666666E-3</v>
      </c>
      <c r="P161" s="3">
        <f t="shared" si="113"/>
        <v>-258380</v>
      </c>
      <c r="Q161" s="3">
        <f t="shared" si="114"/>
        <v>37052959.469999999</v>
      </c>
      <c r="R161" s="6">
        <f t="shared" si="115"/>
        <v>-6.9732621549217378E-3</v>
      </c>
      <c r="S161" s="6">
        <f t="shared" si="116"/>
        <v>-6.9732621549217378E-3</v>
      </c>
      <c r="T161" s="6"/>
      <c r="U161" s="6"/>
      <c r="V161" s="3">
        <f t="shared" si="157"/>
        <v>-40228.118703686501</v>
      </c>
      <c r="W161" s="7">
        <f t="shared" si="117"/>
        <v>-24.800000000001091</v>
      </c>
      <c r="X161" s="7">
        <f t="shared" si="120"/>
        <v>12018.4</v>
      </c>
      <c r="Y161" s="3">
        <f t="shared" si="121"/>
        <v>30781682.204692177</v>
      </c>
      <c r="Z161" s="3">
        <f t="shared" si="118"/>
        <v>67576261.674692184</v>
      </c>
      <c r="AA161" s="2">
        <f t="shared" si="122"/>
        <v>43804</v>
      </c>
      <c r="AB161" s="7">
        <f t="shared" si="123"/>
        <v>122.64859823333335</v>
      </c>
      <c r="AC161" s="7">
        <f t="shared" si="124"/>
        <v>102.60560734897393</v>
      </c>
      <c r="AD161" s="7">
        <f t="shared" si="125"/>
        <v>112.62710279115365</v>
      </c>
      <c r="AE161" s="7"/>
      <c r="AF161" s="7">
        <f t="shared" si="158"/>
        <v>-298608.11870368652</v>
      </c>
      <c r="AG161" s="3">
        <f t="shared" si="126"/>
        <v>37289644.866305016</v>
      </c>
      <c r="AH161" s="7"/>
      <c r="AI161" s="7"/>
      <c r="AJ161" s="7"/>
      <c r="AK161" s="7"/>
      <c r="AL161" s="3">
        <f t="shared" si="127"/>
        <v>48153529.758391365</v>
      </c>
      <c r="AM161" s="3">
        <f t="shared" si="128"/>
        <v>19495065.396305006</v>
      </c>
      <c r="AN161" s="3">
        <f t="shared" si="129"/>
        <v>19863884.892086454</v>
      </c>
      <c r="AO161" s="3">
        <f t="shared" si="130"/>
        <v>6794579.4699999997</v>
      </c>
      <c r="AP161" s="3">
        <f t="shared" si="131"/>
        <v>36794579.469999999</v>
      </c>
      <c r="AQ161" s="7"/>
      <c r="AR161" s="40">
        <f t="shared" si="159"/>
        <v>-40228.118703686501</v>
      </c>
      <c r="AS161" s="5">
        <f t="shared" si="119"/>
        <v>-258380</v>
      </c>
      <c r="AT161" s="5">
        <f t="shared" si="132"/>
        <v>5467.625899280576</v>
      </c>
      <c r="AU161" s="5">
        <f t="shared" si="133"/>
        <v>-293140.49280440592</v>
      </c>
      <c r="AV161" s="5">
        <f t="shared" si="134"/>
        <v>8153529.7583913524</v>
      </c>
      <c r="AW161" s="3"/>
      <c r="AX161" s="4">
        <f t="shared" si="135"/>
        <v>-6.0507872116798483E-3</v>
      </c>
      <c r="AY161" s="4">
        <f t="shared" si="136"/>
        <v>-2.0592533545902344E-3</v>
      </c>
      <c r="AZ161" s="4">
        <f t="shared" si="137"/>
        <v>2.7533039647576927E-4</v>
      </c>
      <c r="BA161" s="4">
        <f t="shared" si="138"/>
        <v>-6.9732621549217378E-3</v>
      </c>
      <c r="BB161" s="3"/>
      <c r="BC161" s="2">
        <f t="shared" si="139"/>
        <v>43804</v>
      </c>
      <c r="BD161" s="22">
        <f t="shared" si="140"/>
        <v>120.38382439597841</v>
      </c>
      <c r="BE161" s="22">
        <f t="shared" si="141"/>
        <v>102.60560734897372</v>
      </c>
      <c r="BF161" s="22">
        <f t="shared" si="142"/>
        <v>104.5467625899287</v>
      </c>
      <c r="BG161" s="22">
        <f t="shared" si="143"/>
        <v>122.64859823333335</v>
      </c>
      <c r="BH161" s="22"/>
      <c r="BI161" s="3">
        <f t="shared" si="144"/>
        <v>48446670.251195773</v>
      </c>
      <c r="BJ161" s="3">
        <f t="shared" si="145"/>
        <v>19710399.378478967</v>
      </c>
      <c r="BK161" s="3">
        <f t="shared" si="146"/>
        <v>19863884.892086454</v>
      </c>
      <c r="BL161" s="3">
        <f t="shared" si="147"/>
        <v>37052959.469999999</v>
      </c>
      <c r="BM161" s="22"/>
      <c r="BN161" s="3">
        <f t="shared" si="148"/>
        <v>-293140.49280440592</v>
      </c>
      <c r="BO161" s="3">
        <f t="shared" si="149"/>
        <v>-215333.98217395757</v>
      </c>
      <c r="BP161" s="3">
        <f t="shared" si="150"/>
        <v>0</v>
      </c>
      <c r="BQ161" s="3">
        <f t="shared" si="151"/>
        <v>-258380</v>
      </c>
      <c r="BR161" s="3"/>
      <c r="BS161" s="22">
        <f t="shared" si="152"/>
        <v>-0.60507872116798478</v>
      </c>
      <c r="BT161" s="22">
        <f t="shared" si="153"/>
        <v>-1.0924891882661321</v>
      </c>
      <c r="BU161" s="22">
        <f t="shared" si="154"/>
        <v>0</v>
      </c>
      <c r="BV161" s="22">
        <f t="shared" si="155"/>
        <v>-0.69732621549217377</v>
      </c>
      <c r="BW161" s="3"/>
      <c r="BX161" s="7"/>
      <c r="BY161" t="str">
        <f t="shared" si="109"/>
        <v>122019</v>
      </c>
      <c r="CQ161" s="15">
        <v>39241</v>
      </c>
      <c r="CR161" s="16">
        <v>4145</v>
      </c>
    </row>
    <row r="162" spans="1:96">
      <c r="A162" s="2">
        <v>43809</v>
      </c>
      <c r="B162" s="2">
        <v>43809</v>
      </c>
      <c r="C162">
        <v>223640</v>
      </c>
      <c r="D162">
        <v>0</v>
      </c>
      <c r="E162">
        <v>223640</v>
      </c>
      <c r="J162" s="3">
        <f t="shared" si="110"/>
        <v>223640</v>
      </c>
      <c r="L162" s="3">
        <f t="shared" si="156"/>
        <v>37018219.469999999</v>
      </c>
      <c r="M162" s="4">
        <f t="shared" si="111"/>
        <v>6.0780691944676817E-3</v>
      </c>
      <c r="N162" s="4">
        <f t="shared" si="112"/>
        <v>7.4546666666666667E-3</v>
      </c>
      <c r="P162" s="3">
        <f t="shared" si="113"/>
        <v>-34740</v>
      </c>
      <c r="Q162" s="3">
        <f t="shared" si="114"/>
        <v>37052959.469999999</v>
      </c>
      <c r="R162" s="6">
        <f t="shared" si="115"/>
        <v>-9.3757693034283291E-4</v>
      </c>
      <c r="S162" s="6">
        <f t="shared" si="116"/>
        <v>-8.9519296045405608E-4</v>
      </c>
      <c r="T162" s="6"/>
      <c r="U162" s="6"/>
      <c r="V162" s="3">
        <f t="shared" si="157"/>
        <v>-262131.61219820433</v>
      </c>
      <c r="W162" s="7">
        <f t="shared" si="117"/>
        <v>-161.60000000000036</v>
      </c>
      <c r="X162" s="7">
        <f t="shared" si="120"/>
        <v>11856.8</v>
      </c>
      <c r="Y162" s="3">
        <f t="shared" si="121"/>
        <v>30367790.185431853</v>
      </c>
      <c r="Z162" s="3">
        <f t="shared" si="118"/>
        <v>67386009.655431852</v>
      </c>
      <c r="AA162" s="2">
        <f t="shared" si="122"/>
        <v>43809</v>
      </c>
      <c r="AB162" s="7">
        <f t="shared" si="123"/>
        <v>123.3940649</v>
      </c>
      <c r="AC162" s="7">
        <f t="shared" si="124"/>
        <v>101.22596728477285</v>
      </c>
      <c r="AD162" s="7">
        <f t="shared" si="125"/>
        <v>112.31001609238642</v>
      </c>
      <c r="AE162" s="7"/>
      <c r="AF162" s="7">
        <f t="shared" si="158"/>
        <v>-38491.612198204326</v>
      </c>
      <c r="AG162" s="3">
        <f t="shared" si="126"/>
        <v>37251153.254106812</v>
      </c>
      <c r="AH162" s="7"/>
      <c r="AI162" s="7"/>
      <c r="AJ162" s="7"/>
      <c r="AK162" s="7"/>
      <c r="AL162" s="3">
        <f t="shared" si="127"/>
        <v>48120505.772092439</v>
      </c>
      <c r="AM162" s="3">
        <f t="shared" si="128"/>
        <v>19232933.784106802</v>
      </c>
      <c r="AN162" s="3">
        <f t="shared" si="129"/>
        <v>19869352.517985735</v>
      </c>
      <c r="AO162" s="3">
        <f t="shared" si="130"/>
        <v>7018219.4699999997</v>
      </c>
      <c r="AP162" s="3">
        <f t="shared" si="131"/>
        <v>37018219.469999999</v>
      </c>
      <c r="AQ162" s="7"/>
      <c r="AR162" s="40">
        <f t="shared" si="159"/>
        <v>-262131.61219820433</v>
      </c>
      <c r="AS162" s="5">
        <f t="shared" si="119"/>
        <v>223640</v>
      </c>
      <c r="AT162" s="5">
        <f t="shared" si="132"/>
        <v>5467.625899280576</v>
      </c>
      <c r="AU162" s="5">
        <f t="shared" si="133"/>
        <v>-33023.986298923752</v>
      </c>
      <c r="AV162" s="5">
        <f t="shared" si="134"/>
        <v>8120505.772092429</v>
      </c>
      <c r="AW162" s="3"/>
      <c r="AX162" s="4">
        <f t="shared" si="135"/>
        <v>-6.8580613850366596E-4</v>
      </c>
      <c r="AY162" s="4">
        <f t="shared" si="136"/>
        <v>-1.3446049390933943E-2</v>
      </c>
      <c r="AZ162" s="4">
        <f t="shared" si="137"/>
        <v>2.7525461051472445E-4</v>
      </c>
      <c r="BA162" s="4">
        <f t="shared" si="138"/>
        <v>6.0780691944676817E-3</v>
      </c>
      <c r="BB162" s="3"/>
      <c r="BC162" s="2">
        <f t="shared" si="139"/>
        <v>43809</v>
      </c>
      <c r="BD162" s="22">
        <f t="shared" si="140"/>
        <v>120.3012644302311</v>
      </c>
      <c r="BE162" s="22">
        <f t="shared" si="141"/>
        <v>101.22596728477265</v>
      </c>
      <c r="BF162" s="22">
        <f t="shared" si="142"/>
        <v>104.57553956834597</v>
      </c>
      <c r="BG162" s="22">
        <f t="shared" si="143"/>
        <v>123.3940649</v>
      </c>
      <c r="BH162" s="22"/>
      <c r="BI162" s="3">
        <f t="shared" si="144"/>
        <v>48446670.251195773</v>
      </c>
      <c r="BJ162" s="3">
        <f t="shared" si="145"/>
        <v>19710399.378478967</v>
      </c>
      <c r="BK162" s="3">
        <f t="shared" si="146"/>
        <v>19869352.517985735</v>
      </c>
      <c r="BL162" s="3">
        <f t="shared" si="147"/>
        <v>37052959.469999999</v>
      </c>
      <c r="BM162" s="22"/>
      <c r="BN162" s="3">
        <f t="shared" si="148"/>
        <v>-326164.47910332965</v>
      </c>
      <c r="BO162" s="3">
        <f t="shared" si="149"/>
        <v>-477465.5943721619</v>
      </c>
      <c r="BP162" s="3">
        <f t="shared" si="150"/>
        <v>0</v>
      </c>
      <c r="BQ162" s="3">
        <f t="shared" si="151"/>
        <v>-34740</v>
      </c>
      <c r="BR162" s="3"/>
      <c r="BS162" s="22">
        <f t="shared" si="152"/>
        <v>-0.67324436831709644</v>
      </c>
      <c r="BT162" s="22">
        <f t="shared" si="153"/>
        <v>-2.4224044637750386</v>
      </c>
      <c r="BU162" s="22">
        <f t="shared" si="154"/>
        <v>0</v>
      </c>
      <c r="BV162" s="22">
        <f t="shared" si="155"/>
        <v>-9.3757693034283288E-2</v>
      </c>
      <c r="BW162" s="3"/>
      <c r="BX162" s="7"/>
      <c r="BY162" t="str">
        <f t="shared" si="109"/>
        <v>122019</v>
      </c>
      <c r="CQ162" s="15">
        <v>39242</v>
      </c>
      <c r="CR162" s="16">
        <v>4145</v>
      </c>
    </row>
    <row r="163" spans="1:96">
      <c r="A163" s="2">
        <v>43810</v>
      </c>
      <c r="B163" s="2">
        <v>43810</v>
      </c>
      <c r="C163">
        <v>547929.5</v>
      </c>
      <c r="D163">
        <v>0</v>
      </c>
      <c r="E163">
        <v>547929.5</v>
      </c>
      <c r="J163" s="3">
        <f t="shared" si="110"/>
        <v>547929.5</v>
      </c>
      <c r="L163" s="3">
        <f t="shared" si="156"/>
        <v>37566148.969999999</v>
      </c>
      <c r="M163" s="4">
        <f t="shared" si="111"/>
        <v>1.4801616821253343E-2</v>
      </c>
      <c r="N163" s="4">
        <f t="shared" si="112"/>
        <v>1.8264316666666666E-2</v>
      </c>
      <c r="P163" s="3">
        <f t="shared" si="113"/>
        <v>0</v>
      </c>
      <c r="Q163" s="3">
        <f t="shared" si="114"/>
        <v>37566148.969999999</v>
      </c>
      <c r="R163" s="6">
        <f t="shared" si="115"/>
        <v>0</v>
      </c>
      <c r="S163" s="6">
        <f t="shared" si="116"/>
        <v>0</v>
      </c>
      <c r="T163" s="6"/>
      <c r="U163" s="6"/>
      <c r="V163" s="3">
        <f t="shared" si="157"/>
        <v>86539.118259741736</v>
      </c>
      <c r="W163" s="7">
        <f t="shared" si="117"/>
        <v>53.350000000000364</v>
      </c>
      <c r="X163" s="7">
        <f t="shared" si="120"/>
        <v>11910.15</v>
      </c>
      <c r="Y163" s="3">
        <f t="shared" si="121"/>
        <v>30504430.89847355</v>
      </c>
      <c r="Z163" s="3">
        <f t="shared" si="118"/>
        <v>68070579.868473545</v>
      </c>
      <c r="AA163" s="2">
        <f t="shared" si="122"/>
        <v>43810</v>
      </c>
      <c r="AB163" s="7">
        <f t="shared" si="123"/>
        <v>125.22049656666667</v>
      </c>
      <c r="AC163" s="7">
        <f t="shared" si="124"/>
        <v>101.68143632824516</v>
      </c>
      <c r="AD163" s="7">
        <f t="shared" si="125"/>
        <v>113.45096644745591</v>
      </c>
      <c r="AE163" s="7"/>
      <c r="AF163" s="7">
        <f t="shared" si="158"/>
        <v>634468.61825974169</v>
      </c>
      <c r="AG163" s="3">
        <f t="shared" si="126"/>
        <v>37885621.872366555</v>
      </c>
      <c r="AH163" s="7"/>
      <c r="AI163" s="7"/>
      <c r="AJ163" s="7"/>
      <c r="AK163" s="7"/>
      <c r="AL163" s="3">
        <f t="shared" si="127"/>
        <v>48760442.01625146</v>
      </c>
      <c r="AM163" s="3">
        <f t="shared" si="128"/>
        <v>19319472.902366545</v>
      </c>
      <c r="AN163" s="3">
        <f t="shared" si="129"/>
        <v>19874820.143885016</v>
      </c>
      <c r="AO163" s="3">
        <f t="shared" si="130"/>
        <v>7566148.9699999997</v>
      </c>
      <c r="AP163" s="3">
        <f t="shared" si="131"/>
        <v>37566148.969999999</v>
      </c>
      <c r="AQ163" s="7"/>
      <c r="AR163" s="40">
        <f t="shared" si="159"/>
        <v>86539.118259741736</v>
      </c>
      <c r="AS163" s="5">
        <f t="shared" si="119"/>
        <v>547929.5</v>
      </c>
      <c r="AT163" s="5">
        <f t="shared" si="132"/>
        <v>5467.625899280576</v>
      </c>
      <c r="AU163" s="5">
        <f t="shared" si="133"/>
        <v>639936.24415902223</v>
      </c>
      <c r="AV163" s="5">
        <f t="shared" si="134"/>
        <v>8760442.0162514504</v>
      </c>
      <c r="AW163" s="3"/>
      <c r="AX163" s="4">
        <f t="shared" si="135"/>
        <v>1.3298618414151296E-2</v>
      </c>
      <c r="AY163" s="4">
        <f t="shared" si="136"/>
        <v>4.4995276971864593E-3</v>
      </c>
      <c r="AZ163" s="4">
        <f t="shared" si="137"/>
        <v>2.7517886626306931E-4</v>
      </c>
      <c r="BA163" s="4">
        <f t="shared" si="138"/>
        <v>1.4801616821253343E-2</v>
      </c>
      <c r="BB163" s="3"/>
      <c r="BC163" s="2">
        <f t="shared" si="139"/>
        <v>43810</v>
      </c>
      <c r="BD163" s="22">
        <f t="shared" si="140"/>
        <v>121.90110504062865</v>
      </c>
      <c r="BE163" s="22">
        <f t="shared" si="141"/>
        <v>101.68143632824498</v>
      </c>
      <c r="BF163" s="22">
        <f t="shared" si="142"/>
        <v>104.60431654676326</v>
      </c>
      <c r="BG163" s="22">
        <f t="shared" si="143"/>
        <v>125.22049656666667</v>
      </c>
      <c r="BH163" s="22"/>
      <c r="BI163" s="3">
        <f t="shared" si="144"/>
        <v>48760442.01625146</v>
      </c>
      <c r="BJ163" s="3">
        <f t="shared" si="145"/>
        <v>19710399.378478967</v>
      </c>
      <c r="BK163" s="3">
        <f t="shared" si="146"/>
        <v>19874820.143885016</v>
      </c>
      <c r="BL163" s="3">
        <f t="shared" si="147"/>
        <v>37566148.969999999</v>
      </c>
      <c r="BM163" s="22"/>
      <c r="BN163" s="3">
        <f t="shared" si="148"/>
        <v>0</v>
      </c>
      <c r="BO163" s="3">
        <f t="shared" si="149"/>
        <v>-390926.47611242015</v>
      </c>
      <c r="BP163" s="3">
        <f t="shared" si="150"/>
        <v>0</v>
      </c>
      <c r="BQ163" s="3">
        <f t="shared" si="151"/>
        <v>0</v>
      </c>
      <c r="BR163" s="3"/>
      <c r="BS163" s="22">
        <f t="shared" si="152"/>
        <v>0</v>
      </c>
      <c r="BT163" s="22">
        <f t="shared" si="153"/>
        <v>-1.9833513700349363</v>
      </c>
      <c r="BU163" s="22">
        <f t="shared" si="154"/>
        <v>0</v>
      </c>
      <c r="BV163" s="22">
        <f t="shared" si="155"/>
        <v>0</v>
      </c>
      <c r="BW163" s="3"/>
      <c r="BX163" s="7"/>
      <c r="BY163" t="str">
        <f t="shared" si="109"/>
        <v>122019</v>
      </c>
      <c r="CQ163" s="15">
        <v>39243</v>
      </c>
      <c r="CR163" s="16">
        <v>4145</v>
      </c>
    </row>
    <row r="164" spans="1:96">
      <c r="A164" s="2">
        <v>43811</v>
      </c>
      <c r="B164" s="2">
        <v>43811</v>
      </c>
      <c r="C164">
        <v>-16500</v>
      </c>
      <c r="D164">
        <v>0</v>
      </c>
      <c r="E164">
        <v>-16500</v>
      </c>
      <c r="J164" s="3">
        <f t="shared" si="110"/>
        <v>-16500</v>
      </c>
      <c r="L164" s="3">
        <f t="shared" si="156"/>
        <v>37549648.969999999</v>
      </c>
      <c r="M164" s="4">
        <f t="shared" si="111"/>
        <v>-4.3922521877812806E-4</v>
      </c>
      <c r="N164" s="4">
        <f t="shared" si="112"/>
        <v>-5.5000000000000003E-4</v>
      </c>
      <c r="P164" s="3">
        <f t="shared" si="113"/>
        <v>-16500</v>
      </c>
      <c r="Q164" s="3">
        <f t="shared" si="114"/>
        <v>37566148.969999999</v>
      </c>
      <c r="R164" s="6">
        <f t="shared" si="115"/>
        <v>-4.3922521877812806E-4</v>
      </c>
      <c r="S164" s="6">
        <f t="shared" si="116"/>
        <v>-4.3922521877812806E-4</v>
      </c>
      <c r="T164" s="6"/>
      <c r="U164" s="6"/>
      <c r="V164" s="3">
        <f t="shared" si="157"/>
        <v>100002.56121298988</v>
      </c>
      <c r="W164" s="7">
        <f t="shared" si="117"/>
        <v>61.649999999999636</v>
      </c>
      <c r="X164" s="7">
        <f t="shared" si="120"/>
        <v>11971.8</v>
      </c>
      <c r="Y164" s="3">
        <f t="shared" si="121"/>
        <v>30662329.679336164</v>
      </c>
      <c r="Z164" s="3">
        <f t="shared" si="118"/>
        <v>68211978.649336159</v>
      </c>
      <c r="AA164" s="2">
        <f t="shared" si="122"/>
        <v>43811</v>
      </c>
      <c r="AB164" s="7">
        <f t="shared" si="123"/>
        <v>125.16549656666666</v>
      </c>
      <c r="AC164" s="7">
        <f t="shared" si="124"/>
        <v>102.20776559778722</v>
      </c>
      <c r="AD164" s="7">
        <f t="shared" si="125"/>
        <v>113.68663108222694</v>
      </c>
      <c r="AE164" s="7"/>
      <c r="AF164" s="7">
        <f t="shared" si="158"/>
        <v>83502.56121298988</v>
      </c>
      <c r="AG164" s="3">
        <f t="shared" si="126"/>
        <v>37969124.433579542</v>
      </c>
      <c r="AH164" s="7"/>
      <c r="AI164" s="7"/>
      <c r="AJ164" s="7"/>
      <c r="AK164" s="7"/>
      <c r="AL164" s="3">
        <f t="shared" si="127"/>
        <v>48849412.203363732</v>
      </c>
      <c r="AM164" s="3">
        <f t="shared" si="128"/>
        <v>19419475.463579535</v>
      </c>
      <c r="AN164" s="3">
        <f t="shared" si="129"/>
        <v>19880287.769784298</v>
      </c>
      <c r="AO164" s="3">
        <f t="shared" si="130"/>
        <v>7549648.9699999997</v>
      </c>
      <c r="AP164" s="3">
        <f t="shared" si="131"/>
        <v>37549648.969999999</v>
      </c>
      <c r="AQ164" s="7"/>
      <c r="AR164" s="40">
        <f t="shared" si="159"/>
        <v>100002.56121298988</v>
      </c>
      <c r="AS164" s="5">
        <f t="shared" si="119"/>
        <v>-16500</v>
      </c>
      <c r="AT164" s="5">
        <f t="shared" si="132"/>
        <v>5467.625899280576</v>
      </c>
      <c r="AU164" s="5">
        <f t="shared" si="133"/>
        <v>88970.187112270462</v>
      </c>
      <c r="AV164" s="5">
        <f t="shared" si="134"/>
        <v>8849412.2033637203</v>
      </c>
      <c r="AW164" s="3"/>
      <c r="AX164" s="4">
        <f t="shared" si="135"/>
        <v>1.8246386503760039E-3</v>
      </c>
      <c r="AY164" s="4">
        <f t="shared" si="136"/>
        <v>5.1762572259794956E-3</v>
      </c>
      <c r="AZ164" s="4">
        <f t="shared" si="137"/>
        <v>2.7510316368638071E-4</v>
      </c>
      <c r="BA164" s="4">
        <f t="shared" si="138"/>
        <v>-4.3922521877812806E-4</v>
      </c>
      <c r="BB164" s="3"/>
      <c r="BC164" s="2">
        <f t="shared" si="139"/>
        <v>43811</v>
      </c>
      <c r="BD164" s="22">
        <f t="shared" si="140"/>
        <v>122.12353050840935</v>
      </c>
      <c r="BE164" s="22">
        <f t="shared" si="141"/>
        <v>102.20776559778703</v>
      </c>
      <c r="BF164" s="22">
        <f t="shared" si="142"/>
        <v>104.63309352518051</v>
      </c>
      <c r="BG164" s="22">
        <f t="shared" si="143"/>
        <v>125.16549656666666</v>
      </c>
      <c r="BH164" s="22"/>
      <c r="BI164" s="3">
        <f t="shared" si="144"/>
        <v>48849412.203363732</v>
      </c>
      <c r="BJ164" s="3">
        <f t="shared" si="145"/>
        <v>19710399.378478967</v>
      </c>
      <c r="BK164" s="3">
        <f t="shared" si="146"/>
        <v>19880287.769784298</v>
      </c>
      <c r="BL164" s="3">
        <f t="shared" si="147"/>
        <v>37566148.969999999</v>
      </c>
      <c r="BM164" s="22"/>
      <c r="BN164" s="3">
        <f t="shared" si="148"/>
        <v>0</v>
      </c>
      <c r="BO164" s="3">
        <f t="shared" si="149"/>
        <v>-290923.91489943024</v>
      </c>
      <c r="BP164" s="3">
        <f t="shared" si="150"/>
        <v>0</v>
      </c>
      <c r="BQ164" s="3">
        <f t="shared" si="151"/>
        <v>-16500</v>
      </c>
      <c r="BR164" s="3"/>
      <c r="BS164" s="22">
        <f t="shared" si="152"/>
        <v>0</v>
      </c>
      <c r="BT164" s="22">
        <f t="shared" si="153"/>
        <v>-1.4759919842977862</v>
      </c>
      <c r="BU164" s="22">
        <f t="shared" si="154"/>
        <v>0</v>
      </c>
      <c r="BV164" s="22">
        <f t="shared" si="155"/>
        <v>-4.3922521877812808E-2</v>
      </c>
      <c r="BW164" s="3"/>
      <c r="BX164" s="7"/>
      <c r="BY164" t="str">
        <f t="shared" si="109"/>
        <v>122019</v>
      </c>
      <c r="CQ164" s="15">
        <v>39244</v>
      </c>
      <c r="CR164" s="16">
        <v>4145.6000000000004</v>
      </c>
    </row>
    <row r="165" spans="1:96">
      <c r="A165" s="2">
        <v>43812</v>
      </c>
      <c r="B165" s="2">
        <v>43812</v>
      </c>
      <c r="C165">
        <v>18702</v>
      </c>
      <c r="D165">
        <v>0</v>
      </c>
      <c r="E165">
        <v>18702</v>
      </c>
      <c r="J165" s="3">
        <f t="shared" si="110"/>
        <v>18702</v>
      </c>
      <c r="L165" s="3">
        <f t="shared" si="156"/>
        <v>37568350.969999999</v>
      </c>
      <c r="M165" s="4">
        <f t="shared" si="111"/>
        <v>4.9806058147019744E-4</v>
      </c>
      <c r="N165" s="4">
        <f t="shared" si="112"/>
        <v>6.2339999999999997E-4</v>
      </c>
      <c r="P165" s="3">
        <f t="shared" si="113"/>
        <v>0</v>
      </c>
      <c r="Q165" s="3">
        <f t="shared" si="114"/>
        <v>37568350.969999999</v>
      </c>
      <c r="R165" s="6">
        <f t="shared" si="115"/>
        <v>0</v>
      </c>
      <c r="S165" s="6">
        <f t="shared" si="116"/>
        <v>0</v>
      </c>
      <c r="T165" s="6"/>
      <c r="U165" s="6"/>
      <c r="V165" s="3">
        <f t="shared" si="157"/>
        <v>186379.46931667073</v>
      </c>
      <c r="W165" s="7">
        <f t="shared" si="117"/>
        <v>114.90000000000146</v>
      </c>
      <c r="X165" s="7">
        <f t="shared" si="120"/>
        <v>12086.7</v>
      </c>
      <c r="Y165" s="3">
        <f t="shared" si="121"/>
        <v>30956613.051941436</v>
      </c>
      <c r="Z165" s="3">
        <f t="shared" si="118"/>
        <v>68524964.021941438</v>
      </c>
      <c r="AA165" s="2">
        <f t="shared" si="122"/>
        <v>43812</v>
      </c>
      <c r="AB165" s="7">
        <f t="shared" si="123"/>
        <v>125.22783656666667</v>
      </c>
      <c r="AC165" s="7">
        <f t="shared" si="124"/>
        <v>103.18871017313811</v>
      </c>
      <c r="AD165" s="7">
        <f t="shared" si="125"/>
        <v>114.2082733699024</v>
      </c>
      <c r="AE165" s="7"/>
      <c r="AF165" s="7">
        <f t="shared" si="158"/>
        <v>205081.46931667073</v>
      </c>
      <c r="AG165" s="3">
        <f t="shared" si="126"/>
        <v>38174205.902896211</v>
      </c>
      <c r="AH165" s="7"/>
      <c r="AI165" s="7"/>
      <c r="AJ165" s="7"/>
      <c r="AK165" s="7"/>
      <c r="AL165" s="3">
        <f t="shared" si="127"/>
        <v>49059961.298579685</v>
      </c>
      <c r="AM165" s="3">
        <f t="shared" si="128"/>
        <v>19605854.932896208</v>
      </c>
      <c r="AN165" s="3">
        <f t="shared" si="129"/>
        <v>19885755.395683579</v>
      </c>
      <c r="AO165" s="3">
        <f t="shared" si="130"/>
        <v>7568350.9699999997</v>
      </c>
      <c r="AP165" s="3">
        <f t="shared" si="131"/>
        <v>37568350.969999999</v>
      </c>
      <c r="AQ165" s="7"/>
      <c r="AR165" s="40">
        <f t="shared" si="159"/>
        <v>186379.46931667073</v>
      </c>
      <c r="AS165" s="5">
        <f t="shared" si="119"/>
        <v>18702</v>
      </c>
      <c r="AT165" s="5">
        <f t="shared" si="132"/>
        <v>5467.625899280576</v>
      </c>
      <c r="AU165" s="5">
        <f t="shared" si="133"/>
        <v>210549.0952159513</v>
      </c>
      <c r="AV165" s="5">
        <f t="shared" si="134"/>
        <v>9059961.2985796724</v>
      </c>
      <c r="AW165" s="3"/>
      <c r="AX165" s="4">
        <f t="shared" si="135"/>
        <v>4.3101664015816558E-3</v>
      </c>
      <c r="AY165" s="4">
        <f t="shared" si="136"/>
        <v>9.5975542524934891E-3</v>
      </c>
      <c r="AZ165" s="4">
        <f t="shared" si="137"/>
        <v>2.7502750275027333E-4</v>
      </c>
      <c r="BA165" s="4">
        <f t="shared" si="138"/>
        <v>4.9806058147019744E-4</v>
      </c>
      <c r="BB165" s="3"/>
      <c r="BC165" s="2">
        <f t="shared" si="139"/>
        <v>43812</v>
      </c>
      <c r="BD165" s="22">
        <f t="shared" si="140"/>
        <v>122.64990324644923</v>
      </c>
      <c r="BE165" s="22">
        <f t="shared" si="141"/>
        <v>103.18871017313793</v>
      </c>
      <c r="BF165" s="22">
        <f t="shared" si="142"/>
        <v>104.66187050359778</v>
      </c>
      <c r="BG165" s="22">
        <f t="shared" si="143"/>
        <v>125.22783656666667</v>
      </c>
      <c r="BH165" s="22"/>
      <c r="BI165" s="3">
        <f t="shared" si="144"/>
        <v>49059961.298579685</v>
      </c>
      <c r="BJ165" s="3">
        <f t="shared" si="145"/>
        <v>19710399.378478967</v>
      </c>
      <c r="BK165" s="3">
        <f t="shared" si="146"/>
        <v>19885755.395683579</v>
      </c>
      <c r="BL165" s="3">
        <f t="shared" si="147"/>
        <v>37568350.969999999</v>
      </c>
      <c r="BM165" s="22"/>
      <c r="BN165" s="3">
        <f t="shared" si="148"/>
        <v>0</v>
      </c>
      <c r="BO165" s="3">
        <f t="shared" si="149"/>
        <v>-104544.44558275951</v>
      </c>
      <c r="BP165" s="3">
        <f t="shared" si="150"/>
        <v>0</v>
      </c>
      <c r="BQ165" s="3">
        <f t="shared" si="151"/>
        <v>0</v>
      </c>
      <c r="BR165" s="3"/>
      <c r="BS165" s="22">
        <f t="shared" si="152"/>
        <v>0</v>
      </c>
      <c r="BT165" s="22">
        <f t="shared" si="153"/>
        <v>-0.53040247219398096</v>
      </c>
      <c r="BU165" s="22">
        <f t="shared" si="154"/>
        <v>0</v>
      </c>
      <c r="BV165" s="22">
        <f t="shared" si="155"/>
        <v>0</v>
      </c>
      <c r="BW165" s="3"/>
      <c r="BX165" s="7"/>
      <c r="BY165" t="str">
        <f t="shared" si="109"/>
        <v>122019</v>
      </c>
      <c r="CQ165" s="15">
        <v>39245</v>
      </c>
      <c r="CR165" s="16">
        <v>4155.2</v>
      </c>
    </row>
    <row r="166" spans="1:96">
      <c r="A166" s="2">
        <v>43815</v>
      </c>
      <c r="B166" s="2">
        <v>43815</v>
      </c>
      <c r="C166">
        <v>-424660</v>
      </c>
      <c r="D166">
        <v>0</v>
      </c>
      <c r="E166">
        <v>-424660</v>
      </c>
      <c r="J166" s="3">
        <f t="shared" si="110"/>
        <v>-424660</v>
      </c>
      <c r="L166" s="3">
        <f t="shared" si="156"/>
        <v>37143690.969999999</v>
      </c>
      <c r="M166" s="4">
        <f t="shared" si="111"/>
        <v>-1.1303663563490182E-2</v>
      </c>
      <c r="N166" s="4">
        <f t="shared" si="112"/>
        <v>-1.4155333333333334E-2</v>
      </c>
      <c r="P166" s="3">
        <f t="shared" si="113"/>
        <v>-424660</v>
      </c>
      <c r="Q166" s="3">
        <f t="shared" si="114"/>
        <v>37568350.969999999</v>
      </c>
      <c r="R166" s="6">
        <f t="shared" si="115"/>
        <v>-1.1303663563490182E-2</v>
      </c>
      <c r="S166" s="6">
        <f t="shared" si="116"/>
        <v>-1.1303663563490182E-2</v>
      </c>
      <c r="T166" s="6"/>
      <c r="U166" s="6"/>
      <c r="V166" s="3">
        <f t="shared" si="157"/>
        <v>-53123.826110712696</v>
      </c>
      <c r="W166" s="7">
        <f t="shared" si="117"/>
        <v>-32.75</v>
      </c>
      <c r="X166" s="7">
        <f t="shared" si="120"/>
        <v>12053.95</v>
      </c>
      <c r="Y166" s="3">
        <f t="shared" si="121"/>
        <v>30872733.326503471</v>
      </c>
      <c r="Z166" s="3">
        <f t="shared" si="118"/>
        <v>68016424.296503469</v>
      </c>
      <c r="AA166" s="2">
        <f t="shared" si="122"/>
        <v>43815</v>
      </c>
      <c r="AB166" s="7">
        <f t="shared" si="123"/>
        <v>123.81230323333332</v>
      </c>
      <c r="AC166" s="7">
        <f t="shared" si="124"/>
        <v>102.9091110883449</v>
      </c>
      <c r="AD166" s="7">
        <f t="shared" si="125"/>
        <v>113.36070716083913</v>
      </c>
      <c r="AE166" s="7"/>
      <c r="AF166" s="7">
        <f t="shared" si="158"/>
        <v>-477783.82611071272</v>
      </c>
      <c r="AG166" s="3">
        <f t="shared" si="126"/>
        <v>37696422.076785497</v>
      </c>
      <c r="AH166" s="7"/>
      <c r="AI166" s="7"/>
      <c r="AJ166" s="7"/>
      <c r="AK166" s="7"/>
      <c r="AL166" s="3">
        <f t="shared" si="127"/>
        <v>48587645.09836825</v>
      </c>
      <c r="AM166" s="3">
        <f t="shared" si="128"/>
        <v>19552731.106785495</v>
      </c>
      <c r="AN166" s="3">
        <f t="shared" si="129"/>
        <v>19891223.02158286</v>
      </c>
      <c r="AO166" s="3">
        <f t="shared" si="130"/>
        <v>7143690.9699999997</v>
      </c>
      <c r="AP166" s="3">
        <f t="shared" si="131"/>
        <v>37143690.969999999</v>
      </c>
      <c r="AQ166" s="7"/>
      <c r="AR166" s="40">
        <f t="shared" si="159"/>
        <v>-53123.826110712696</v>
      </c>
      <c r="AS166" s="5">
        <f t="shared" si="119"/>
        <v>-424660</v>
      </c>
      <c r="AT166" s="5">
        <f t="shared" si="132"/>
        <v>5467.625899280576</v>
      </c>
      <c r="AU166" s="5">
        <f t="shared" si="133"/>
        <v>-472316.20021143212</v>
      </c>
      <c r="AV166" s="5">
        <f t="shared" si="134"/>
        <v>8587645.0983682405</v>
      </c>
      <c r="AW166" s="3"/>
      <c r="AX166" s="4">
        <f t="shared" si="135"/>
        <v>-9.6273251692333885E-3</v>
      </c>
      <c r="AY166" s="4">
        <f t="shared" si="136"/>
        <v>-2.70958987978522E-3</v>
      </c>
      <c r="AZ166" s="4">
        <f t="shared" si="137"/>
        <v>2.7495188342039972E-4</v>
      </c>
      <c r="BA166" s="4">
        <f t="shared" si="138"/>
        <v>-1.1303663563490182E-2</v>
      </c>
      <c r="BB166" s="3"/>
      <c r="BC166" s="2">
        <f t="shared" si="139"/>
        <v>43815</v>
      </c>
      <c r="BD166" s="22">
        <f t="shared" si="140"/>
        <v>121.46911274592063</v>
      </c>
      <c r="BE166" s="22">
        <f t="shared" si="141"/>
        <v>102.9091110883447</v>
      </c>
      <c r="BF166" s="22">
        <f t="shared" si="142"/>
        <v>104.69064748201507</v>
      </c>
      <c r="BG166" s="22">
        <f t="shared" si="143"/>
        <v>123.81230323333332</v>
      </c>
      <c r="BH166" s="22"/>
      <c r="BI166" s="3">
        <f t="shared" si="144"/>
        <v>49059961.298579685</v>
      </c>
      <c r="BJ166" s="3">
        <f t="shared" si="145"/>
        <v>19710399.378478967</v>
      </c>
      <c r="BK166" s="3">
        <f t="shared" si="146"/>
        <v>19891223.02158286</v>
      </c>
      <c r="BL166" s="3">
        <f t="shared" si="147"/>
        <v>37568350.969999999</v>
      </c>
      <c r="BM166" s="22"/>
      <c r="BN166" s="3">
        <f t="shared" si="148"/>
        <v>-472316.20021143212</v>
      </c>
      <c r="BO166" s="3">
        <f t="shared" si="149"/>
        <v>-157668.2716934722</v>
      </c>
      <c r="BP166" s="3">
        <f t="shared" si="150"/>
        <v>0</v>
      </c>
      <c r="BQ166" s="3">
        <f t="shared" si="151"/>
        <v>-424660</v>
      </c>
      <c r="BR166" s="3"/>
      <c r="BS166" s="22">
        <f t="shared" si="152"/>
        <v>-0.96273251692333883</v>
      </c>
      <c r="BT166" s="22">
        <f t="shared" si="153"/>
        <v>-0.79992428700163321</v>
      </c>
      <c r="BU166" s="22">
        <f t="shared" si="154"/>
        <v>0</v>
      </c>
      <c r="BV166" s="22">
        <f t="shared" si="155"/>
        <v>-1.1303663563490183</v>
      </c>
      <c r="BW166" s="3"/>
      <c r="BX166" s="7"/>
      <c r="BY166" t="str">
        <f t="shared" si="109"/>
        <v>122019</v>
      </c>
      <c r="CQ166" s="15">
        <v>39246</v>
      </c>
      <c r="CR166" s="16">
        <v>4113.05</v>
      </c>
    </row>
    <row r="167" spans="1:96">
      <c r="A167" s="2">
        <v>43816</v>
      </c>
      <c r="B167" s="2">
        <v>43816</v>
      </c>
      <c r="C167">
        <v>177000</v>
      </c>
      <c r="D167">
        <v>0</v>
      </c>
      <c r="E167">
        <v>177000</v>
      </c>
      <c r="J167" s="3">
        <f t="shared" si="110"/>
        <v>177000</v>
      </c>
      <c r="L167" s="3">
        <f t="shared" si="156"/>
        <v>37320690.969999999</v>
      </c>
      <c r="M167" s="4">
        <f t="shared" si="111"/>
        <v>4.7652776387505039E-3</v>
      </c>
      <c r="N167" s="4">
        <f t="shared" si="112"/>
        <v>5.8999999999999999E-3</v>
      </c>
      <c r="P167" s="3">
        <f t="shared" si="113"/>
        <v>-247660</v>
      </c>
      <c r="Q167" s="3">
        <f t="shared" si="114"/>
        <v>37568350.969999999</v>
      </c>
      <c r="R167" s="6">
        <f t="shared" si="115"/>
        <v>-6.5922510199547361E-3</v>
      </c>
      <c r="S167" s="6">
        <f t="shared" si="116"/>
        <v>-6.5383859247396779E-3</v>
      </c>
      <c r="T167" s="6"/>
      <c r="U167" s="6"/>
      <c r="V167" s="3">
        <f t="shared" si="157"/>
        <v>180134.37830823226</v>
      </c>
      <c r="W167" s="7">
        <f t="shared" si="117"/>
        <v>111.04999999999927</v>
      </c>
      <c r="X167" s="7">
        <f t="shared" si="120"/>
        <v>12165</v>
      </c>
      <c r="Y167" s="3">
        <f t="shared" si="121"/>
        <v>31157156.029095415</v>
      </c>
      <c r="Z167" s="3">
        <f t="shared" si="118"/>
        <v>68477846.99909541</v>
      </c>
      <c r="AA167" s="2">
        <f t="shared" si="122"/>
        <v>43816</v>
      </c>
      <c r="AB167" s="7">
        <f t="shared" si="123"/>
        <v>124.40230323333333</v>
      </c>
      <c r="AC167" s="7">
        <f t="shared" si="124"/>
        <v>103.85718676365138</v>
      </c>
      <c r="AD167" s="7">
        <f t="shared" si="125"/>
        <v>114.12974499849236</v>
      </c>
      <c r="AE167" s="7"/>
      <c r="AF167" s="7">
        <f t="shared" si="158"/>
        <v>357134.37830823229</v>
      </c>
      <c r="AG167" s="3">
        <f t="shared" si="126"/>
        <v>38053556.455093727</v>
      </c>
      <c r="AH167" s="7"/>
      <c r="AI167" s="7"/>
      <c r="AJ167" s="7"/>
      <c r="AK167" s="7"/>
      <c r="AL167" s="3">
        <f t="shared" si="127"/>
        <v>48950247.102575764</v>
      </c>
      <c r="AM167" s="3">
        <f t="shared" si="128"/>
        <v>19732865.485093728</v>
      </c>
      <c r="AN167" s="3">
        <f t="shared" si="129"/>
        <v>19896690.647482142</v>
      </c>
      <c r="AO167" s="3">
        <f t="shared" si="130"/>
        <v>7320690.9699999997</v>
      </c>
      <c r="AP167" s="3">
        <f t="shared" si="131"/>
        <v>37320690.969999999</v>
      </c>
      <c r="AQ167" s="7"/>
      <c r="AR167" s="40">
        <f t="shared" si="159"/>
        <v>180134.37830823226</v>
      </c>
      <c r="AS167" s="5">
        <f t="shared" si="119"/>
        <v>177000</v>
      </c>
      <c r="AT167" s="5">
        <f t="shared" si="132"/>
        <v>5467.625899280576</v>
      </c>
      <c r="AU167" s="5">
        <f t="shared" si="133"/>
        <v>362602.00420751289</v>
      </c>
      <c r="AV167" s="5">
        <f t="shared" si="134"/>
        <v>8950247.1025757529</v>
      </c>
      <c r="AW167" s="3"/>
      <c r="AX167" s="4">
        <f t="shared" si="135"/>
        <v>7.4628437635412461E-3</v>
      </c>
      <c r="AY167" s="4">
        <f t="shared" si="136"/>
        <v>9.2127476885169868E-3</v>
      </c>
      <c r="AZ167" s="4">
        <f t="shared" si="137"/>
        <v>2.7487630566245017E-4</v>
      </c>
      <c r="BA167" s="4">
        <f t="shared" si="138"/>
        <v>4.7652776387505039E-3</v>
      </c>
      <c r="BB167" s="3"/>
      <c r="BC167" s="2">
        <f t="shared" si="139"/>
        <v>43816</v>
      </c>
      <c r="BD167" s="22">
        <f t="shared" si="140"/>
        <v>122.37561775643941</v>
      </c>
      <c r="BE167" s="22">
        <f t="shared" si="141"/>
        <v>103.85718676365119</v>
      </c>
      <c r="BF167" s="22">
        <f t="shared" si="142"/>
        <v>104.71942446043232</v>
      </c>
      <c r="BG167" s="22">
        <f t="shared" si="143"/>
        <v>124.40230323333333</v>
      </c>
      <c r="BH167" s="22"/>
      <c r="BI167" s="3">
        <f t="shared" si="144"/>
        <v>49059961.298579685</v>
      </c>
      <c r="BJ167" s="3">
        <f t="shared" si="145"/>
        <v>19732865.485093728</v>
      </c>
      <c r="BK167" s="3">
        <f t="shared" si="146"/>
        <v>19896690.647482142</v>
      </c>
      <c r="BL167" s="3">
        <f t="shared" si="147"/>
        <v>37568350.969999999</v>
      </c>
      <c r="BM167" s="22"/>
      <c r="BN167" s="3">
        <f t="shared" si="148"/>
        <v>-109714.19600391923</v>
      </c>
      <c r="BO167" s="3">
        <f t="shared" si="149"/>
        <v>0</v>
      </c>
      <c r="BP167" s="3">
        <f t="shared" si="150"/>
        <v>0</v>
      </c>
      <c r="BQ167" s="3">
        <f t="shared" si="151"/>
        <v>-247660</v>
      </c>
      <c r="BR167" s="3"/>
      <c r="BS167" s="22">
        <f t="shared" si="152"/>
        <v>-0.22363286292909393</v>
      </c>
      <c r="BT167" s="22">
        <f t="shared" si="153"/>
        <v>0</v>
      </c>
      <c r="BU167" s="22">
        <f t="shared" si="154"/>
        <v>0</v>
      </c>
      <c r="BV167" s="22">
        <f t="shared" si="155"/>
        <v>-0.65922510199547357</v>
      </c>
      <c r="BW167" s="3"/>
      <c r="BX167" s="7"/>
      <c r="BY167" t="str">
        <f t="shared" si="109"/>
        <v>122019</v>
      </c>
      <c r="CQ167" s="15">
        <v>39247</v>
      </c>
      <c r="CR167" s="16">
        <v>4170</v>
      </c>
    </row>
    <row r="168" spans="1:96">
      <c r="A168" s="2">
        <v>43817</v>
      </c>
      <c r="B168" s="2">
        <v>43817</v>
      </c>
      <c r="C168">
        <v>-14370</v>
      </c>
      <c r="D168">
        <v>0</v>
      </c>
      <c r="E168">
        <v>-14370</v>
      </c>
      <c r="J168" s="3">
        <f t="shared" si="110"/>
        <v>-14370</v>
      </c>
      <c r="L168" s="3">
        <f t="shared" si="156"/>
        <v>37306320.969999999</v>
      </c>
      <c r="M168" s="4">
        <f t="shared" si="111"/>
        <v>-3.8504110257634924E-4</v>
      </c>
      <c r="N168" s="4">
        <f t="shared" si="112"/>
        <v>-4.7899999999999999E-4</v>
      </c>
      <c r="P168" s="3">
        <f t="shared" si="113"/>
        <v>-262030</v>
      </c>
      <c r="Q168" s="3">
        <f t="shared" si="114"/>
        <v>37568350.969999999</v>
      </c>
      <c r="R168" s="6">
        <f t="shared" si="115"/>
        <v>-6.9747538349299023E-3</v>
      </c>
      <c r="S168" s="6">
        <f t="shared" si="116"/>
        <v>-6.9234270273160273E-3</v>
      </c>
      <c r="T168" s="6"/>
      <c r="U168" s="6"/>
      <c r="V168" s="3">
        <f t="shared" si="157"/>
        <v>91892.05340982764</v>
      </c>
      <c r="W168" s="7">
        <f t="shared" si="117"/>
        <v>56.649999999999636</v>
      </c>
      <c r="X168" s="7">
        <f t="shared" si="120"/>
        <v>12221.65</v>
      </c>
      <c r="Y168" s="3">
        <f t="shared" si="121"/>
        <v>31302248.745005667</v>
      </c>
      <c r="Z168" s="3">
        <f t="shared" si="118"/>
        <v>68608569.715005666</v>
      </c>
      <c r="AA168" s="2">
        <f t="shared" si="122"/>
        <v>43817</v>
      </c>
      <c r="AB168" s="7">
        <f t="shared" si="123"/>
        <v>124.35440323333333</v>
      </c>
      <c r="AC168" s="7">
        <f t="shared" si="124"/>
        <v>104.34082915001891</v>
      </c>
      <c r="AD168" s="7">
        <f t="shared" si="125"/>
        <v>114.34761619167611</v>
      </c>
      <c r="AE168" s="7"/>
      <c r="AF168" s="7">
        <f t="shared" si="158"/>
        <v>77522.05340982764</v>
      </c>
      <c r="AG168" s="3">
        <f t="shared" si="126"/>
        <v>38131078.508503556</v>
      </c>
      <c r="AH168" s="7"/>
      <c r="AI168" s="7"/>
      <c r="AJ168" s="7"/>
      <c r="AK168" s="7"/>
      <c r="AL168" s="3">
        <f t="shared" si="127"/>
        <v>49033236.781884871</v>
      </c>
      <c r="AM168" s="3">
        <f t="shared" si="128"/>
        <v>19824757.538503554</v>
      </c>
      <c r="AN168" s="3">
        <f t="shared" si="129"/>
        <v>19902158.273381423</v>
      </c>
      <c r="AO168" s="3">
        <f t="shared" si="130"/>
        <v>7306320.9699999997</v>
      </c>
      <c r="AP168" s="3">
        <f t="shared" si="131"/>
        <v>37306320.969999999</v>
      </c>
      <c r="AQ168" s="7"/>
      <c r="AR168" s="40">
        <f t="shared" si="159"/>
        <v>91892.05340982764</v>
      </c>
      <c r="AS168" s="5">
        <f t="shared" si="119"/>
        <v>-14370</v>
      </c>
      <c r="AT168" s="5">
        <f t="shared" si="132"/>
        <v>5467.625899280576</v>
      </c>
      <c r="AU168" s="5">
        <f t="shared" si="133"/>
        <v>82989.679309108222</v>
      </c>
      <c r="AV168" s="5">
        <f t="shared" si="134"/>
        <v>9033236.7818848602</v>
      </c>
      <c r="AW168" s="3"/>
      <c r="AX168" s="4">
        <f t="shared" si="135"/>
        <v>1.6953883631108636E-3</v>
      </c>
      <c r="AY168" s="4">
        <f t="shared" si="136"/>
        <v>4.6568023016851359E-3</v>
      </c>
      <c r="AZ168" s="4">
        <f t="shared" si="137"/>
        <v>2.7480076944215269E-4</v>
      </c>
      <c r="BA168" s="4">
        <f t="shared" si="138"/>
        <v>-3.8504110257634924E-4</v>
      </c>
      <c r="BB168" s="3"/>
      <c r="BC168" s="2">
        <f t="shared" si="139"/>
        <v>43817</v>
      </c>
      <c r="BD168" s="22">
        <f t="shared" si="140"/>
        <v>122.58309195471217</v>
      </c>
      <c r="BE168" s="22">
        <f t="shared" si="141"/>
        <v>104.34082915001869</v>
      </c>
      <c r="BF168" s="22">
        <f t="shared" si="142"/>
        <v>104.74820143884959</v>
      </c>
      <c r="BG168" s="22">
        <f t="shared" si="143"/>
        <v>124.35440323333333</v>
      </c>
      <c r="BH168" s="22"/>
      <c r="BI168" s="3">
        <f t="shared" si="144"/>
        <v>49059961.298579685</v>
      </c>
      <c r="BJ168" s="3">
        <f t="shared" si="145"/>
        <v>19824757.538503554</v>
      </c>
      <c r="BK168" s="3">
        <f t="shared" si="146"/>
        <v>19902158.273381423</v>
      </c>
      <c r="BL168" s="3">
        <f t="shared" si="147"/>
        <v>37568350.969999999</v>
      </c>
      <c r="BM168" s="22"/>
      <c r="BN168" s="3">
        <f t="shared" si="148"/>
        <v>-26724.516694811013</v>
      </c>
      <c r="BO168" s="3">
        <f t="shared" si="149"/>
        <v>0</v>
      </c>
      <c r="BP168" s="3">
        <f t="shared" si="150"/>
        <v>0</v>
      </c>
      <c r="BQ168" s="3">
        <f t="shared" si="151"/>
        <v>-262030</v>
      </c>
      <c r="BR168" s="3"/>
      <c r="BS168" s="22">
        <f t="shared" si="152"/>
        <v>-5.4473171171426721E-2</v>
      </c>
      <c r="BT168" s="22">
        <f t="shared" si="153"/>
        <v>0</v>
      </c>
      <c r="BU168" s="22">
        <f t="shared" si="154"/>
        <v>0</v>
      </c>
      <c r="BV168" s="22">
        <f t="shared" si="155"/>
        <v>-0.69747538349299021</v>
      </c>
      <c r="BW168" s="3"/>
      <c r="BX168" s="7"/>
      <c r="BY168" t="str">
        <f t="shared" si="109"/>
        <v>122019</v>
      </c>
      <c r="CQ168" s="15">
        <v>39248</v>
      </c>
      <c r="CR168" s="16">
        <v>4171.45</v>
      </c>
    </row>
    <row r="169" spans="1:96">
      <c r="A169" s="2">
        <v>43818</v>
      </c>
      <c r="B169" s="2">
        <v>43818</v>
      </c>
      <c r="C169">
        <v>217125.25</v>
      </c>
      <c r="D169">
        <v>0</v>
      </c>
      <c r="E169">
        <v>217125.25</v>
      </c>
      <c r="J169" s="3">
        <f t="shared" si="110"/>
        <v>217125.25</v>
      </c>
      <c r="L169" s="3">
        <f t="shared" si="156"/>
        <v>37523446.219999999</v>
      </c>
      <c r="M169" s="4">
        <f t="shared" si="111"/>
        <v>5.8200659929614068E-3</v>
      </c>
      <c r="N169" s="4">
        <f t="shared" si="112"/>
        <v>7.2375083333333333E-3</v>
      </c>
      <c r="P169" s="3">
        <f t="shared" si="113"/>
        <v>-44904.75</v>
      </c>
      <c r="Q169" s="3">
        <f t="shared" si="114"/>
        <v>37568350.969999999</v>
      </c>
      <c r="R169" s="6">
        <f t="shared" si="115"/>
        <v>-1.1952813695724478E-3</v>
      </c>
      <c r="S169" s="6">
        <f t="shared" si="116"/>
        <v>-1.1033610343546205E-3</v>
      </c>
      <c r="T169" s="6"/>
      <c r="U169" s="6"/>
      <c r="V169" s="3">
        <f t="shared" si="157"/>
        <v>61720.96438206645</v>
      </c>
      <c r="W169" s="7">
        <f t="shared" si="117"/>
        <v>38.050000000001091</v>
      </c>
      <c r="X169" s="7">
        <f t="shared" si="120"/>
        <v>12259.7</v>
      </c>
      <c r="Y169" s="3">
        <f t="shared" si="121"/>
        <v>31399702.89929314</v>
      </c>
      <c r="Z169" s="3">
        <f t="shared" si="118"/>
        <v>68923149.119293138</v>
      </c>
      <c r="AA169" s="2">
        <f t="shared" si="122"/>
        <v>43818</v>
      </c>
      <c r="AB169" s="7">
        <f t="shared" si="123"/>
        <v>125.07815406666667</v>
      </c>
      <c r="AC169" s="7">
        <f t="shared" si="124"/>
        <v>104.66567633097713</v>
      </c>
      <c r="AD169" s="7">
        <f t="shared" si="125"/>
        <v>114.8719151988219</v>
      </c>
      <c r="AE169" s="7"/>
      <c r="AF169" s="7">
        <f t="shared" si="158"/>
        <v>278846.21438206645</v>
      </c>
      <c r="AG169" s="3">
        <f t="shared" si="126"/>
        <v>38409924.722885624</v>
      </c>
      <c r="AH169" s="7"/>
      <c r="AI169" s="7"/>
      <c r="AJ169" s="7"/>
      <c r="AK169" s="7"/>
      <c r="AL169" s="3">
        <f t="shared" si="127"/>
        <v>49317550.622166216</v>
      </c>
      <c r="AM169" s="3">
        <f t="shared" si="128"/>
        <v>19886478.502885621</v>
      </c>
      <c r="AN169" s="3">
        <f t="shared" si="129"/>
        <v>19907625.899280705</v>
      </c>
      <c r="AO169" s="3">
        <f t="shared" si="130"/>
        <v>7523446.2199999997</v>
      </c>
      <c r="AP169" s="3">
        <f t="shared" si="131"/>
        <v>37523446.219999999</v>
      </c>
      <c r="AQ169" s="7"/>
      <c r="AR169" s="40">
        <f t="shared" si="159"/>
        <v>61720.96438206645</v>
      </c>
      <c r="AS169" s="5">
        <f t="shared" si="119"/>
        <v>217125.25</v>
      </c>
      <c r="AT169" s="5">
        <f t="shared" si="132"/>
        <v>5467.625899280576</v>
      </c>
      <c r="AU169" s="5">
        <f t="shared" si="133"/>
        <v>284313.84028134705</v>
      </c>
      <c r="AV169" s="5">
        <f t="shared" si="134"/>
        <v>9317550.6221662071</v>
      </c>
      <c r="AW169" s="3"/>
      <c r="AX169" s="4">
        <f t="shared" si="135"/>
        <v>5.7983902132764283E-3</v>
      </c>
      <c r="AY169" s="4">
        <f t="shared" si="136"/>
        <v>3.1133275785185403E-3</v>
      </c>
      <c r="AZ169" s="4">
        <f t="shared" si="137"/>
        <v>2.7472527472527299E-4</v>
      </c>
      <c r="BA169" s="4">
        <f t="shared" si="138"/>
        <v>5.8200659929614068E-3</v>
      </c>
      <c r="BB169" s="3"/>
      <c r="BC169" s="2">
        <f t="shared" si="139"/>
        <v>43818</v>
      </c>
      <c r="BD169" s="22">
        <f t="shared" si="140"/>
        <v>123.29387655541555</v>
      </c>
      <c r="BE169" s="22">
        <f t="shared" si="141"/>
        <v>104.66567633097694</v>
      </c>
      <c r="BF169" s="22">
        <f t="shared" si="142"/>
        <v>104.77697841726687</v>
      </c>
      <c r="BG169" s="22">
        <f t="shared" si="143"/>
        <v>125.07815406666667</v>
      </c>
      <c r="BH169" s="22"/>
      <c r="BI169" s="3">
        <f t="shared" si="144"/>
        <v>49317550.622166216</v>
      </c>
      <c r="BJ169" s="3">
        <f t="shared" si="145"/>
        <v>19886478.502885621</v>
      </c>
      <c r="BK169" s="3">
        <f t="shared" si="146"/>
        <v>19907625.899280705</v>
      </c>
      <c r="BL169" s="3">
        <f t="shared" si="147"/>
        <v>37568350.969999999</v>
      </c>
      <c r="BM169" s="22"/>
      <c r="BN169" s="3">
        <f t="shared" si="148"/>
        <v>0</v>
      </c>
      <c r="BO169" s="3">
        <f t="shared" si="149"/>
        <v>0</v>
      </c>
      <c r="BP169" s="3">
        <f t="shared" si="150"/>
        <v>0</v>
      </c>
      <c r="BQ169" s="3">
        <f t="shared" si="151"/>
        <v>-44904.75</v>
      </c>
      <c r="BR169" s="3"/>
      <c r="BS169" s="22">
        <f t="shared" si="152"/>
        <v>0</v>
      </c>
      <c r="BT169" s="22">
        <f t="shared" si="153"/>
        <v>0</v>
      </c>
      <c r="BU169" s="22">
        <f t="shared" si="154"/>
        <v>0</v>
      </c>
      <c r="BV169" s="22">
        <f t="shared" si="155"/>
        <v>-0.11952813695724478</v>
      </c>
      <c r="BW169" s="3"/>
      <c r="BX169" s="7"/>
      <c r="BY169" t="str">
        <f t="shared" si="109"/>
        <v>122019</v>
      </c>
      <c r="CQ169" s="15">
        <v>39249</v>
      </c>
      <c r="CR169" s="16">
        <v>4171.45</v>
      </c>
    </row>
    <row r="170" spans="1:96">
      <c r="A170" s="2">
        <v>43819</v>
      </c>
      <c r="B170" s="2">
        <v>43819</v>
      </c>
      <c r="C170">
        <v>-2164</v>
      </c>
      <c r="D170">
        <v>0</v>
      </c>
      <c r="E170">
        <v>-2164</v>
      </c>
      <c r="J170" s="3">
        <f t="shared" si="110"/>
        <v>-2164</v>
      </c>
      <c r="L170" s="3">
        <f t="shared" si="156"/>
        <v>37521282.219999999</v>
      </c>
      <c r="M170" s="4">
        <f t="shared" si="111"/>
        <v>-5.7670609125624176E-5</v>
      </c>
      <c r="N170" s="4">
        <f t="shared" si="112"/>
        <v>-7.2133333333333329E-5</v>
      </c>
      <c r="P170" s="3">
        <f t="shared" si="113"/>
        <v>-47068.75</v>
      </c>
      <c r="Q170" s="3">
        <f t="shared" si="114"/>
        <v>37568350.969999999</v>
      </c>
      <c r="R170" s="6">
        <f t="shared" si="115"/>
        <v>-1.2528830460934123E-3</v>
      </c>
      <c r="S170" s="6">
        <f t="shared" si="116"/>
        <v>-1.1610316434802447E-3</v>
      </c>
      <c r="T170" s="6"/>
      <c r="U170" s="6"/>
      <c r="V170" s="3">
        <f t="shared" si="157"/>
        <v>19627.428883650271</v>
      </c>
      <c r="W170" s="7">
        <f t="shared" si="117"/>
        <v>12.099999999998545</v>
      </c>
      <c r="X170" s="7">
        <f t="shared" si="120"/>
        <v>12271.8</v>
      </c>
      <c r="Y170" s="3">
        <f t="shared" si="121"/>
        <v>31430693.576477852</v>
      </c>
      <c r="Z170" s="3">
        <f t="shared" si="118"/>
        <v>68951975.796477854</v>
      </c>
      <c r="AA170" s="2">
        <f t="shared" si="122"/>
        <v>43819</v>
      </c>
      <c r="AB170" s="7">
        <f t="shared" si="123"/>
        <v>125.07094073333333</v>
      </c>
      <c r="AC170" s="7">
        <f t="shared" si="124"/>
        <v>104.76897858825951</v>
      </c>
      <c r="AD170" s="7">
        <f t="shared" si="125"/>
        <v>114.91995966079642</v>
      </c>
      <c r="AE170" s="7"/>
      <c r="AF170" s="7">
        <f t="shared" si="158"/>
        <v>17463.428883650271</v>
      </c>
      <c r="AG170" s="3">
        <f t="shared" si="126"/>
        <v>38427388.151769273</v>
      </c>
      <c r="AH170" s="7"/>
      <c r="AI170" s="7"/>
      <c r="AJ170" s="7"/>
      <c r="AK170" s="7"/>
      <c r="AL170" s="3">
        <f t="shared" si="127"/>
        <v>49340481.676949151</v>
      </c>
      <c r="AM170" s="3">
        <f t="shared" si="128"/>
        <v>19906105.93176927</v>
      </c>
      <c r="AN170" s="3">
        <f t="shared" si="129"/>
        <v>19913093.525179986</v>
      </c>
      <c r="AO170" s="3">
        <f t="shared" si="130"/>
        <v>7521282.2199999997</v>
      </c>
      <c r="AP170" s="3">
        <f t="shared" si="131"/>
        <v>37521282.219999999</v>
      </c>
      <c r="AQ170" s="7"/>
      <c r="AR170" s="40">
        <f t="shared" si="159"/>
        <v>19627.428883650271</v>
      </c>
      <c r="AS170" s="5">
        <f t="shared" si="119"/>
        <v>-2164</v>
      </c>
      <c r="AT170" s="5">
        <f t="shared" si="132"/>
        <v>5467.625899280576</v>
      </c>
      <c r="AU170" s="5">
        <f t="shared" si="133"/>
        <v>22931.054782930849</v>
      </c>
      <c r="AV170" s="5">
        <f t="shared" si="134"/>
        <v>9340481.6769491378</v>
      </c>
      <c r="AW170" s="3"/>
      <c r="AX170" s="4">
        <f t="shared" si="135"/>
        <v>4.6496743032944303E-4</v>
      </c>
      <c r="AY170" s="4">
        <f t="shared" si="136"/>
        <v>9.8697358010379956E-4</v>
      </c>
      <c r="AZ170" s="4">
        <f t="shared" si="137"/>
        <v>2.746498214776143E-4</v>
      </c>
      <c r="BA170" s="4">
        <f t="shared" si="138"/>
        <v>-5.7670609125624176E-5</v>
      </c>
      <c r="BB170" s="3"/>
      <c r="BC170" s="2">
        <f t="shared" si="139"/>
        <v>43819</v>
      </c>
      <c r="BD170" s="22">
        <f t="shared" si="140"/>
        <v>123.35120419237289</v>
      </c>
      <c r="BE170" s="22">
        <f t="shared" si="141"/>
        <v>104.76897858825932</v>
      </c>
      <c r="BF170" s="22">
        <f t="shared" si="142"/>
        <v>104.80575539568413</v>
      </c>
      <c r="BG170" s="22">
        <f t="shared" si="143"/>
        <v>125.07094073333333</v>
      </c>
      <c r="BH170" s="22"/>
      <c r="BI170" s="3">
        <f t="shared" si="144"/>
        <v>49340481.676949151</v>
      </c>
      <c r="BJ170" s="3">
        <f t="shared" si="145"/>
        <v>19906105.93176927</v>
      </c>
      <c r="BK170" s="3">
        <f t="shared" si="146"/>
        <v>19913093.525179986</v>
      </c>
      <c r="BL170" s="3">
        <f t="shared" si="147"/>
        <v>37568350.969999999</v>
      </c>
      <c r="BM170" s="22"/>
      <c r="BN170" s="3">
        <f t="shared" si="148"/>
        <v>0</v>
      </c>
      <c r="BO170" s="3">
        <f t="shared" si="149"/>
        <v>0</v>
      </c>
      <c r="BP170" s="3">
        <f t="shared" si="150"/>
        <v>0</v>
      </c>
      <c r="BQ170" s="3">
        <f t="shared" si="151"/>
        <v>-47068.75</v>
      </c>
      <c r="BR170" s="3"/>
      <c r="BS170" s="22">
        <f t="shared" si="152"/>
        <v>0</v>
      </c>
      <c r="BT170" s="22">
        <f t="shared" si="153"/>
        <v>0</v>
      </c>
      <c r="BU170" s="22">
        <f t="shared" si="154"/>
        <v>0</v>
      </c>
      <c r="BV170" s="22">
        <f t="shared" si="155"/>
        <v>-0.12528830460934123</v>
      </c>
      <c r="BW170" s="3"/>
      <c r="BX170" s="7"/>
      <c r="BY170" t="str">
        <f t="shared" si="109"/>
        <v>122019</v>
      </c>
      <c r="CQ170" s="15">
        <v>39250</v>
      </c>
      <c r="CR170" s="16">
        <v>4171.45</v>
      </c>
    </row>
    <row r="171" spans="1:96">
      <c r="A171" s="2">
        <v>43822</v>
      </c>
      <c r="B171" s="2">
        <v>43822</v>
      </c>
      <c r="C171">
        <v>646195</v>
      </c>
      <c r="D171">
        <v>0</v>
      </c>
      <c r="E171">
        <v>646195</v>
      </c>
      <c r="J171" s="3">
        <f t="shared" si="110"/>
        <v>646195</v>
      </c>
      <c r="L171" s="3">
        <f t="shared" si="156"/>
        <v>38167477.219999999</v>
      </c>
      <c r="M171" s="4">
        <f t="shared" si="111"/>
        <v>1.7222092683590599E-2</v>
      </c>
      <c r="N171" s="4">
        <f t="shared" si="112"/>
        <v>2.1539833333333334E-2</v>
      </c>
      <c r="P171" s="3">
        <f t="shared" si="113"/>
        <v>0</v>
      </c>
      <c r="Q171" s="3">
        <f t="shared" si="114"/>
        <v>38167477.219999999</v>
      </c>
      <c r="R171" s="6">
        <f t="shared" si="115"/>
        <v>0</v>
      </c>
      <c r="S171" s="6">
        <f t="shared" si="116"/>
        <v>0</v>
      </c>
      <c r="T171" s="6"/>
      <c r="U171" s="6"/>
      <c r="V171" s="3">
        <f t="shared" si="157"/>
        <v>-14680.019123722481</v>
      </c>
      <c r="W171" s="7">
        <f t="shared" si="117"/>
        <v>-9.0499999999992724</v>
      </c>
      <c r="X171" s="7">
        <f t="shared" si="120"/>
        <v>12262.75</v>
      </c>
      <c r="Y171" s="3">
        <f t="shared" si="121"/>
        <v>31407514.598914079</v>
      </c>
      <c r="Z171" s="3">
        <f t="shared" si="118"/>
        <v>69574991.818914086</v>
      </c>
      <c r="AA171" s="2">
        <f t="shared" si="122"/>
        <v>43822</v>
      </c>
      <c r="AB171" s="7">
        <f t="shared" si="123"/>
        <v>127.22492406666666</v>
      </c>
      <c r="AC171" s="7">
        <f t="shared" si="124"/>
        <v>104.6917153297136</v>
      </c>
      <c r="AD171" s="7">
        <f t="shared" si="125"/>
        <v>115.95831969819015</v>
      </c>
      <c r="AE171" s="7"/>
      <c r="AF171" s="7">
        <f t="shared" si="158"/>
        <v>631514.98087627755</v>
      </c>
      <c r="AG171" s="3">
        <f t="shared" si="126"/>
        <v>39058903.132645547</v>
      </c>
      <c r="AH171" s="7"/>
      <c r="AI171" s="7"/>
      <c r="AJ171" s="7"/>
      <c r="AK171" s="7"/>
      <c r="AL171" s="3">
        <f t="shared" si="127"/>
        <v>49977464.28372471</v>
      </c>
      <c r="AM171" s="3">
        <f t="shared" si="128"/>
        <v>19891425.912645549</v>
      </c>
      <c r="AN171" s="3">
        <f t="shared" si="129"/>
        <v>19918561.151079267</v>
      </c>
      <c r="AO171" s="3">
        <f t="shared" si="130"/>
        <v>8167477.2199999997</v>
      </c>
      <c r="AP171" s="3">
        <f t="shared" si="131"/>
        <v>38167477.219999999</v>
      </c>
      <c r="AQ171" s="7"/>
      <c r="AR171" s="40">
        <f t="shared" si="159"/>
        <v>-14680.019123722481</v>
      </c>
      <c r="AS171" s="5">
        <f t="shared" si="119"/>
        <v>646195</v>
      </c>
      <c r="AT171" s="5">
        <f t="shared" si="132"/>
        <v>5467.625899280576</v>
      </c>
      <c r="AU171" s="5">
        <f t="shared" si="133"/>
        <v>636982.60677555809</v>
      </c>
      <c r="AV171" s="5">
        <f t="shared" si="134"/>
        <v>9977464.2837246954</v>
      </c>
      <c r="AW171" s="3"/>
      <c r="AX171" s="4">
        <f t="shared" si="135"/>
        <v>1.2909938961401407E-2</v>
      </c>
      <c r="AY171" s="4">
        <f t="shared" si="136"/>
        <v>-7.3746312684359904E-4</v>
      </c>
      <c r="AZ171" s="4">
        <f t="shared" si="137"/>
        <v>2.7457440966501743E-4</v>
      </c>
      <c r="BA171" s="4">
        <f t="shared" si="138"/>
        <v>1.7222092683590599E-2</v>
      </c>
      <c r="BB171" s="3"/>
      <c r="BC171" s="2">
        <f t="shared" si="139"/>
        <v>43822</v>
      </c>
      <c r="BD171" s="22">
        <f t="shared" si="140"/>
        <v>124.94366070931177</v>
      </c>
      <c r="BE171" s="22">
        <f t="shared" si="141"/>
        <v>104.69171532971342</v>
      </c>
      <c r="BF171" s="22">
        <f t="shared" si="142"/>
        <v>104.83453237410141</v>
      </c>
      <c r="BG171" s="22">
        <f t="shared" si="143"/>
        <v>127.22492406666666</v>
      </c>
      <c r="BH171" s="22"/>
      <c r="BI171" s="3">
        <f t="shared" si="144"/>
        <v>49977464.28372471</v>
      </c>
      <c r="BJ171" s="3">
        <f t="shared" si="145"/>
        <v>19906105.93176927</v>
      </c>
      <c r="BK171" s="3">
        <f t="shared" si="146"/>
        <v>19918561.151079267</v>
      </c>
      <c r="BL171" s="3">
        <f t="shared" si="147"/>
        <v>38167477.219999999</v>
      </c>
      <c r="BM171" s="22"/>
      <c r="BN171" s="3">
        <f t="shared" si="148"/>
        <v>0</v>
      </c>
      <c r="BO171" s="3">
        <f t="shared" si="149"/>
        <v>-14680.019123722481</v>
      </c>
      <c r="BP171" s="3">
        <f t="shared" si="150"/>
        <v>0</v>
      </c>
      <c r="BQ171" s="3">
        <f t="shared" si="151"/>
        <v>0</v>
      </c>
      <c r="BR171" s="3"/>
      <c r="BS171" s="22">
        <f t="shared" si="152"/>
        <v>0</v>
      </c>
      <c r="BT171" s="22">
        <f t="shared" si="153"/>
        <v>-7.374631268435991E-2</v>
      </c>
      <c r="BU171" s="22">
        <f t="shared" si="154"/>
        <v>0</v>
      </c>
      <c r="BV171" s="22">
        <f t="shared" si="155"/>
        <v>0</v>
      </c>
      <c r="BW171" s="3"/>
      <c r="BX171" s="7"/>
      <c r="BY171" t="str">
        <f t="shared" si="109"/>
        <v>122019</v>
      </c>
      <c r="CQ171" s="15">
        <v>39251</v>
      </c>
      <c r="CR171" s="16">
        <v>4147.1000000000004</v>
      </c>
    </row>
    <row r="172" spans="1:96">
      <c r="A172" s="2">
        <v>43825</v>
      </c>
      <c r="B172" s="2">
        <v>43825</v>
      </c>
      <c r="C172">
        <v>495467.75</v>
      </c>
      <c r="D172">
        <v>0</v>
      </c>
      <c r="E172">
        <v>495467.75</v>
      </c>
      <c r="J172" s="3">
        <f t="shared" si="110"/>
        <v>495467.75</v>
      </c>
      <c r="L172" s="3">
        <f t="shared" si="156"/>
        <v>38662944.969999999</v>
      </c>
      <c r="M172" s="4">
        <f t="shared" si="111"/>
        <v>1.2981412084013029E-2</v>
      </c>
      <c r="N172" s="4">
        <f t="shared" si="112"/>
        <v>1.6515591666666666E-2</v>
      </c>
      <c r="P172" s="3">
        <f t="shared" si="113"/>
        <v>0</v>
      </c>
      <c r="Q172" s="3">
        <f t="shared" si="114"/>
        <v>38662944.969999999</v>
      </c>
      <c r="R172" s="6">
        <f t="shared" si="115"/>
        <v>0</v>
      </c>
      <c r="S172" s="6">
        <f t="shared" si="116"/>
        <v>0</v>
      </c>
      <c r="T172" s="6"/>
      <c r="U172" s="6"/>
      <c r="V172" s="3">
        <f t="shared" si="157"/>
        <v>-220930.23255814071</v>
      </c>
      <c r="W172" s="7">
        <f t="shared" si="117"/>
        <v>-136.20000000000073</v>
      </c>
      <c r="X172" s="7">
        <f t="shared" si="120"/>
        <v>12126.55</v>
      </c>
      <c r="Y172" s="3">
        <f t="shared" si="121"/>
        <v>31058677.389611755</v>
      </c>
      <c r="Z172" s="3">
        <f t="shared" si="118"/>
        <v>69721622.35961175</v>
      </c>
      <c r="AA172" s="2">
        <f t="shared" si="122"/>
        <v>43825</v>
      </c>
      <c r="AB172" s="7">
        <f t="shared" si="123"/>
        <v>128.87648323333335</v>
      </c>
      <c r="AC172" s="7">
        <f t="shared" si="124"/>
        <v>103.52892463203918</v>
      </c>
      <c r="AD172" s="7">
        <f t="shared" si="125"/>
        <v>116.20270393268626</v>
      </c>
      <c r="AE172" s="7"/>
      <c r="AF172" s="7">
        <f t="shared" si="158"/>
        <v>274537.51744185929</v>
      </c>
      <c r="AG172" s="3">
        <f t="shared" si="126"/>
        <v>39333440.650087409</v>
      </c>
      <c r="AH172" s="7"/>
      <c r="AI172" s="7"/>
      <c r="AJ172" s="7"/>
      <c r="AK172" s="7"/>
      <c r="AL172" s="3">
        <f t="shared" si="127"/>
        <v>50257469.427065849</v>
      </c>
      <c r="AM172" s="3">
        <f t="shared" si="128"/>
        <v>19670495.680087406</v>
      </c>
      <c r="AN172" s="3">
        <f t="shared" si="129"/>
        <v>19924028.776978549</v>
      </c>
      <c r="AO172" s="3">
        <f t="shared" si="130"/>
        <v>8662944.9699999988</v>
      </c>
      <c r="AP172" s="3">
        <f t="shared" si="131"/>
        <v>38662944.969999999</v>
      </c>
      <c r="AQ172" s="7"/>
      <c r="AR172" s="40">
        <f t="shared" si="159"/>
        <v>-220930.23255814071</v>
      </c>
      <c r="AS172" s="5">
        <f t="shared" si="119"/>
        <v>495467.75</v>
      </c>
      <c r="AT172" s="5">
        <f t="shared" si="132"/>
        <v>5467.625899280576</v>
      </c>
      <c r="AU172" s="5">
        <f t="shared" si="133"/>
        <v>280005.14334113989</v>
      </c>
      <c r="AV172" s="5">
        <f t="shared" si="134"/>
        <v>10257469.427065834</v>
      </c>
      <c r="AW172" s="3"/>
      <c r="AX172" s="4">
        <f t="shared" si="135"/>
        <v>5.6026280515461104E-3</v>
      </c>
      <c r="AY172" s="4">
        <f t="shared" si="136"/>
        <v>-1.1106807200668757E-2</v>
      </c>
      <c r="AZ172" s="4">
        <f t="shared" si="137"/>
        <v>2.7449903925336086E-4</v>
      </c>
      <c r="BA172" s="4">
        <f t="shared" si="138"/>
        <v>1.2981412084013029E-2</v>
      </c>
      <c r="BB172" s="3"/>
      <c r="BC172" s="2">
        <f t="shared" si="139"/>
        <v>43825</v>
      </c>
      <c r="BD172" s="22">
        <f t="shared" si="140"/>
        <v>125.64367356766462</v>
      </c>
      <c r="BE172" s="22">
        <f t="shared" si="141"/>
        <v>103.52892463203898</v>
      </c>
      <c r="BF172" s="22">
        <f t="shared" si="142"/>
        <v>104.86330935251868</v>
      </c>
      <c r="BG172" s="22">
        <f t="shared" si="143"/>
        <v>128.87648323333335</v>
      </c>
      <c r="BH172" s="22"/>
      <c r="BI172" s="3">
        <f t="shared" si="144"/>
        <v>50257469.427065849</v>
      </c>
      <c r="BJ172" s="3">
        <f t="shared" si="145"/>
        <v>19906105.93176927</v>
      </c>
      <c r="BK172" s="3">
        <f t="shared" si="146"/>
        <v>19924028.776978549</v>
      </c>
      <c r="BL172" s="3">
        <f t="shared" si="147"/>
        <v>38662944.969999999</v>
      </c>
      <c r="BM172" s="22"/>
      <c r="BN172" s="3">
        <f t="shared" si="148"/>
        <v>0</v>
      </c>
      <c r="BO172" s="3">
        <f t="shared" si="149"/>
        <v>-235610.25168186318</v>
      </c>
      <c r="BP172" s="3">
        <f t="shared" si="150"/>
        <v>0</v>
      </c>
      <c r="BQ172" s="3">
        <f t="shared" si="151"/>
        <v>0</v>
      </c>
      <c r="BR172" s="3"/>
      <c r="BS172" s="22">
        <f t="shared" si="152"/>
        <v>0</v>
      </c>
      <c r="BT172" s="22">
        <f t="shared" si="153"/>
        <v>-1.1836079466744904</v>
      </c>
      <c r="BU172" s="22">
        <f t="shared" si="154"/>
        <v>0</v>
      </c>
      <c r="BV172" s="22">
        <f t="shared" si="155"/>
        <v>0</v>
      </c>
      <c r="BW172" s="3"/>
      <c r="BX172" s="7"/>
      <c r="BY172" t="str">
        <f t="shared" si="109"/>
        <v>122019</v>
      </c>
      <c r="CQ172" s="15">
        <v>39252</v>
      </c>
      <c r="CR172" s="16">
        <v>4214.3</v>
      </c>
    </row>
    <row r="173" spans="1:96">
      <c r="A173" s="2">
        <v>43829</v>
      </c>
      <c r="B173" s="2">
        <v>43829</v>
      </c>
      <c r="C173">
        <v>236354.6</v>
      </c>
      <c r="D173">
        <v>0</v>
      </c>
      <c r="E173">
        <v>236354.6</v>
      </c>
      <c r="J173" s="3">
        <f t="shared" si="110"/>
        <v>236354.6</v>
      </c>
      <c r="L173" s="3">
        <f t="shared" si="156"/>
        <v>38899299.57</v>
      </c>
      <c r="M173" s="4">
        <f t="shared" si="111"/>
        <v>6.1132073664692697E-3</v>
      </c>
      <c r="N173" s="4">
        <f t="shared" si="112"/>
        <v>7.8784866666666668E-3</v>
      </c>
      <c r="P173" s="3">
        <f t="shared" si="113"/>
        <v>0</v>
      </c>
      <c r="Q173" s="3">
        <f t="shared" si="114"/>
        <v>38899299.57</v>
      </c>
      <c r="R173" s="6">
        <f t="shared" si="115"/>
        <v>0</v>
      </c>
      <c r="S173" s="6">
        <f t="shared" si="116"/>
        <v>0</v>
      </c>
      <c r="T173" s="6"/>
      <c r="U173" s="6"/>
      <c r="V173" s="3">
        <f t="shared" si="157"/>
        <v>209737.7317897774</v>
      </c>
      <c r="W173" s="7">
        <f t="shared" si="117"/>
        <v>129.30000000000109</v>
      </c>
      <c r="X173" s="7">
        <f t="shared" si="120"/>
        <v>12255.85</v>
      </c>
      <c r="Y173" s="3">
        <f t="shared" si="121"/>
        <v>31389842.229279824</v>
      </c>
      <c r="Z173" s="3">
        <f t="shared" si="118"/>
        <v>70289141.799279824</v>
      </c>
      <c r="AA173" s="2">
        <f t="shared" si="122"/>
        <v>43829</v>
      </c>
      <c r="AB173" s="7">
        <f t="shared" si="123"/>
        <v>129.66433190000001</v>
      </c>
      <c r="AC173" s="7">
        <f t="shared" si="124"/>
        <v>104.63280743093276</v>
      </c>
      <c r="AD173" s="7">
        <f t="shared" si="125"/>
        <v>117.14856966546637</v>
      </c>
      <c r="AE173" s="7"/>
      <c r="AF173" s="7">
        <f t="shared" si="158"/>
        <v>446092.33178977738</v>
      </c>
      <c r="AG173" s="3">
        <f t="shared" si="126"/>
        <v>39779532.981877185</v>
      </c>
      <c r="AH173" s="7"/>
      <c r="AI173" s="7"/>
      <c r="AJ173" s="7"/>
      <c r="AK173" s="7"/>
      <c r="AL173" s="3">
        <f t="shared" si="127"/>
        <v>50709029.384754904</v>
      </c>
      <c r="AM173" s="3">
        <f t="shared" si="128"/>
        <v>19880233.411877185</v>
      </c>
      <c r="AN173" s="3">
        <f t="shared" si="129"/>
        <v>19929496.40287783</v>
      </c>
      <c r="AO173" s="3">
        <f t="shared" si="130"/>
        <v>8899299.5699999984</v>
      </c>
      <c r="AP173" s="3">
        <f t="shared" si="131"/>
        <v>38899299.57</v>
      </c>
      <c r="AQ173" s="7"/>
      <c r="AR173" s="40">
        <f t="shared" si="159"/>
        <v>209737.7317897774</v>
      </c>
      <c r="AS173" s="5">
        <f t="shared" si="119"/>
        <v>236354.6</v>
      </c>
      <c r="AT173" s="5">
        <f t="shared" si="132"/>
        <v>5467.625899280576</v>
      </c>
      <c r="AU173" s="5">
        <f t="shared" si="133"/>
        <v>451559.95768905798</v>
      </c>
      <c r="AV173" s="5">
        <f t="shared" si="134"/>
        <v>10709029.384754892</v>
      </c>
      <c r="AW173" s="3"/>
      <c r="AX173" s="4">
        <f t="shared" si="135"/>
        <v>8.9849322466258753E-3</v>
      </c>
      <c r="AY173" s="4">
        <f t="shared" si="136"/>
        <v>1.0662554477572039E-2</v>
      </c>
      <c r="AZ173" s="4">
        <f t="shared" si="137"/>
        <v>2.7442371020856024E-4</v>
      </c>
      <c r="BA173" s="4">
        <f t="shared" si="138"/>
        <v>6.1132073664692697E-3</v>
      </c>
      <c r="BB173" s="3"/>
      <c r="BC173" s="2">
        <f t="shared" si="139"/>
        <v>43829</v>
      </c>
      <c r="BD173" s="22">
        <f t="shared" si="140"/>
        <v>126.77257346188726</v>
      </c>
      <c r="BE173" s="22">
        <f t="shared" si="141"/>
        <v>104.63280743093254</v>
      </c>
      <c r="BF173" s="22">
        <f t="shared" si="142"/>
        <v>104.89208633093594</v>
      </c>
      <c r="BG173" s="22">
        <f t="shared" si="143"/>
        <v>129.66433190000001</v>
      </c>
      <c r="BH173" s="22"/>
      <c r="BI173" s="3">
        <f t="shared" si="144"/>
        <v>50709029.384754904</v>
      </c>
      <c r="BJ173" s="3">
        <f t="shared" si="145"/>
        <v>19906105.93176927</v>
      </c>
      <c r="BK173" s="3">
        <f t="shared" si="146"/>
        <v>19929496.40287783</v>
      </c>
      <c r="BL173" s="3">
        <f t="shared" si="147"/>
        <v>38899299.57</v>
      </c>
      <c r="BM173" s="22"/>
      <c r="BN173" s="3">
        <f t="shared" si="148"/>
        <v>0</v>
      </c>
      <c r="BO173" s="3">
        <f t="shared" si="149"/>
        <v>-25872.51989208578</v>
      </c>
      <c r="BP173" s="3">
        <f t="shared" si="150"/>
        <v>0</v>
      </c>
      <c r="BQ173" s="3">
        <f t="shared" si="151"/>
        <v>0</v>
      </c>
      <c r="BR173" s="3"/>
      <c r="BS173" s="22">
        <f t="shared" si="152"/>
        <v>0</v>
      </c>
      <c r="BT173" s="22">
        <f t="shared" si="153"/>
        <v>-0.12997278312879051</v>
      </c>
      <c r="BU173" s="22">
        <f t="shared" si="154"/>
        <v>0</v>
      </c>
      <c r="BV173" s="22">
        <f t="shared" si="155"/>
        <v>0</v>
      </c>
      <c r="BW173" s="3"/>
      <c r="BX173" s="7"/>
      <c r="BY173" t="str">
        <f t="shared" si="109"/>
        <v>122019</v>
      </c>
      <c r="CQ173" s="15">
        <v>39253</v>
      </c>
      <c r="CR173" s="16">
        <v>4248.6499999999996</v>
      </c>
    </row>
    <row r="174" spans="1:96">
      <c r="A174" s="2">
        <v>43830</v>
      </c>
      <c r="B174" s="2">
        <v>43830</v>
      </c>
      <c r="C174">
        <v>34175</v>
      </c>
      <c r="D174">
        <v>0</v>
      </c>
      <c r="E174">
        <v>34175</v>
      </c>
      <c r="J174" s="3">
        <f t="shared" si="110"/>
        <v>34175</v>
      </c>
      <c r="L174" s="3">
        <f t="shared" si="156"/>
        <v>38933474.57</v>
      </c>
      <c r="M174" s="4">
        <f t="shared" si="111"/>
        <v>8.785505234741171E-4</v>
      </c>
      <c r="N174" s="4">
        <f t="shared" si="112"/>
        <v>1.1391666666666666E-3</v>
      </c>
      <c r="P174" s="3">
        <f t="shared" si="113"/>
        <v>0</v>
      </c>
      <c r="Q174" s="3">
        <f t="shared" si="114"/>
        <v>38933474.57</v>
      </c>
      <c r="R174" s="6">
        <f t="shared" si="115"/>
        <v>0</v>
      </c>
      <c r="S174" s="6">
        <f t="shared" si="116"/>
        <v>0</v>
      </c>
      <c r="T174" s="6"/>
      <c r="U174" s="6"/>
      <c r="V174" s="3">
        <f t="shared" si="157"/>
        <v>-141771.67639927543</v>
      </c>
      <c r="W174" s="7">
        <f t="shared" si="117"/>
        <v>-87.399999999999636</v>
      </c>
      <c r="X174" s="7">
        <f t="shared" si="120"/>
        <v>12168.45</v>
      </c>
      <c r="Y174" s="3">
        <f t="shared" si="121"/>
        <v>31165992.213912547</v>
      </c>
      <c r="Z174" s="3">
        <f t="shared" si="118"/>
        <v>70099466.783912539</v>
      </c>
      <c r="AA174" s="2">
        <f t="shared" si="122"/>
        <v>43830</v>
      </c>
      <c r="AB174" s="7">
        <f t="shared" si="123"/>
        <v>129.77824856666666</v>
      </c>
      <c r="AC174" s="7">
        <f t="shared" si="124"/>
        <v>103.88664071304181</v>
      </c>
      <c r="AD174" s="7">
        <f t="shared" si="125"/>
        <v>116.83244463985423</v>
      </c>
      <c r="AE174" s="7"/>
      <c r="AF174" s="7">
        <f t="shared" si="158"/>
        <v>-107596.67639927543</v>
      </c>
      <c r="AG174" s="3">
        <f t="shared" si="126"/>
        <v>39671936.30547791</v>
      </c>
      <c r="AH174" s="7"/>
      <c r="AI174" s="7"/>
      <c r="AJ174" s="7"/>
      <c r="AK174" s="7"/>
      <c r="AL174" s="3">
        <f t="shared" si="127"/>
        <v>50606900.334254906</v>
      </c>
      <c r="AM174" s="3">
        <f t="shared" si="128"/>
        <v>19738461.735477909</v>
      </c>
      <c r="AN174" s="3">
        <f t="shared" si="129"/>
        <v>19934964.028777111</v>
      </c>
      <c r="AO174" s="3">
        <f t="shared" si="130"/>
        <v>8933474.5699999984</v>
      </c>
      <c r="AP174" s="3">
        <f t="shared" si="131"/>
        <v>38933474.57</v>
      </c>
      <c r="AQ174" s="7"/>
      <c r="AR174" s="40">
        <f t="shared" si="159"/>
        <v>-141771.67639927543</v>
      </c>
      <c r="AS174" s="5">
        <f t="shared" si="119"/>
        <v>34175</v>
      </c>
      <c r="AT174" s="5">
        <f t="shared" si="132"/>
        <v>5467.625899280576</v>
      </c>
      <c r="AU174" s="5">
        <f t="shared" si="133"/>
        <v>-102129.05049999485</v>
      </c>
      <c r="AV174" s="5">
        <f t="shared" si="134"/>
        <v>10606900.334254898</v>
      </c>
      <c r="AW174" s="3"/>
      <c r="AX174" s="4">
        <f t="shared" si="135"/>
        <v>-2.0140210084695249E-3</v>
      </c>
      <c r="AY174" s="4">
        <f t="shared" si="136"/>
        <v>-7.1312883235352658E-3</v>
      </c>
      <c r="AZ174" s="4">
        <f t="shared" si="137"/>
        <v>2.7434842249656887E-4</v>
      </c>
      <c r="BA174" s="4">
        <f t="shared" si="138"/>
        <v>8.785505234741171E-4</v>
      </c>
      <c r="BB174" s="3"/>
      <c r="BC174" s="2">
        <f t="shared" si="139"/>
        <v>43830</v>
      </c>
      <c r="BD174" s="22">
        <f t="shared" si="140"/>
        <v>126.51725083563727</v>
      </c>
      <c r="BE174" s="22">
        <f t="shared" si="141"/>
        <v>103.88664071304163</v>
      </c>
      <c r="BF174" s="22">
        <f t="shared" si="142"/>
        <v>104.92086330935322</v>
      </c>
      <c r="BG174" s="22">
        <f t="shared" si="143"/>
        <v>129.77824856666666</v>
      </c>
      <c r="BH174" s="22"/>
      <c r="BI174" s="3">
        <f t="shared" si="144"/>
        <v>50709029.384754904</v>
      </c>
      <c r="BJ174" s="3">
        <f t="shared" si="145"/>
        <v>19906105.93176927</v>
      </c>
      <c r="BK174" s="3">
        <f t="shared" si="146"/>
        <v>19934964.028777111</v>
      </c>
      <c r="BL174" s="3">
        <f t="shared" si="147"/>
        <v>38933474.57</v>
      </c>
      <c r="BM174" s="22"/>
      <c r="BN174" s="3">
        <f t="shared" si="148"/>
        <v>-102129.05049999485</v>
      </c>
      <c r="BO174" s="3">
        <f t="shared" si="149"/>
        <v>-167644.19629136121</v>
      </c>
      <c r="BP174" s="3">
        <f t="shared" si="150"/>
        <v>0</v>
      </c>
      <c r="BQ174" s="3">
        <f t="shared" si="151"/>
        <v>0</v>
      </c>
      <c r="BR174" s="3"/>
      <c r="BS174" s="22">
        <f t="shared" si="152"/>
        <v>-0.20140210084695248</v>
      </c>
      <c r="BT174" s="22">
        <f t="shared" si="153"/>
        <v>-0.84217474209161336</v>
      </c>
      <c r="BU174" s="22">
        <f t="shared" si="154"/>
        <v>0</v>
      </c>
      <c r="BV174" s="22">
        <f t="shared" si="155"/>
        <v>0</v>
      </c>
      <c r="BW174" s="3"/>
      <c r="BX174" s="7"/>
      <c r="BY174" t="str">
        <f t="shared" si="109"/>
        <v>122019</v>
      </c>
      <c r="CQ174" s="15">
        <v>39254</v>
      </c>
      <c r="CR174" s="16">
        <v>4267.3999999999996</v>
      </c>
    </row>
    <row r="175" spans="1:96">
      <c r="A175" s="2">
        <v>43831</v>
      </c>
      <c r="B175" s="2">
        <v>43831</v>
      </c>
      <c r="C175">
        <v>166038.20000000001</v>
      </c>
      <c r="D175">
        <v>0</v>
      </c>
      <c r="E175">
        <v>166038.20000000001</v>
      </c>
      <c r="J175" s="3">
        <f t="shared" si="110"/>
        <v>166038.20000000001</v>
      </c>
      <c r="L175" s="3">
        <f t="shared" si="156"/>
        <v>39099512.770000003</v>
      </c>
      <c r="M175" s="4">
        <f t="shared" si="111"/>
        <v>4.2646643237934882E-3</v>
      </c>
      <c r="N175" s="4">
        <f>+J175/$L$2</f>
        <v>5.5346066666666673E-3</v>
      </c>
      <c r="O175" s="4"/>
      <c r="P175" s="3">
        <f>+MIN(J175+P174,0)</f>
        <v>0</v>
      </c>
      <c r="Q175" s="3">
        <f t="shared" ref="Q175:Q239" si="160">+MAX(L175,Q174)</f>
        <v>39099512.770000003</v>
      </c>
      <c r="R175" s="6">
        <f t="shared" si="115"/>
        <v>0</v>
      </c>
      <c r="S175" s="6">
        <f t="shared" si="116"/>
        <v>0</v>
      </c>
      <c r="T175" s="6"/>
      <c r="U175" s="6"/>
      <c r="V175" s="3">
        <f t="shared" si="157"/>
        <v>22790.526926884726</v>
      </c>
      <c r="W175" s="7">
        <f t="shared" si="117"/>
        <v>14.049999999999272</v>
      </c>
      <c r="X175" s="7">
        <f t="shared" si="120"/>
        <v>12182.5</v>
      </c>
      <c r="Y175" s="3">
        <f t="shared" si="121"/>
        <v>31201977.256428685</v>
      </c>
      <c r="Z175" s="3">
        <f t="shared" si="118"/>
        <v>70301490.026428685</v>
      </c>
      <c r="AA175" s="2">
        <f t="shared" si="122"/>
        <v>43831</v>
      </c>
      <c r="AB175" s="7">
        <f t="shared" si="123"/>
        <v>130.33170923333336</v>
      </c>
      <c r="AC175" s="7">
        <f t="shared" si="124"/>
        <v>104.00659085476229</v>
      </c>
      <c r="AD175" s="7">
        <f t="shared" si="125"/>
        <v>117.1691500440478</v>
      </c>
      <c r="AE175" s="7"/>
      <c r="AF175" s="7">
        <f t="shared" si="158"/>
        <v>188828.72692688473</v>
      </c>
      <c r="AG175" s="3">
        <f t="shared" si="126"/>
        <v>39860765.032404795</v>
      </c>
      <c r="AH175" s="7"/>
      <c r="AI175" s="7"/>
      <c r="AJ175" s="7"/>
      <c r="AK175" s="7"/>
      <c r="AL175" s="3">
        <f t="shared" si="127"/>
        <v>50801196.687081069</v>
      </c>
      <c r="AM175" s="3">
        <f t="shared" si="128"/>
        <v>19761252.262404796</v>
      </c>
      <c r="AN175" s="3">
        <f t="shared" si="129"/>
        <v>19940431.654676393</v>
      </c>
      <c r="AO175" s="3">
        <f t="shared" si="130"/>
        <v>9099512.7699999977</v>
      </c>
      <c r="AP175" s="3">
        <f t="shared" si="131"/>
        <v>39099512.770000003</v>
      </c>
      <c r="AQ175" s="7"/>
      <c r="AR175" s="40">
        <f t="shared" si="159"/>
        <v>22790.526926884726</v>
      </c>
      <c r="AS175" s="5">
        <f t="shared" si="119"/>
        <v>166038.20000000001</v>
      </c>
      <c r="AT175" s="5">
        <f t="shared" si="132"/>
        <v>5467.625899280576</v>
      </c>
      <c r="AU175" s="5">
        <f t="shared" si="133"/>
        <v>194296.3528261653</v>
      </c>
      <c r="AV175" s="5">
        <f t="shared" si="134"/>
        <v>10801196.687081063</v>
      </c>
      <c r="AW175" s="3"/>
      <c r="AX175" s="4">
        <f t="shared" si="135"/>
        <v>3.8393253003612547E-3</v>
      </c>
      <c r="AY175" s="4">
        <f t="shared" si="136"/>
        <v>1.1546252809519111E-3</v>
      </c>
      <c r="AZ175" s="4">
        <f t="shared" si="137"/>
        <v>2.7427317608337722E-4</v>
      </c>
      <c r="BA175" s="4">
        <f t="shared" si="138"/>
        <v>4.2646643237934882E-3</v>
      </c>
      <c r="BB175" s="3"/>
      <c r="BC175" s="2">
        <f t="shared" si="139"/>
        <v>43831</v>
      </c>
      <c r="BD175" s="22">
        <f t="shared" si="140"/>
        <v>127.00299171770266</v>
      </c>
      <c r="BE175" s="22">
        <f t="shared" si="141"/>
        <v>104.00659085476209</v>
      </c>
      <c r="BF175" s="22">
        <f t="shared" si="142"/>
        <v>104.94964028777049</v>
      </c>
      <c r="BG175" s="22">
        <f t="shared" si="143"/>
        <v>130.33170923333336</v>
      </c>
      <c r="BH175" s="22"/>
      <c r="BI175" s="3">
        <f t="shared" si="144"/>
        <v>50801196.687081069</v>
      </c>
      <c r="BJ175" s="3">
        <f t="shared" si="145"/>
        <v>19906105.93176927</v>
      </c>
      <c r="BK175" s="3">
        <f t="shared" si="146"/>
        <v>19940431.654676393</v>
      </c>
      <c r="BL175" s="3">
        <f t="shared" si="147"/>
        <v>39099512.770000003</v>
      </c>
      <c r="BM175" s="22"/>
      <c r="BN175" s="3">
        <f t="shared" si="148"/>
        <v>0</v>
      </c>
      <c r="BO175" s="3">
        <f t="shared" si="149"/>
        <v>-144853.66936447649</v>
      </c>
      <c r="BP175" s="3">
        <f t="shared" si="150"/>
        <v>0</v>
      </c>
      <c r="BQ175" s="3">
        <f t="shared" si="151"/>
        <v>0</v>
      </c>
      <c r="BR175" s="3"/>
      <c r="BS175" s="22">
        <f t="shared" si="152"/>
        <v>0</v>
      </c>
      <c r="BT175" s="22">
        <f t="shared" si="153"/>
        <v>-0.72768461024462039</v>
      </c>
      <c r="BU175" s="22">
        <f t="shared" si="154"/>
        <v>0</v>
      </c>
      <c r="BV175" s="22">
        <f t="shared" si="155"/>
        <v>0</v>
      </c>
      <c r="BW175" s="3"/>
      <c r="BX175" s="7"/>
      <c r="BY175" t="str">
        <f t="shared" si="109"/>
        <v>12020</v>
      </c>
      <c r="CQ175" s="15">
        <v>39255</v>
      </c>
      <c r="CR175" s="16">
        <v>4252.05</v>
      </c>
    </row>
    <row r="176" spans="1:96">
      <c r="A176" s="2">
        <v>43832</v>
      </c>
      <c r="B176" s="2">
        <v>43832</v>
      </c>
      <c r="C176">
        <v>-179624.2</v>
      </c>
      <c r="D176">
        <v>0</v>
      </c>
      <c r="E176">
        <v>-179624.2</v>
      </c>
      <c r="J176" s="3">
        <f t="shared" ref="J176:J238" si="161">+C176+D176-D175</f>
        <v>-179624.2</v>
      </c>
      <c r="L176" s="3">
        <f t="shared" si="156"/>
        <v>38919888.57</v>
      </c>
      <c r="M176" s="4">
        <f t="shared" ref="M176:M239" si="162">+J176/L175</f>
        <v>-4.5940265562035548E-3</v>
      </c>
      <c r="N176" s="4">
        <f t="shared" ref="N176:N239" si="163">+J176/$L$2</f>
        <v>-5.9874733333333341E-3</v>
      </c>
      <c r="O176" s="4"/>
      <c r="P176" s="3">
        <f t="shared" ref="P176:P239" si="164">+MIN(J176+P175,0)</f>
        <v>-179624.2</v>
      </c>
      <c r="Q176" s="3">
        <f t="shared" si="160"/>
        <v>39099512.770000003</v>
      </c>
      <c r="R176" s="6">
        <f t="shared" si="115"/>
        <v>-4.5940265562035548E-3</v>
      </c>
      <c r="S176" s="6">
        <f t="shared" si="116"/>
        <v>-4.5940265562035548E-3</v>
      </c>
      <c r="T176" s="6"/>
      <c r="U176" s="6"/>
      <c r="V176" s="3">
        <f t="shared" si="157"/>
        <v>161723.52559505633</v>
      </c>
      <c r="W176" s="7">
        <f t="shared" si="117"/>
        <v>99.700000000000728</v>
      </c>
      <c r="X176" s="7">
        <f t="shared" si="120"/>
        <v>12282.2</v>
      </c>
      <c r="Y176" s="3">
        <f t="shared" si="121"/>
        <v>31457330.191578776</v>
      </c>
      <c r="Z176" s="3">
        <f t="shared" si="118"/>
        <v>70377218.761578768</v>
      </c>
      <c r="AA176" s="2">
        <f t="shared" si="122"/>
        <v>43832</v>
      </c>
      <c r="AB176" s="7">
        <f t="shared" si="123"/>
        <v>129.73296190000002</v>
      </c>
      <c r="AC176" s="7">
        <f t="shared" si="124"/>
        <v>104.8577673052626</v>
      </c>
      <c r="AD176" s="7">
        <f t="shared" si="125"/>
        <v>117.29536460263128</v>
      </c>
      <c r="AE176" s="7"/>
      <c r="AF176" s="7">
        <f t="shared" si="158"/>
        <v>-17900.674404943682</v>
      </c>
      <c r="AG176" s="3">
        <f t="shared" si="126"/>
        <v>39842864.357999854</v>
      </c>
      <c r="AH176" s="7"/>
      <c r="AI176" s="7"/>
      <c r="AJ176" s="7"/>
      <c r="AK176" s="7"/>
      <c r="AL176" s="3">
        <f t="shared" si="127"/>
        <v>50788763.638575405</v>
      </c>
      <c r="AM176" s="3">
        <f t="shared" si="128"/>
        <v>19922975.787999853</v>
      </c>
      <c r="AN176" s="3">
        <f t="shared" si="129"/>
        <v>19945899.280575674</v>
      </c>
      <c r="AO176" s="3">
        <f t="shared" si="130"/>
        <v>8919888.5699999984</v>
      </c>
      <c r="AP176" s="3">
        <f t="shared" si="131"/>
        <v>38919888.57</v>
      </c>
      <c r="AQ176" s="7"/>
      <c r="AR176" s="40">
        <f t="shared" si="159"/>
        <v>161723.52559505633</v>
      </c>
      <c r="AS176" s="5">
        <f t="shared" si="119"/>
        <v>-179624.2</v>
      </c>
      <c r="AT176" s="5">
        <f t="shared" si="132"/>
        <v>5467.625899280576</v>
      </c>
      <c r="AU176" s="5">
        <f t="shared" si="133"/>
        <v>-12433.048505663106</v>
      </c>
      <c r="AV176" s="5">
        <f t="shared" si="134"/>
        <v>10788763.638575399</v>
      </c>
      <c r="AW176" s="3"/>
      <c r="AX176" s="4">
        <f t="shared" si="135"/>
        <v>-2.447392840418044E-4</v>
      </c>
      <c r="AY176" s="4">
        <f t="shared" si="136"/>
        <v>8.183870305766533E-3</v>
      </c>
      <c r="AZ176" s="4">
        <f t="shared" si="137"/>
        <v>2.7419797093501327E-4</v>
      </c>
      <c r="BA176" s="4">
        <f t="shared" si="138"/>
        <v>-4.5940265562035548E-3</v>
      </c>
      <c r="BB176" s="3"/>
      <c r="BC176" s="2">
        <f t="shared" si="139"/>
        <v>43832</v>
      </c>
      <c r="BD176" s="22">
        <f t="shared" si="140"/>
        <v>126.97190909643852</v>
      </c>
      <c r="BE176" s="22">
        <f t="shared" si="141"/>
        <v>104.8577673052624</v>
      </c>
      <c r="BF176" s="22">
        <f t="shared" si="142"/>
        <v>104.97841726618775</v>
      </c>
      <c r="BG176" s="22">
        <f t="shared" si="143"/>
        <v>129.73296190000002</v>
      </c>
      <c r="BH176" s="22"/>
      <c r="BI176" s="3">
        <f t="shared" si="144"/>
        <v>50801196.687081069</v>
      </c>
      <c r="BJ176" s="3">
        <f t="shared" si="145"/>
        <v>19922975.787999853</v>
      </c>
      <c r="BK176" s="3">
        <f t="shared" si="146"/>
        <v>19945899.280575674</v>
      </c>
      <c r="BL176" s="3">
        <f t="shared" si="147"/>
        <v>39099512.770000003</v>
      </c>
      <c r="BM176" s="22"/>
      <c r="BN176" s="3">
        <f t="shared" si="148"/>
        <v>-12433.048505663106</v>
      </c>
      <c r="BO176" s="3">
        <f t="shared" si="149"/>
        <v>0</v>
      </c>
      <c r="BP176" s="3">
        <f t="shared" si="150"/>
        <v>0</v>
      </c>
      <c r="BQ176" s="3">
        <f t="shared" si="151"/>
        <v>-179624.2</v>
      </c>
      <c r="BR176" s="3"/>
      <c r="BS176" s="22">
        <f t="shared" si="152"/>
        <v>-2.4473928404180442E-2</v>
      </c>
      <c r="BT176" s="22">
        <f t="shared" si="153"/>
        <v>0</v>
      </c>
      <c r="BU176" s="22">
        <f t="shared" si="154"/>
        <v>0</v>
      </c>
      <c r="BV176" s="22">
        <f t="shared" si="155"/>
        <v>-0.45940265562035548</v>
      </c>
      <c r="BW176" s="3"/>
      <c r="BX176" s="7"/>
      <c r="BY176" t="str">
        <f t="shared" si="109"/>
        <v>12020</v>
      </c>
      <c r="CQ176" s="15">
        <v>39256</v>
      </c>
      <c r="CR176" s="16">
        <v>4252.05</v>
      </c>
    </row>
    <row r="177" spans="1:96">
      <c r="A177" s="2">
        <v>43833</v>
      </c>
      <c r="B177" s="2">
        <v>43833</v>
      </c>
      <c r="C177">
        <v>49260</v>
      </c>
      <c r="D177">
        <v>0</v>
      </c>
      <c r="E177">
        <v>49260</v>
      </c>
      <c r="J177" s="3">
        <f t="shared" si="161"/>
        <v>49260</v>
      </c>
      <c r="L177" s="3">
        <f t="shared" si="156"/>
        <v>38969148.57</v>
      </c>
      <c r="M177" s="4">
        <f t="shared" si="162"/>
        <v>1.2656767994441358E-3</v>
      </c>
      <c r="N177" s="4">
        <f t="shared" si="163"/>
        <v>1.642E-3</v>
      </c>
      <c r="O177" s="4"/>
      <c r="P177" s="3">
        <f t="shared" si="164"/>
        <v>-130364.20000000001</v>
      </c>
      <c r="Q177" s="3">
        <f t="shared" si="160"/>
        <v>39099512.770000003</v>
      </c>
      <c r="R177" s="6">
        <f t="shared" si="115"/>
        <v>-3.334164309587636E-3</v>
      </c>
      <c r="S177" s="6">
        <f t="shared" si="116"/>
        <v>-3.328349756759419E-3</v>
      </c>
      <c r="T177" s="6"/>
      <c r="U177" s="6"/>
      <c r="V177" s="3">
        <f t="shared" si="157"/>
        <v>-90107.741693134303</v>
      </c>
      <c r="W177" s="7">
        <f t="shared" si="117"/>
        <v>-55.550000000001091</v>
      </c>
      <c r="X177" s="7">
        <f t="shared" si="120"/>
        <v>12226.65</v>
      </c>
      <c r="Y177" s="3">
        <f t="shared" si="121"/>
        <v>31315054.809958037</v>
      </c>
      <c r="Z177" s="3">
        <f t="shared" si="118"/>
        <v>70284203.379958034</v>
      </c>
      <c r="AA177" s="2">
        <f t="shared" si="122"/>
        <v>43833</v>
      </c>
      <c r="AB177" s="7">
        <f t="shared" si="123"/>
        <v>129.89716190000001</v>
      </c>
      <c r="AC177" s="7">
        <f t="shared" si="124"/>
        <v>104.38351603319344</v>
      </c>
      <c r="AD177" s="7">
        <f t="shared" si="125"/>
        <v>117.14033896659673</v>
      </c>
      <c r="AE177" s="7"/>
      <c r="AF177" s="7">
        <f t="shared" si="158"/>
        <v>-40847.741693134303</v>
      </c>
      <c r="AG177" s="3">
        <f t="shared" si="126"/>
        <v>39802016.616306722</v>
      </c>
      <c r="AH177" s="7"/>
      <c r="AI177" s="7"/>
      <c r="AJ177" s="7"/>
      <c r="AK177" s="7"/>
      <c r="AL177" s="3">
        <f t="shared" si="127"/>
        <v>50753383.522781551</v>
      </c>
      <c r="AM177" s="3">
        <f t="shared" si="128"/>
        <v>19832868.046306718</v>
      </c>
      <c r="AN177" s="3">
        <f t="shared" si="129"/>
        <v>19951366.906474955</v>
      </c>
      <c r="AO177" s="3">
        <f t="shared" si="130"/>
        <v>8969148.5699999984</v>
      </c>
      <c r="AP177" s="3">
        <f t="shared" si="131"/>
        <v>38969148.57</v>
      </c>
      <c r="AQ177" s="7"/>
      <c r="AR177" s="40">
        <f t="shared" si="159"/>
        <v>-90107.741693134303</v>
      </c>
      <c r="AS177" s="5">
        <f t="shared" si="119"/>
        <v>49260</v>
      </c>
      <c r="AT177" s="5">
        <f t="shared" si="132"/>
        <v>5467.625899280576</v>
      </c>
      <c r="AU177" s="5">
        <f t="shared" si="133"/>
        <v>-35380.115793853729</v>
      </c>
      <c r="AV177" s="5">
        <f t="shared" si="134"/>
        <v>10753383.522781545</v>
      </c>
      <c r="AW177" s="3"/>
      <c r="AX177" s="4">
        <f t="shared" si="135"/>
        <v>-6.9661305491952553E-4</v>
      </c>
      <c r="AY177" s="4">
        <f t="shared" si="136"/>
        <v>-4.5228053606032404E-3</v>
      </c>
      <c r="AZ177" s="4">
        <f t="shared" si="137"/>
        <v>2.7412280701754206E-4</v>
      </c>
      <c r="BA177" s="4">
        <f t="shared" si="138"/>
        <v>1.2656767994441358E-3</v>
      </c>
      <c r="BB177" s="3"/>
      <c r="BC177" s="2">
        <f t="shared" si="139"/>
        <v>43833</v>
      </c>
      <c r="BD177" s="22">
        <f t="shared" si="140"/>
        <v>126.88345880695388</v>
      </c>
      <c r="BE177" s="22">
        <f t="shared" si="141"/>
        <v>104.38351603319325</v>
      </c>
      <c r="BF177" s="22">
        <f t="shared" si="142"/>
        <v>105.00719424460503</v>
      </c>
      <c r="BG177" s="22">
        <f t="shared" si="143"/>
        <v>129.89716190000001</v>
      </c>
      <c r="BH177" s="22"/>
      <c r="BI177" s="3">
        <f t="shared" si="144"/>
        <v>50801196.687081069</v>
      </c>
      <c r="BJ177" s="3">
        <f t="shared" si="145"/>
        <v>19922975.787999853</v>
      </c>
      <c r="BK177" s="3">
        <f t="shared" si="146"/>
        <v>19951366.906474955</v>
      </c>
      <c r="BL177" s="3">
        <f t="shared" si="147"/>
        <v>39099512.770000003</v>
      </c>
      <c r="BM177" s="22"/>
      <c r="BN177" s="3">
        <f t="shared" si="148"/>
        <v>-47813.164299516837</v>
      </c>
      <c r="BO177" s="3">
        <f t="shared" si="149"/>
        <v>-90107.741693134303</v>
      </c>
      <c r="BP177" s="3">
        <f t="shared" si="150"/>
        <v>0</v>
      </c>
      <c r="BQ177" s="3">
        <f t="shared" si="151"/>
        <v>-130364.20000000001</v>
      </c>
      <c r="BR177" s="3"/>
      <c r="BS177" s="22">
        <f t="shared" si="152"/>
        <v>-9.4118185038101473E-2</v>
      </c>
      <c r="BT177" s="22">
        <f t="shared" si="153"/>
        <v>-0.45228053606032403</v>
      </c>
      <c r="BU177" s="22">
        <f t="shared" si="154"/>
        <v>0</v>
      </c>
      <c r="BV177" s="22">
        <f t="shared" si="155"/>
        <v>-0.33341643095876361</v>
      </c>
      <c r="BW177" s="3"/>
      <c r="BX177" s="7"/>
      <c r="BY177" t="str">
        <f t="shared" si="109"/>
        <v>12020</v>
      </c>
      <c r="CQ177" s="15">
        <v>39257</v>
      </c>
      <c r="CR177" s="16">
        <v>4252.05</v>
      </c>
    </row>
    <row r="178" spans="1:96">
      <c r="A178" s="2">
        <v>43836</v>
      </c>
      <c r="B178" s="2">
        <v>43836</v>
      </c>
      <c r="C178">
        <v>946810.75</v>
      </c>
      <c r="D178">
        <v>0</v>
      </c>
      <c r="E178">
        <v>946810.75</v>
      </c>
      <c r="J178" s="3">
        <f t="shared" si="161"/>
        <v>946810.75</v>
      </c>
      <c r="L178" s="3">
        <f t="shared" si="156"/>
        <v>39915959.32</v>
      </c>
      <c r="M178" s="4">
        <f t="shared" si="162"/>
        <v>2.4296418698993402E-2</v>
      </c>
      <c r="N178" s="4">
        <f t="shared" si="163"/>
        <v>3.1560358333333337E-2</v>
      </c>
      <c r="O178" s="4"/>
      <c r="P178" s="3">
        <f t="shared" si="164"/>
        <v>0</v>
      </c>
      <c r="Q178" s="3">
        <f t="shared" si="160"/>
        <v>39915959.32</v>
      </c>
      <c r="R178" s="6">
        <f t="shared" ref="R178:R239" si="165">+P178/Q178</f>
        <v>0</v>
      </c>
      <c r="S178" s="6">
        <f t="shared" si="116"/>
        <v>0</v>
      </c>
      <c r="T178" s="6"/>
      <c r="U178" s="6"/>
      <c r="V178" s="3">
        <f t="shared" si="157"/>
        <v>-378922.92456374061</v>
      </c>
      <c r="W178" s="7">
        <f t="shared" si="117"/>
        <v>-233.60000000000036</v>
      </c>
      <c r="X178" s="7">
        <f t="shared" si="120"/>
        <v>11993.05</v>
      </c>
      <c r="Y178" s="3">
        <f t="shared" si="121"/>
        <v>30716755.455383707</v>
      </c>
      <c r="Z178" s="3">
        <f t="shared" si="118"/>
        <v>70632714.775383711</v>
      </c>
      <c r="AA178" s="2">
        <f t="shared" si="122"/>
        <v>43836</v>
      </c>
      <c r="AB178" s="7">
        <f t="shared" si="123"/>
        <v>133.05319773333332</v>
      </c>
      <c r="AC178" s="7">
        <f t="shared" si="124"/>
        <v>102.38918485127901</v>
      </c>
      <c r="AD178" s="7">
        <f t="shared" si="125"/>
        <v>117.72119129230619</v>
      </c>
      <c r="AE178" s="7"/>
      <c r="AF178" s="7">
        <f t="shared" si="158"/>
        <v>567887.82543625939</v>
      </c>
      <c r="AG178" s="3">
        <f t="shared" si="126"/>
        <v>40369904.441742979</v>
      </c>
      <c r="AH178" s="7"/>
      <c r="AI178" s="7"/>
      <c r="AJ178" s="7"/>
      <c r="AK178" s="7"/>
      <c r="AL178" s="3">
        <f t="shared" si="127"/>
        <v>51326738.974117093</v>
      </c>
      <c r="AM178" s="3">
        <f t="shared" si="128"/>
        <v>19453945.121742979</v>
      </c>
      <c r="AN178" s="3">
        <f t="shared" si="129"/>
        <v>19956834.532374237</v>
      </c>
      <c r="AO178" s="3">
        <f t="shared" si="130"/>
        <v>9915959.3199999984</v>
      </c>
      <c r="AP178" s="3">
        <f t="shared" si="131"/>
        <v>39915959.32</v>
      </c>
      <c r="AQ178" s="7"/>
      <c r="AR178" s="40">
        <f t="shared" si="159"/>
        <v>-378922.92456374061</v>
      </c>
      <c r="AS178" s="5">
        <f t="shared" si="119"/>
        <v>946810.75</v>
      </c>
      <c r="AT178" s="5">
        <f t="shared" si="132"/>
        <v>5467.625899280576</v>
      </c>
      <c r="AU178" s="5">
        <f t="shared" si="133"/>
        <v>573355.45133553992</v>
      </c>
      <c r="AV178" s="5">
        <f t="shared" si="134"/>
        <v>11326738.974117085</v>
      </c>
      <c r="AW178" s="3"/>
      <c r="AX178" s="4">
        <f t="shared" si="135"/>
        <v>1.1296891193040937E-2</v>
      </c>
      <c r="AY178" s="4">
        <f t="shared" si="136"/>
        <v>-1.9105805760367762E-2</v>
      </c>
      <c r="AZ178" s="4">
        <f t="shared" si="137"/>
        <v>2.7404768429706587E-4</v>
      </c>
      <c r="BA178" s="4">
        <f t="shared" si="138"/>
        <v>2.4296418698993402E-2</v>
      </c>
      <c r="BB178" s="3"/>
      <c r="BC178" s="2">
        <f t="shared" si="139"/>
        <v>43836</v>
      </c>
      <c r="BD178" s="22">
        <f t="shared" si="140"/>
        <v>128.31684743529271</v>
      </c>
      <c r="BE178" s="22">
        <f t="shared" si="141"/>
        <v>102.38918485127884</v>
      </c>
      <c r="BF178" s="22">
        <f t="shared" si="142"/>
        <v>105.0359712230223</v>
      </c>
      <c r="BG178" s="22">
        <f t="shared" si="143"/>
        <v>133.05319773333332</v>
      </c>
      <c r="BH178" s="22"/>
      <c r="BI178" s="3">
        <f t="shared" si="144"/>
        <v>51326738.974117093</v>
      </c>
      <c r="BJ178" s="3">
        <f t="shared" si="145"/>
        <v>19922975.787999853</v>
      </c>
      <c r="BK178" s="3">
        <f t="shared" si="146"/>
        <v>19956834.532374237</v>
      </c>
      <c r="BL178" s="3">
        <f t="shared" si="147"/>
        <v>39915959.32</v>
      </c>
      <c r="BM178" s="22"/>
      <c r="BN178" s="3">
        <f t="shared" si="148"/>
        <v>0</v>
      </c>
      <c r="BO178" s="3">
        <f t="shared" si="149"/>
        <v>-469030.66625687492</v>
      </c>
      <c r="BP178" s="3">
        <f t="shared" si="150"/>
        <v>0</v>
      </c>
      <c r="BQ178" s="3">
        <f t="shared" si="151"/>
        <v>0</v>
      </c>
      <c r="BR178" s="3"/>
      <c r="BS178" s="22">
        <f t="shared" si="152"/>
        <v>0</v>
      </c>
      <c r="BT178" s="22">
        <f t="shared" si="153"/>
        <v>-2.3542199280259366</v>
      </c>
      <c r="BU178" s="22">
        <f t="shared" si="154"/>
        <v>0</v>
      </c>
      <c r="BV178" s="22">
        <f t="shared" si="155"/>
        <v>0</v>
      </c>
      <c r="BW178" s="3"/>
      <c r="BX178" s="7"/>
      <c r="BY178" t="str">
        <f t="shared" si="109"/>
        <v>12020</v>
      </c>
      <c r="CQ178" s="15">
        <v>39258</v>
      </c>
      <c r="CR178" s="16">
        <v>4259.3999999999996</v>
      </c>
    </row>
    <row r="179" spans="1:96">
      <c r="A179" s="2">
        <v>43837</v>
      </c>
      <c r="B179" s="2">
        <v>43837</v>
      </c>
      <c r="C179">
        <v>-43425.8</v>
      </c>
      <c r="D179">
        <v>0</v>
      </c>
      <c r="E179">
        <v>-43425.8</v>
      </c>
      <c r="J179" s="3">
        <f t="shared" si="161"/>
        <v>-43425.8</v>
      </c>
      <c r="L179" s="3">
        <f t="shared" si="156"/>
        <v>39872533.520000003</v>
      </c>
      <c r="M179" s="4">
        <f t="shared" si="162"/>
        <v>-1.0879307610237338E-3</v>
      </c>
      <c r="N179" s="4">
        <f t="shared" si="163"/>
        <v>-1.4475266666666667E-3</v>
      </c>
      <c r="O179" s="4"/>
      <c r="P179" s="3">
        <f t="shared" si="164"/>
        <v>-43425.8</v>
      </c>
      <c r="Q179" s="3">
        <f t="shared" si="160"/>
        <v>39915959.32</v>
      </c>
      <c r="R179" s="6">
        <f t="shared" si="165"/>
        <v>-1.0879307610237338E-3</v>
      </c>
      <c r="S179" s="6">
        <f t="shared" ref="S179:S239" si="166">+MIN(M179+S178,0)</f>
        <v>-1.0879307610237338E-3</v>
      </c>
      <c r="T179" s="6"/>
      <c r="U179" s="6"/>
      <c r="V179" s="3">
        <f t="shared" si="157"/>
        <v>97163.883481886049</v>
      </c>
      <c r="W179" s="7">
        <f t="shared" si="117"/>
        <v>59.900000000001455</v>
      </c>
      <c r="X179" s="7">
        <f t="shared" si="120"/>
        <v>12052.95</v>
      </c>
      <c r="Y179" s="3">
        <f t="shared" si="121"/>
        <v>30870172.113513</v>
      </c>
      <c r="Z179" s="3">
        <f t="shared" si="118"/>
        <v>70742705.633513004</v>
      </c>
      <c r="AA179" s="2">
        <f t="shared" si="122"/>
        <v>43837</v>
      </c>
      <c r="AB179" s="7">
        <f t="shared" si="123"/>
        <v>132.90844506666667</v>
      </c>
      <c r="AC179" s="7">
        <f t="shared" si="124"/>
        <v>102.90057371171</v>
      </c>
      <c r="AD179" s="7">
        <f t="shared" si="125"/>
        <v>117.90450938918835</v>
      </c>
      <c r="AE179" s="7"/>
      <c r="AF179" s="7">
        <f t="shared" si="158"/>
        <v>53738.083481886046</v>
      </c>
      <c r="AG179" s="3">
        <f t="shared" si="126"/>
        <v>40423642.525224864</v>
      </c>
      <c r="AH179" s="7"/>
      <c r="AI179" s="7"/>
      <c r="AJ179" s="7"/>
      <c r="AK179" s="7"/>
      <c r="AL179" s="3">
        <f t="shared" si="127"/>
        <v>51385944.683498256</v>
      </c>
      <c r="AM179" s="3">
        <f t="shared" si="128"/>
        <v>19551109.005224865</v>
      </c>
      <c r="AN179" s="3">
        <f t="shared" si="129"/>
        <v>19962302.158273518</v>
      </c>
      <c r="AO179" s="3">
        <f t="shared" si="130"/>
        <v>9872533.5199999977</v>
      </c>
      <c r="AP179" s="3">
        <f t="shared" si="131"/>
        <v>39872533.520000003</v>
      </c>
      <c r="AQ179" s="7"/>
      <c r="AR179" s="40">
        <f t="shared" si="159"/>
        <v>97163.883481886049</v>
      </c>
      <c r="AS179" s="5">
        <f t="shared" si="119"/>
        <v>-43425.8</v>
      </c>
      <c r="AT179" s="5">
        <f t="shared" si="132"/>
        <v>5467.625899280576</v>
      </c>
      <c r="AU179" s="5">
        <f t="shared" si="133"/>
        <v>59205.70938116662</v>
      </c>
      <c r="AV179" s="5">
        <f t="shared" si="134"/>
        <v>11385944.683498252</v>
      </c>
      <c r="AW179" s="3"/>
      <c r="AX179" s="4">
        <f t="shared" si="135"/>
        <v>1.1535061561386689E-3</v>
      </c>
      <c r="AY179" s="4">
        <f t="shared" si="136"/>
        <v>4.994559348956395E-3</v>
      </c>
      <c r="AZ179" s="4">
        <f t="shared" si="137"/>
        <v>2.7397260273972416E-4</v>
      </c>
      <c r="BA179" s="4">
        <f t="shared" si="138"/>
        <v>-1.0879307610237338E-3</v>
      </c>
      <c r="BB179" s="3"/>
      <c r="BC179" s="2">
        <f t="shared" si="139"/>
        <v>43837</v>
      </c>
      <c r="BD179" s="22">
        <f t="shared" si="140"/>
        <v>128.46486170874564</v>
      </c>
      <c r="BE179" s="22">
        <f t="shared" si="141"/>
        <v>102.90057371170982</v>
      </c>
      <c r="BF179" s="22">
        <f t="shared" si="142"/>
        <v>105.06474820143956</v>
      </c>
      <c r="BG179" s="22">
        <f t="shared" si="143"/>
        <v>132.90844506666667</v>
      </c>
      <c r="BH179" s="22"/>
      <c r="BI179" s="3">
        <f t="shared" si="144"/>
        <v>51385944.683498256</v>
      </c>
      <c r="BJ179" s="3">
        <f t="shared" si="145"/>
        <v>19922975.787999853</v>
      </c>
      <c r="BK179" s="3">
        <f t="shared" si="146"/>
        <v>19962302.158273518</v>
      </c>
      <c r="BL179" s="3">
        <f t="shared" si="147"/>
        <v>39915959.32</v>
      </c>
      <c r="BM179" s="22"/>
      <c r="BN179" s="3">
        <f t="shared" si="148"/>
        <v>0</v>
      </c>
      <c r="BO179" s="3">
        <f t="shared" si="149"/>
        <v>-371866.78277498885</v>
      </c>
      <c r="BP179" s="3">
        <f t="shared" si="150"/>
        <v>0</v>
      </c>
      <c r="BQ179" s="3">
        <f t="shared" si="151"/>
        <v>-43425.8</v>
      </c>
      <c r="BR179" s="3"/>
      <c r="BS179" s="22">
        <f t="shared" si="152"/>
        <v>0</v>
      </c>
      <c r="BT179" s="22">
        <f t="shared" si="153"/>
        <v>-1.8665222842813183</v>
      </c>
      <c r="BU179" s="22">
        <f t="shared" si="154"/>
        <v>0</v>
      </c>
      <c r="BV179" s="22">
        <f t="shared" si="155"/>
        <v>-0.10879307610237338</v>
      </c>
      <c r="BW179" s="3"/>
      <c r="BX179" s="7"/>
      <c r="BY179" t="str">
        <f t="shared" si="109"/>
        <v>12020</v>
      </c>
      <c r="CQ179" s="15">
        <v>39259</v>
      </c>
      <c r="CR179" s="16">
        <v>4285.7</v>
      </c>
    </row>
    <row r="180" spans="1:96">
      <c r="A180" s="2">
        <v>43838</v>
      </c>
      <c r="B180" s="2">
        <v>43838</v>
      </c>
      <c r="C180">
        <v>-71832</v>
      </c>
      <c r="D180">
        <v>0</v>
      </c>
      <c r="E180">
        <v>-71832</v>
      </c>
      <c r="J180" s="3">
        <f t="shared" si="161"/>
        <v>-71832</v>
      </c>
      <c r="L180" s="3">
        <f t="shared" si="156"/>
        <v>39800701.520000003</v>
      </c>
      <c r="M180" s="4">
        <f t="shared" si="162"/>
        <v>-1.8015409019336375E-3</v>
      </c>
      <c r="N180" s="4">
        <f t="shared" si="163"/>
        <v>-2.3944000000000001E-3</v>
      </c>
      <c r="O180" s="4"/>
      <c r="P180" s="3">
        <f t="shared" si="164"/>
        <v>-115257.8</v>
      </c>
      <c r="Q180" s="3">
        <f t="shared" si="160"/>
        <v>39915959.32</v>
      </c>
      <c r="R180" s="6">
        <f t="shared" si="165"/>
        <v>-2.8875117111929155E-3</v>
      </c>
      <c r="S180" s="6">
        <f t="shared" si="166"/>
        <v>-2.8894716629573715E-3</v>
      </c>
      <c r="T180" s="6"/>
      <c r="U180" s="6"/>
      <c r="V180" s="3">
        <f t="shared" si="157"/>
        <v>-44770.003073456181</v>
      </c>
      <c r="W180" s="7">
        <f t="shared" si="117"/>
        <v>-27.600000000000364</v>
      </c>
      <c r="X180" s="7">
        <f t="shared" si="120"/>
        <v>12025.35</v>
      </c>
      <c r="Y180" s="3">
        <f t="shared" si="121"/>
        <v>30799482.634975966</v>
      </c>
      <c r="Z180" s="3">
        <f t="shared" si="118"/>
        <v>70600184.154975966</v>
      </c>
      <c r="AA180" s="2">
        <f t="shared" si="122"/>
        <v>43838</v>
      </c>
      <c r="AB180" s="7">
        <f t="shared" si="123"/>
        <v>132.66900506666667</v>
      </c>
      <c r="AC180" s="7">
        <f t="shared" si="124"/>
        <v>102.66494211658654</v>
      </c>
      <c r="AD180" s="7">
        <f t="shared" si="125"/>
        <v>117.66697359162661</v>
      </c>
      <c r="AE180" s="7"/>
      <c r="AF180" s="7">
        <f t="shared" si="158"/>
        <v>-116602.00307345617</v>
      </c>
      <c r="AG180" s="3">
        <f t="shared" si="126"/>
        <v>40307040.522151411</v>
      </c>
      <c r="AH180" s="7"/>
      <c r="AI180" s="7"/>
      <c r="AJ180" s="7"/>
      <c r="AK180" s="7"/>
      <c r="AL180" s="3">
        <f t="shared" si="127"/>
        <v>51274810.30632408</v>
      </c>
      <c r="AM180" s="3">
        <f t="shared" si="128"/>
        <v>19506339.002151407</v>
      </c>
      <c r="AN180" s="3">
        <f t="shared" si="129"/>
        <v>19967769.784172799</v>
      </c>
      <c r="AO180" s="3">
        <f t="shared" si="130"/>
        <v>9800701.5199999977</v>
      </c>
      <c r="AP180" s="3">
        <f t="shared" si="131"/>
        <v>39800701.520000003</v>
      </c>
      <c r="AQ180" s="7"/>
      <c r="AR180" s="40">
        <f t="shared" si="159"/>
        <v>-44770.003073456181</v>
      </c>
      <c r="AS180" s="5">
        <f t="shared" si="119"/>
        <v>-71832</v>
      </c>
      <c r="AT180" s="5">
        <f t="shared" si="132"/>
        <v>5467.625899280576</v>
      </c>
      <c r="AU180" s="5">
        <f t="shared" si="133"/>
        <v>-111134.37717417559</v>
      </c>
      <c r="AV180" s="5">
        <f t="shared" si="134"/>
        <v>11274810.306324076</v>
      </c>
      <c r="AW180" s="3"/>
      <c r="AX180" s="4">
        <f t="shared" si="135"/>
        <v>-2.1627388162013214E-3</v>
      </c>
      <c r="AY180" s="4">
        <f t="shared" si="136"/>
        <v>-2.2898958346297279E-3</v>
      </c>
      <c r="AZ180" s="4">
        <f t="shared" si="137"/>
        <v>2.7389756231169357E-4</v>
      </c>
      <c r="BA180" s="4">
        <f t="shared" si="138"/>
        <v>-1.8015409019336375E-3</v>
      </c>
      <c r="BB180" s="3"/>
      <c r="BC180" s="2">
        <f t="shared" si="139"/>
        <v>43838</v>
      </c>
      <c r="BD180" s="22">
        <f t="shared" si="140"/>
        <v>128.1870257658102</v>
      </c>
      <c r="BE180" s="22">
        <f t="shared" si="141"/>
        <v>102.66494211658635</v>
      </c>
      <c r="BF180" s="22">
        <f t="shared" si="142"/>
        <v>105.09352517985684</v>
      </c>
      <c r="BG180" s="22">
        <f t="shared" si="143"/>
        <v>132.66900506666667</v>
      </c>
      <c r="BH180" s="22"/>
      <c r="BI180" s="3">
        <f t="shared" si="144"/>
        <v>51385944.683498256</v>
      </c>
      <c r="BJ180" s="3">
        <f t="shared" si="145"/>
        <v>19922975.787999853</v>
      </c>
      <c r="BK180" s="3">
        <f t="shared" si="146"/>
        <v>19967769.784172799</v>
      </c>
      <c r="BL180" s="3">
        <f t="shared" si="147"/>
        <v>39915959.32</v>
      </c>
      <c r="BM180" s="22"/>
      <c r="BN180" s="3">
        <f t="shared" si="148"/>
        <v>-111134.37717417559</v>
      </c>
      <c r="BO180" s="3">
        <f t="shared" si="149"/>
        <v>-416636.78584844503</v>
      </c>
      <c r="BP180" s="3">
        <f t="shared" si="150"/>
        <v>0</v>
      </c>
      <c r="BQ180" s="3">
        <f t="shared" si="151"/>
        <v>-115257.8</v>
      </c>
      <c r="BR180" s="3"/>
      <c r="BS180" s="22">
        <f t="shared" si="152"/>
        <v>-0.21627388162013214</v>
      </c>
      <c r="BT180" s="22">
        <f t="shared" si="153"/>
        <v>-2.0912377261402719</v>
      </c>
      <c r="BU180" s="22">
        <f t="shared" si="154"/>
        <v>0</v>
      </c>
      <c r="BV180" s="22">
        <f t="shared" si="155"/>
        <v>-0.28875117111929155</v>
      </c>
      <c r="BW180" s="3"/>
      <c r="BX180" s="7"/>
      <c r="BY180" t="str">
        <f t="shared" si="109"/>
        <v>12020</v>
      </c>
      <c r="CQ180" s="15">
        <v>39260</v>
      </c>
      <c r="CR180" s="16">
        <v>4263.95</v>
      </c>
    </row>
    <row r="181" spans="1:96">
      <c r="A181" s="2">
        <v>43839</v>
      </c>
      <c r="B181" s="2">
        <v>43839</v>
      </c>
      <c r="C181">
        <v>117876</v>
      </c>
      <c r="D181">
        <v>0</v>
      </c>
      <c r="E181">
        <v>117876</v>
      </c>
      <c r="J181" s="3">
        <f t="shared" si="161"/>
        <v>117876</v>
      </c>
      <c r="L181" s="3">
        <f t="shared" si="156"/>
        <v>39918577.520000003</v>
      </c>
      <c r="M181" s="4">
        <f t="shared" si="162"/>
        <v>2.9616563401719657E-3</v>
      </c>
      <c r="N181" s="4">
        <f t="shared" si="163"/>
        <v>3.9291999999999999E-3</v>
      </c>
      <c r="O181" s="4"/>
      <c r="P181" s="3">
        <f t="shared" si="164"/>
        <v>0</v>
      </c>
      <c r="Q181" s="3">
        <f t="shared" si="160"/>
        <v>39918577.520000003</v>
      </c>
      <c r="R181" s="6">
        <f t="shared" si="165"/>
        <v>0</v>
      </c>
      <c r="S181" s="6">
        <f t="shared" si="166"/>
        <v>0</v>
      </c>
      <c r="T181" s="6"/>
      <c r="U181" s="6"/>
      <c r="V181" s="3">
        <f t="shared" si="157"/>
        <v>309091.45237851195</v>
      </c>
      <c r="W181" s="7">
        <f t="shared" si="117"/>
        <v>190.54999999999927</v>
      </c>
      <c r="X181" s="7">
        <f t="shared" si="120"/>
        <v>12215.9</v>
      </c>
      <c r="Y181" s="3">
        <f t="shared" si="121"/>
        <v>31287521.770310458</v>
      </c>
      <c r="Z181" s="3">
        <f t="shared" si="118"/>
        <v>71206099.290310457</v>
      </c>
      <c r="AA181" s="2">
        <f t="shared" si="122"/>
        <v>43839</v>
      </c>
      <c r="AB181" s="7">
        <f t="shared" si="123"/>
        <v>133.06192506666667</v>
      </c>
      <c r="AC181" s="7">
        <f t="shared" si="124"/>
        <v>104.29173923436818</v>
      </c>
      <c r="AD181" s="7">
        <f t="shared" si="125"/>
        <v>118.67683215051743</v>
      </c>
      <c r="AE181" s="7"/>
      <c r="AF181" s="7">
        <f t="shared" si="158"/>
        <v>426967.45237851195</v>
      </c>
      <c r="AG181" s="3">
        <f t="shared" si="126"/>
        <v>40734007.974529922</v>
      </c>
      <c r="AH181" s="7"/>
      <c r="AI181" s="7"/>
      <c r="AJ181" s="7"/>
      <c r="AK181" s="7"/>
      <c r="AL181" s="3">
        <f t="shared" si="127"/>
        <v>51707245.384601869</v>
      </c>
      <c r="AM181" s="3">
        <f t="shared" si="128"/>
        <v>19815430.454529919</v>
      </c>
      <c r="AN181" s="3">
        <f t="shared" si="129"/>
        <v>19973237.410072081</v>
      </c>
      <c r="AO181" s="3">
        <f t="shared" si="130"/>
        <v>9918577.5199999977</v>
      </c>
      <c r="AP181" s="3">
        <f t="shared" si="131"/>
        <v>39918577.520000003</v>
      </c>
      <c r="AQ181" s="7"/>
      <c r="AR181" s="40">
        <f t="shared" si="159"/>
        <v>309091.45237851195</v>
      </c>
      <c r="AS181" s="5">
        <f t="shared" si="119"/>
        <v>117876</v>
      </c>
      <c r="AT181" s="5">
        <f t="shared" si="132"/>
        <v>5467.625899280576</v>
      </c>
      <c r="AU181" s="5">
        <f t="shared" si="133"/>
        <v>432435.07827779255</v>
      </c>
      <c r="AV181" s="5">
        <f t="shared" si="134"/>
        <v>11707245.384601869</v>
      </c>
      <c r="AW181" s="3"/>
      <c r="AX181" s="4">
        <f t="shared" si="135"/>
        <v>8.4336748530975513E-3</v>
      </c>
      <c r="AY181" s="4">
        <f t="shared" si="136"/>
        <v>1.5845692640962583E-2</v>
      </c>
      <c r="AZ181" s="4">
        <f t="shared" si="137"/>
        <v>2.7382256297918764E-4</v>
      </c>
      <c r="BA181" s="4">
        <f t="shared" si="138"/>
        <v>2.9616563401719657E-3</v>
      </c>
      <c r="BB181" s="3"/>
      <c r="BC181" s="2">
        <f t="shared" si="139"/>
        <v>43839</v>
      </c>
      <c r="BD181" s="22">
        <f t="shared" si="140"/>
        <v>129.26811346150467</v>
      </c>
      <c r="BE181" s="22">
        <f t="shared" si="141"/>
        <v>104.29173923436798</v>
      </c>
      <c r="BF181" s="22">
        <f t="shared" si="142"/>
        <v>105.12230215827412</v>
      </c>
      <c r="BG181" s="22">
        <f t="shared" si="143"/>
        <v>133.06192506666667</v>
      </c>
      <c r="BH181" s="22"/>
      <c r="BI181" s="3">
        <f t="shared" si="144"/>
        <v>51707245.384601869</v>
      </c>
      <c r="BJ181" s="3">
        <f t="shared" si="145"/>
        <v>19922975.787999853</v>
      </c>
      <c r="BK181" s="3">
        <f t="shared" si="146"/>
        <v>19973237.410072081</v>
      </c>
      <c r="BL181" s="3">
        <f t="shared" si="147"/>
        <v>39918577.520000003</v>
      </c>
      <c r="BM181" s="22"/>
      <c r="BN181" s="3">
        <f t="shared" si="148"/>
        <v>0</v>
      </c>
      <c r="BO181" s="3">
        <f t="shared" si="149"/>
        <v>-107545.33346993307</v>
      </c>
      <c r="BP181" s="3">
        <f t="shared" si="150"/>
        <v>0</v>
      </c>
      <c r="BQ181" s="3">
        <f t="shared" si="151"/>
        <v>0</v>
      </c>
      <c r="BR181" s="3"/>
      <c r="BS181" s="22">
        <f t="shared" si="152"/>
        <v>0</v>
      </c>
      <c r="BT181" s="22">
        <f t="shared" si="153"/>
        <v>-0.53980557229161785</v>
      </c>
      <c r="BU181" s="22">
        <f t="shared" si="154"/>
        <v>0</v>
      </c>
      <c r="BV181" s="22">
        <f t="shared" si="155"/>
        <v>0</v>
      </c>
      <c r="BW181" s="3"/>
      <c r="BX181" s="7"/>
      <c r="BY181" t="str">
        <f t="shared" si="109"/>
        <v>12020</v>
      </c>
      <c r="CQ181" s="15">
        <v>39261</v>
      </c>
      <c r="CR181" s="16">
        <v>4282</v>
      </c>
    </row>
    <row r="182" spans="1:96">
      <c r="A182" s="2">
        <v>43840</v>
      </c>
      <c r="B182" s="2">
        <v>43840</v>
      </c>
      <c r="C182">
        <v>-10023.75</v>
      </c>
      <c r="D182">
        <v>0</v>
      </c>
      <c r="E182">
        <v>-10023.75</v>
      </c>
      <c r="J182" s="3">
        <f t="shared" si="161"/>
        <v>-10023.75</v>
      </c>
      <c r="L182" s="3">
        <f t="shared" si="156"/>
        <v>39908553.770000003</v>
      </c>
      <c r="M182" s="4">
        <f t="shared" si="162"/>
        <v>-2.5110488957122537E-4</v>
      </c>
      <c r="N182" s="4">
        <f t="shared" si="163"/>
        <v>-3.34125E-4</v>
      </c>
      <c r="O182" s="4"/>
      <c r="P182" s="3">
        <f t="shared" si="164"/>
        <v>-10023.75</v>
      </c>
      <c r="Q182" s="3">
        <f t="shared" si="160"/>
        <v>39918577.520000003</v>
      </c>
      <c r="R182" s="6">
        <f t="shared" si="165"/>
        <v>-2.5110488957122537E-4</v>
      </c>
      <c r="S182" s="6">
        <f t="shared" si="166"/>
        <v>-2.5110488957122537E-4</v>
      </c>
      <c r="T182" s="6"/>
      <c r="U182" s="6"/>
      <c r="V182" s="3">
        <f t="shared" si="157"/>
        <v>66343.953829866572</v>
      </c>
      <c r="W182" s="7">
        <f t="shared" si="117"/>
        <v>40.899999999999636</v>
      </c>
      <c r="X182" s="7">
        <f t="shared" si="120"/>
        <v>12256.8</v>
      </c>
      <c r="Y182" s="3">
        <f t="shared" si="121"/>
        <v>31392275.381620772</v>
      </c>
      <c r="Z182" s="3">
        <f t="shared" si="118"/>
        <v>71300829.151620775</v>
      </c>
      <c r="AA182" s="2">
        <f t="shared" si="122"/>
        <v>43840</v>
      </c>
      <c r="AB182" s="7">
        <f t="shared" si="123"/>
        <v>133.02851256666668</v>
      </c>
      <c r="AC182" s="7">
        <f t="shared" si="124"/>
        <v>104.64091793873591</v>
      </c>
      <c r="AD182" s="7">
        <f t="shared" si="125"/>
        <v>118.83471525270129</v>
      </c>
      <c r="AE182" s="7"/>
      <c r="AF182" s="7">
        <f t="shared" si="158"/>
        <v>56320.203829866572</v>
      </c>
      <c r="AG182" s="3">
        <f t="shared" si="126"/>
        <v>40790328.178359792</v>
      </c>
      <c r="AH182" s="7"/>
      <c r="AI182" s="7"/>
      <c r="AJ182" s="7"/>
      <c r="AK182" s="7"/>
      <c r="AL182" s="3">
        <f t="shared" si="127"/>
        <v>51769033.214331016</v>
      </c>
      <c r="AM182" s="3">
        <f t="shared" si="128"/>
        <v>19881774.408359785</v>
      </c>
      <c r="AN182" s="3">
        <f t="shared" si="129"/>
        <v>19978705.035971362</v>
      </c>
      <c r="AO182" s="3">
        <f t="shared" si="130"/>
        <v>9908553.7699999977</v>
      </c>
      <c r="AP182" s="3">
        <f t="shared" si="131"/>
        <v>39908553.770000003</v>
      </c>
      <c r="AQ182" s="7"/>
      <c r="AR182" s="40">
        <f t="shared" si="159"/>
        <v>66343.953829866572</v>
      </c>
      <c r="AS182" s="5">
        <f t="shared" si="119"/>
        <v>-10023.75</v>
      </c>
      <c r="AT182" s="5">
        <f t="shared" si="132"/>
        <v>5467.625899280576</v>
      </c>
      <c r="AU182" s="5">
        <f t="shared" si="133"/>
        <v>61787.829729147146</v>
      </c>
      <c r="AV182" s="5">
        <f t="shared" si="134"/>
        <v>11769033.214331016</v>
      </c>
      <c r="AW182" s="3"/>
      <c r="AX182" s="4">
        <f t="shared" si="135"/>
        <v>1.1949549675208035E-3</v>
      </c>
      <c r="AY182" s="4">
        <f t="shared" si="136"/>
        <v>3.348095514861751E-3</v>
      </c>
      <c r="AZ182" s="4">
        <f t="shared" si="137"/>
        <v>2.7374760470845694E-4</v>
      </c>
      <c r="BA182" s="4">
        <f t="shared" si="138"/>
        <v>-2.5110488957122537E-4</v>
      </c>
      <c r="BB182" s="3"/>
      <c r="BC182" s="2">
        <f t="shared" si="139"/>
        <v>43840</v>
      </c>
      <c r="BD182" s="22">
        <f t="shared" si="140"/>
        <v>129.42258303582753</v>
      </c>
      <c r="BE182" s="22">
        <f t="shared" si="141"/>
        <v>104.64091793873571</v>
      </c>
      <c r="BF182" s="22">
        <f t="shared" si="142"/>
        <v>105.15107913669138</v>
      </c>
      <c r="BG182" s="22">
        <f t="shared" si="143"/>
        <v>133.02851256666668</v>
      </c>
      <c r="BH182" s="22"/>
      <c r="BI182" s="3">
        <f t="shared" si="144"/>
        <v>51769033.214331016</v>
      </c>
      <c r="BJ182" s="3">
        <f t="shared" si="145"/>
        <v>19922975.787999853</v>
      </c>
      <c r="BK182" s="3">
        <f t="shared" si="146"/>
        <v>19978705.035971362</v>
      </c>
      <c r="BL182" s="3">
        <f t="shared" si="147"/>
        <v>39918577.520000003</v>
      </c>
      <c r="BM182" s="22"/>
      <c r="BN182" s="3">
        <f t="shared" si="148"/>
        <v>0</v>
      </c>
      <c r="BO182" s="3">
        <f t="shared" si="149"/>
        <v>-41201.379640066501</v>
      </c>
      <c r="BP182" s="3">
        <f t="shared" si="150"/>
        <v>0</v>
      </c>
      <c r="BQ182" s="3">
        <f t="shared" si="151"/>
        <v>-10023.75</v>
      </c>
      <c r="BR182" s="3"/>
      <c r="BS182" s="22">
        <f t="shared" si="152"/>
        <v>0</v>
      </c>
      <c r="BT182" s="22">
        <f t="shared" si="153"/>
        <v>-0.20680334142092974</v>
      </c>
      <c r="BU182" s="22">
        <f t="shared" si="154"/>
        <v>0</v>
      </c>
      <c r="BV182" s="22">
        <f t="shared" si="155"/>
        <v>-2.5110488957122538E-2</v>
      </c>
      <c r="BW182" s="3"/>
      <c r="BX182" s="7"/>
      <c r="BY182" t="str">
        <f t="shared" si="109"/>
        <v>12020</v>
      </c>
      <c r="CQ182" s="15">
        <v>39262</v>
      </c>
      <c r="CR182" s="16">
        <v>4318.3</v>
      </c>
    </row>
    <row r="183" spans="1:96">
      <c r="A183" s="2">
        <v>43843</v>
      </c>
      <c r="B183" s="2">
        <v>43843</v>
      </c>
      <c r="C183">
        <v>36362</v>
      </c>
      <c r="D183">
        <v>0</v>
      </c>
      <c r="E183">
        <v>36362</v>
      </c>
      <c r="J183" s="3">
        <f t="shared" si="161"/>
        <v>36362</v>
      </c>
      <c r="L183" s="3">
        <f t="shared" si="156"/>
        <v>39944915.770000003</v>
      </c>
      <c r="M183" s="4">
        <f t="shared" si="162"/>
        <v>9.1113299192851203E-4</v>
      </c>
      <c r="N183" s="4">
        <f t="shared" si="163"/>
        <v>1.2120666666666667E-3</v>
      </c>
      <c r="O183" s="4"/>
      <c r="P183" s="3">
        <f t="shared" si="164"/>
        <v>0</v>
      </c>
      <c r="Q183" s="3">
        <f t="shared" si="160"/>
        <v>39944915.770000003</v>
      </c>
      <c r="R183" s="6">
        <f t="shared" si="165"/>
        <v>0</v>
      </c>
      <c r="S183" s="6">
        <f t="shared" si="166"/>
        <v>0</v>
      </c>
      <c r="T183" s="6"/>
      <c r="U183" s="6"/>
      <c r="V183" s="3">
        <f t="shared" si="157"/>
        <v>118007.88853601065</v>
      </c>
      <c r="W183" s="7">
        <f t="shared" si="117"/>
        <v>72.75</v>
      </c>
      <c r="X183" s="7">
        <f t="shared" si="120"/>
        <v>12329.55</v>
      </c>
      <c r="Y183" s="3">
        <f t="shared" si="121"/>
        <v>31578603.626677632</v>
      </c>
      <c r="Z183" s="3">
        <f t="shared" si="118"/>
        <v>71523519.396677643</v>
      </c>
      <c r="AA183" s="2">
        <f t="shared" si="122"/>
        <v>43843</v>
      </c>
      <c r="AB183" s="7">
        <f t="shared" si="123"/>
        <v>133.14971923333334</v>
      </c>
      <c r="AC183" s="7">
        <f t="shared" si="124"/>
        <v>105.26201208892545</v>
      </c>
      <c r="AD183" s="7">
        <f t="shared" si="125"/>
        <v>119.20586566112941</v>
      </c>
      <c r="AE183" s="7"/>
      <c r="AF183" s="7">
        <f t="shared" si="158"/>
        <v>154369.88853601064</v>
      </c>
      <c r="AG183" s="3">
        <f t="shared" si="126"/>
        <v>40944698.066895805</v>
      </c>
      <c r="AH183" s="7"/>
      <c r="AI183" s="7"/>
      <c r="AJ183" s="7"/>
      <c r="AK183" s="7"/>
      <c r="AL183" s="3">
        <f t="shared" si="127"/>
        <v>51928870.728766307</v>
      </c>
      <c r="AM183" s="3">
        <f t="shared" si="128"/>
        <v>19999782.296895795</v>
      </c>
      <c r="AN183" s="3">
        <f t="shared" si="129"/>
        <v>19984172.661870643</v>
      </c>
      <c r="AO183" s="3">
        <f t="shared" si="130"/>
        <v>9944915.7699999977</v>
      </c>
      <c r="AP183" s="3">
        <f t="shared" si="131"/>
        <v>39944915.770000003</v>
      </c>
      <c r="AQ183" s="7"/>
      <c r="AR183" s="40">
        <f t="shared" si="159"/>
        <v>118007.88853601065</v>
      </c>
      <c r="AS183" s="5">
        <f t="shared" si="119"/>
        <v>36362</v>
      </c>
      <c r="AT183" s="5">
        <f t="shared" si="132"/>
        <v>5467.625899280576</v>
      </c>
      <c r="AU183" s="5">
        <f t="shared" si="133"/>
        <v>159837.5144352912</v>
      </c>
      <c r="AV183" s="5">
        <f t="shared" si="134"/>
        <v>11928870.728766307</v>
      </c>
      <c r="AW183" s="3"/>
      <c r="AX183" s="4">
        <f t="shared" si="135"/>
        <v>3.0875120609948734E-3</v>
      </c>
      <c r="AY183" s="4">
        <f t="shared" si="136"/>
        <v>5.9354807127472136E-3</v>
      </c>
      <c r="AZ183" s="4">
        <f t="shared" si="137"/>
        <v>2.7367268746578903E-4</v>
      </c>
      <c r="BA183" s="4">
        <f t="shared" si="138"/>
        <v>9.1113299192851203E-4</v>
      </c>
      <c r="BB183" s="3"/>
      <c r="BC183" s="2">
        <f t="shared" si="139"/>
        <v>43843</v>
      </c>
      <c r="BD183" s="22">
        <f t="shared" si="140"/>
        <v>129.82217682191578</v>
      </c>
      <c r="BE183" s="22">
        <f t="shared" si="141"/>
        <v>105.26201208892523</v>
      </c>
      <c r="BF183" s="22">
        <f t="shared" si="142"/>
        <v>105.17985611510865</v>
      </c>
      <c r="BG183" s="22">
        <f t="shared" si="143"/>
        <v>133.14971923333334</v>
      </c>
      <c r="BH183" s="22"/>
      <c r="BI183" s="3">
        <f t="shared" si="144"/>
        <v>51928870.728766307</v>
      </c>
      <c r="BJ183" s="3">
        <f t="shared" si="145"/>
        <v>19999782.296895795</v>
      </c>
      <c r="BK183" s="3">
        <f t="shared" si="146"/>
        <v>19984172.661870643</v>
      </c>
      <c r="BL183" s="3">
        <f t="shared" si="147"/>
        <v>39944915.770000003</v>
      </c>
      <c r="BM183" s="22"/>
      <c r="BN183" s="3">
        <f t="shared" si="148"/>
        <v>0</v>
      </c>
      <c r="BO183" s="3">
        <f t="shared" si="149"/>
        <v>0</v>
      </c>
      <c r="BP183" s="3">
        <f t="shared" si="150"/>
        <v>0</v>
      </c>
      <c r="BQ183" s="3">
        <f t="shared" si="151"/>
        <v>0</v>
      </c>
      <c r="BR183" s="3"/>
      <c r="BS183" s="22">
        <f t="shared" si="152"/>
        <v>0</v>
      </c>
      <c r="BT183" s="22">
        <f t="shared" si="153"/>
        <v>0</v>
      </c>
      <c r="BU183" s="22">
        <f t="shared" si="154"/>
        <v>0</v>
      </c>
      <c r="BV183" s="22">
        <f t="shared" si="155"/>
        <v>0</v>
      </c>
      <c r="BW183" s="3"/>
      <c r="BX183" s="7"/>
      <c r="BY183" t="str">
        <f t="shared" si="109"/>
        <v>12020</v>
      </c>
      <c r="CQ183" s="15">
        <v>39263</v>
      </c>
      <c r="CR183" s="16">
        <v>4318.3</v>
      </c>
    </row>
    <row r="184" spans="1:96">
      <c r="A184" s="2">
        <v>43845</v>
      </c>
      <c r="B184" s="2">
        <v>43845</v>
      </c>
      <c r="C184">
        <v>-196160</v>
      </c>
      <c r="D184">
        <v>0</v>
      </c>
      <c r="E184">
        <v>-196160</v>
      </c>
      <c r="J184" s="3">
        <f t="shared" si="161"/>
        <v>-196160</v>
      </c>
      <c r="L184" s="3">
        <f t="shared" si="156"/>
        <v>39748755.770000003</v>
      </c>
      <c r="M184" s="4">
        <f t="shared" si="162"/>
        <v>-4.9107626394676957E-3</v>
      </c>
      <c r="N184" s="4">
        <f t="shared" si="163"/>
        <v>-6.5386666666666666E-3</v>
      </c>
      <c r="O184" s="4"/>
      <c r="P184" s="3">
        <f t="shared" si="164"/>
        <v>-196160</v>
      </c>
      <c r="Q184" s="3">
        <f t="shared" si="160"/>
        <v>39944915.770000003</v>
      </c>
      <c r="R184" s="6">
        <f t="shared" si="165"/>
        <v>-4.9107626394676957E-3</v>
      </c>
      <c r="S184" s="6">
        <f t="shared" si="166"/>
        <v>-4.9107626394676957E-3</v>
      </c>
      <c r="T184" s="6"/>
      <c r="U184" s="6"/>
      <c r="V184" s="3">
        <f t="shared" si="157"/>
        <v>22303.89645869617</v>
      </c>
      <c r="W184" s="7">
        <f t="shared" si="117"/>
        <v>13.75</v>
      </c>
      <c r="X184" s="7">
        <f t="shared" si="120"/>
        <v>12343.3</v>
      </c>
      <c r="Y184" s="3">
        <f t="shared" si="121"/>
        <v>31613820.305296626</v>
      </c>
      <c r="Z184" s="3">
        <f t="shared" si="118"/>
        <v>71362576.075296625</v>
      </c>
      <c r="AA184" s="2">
        <f t="shared" si="122"/>
        <v>43845</v>
      </c>
      <c r="AB184" s="7">
        <f t="shared" si="123"/>
        <v>132.49585256666668</v>
      </c>
      <c r="AC184" s="7">
        <f t="shared" si="124"/>
        <v>105.37940101765541</v>
      </c>
      <c r="AD184" s="7">
        <f t="shared" si="125"/>
        <v>118.93762679216104</v>
      </c>
      <c r="AE184" s="7"/>
      <c r="AF184" s="7">
        <f t="shared" si="158"/>
        <v>-173856.10354130383</v>
      </c>
      <c r="AG184" s="3">
        <f t="shared" si="126"/>
        <v>40770841.963354498</v>
      </c>
      <c r="AH184" s="7"/>
      <c r="AI184" s="7"/>
      <c r="AJ184" s="7"/>
      <c r="AK184" s="7"/>
      <c r="AL184" s="3">
        <f t="shared" si="127"/>
        <v>51760482.251124285</v>
      </c>
      <c r="AM184" s="3">
        <f t="shared" si="128"/>
        <v>20022086.193354491</v>
      </c>
      <c r="AN184" s="3">
        <f t="shared" si="129"/>
        <v>19989640.287769925</v>
      </c>
      <c r="AO184" s="3">
        <f t="shared" si="130"/>
        <v>9748755.7699999977</v>
      </c>
      <c r="AP184" s="3">
        <f t="shared" si="131"/>
        <v>39748755.770000003</v>
      </c>
      <c r="AQ184" s="7"/>
      <c r="AR184" s="40">
        <f t="shared" si="159"/>
        <v>22303.89645869617</v>
      </c>
      <c r="AS184" s="5">
        <f t="shared" si="119"/>
        <v>-196160</v>
      </c>
      <c r="AT184" s="5">
        <f t="shared" si="132"/>
        <v>5467.625899280576</v>
      </c>
      <c r="AU184" s="5">
        <f t="shared" si="133"/>
        <v>-168388.47764202327</v>
      </c>
      <c r="AV184" s="5">
        <f t="shared" si="134"/>
        <v>11760482.251124283</v>
      </c>
      <c r="AW184" s="3"/>
      <c r="AX184" s="4">
        <f t="shared" si="135"/>
        <v>-3.2426755151589203E-3</v>
      </c>
      <c r="AY184" s="4">
        <f t="shared" si="136"/>
        <v>1.1152069621356829E-3</v>
      </c>
      <c r="AZ184" s="4">
        <f t="shared" si="137"/>
        <v>2.7359781121750836E-4</v>
      </c>
      <c r="BA184" s="4">
        <f t="shared" si="138"/>
        <v>-4.9107626394676957E-3</v>
      </c>
      <c r="BB184" s="3"/>
      <c r="BC184" s="2">
        <f t="shared" si="139"/>
        <v>43845</v>
      </c>
      <c r="BD184" s="22">
        <f t="shared" si="140"/>
        <v>129.40120562781073</v>
      </c>
      <c r="BE184" s="22">
        <f t="shared" si="141"/>
        <v>105.37940101765521</v>
      </c>
      <c r="BF184" s="22">
        <f t="shared" si="142"/>
        <v>105.20863309352593</v>
      </c>
      <c r="BG184" s="22">
        <f t="shared" si="143"/>
        <v>132.49585256666668</v>
      </c>
      <c r="BH184" s="22"/>
      <c r="BI184" s="3">
        <f t="shared" si="144"/>
        <v>51928870.728766307</v>
      </c>
      <c r="BJ184" s="3">
        <f t="shared" si="145"/>
        <v>20022086.193354491</v>
      </c>
      <c r="BK184" s="3">
        <f t="shared" si="146"/>
        <v>19989640.287769925</v>
      </c>
      <c r="BL184" s="3">
        <f t="shared" si="147"/>
        <v>39944915.770000003</v>
      </c>
      <c r="BM184" s="22"/>
      <c r="BN184" s="3">
        <f t="shared" si="148"/>
        <v>-168388.47764202327</v>
      </c>
      <c r="BO184" s="3">
        <f t="shared" si="149"/>
        <v>0</v>
      </c>
      <c r="BP184" s="3">
        <f t="shared" si="150"/>
        <v>0</v>
      </c>
      <c r="BQ184" s="3">
        <f t="shared" si="151"/>
        <v>-196160</v>
      </c>
      <c r="BR184" s="3"/>
      <c r="BS184" s="22">
        <f t="shared" si="152"/>
        <v>-0.32426755151589204</v>
      </c>
      <c r="BT184" s="22">
        <f t="shared" si="153"/>
        <v>0</v>
      </c>
      <c r="BU184" s="22">
        <f t="shared" si="154"/>
        <v>0</v>
      </c>
      <c r="BV184" s="22">
        <f t="shared" si="155"/>
        <v>-0.49107626394676956</v>
      </c>
      <c r="BW184" s="3"/>
      <c r="BX184" s="7"/>
      <c r="BY184" t="str">
        <f t="shared" si="109"/>
        <v>12020</v>
      </c>
      <c r="CQ184" s="15">
        <v>39264</v>
      </c>
      <c r="CR184" s="16">
        <v>4318.3</v>
      </c>
    </row>
    <row r="185" spans="1:96">
      <c r="A185" s="2">
        <v>43846</v>
      </c>
      <c r="B185" s="2">
        <v>43846</v>
      </c>
      <c r="C185">
        <v>648510</v>
      </c>
      <c r="D185">
        <v>0</v>
      </c>
      <c r="E185">
        <v>648510</v>
      </c>
      <c r="J185" s="3">
        <f t="shared" si="161"/>
        <v>648510</v>
      </c>
      <c r="L185" s="3">
        <f t="shared" si="156"/>
        <v>40397265.770000003</v>
      </c>
      <c r="M185" s="4">
        <f t="shared" si="162"/>
        <v>1.6315227670332683E-2</v>
      </c>
      <c r="N185" s="4">
        <f t="shared" si="163"/>
        <v>2.1617000000000001E-2</v>
      </c>
      <c r="O185" s="4"/>
      <c r="P185" s="3">
        <f t="shared" si="164"/>
        <v>0</v>
      </c>
      <c r="Q185" s="3">
        <f t="shared" si="160"/>
        <v>40397265.770000003</v>
      </c>
      <c r="R185" s="6">
        <f t="shared" si="165"/>
        <v>0</v>
      </c>
      <c r="S185" s="6">
        <f t="shared" si="166"/>
        <v>0</v>
      </c>
      <c r="T185" s="6"/>
      <c r="U185" s="6"/>
      <c r="V185" s="3">
        <f t="shared" si="157"/>
        <v>19789.639039717054</v>
      </c>
      <c r="W185" s="7">
        <f t="shared" si="117"/>
        <v>12.200000000000728</v>
      </c>
      <c r="X185" s="7">
        <f t="shared" si="120"/>
        <v>12355.5</v>
      </c>
      <c r="Y185" s="3">
        <f t="shared" si="121"/>
        <v>31645067.103780389</v>
      </c>
      <c r="Z185" s="3">
        <f t="shared" si="118"/>
        <v>72042332.8737804</v>
      </c>
      <c r="AA185" s="2">
        <f t="shared" si="122"/>
        <v>43846</v>
      </c>
      <c r="AB185" s="7">
        <f t="shared" si="123"/>
        <v>134.65755256666668</v>
      </c>
      <c r="AC185" s="7">
        <f t="shared" si="124"/>
        <v>105.48355701260131</v>
      </c>
      <c r="AD185" s="7">
        <f t="shared" si="125"/>
        <v>120.070554789634</v>
      </c>
      <c r="AE185" s="7"/>
      <c r="AF185" s="7">
        <f t="shared" si="158"/>
        <v>668299.63903971703</v>
      </c>
      <c r="AG185" s="3">
        <f t="shared" si="126"/>
        <v>41439141.602394216</v>
      </c>
      <c r="AH185" s="7"/>
      <c r="AI185" s="7"/>
      <c r="AJ185" s="7"/>
      <c r="AK185" s="7"/>
      <c r="AL185" s="3">
        <f t="shared" si="127"/>
        <v>52434249.51606328</v>
      </c>
      <c r="AM185" s="3">
        <f t="shared" si="128"/>
        <v>20041875.832394209</v>
      </c>
      <c r="AN185" s="3">
        <f t="shared" si="129"/>
        <v>19995107.913669206</v>
      </c>
      <c r="AO185" s="3">
        <f t="shared" si="130"/>
        <v>10397265.769999998</v>
      </c>
      <c r="AP185" s="3">
        <f t="shared" si="131"/>
        <v>40397265.770000003</v>
      </c>
      <c r="AQ185" s="7"/>
      <c r="AR185" s="40">
        <f t="shared" si="159"/>
        <v>19789.639039717054</v>
      </c>
      <c r="AS185" s="5">
        <f t="shared" si="119"/>
        <v>648510</v>
      </c>
      <c r="AT185" s="5">
        <f t="shared" si="132"/>
        <v>5467.625899280576</v>
      </c>
      <c r="AU185" s="5">
        <f t="shared" si="133"/>
        <v>673767.26493899757</v>
      </c>
      <c r="AV185" s="5">
        <f t="shared" si="134"/>
        <v>12434249.51606328</v>
      </c>
      <c r="AW185" s="3"/>
      <c r="AX185" s="4">
        <f t="shared" si="135"/>
        <v>1.3017020623380353E-2</v>
      </c>
      <c r="AY185" s="4">
        <f t="shared" si="136"/>
        <v>9.8839046284224935E-4</v>
      </c>
      <c r="AZ185" s="4">
        <f t="shared" si="137"/>
        <v>2.7352297592997621E-4</v>
      </c>
      <c r="BA185" s="4">
        <f t="shared" si="138"/>
        <v>1.6315227670332683E-2</v>
      </c>
      <c r="BB185" s="3"/>
      <c r="BC185" s="2">
        <f t="shared" si="139"/>
        <v>43846</v>
      </c>
      <c r="BD185" s="22">
        <f t="shared" si="140"/>
        <v>131.08562379015819</v>
      </c>
      <c r="BE185" s="22">
        <f t="shared" si="141"/>
        <v>105.4835570126011</v>
      </c>
      <c r="BF185" s="22">
        <f t="shared" si="142"/>
        <v>105.23741007194319</v>
      </c>
      <c r="BG185" s="22">
        <f t="shared" si="143"/>
        <v>134.65755256666668</v>
      </c>
      <c r="BH185" s="22"/>
      <c r="BI185" s="3">
        <f t="shared" si="144"/>
        <v>52434249.51606328</v>
      </c>
      <c r="BJ185" s="3">
        <f t="shared" si="145"/>
        <v>20041875.832394209</v>
      </c>
      <c r="BK185" s="3">
        <f t="shared" si="146"/>
        <v>19995107.913669206</v>
      </c>
      <c r="BL185" s="3">
        <f t="shared" si="147"/>
        <v>40397265.770000003</v>
      </c>
      <c r="BM185" s="22"/>
      <c r="BN185" s="3">
        <f t="shared" si="148"/>
        <v>0</v>
      </c>
      <c r="BO185" s="3">
        <f t="shared" si="149"/>
        <v>0</v>
      </c>
      <c r="BP185" s="3">
        <f t="shared" si="150"/>
        <v>0</v>
      </c>
      <c r="BQ185" s="3">
        <f t="shared" si="151"/>
        <v>0</v>
      </c>
      <c r="BR185" s="3"/>
      <c r="BS185" s="22">
        <f t="shared" si="152"/>
        <v>0</v>
      </c>
      <c r="BT185" s="22">
        <f t="shared" si="153"/>
        <v>0</v>
      </c>
      <c r="BU185" s="22">
        <f t="shared" si="154"/>
        <v>0</v>
      </c>
      <c r="BV185" s="22">
        <f t="shared" si="155"/>
        <v>0</v>
      </c>
      <c r="BW185" s="3"/>
      <c r="BX185" s="7"/>
      <c r="BY185" t="str">
        <f t="shared" si="109"/>
        <v>12020</v>
      </c>
      <c r="CQ185" s="15">
        <v>39265</v>
      </c>
      <c r="CR185" s="16">
        <v>4313.75</v>
      </c>
    </row>
    <row r="186" spans="1:96">
      <c r="A186" s="2">
        <v>43847</v>
      </c>
      <c r="B186" s="2">
        <v>43847</v>
      </c>
      <c r="C186">
        <v>3854.75</v>
      </c>
      <c r="D186">
        <v>0</v>
      </c>
      <c r="E186">
        <v>3854.75</v>
      </c>
      <c r="J186" s="3">
        <f t="shared" si="161"/>
        <v>3854.75</v>
      </c>
      <c r="L186" s="3">
        <f t="shared" si="156"/>
        <v>40401120.520000003</v>
      </c>
      <c r="M186" s="4">
        <f t="shared" si="162"/>
        <v>9.5421061958669281E-5</v>
      </c>
      <c r="N186" s="4">
        <f t="shared" si="163"/>
        <v>1.2849166666666667E-4</v>
      </c>
      <c r="O186" s="4"/>
      <c r="P186" s="3">
        <f t="shared" si="164"/>
        <v>0</v>
      </c>
      <c r="Q186" s="3">
        <f t="shared" si="160"/>
        <v>40401120.520000003</v>
      </c>
      <c r="R186" s="6">
        <f t="shared" si="165"/>
        <v>0</v>
      </c>
      <c r="S186" s="6">
        <f t="shared" si="166"/>
        <v>0</v>
      </c>
      <c r="T186" s="6"/>
      <c r="U186" s="6"/>
      <c r="V186" s="3">
        <f t="shared" si="157"/>
        <v>-5109.6199159916232</v>
      </c>
      <c r="W186" s="7">
        <f t="shared" si="117"/>
        <v>-3.1499999999996362</v>
      </c>
      <c r="X186" s="7">
        <f t="shared" si="120"/>
        <v>12352.35</v>
      </c>
      <c r="Y186" s="3">
        <f t="shared" si="121"/>
        <v>31636999.282860402</v>
      </c>
      <c r="Z186" s="3">
        <f t="shared" si="118"/>
        <v>72038119.802860409</v>
      </c>
      <c r="AA186" s="2">
        <f t="shared" si="122"/>
        <v>43847</v>
      </c>
      <c r="AB186" s="7">
        <f t="shared" si="123"/>
        <v>134.67040173333334</v>
      </c>
      <c r="AC186" s="7">
        <f t="shared" si="124"/>
        <v>105.45666427620135</v>
      </c>
      <c r="AD186" s="7">
        <f t="shared" si="125"/>
        <v>120.06353300476735</v>
      </c>
      <c r="AE186" s="7"/>
      <c r="AF186" s="7">
        <f t="shared" si="158"/>
        <v>-1254.8699159916232</v>
      </c>
      <c r="AG186" s="3">
        <f t="shared" si="126"/>
        <v>41437886.732478224</v>
      </c>
      <c r="AH186" s="7"/>
      <c r="AI186" s="7"/>
      <c r="AJ186" s="7"/>
      <c r="AK186" s="7"/>
      <c r="AL186" s="3">
        <f t="shared" si="127"/>
        <v>52438462.272046566</v>
      </c>
      <c r="AM186" s="3">
        <f t="shared" si="128"/>
        <v>20036766.212478217</v>
      </c>
      <c r="AN186" s="3">
        <f t="shared" si="129"/>
        <v>20000575.539568488</v>
      </c>
      <c r="AO186" s="3">
        <f t="shared" si="130"/>
        <v>10401120.519999998</v>
      </c>
      <c r="AP186" s="3">
        <f t="shared" si="131"/>
        <v>40401120.520000003</v>
      </c>
      <c r="AQ186" s="7"/>
      <c r="AR186" s="40">
        <f t="shared" si="159"/>
        <v>-5109.6199159916232</v>
      </c>
      <c r="AS186" s="5">
        <f t="shared" si="119"/>
        <v>3854.75</v>
      </c>
      <c r="AT186" s="5">
        <f t="shared" si="132"/>
        <v>5467.625899280576</v>
      </c>
      <c r="AU186" s="5">
        <f t="shared" si="133"/>
        <v>4212.7559832889528</v>
      </c>
      <c r="AV186" s="5">
        <f t="shared" si="134"/>
        <v>12438462.27204657</v>
      </c>
      <c r="AW186" s="3"/>
      <c r="AX186" s="4">
        <f t="shared" si="135"/>
        <v>8.0343592635923422E-5</v>
      </c>
      <c r="AY186" s="4">
        <f t="shared" si="136"/>
        <v>-2.549471895107149E-4</v>
      </c>
      <c r="AZ186" s="4">
        <f t="shared" si="137"/>
        <v>2.7344818156959066E-4</v>
      </c>
      <c r="BA186" s="4">
        <f t="shared" si="138"/>
        <v>9.5421061958669281E-5</v>
      </c>
      <c r="BB186" s="3"/>
      <c r="BC186" s="2">
        <f t="shared" si="139"/>
        <v>43847</v>
      </c>
      <c r="BD186" s="22">
        <f t="shared" si="140"/>
        <v>131.0961556801164</v>
      </c>
      <c r="BE186" s="22">
        <f t="shared" si="141"/>
        <v>105.45666427620115</v>
      </c>
      <c r="BF186" s="22">
        <f t="shared" si="142"/>
        <v>105.26618705036046</v>
      </c>
      <c r="BG186" s="22">
        <f t="shared" si="143"/>
        <v>134.67040173333334</v>
      </c>
      <c r="BH186" s="22"/>
      <c r="BI186" s="3">
        <f t="shared" si="144"/>
        <v>52438462.272046566</v>
      </c>
      <c r="BJ186" s="3">
        <f t="shared" si="145"/>
        <v>20041875.832394209</v>
      </c>
      <c r="BK186" s="3">
        <f t="shared" si="146"/>
        <v>20000575.539568488</v>
      </c>
      <c r="BL186" s="3">
        <f t="shared" si="147"/>
        <v>40401120.520000003</v>
      </c>
      <c r="BM186" s="22"/>
      <c r="BN186" s="3">
        <f t="shared" si="148"/>
        <v>0</v>
      </c>
      <c r="BO186" s="3">
        <f t="shared" si="149"/>
        <v>-5109.6199159916232</v>
      </c>
      <c r="BP186" s="3">
        <f t="shared" si="150"/>
        <v>0</v>
      </c>
      <c r="BQ186" s="3">
        <f t="shared" si="151"/>
        <v>0</v>
      </c>
      <c r="BR186" s="3"/>
      <c r="BS186" s="22">
        <f t="shared" si="152"/>
        <v>0</v>
      </c>
      <c r="BT186" s="22">
        <f t="shared" si="153"/>
        <v>-2.5494718951071488E-2</v>
      </c>
      <c r="BU186" s="22">
        <f t="shared" si="154"/>
        <v>0</v>
      </c>
      <c r="BV186" s="22">
        <f t="shared" si="155"/>
        <v>0</v>
      </c>
      <c r="BW186" s="3"/>
      <c r="BX186" s="7"/>
      <c r="BY186" t="str">
        <f t="shared" si="109"/>
        <v>12020</v>
      </c>
      <c r="CQ186" s="15">
        <v>39266</v>
      </c>
      <c r="CR186" s="16">
        <v>4357.55</v>
      </c>
    </row>
    <row r="187" spans="1:96">
      <c r="A187" s="2">
        <v>43850</v>
      </c>
      <c r="B187" s="2">
        <v>43850</v>
      </c>
      <c r="C187">
        <v>-474457.5</v>
      </c>
      <c r="D187">
        <v>0</v>
      </c>
      <c r="E187">
        <v>-474457.5</v>
      </c>
      <c r="J187" s="3">
        <f t="shared" si="161"/>
        <v>-474457.5</v>
      </c>
      <c r="L187" s="3">
        <f t="shared" si="156"/>
        <v>39926663.020000003</v>
      </c>
      <c r="M187" s="4">
        <f t="shared" si="162"/>
        <v>-1.1743671806457114E-2</v>
      </c>
      <c r="N187" s="4">
        <f t="shared" si="163"/>
        <v>-1.5815249999999999E-2</v>
      </c>
      <c r="O187" s="4"/>
      <c r="P187" s="3">
        <f t="shared" si="164"/>
        <v>-474457.5</v>
      </c>
      <c r="Q187" s="3">
        <f t="shared" si="160"/>
        <v>40401120.520000003</v>
      </c>
      <c r="R187" s="6">
        <f t="shared" si="165"/>
        <v>-1.1743671806457114E-2</v>
      </c>
      <c r="S187" s="6">
        <f t="shared" si="166"/>
        <v>-1.1743671806457114E-2</v>
      </c>
      <c r="T187" s="6"/>
      <c r="U187" s="6"/>
      <c r="V187" s="3">
        <f t="shared" si="157"/>
        <v>-207304.57944882874</v>
      </c>
      <c r="W187" s="7">
        <f t="shared" si="117"/>
        <v>-127.80000000000109</v>
      </c>
      <c r="X187" s="7">
        <f t="shared" si="120"/>
        <v>12224.55</v>
      </c>
      <c r="Y187" s="3">
        <f t="shared" si="121"/>
        <v>31309676.262678038</v>
      </c>
      <c r="Z187" s="3">
        <f t="shared" si="118"/>
        <v>71236339.282678038</v>
      </c>
      <c r="AA187" s="2">
        <f t="shared" si="122"/>
        <v>43850</v>
      </c>
      <c r="AB187" s="7">
        <f t="shared" si="123"/>
        <v>133.08887673333334</v>
      </c>
      <c r="AC187" s="7">
        <f t="shared" si="124"/>
        <v>104.36558754226013</v>
      </c>
      <c r="AD187" s="7">
        <f t="shared" si="125"/>
        <v>118.72723213779672</v>
      </c>
      <c r="AE187" s="7"/>
      <c r="AF187" s="7">
        <f t="shared" si="158"/>
        <v>-681762.07944882871</v>
      </c>
      <c r="AG187" s="3">
        <f t="shared" si="126"/>
        <v>40756124.653029397</v>
      </c>
      <c r="AH187" s="7"/>
      <c r="AI187" s="7"/>
      <c r="AJ187" s="7"/>
      <c r="AK187" s="7"/>
      <c r="AL187" s="3">
        <f t="shared" si="127"/>
        <v>51762167.818497017</v>
      </c>
      <c r="AM187" s="3">
        <f t="shared" si="128"/>
        <v>19829461.633029386</v>
      </c>
      <c r="AN187" s="3">
        <f t="shared" si="129"/>
        <v>20006043.165467769</v>
      </c>
      <c r="AO187" s="3">
        <f t="shared" si="130"/>
        <v>9926663.0199999977</v>
      </c>
      <c r="AP187" s="3">
        <f t="shared" si="131"/>
        <v>39926663.020000003</v>
      </c>
      <c r="AQ187" s="7"/>
      <c r="AR187" s="40">
        <f t="shared" si="159"/>
        <v>-207304.57944882874</v>
      </c>
      <c r="AS187" s="5">
        <f t="shared" si="119"/>
        <v>-474457.5</v>
      </c>
      <c r="AT187" s="5">
        <f t="shared" si="132"/>
        <v>5467.625899280576</v>
      </c>
      <c r="AU187" s="5">
        <f t="shared" si="133"/>
        <v>-676294.45354954817</v>
      </c>
      <c r="AV187" s="5">
        <f t="shared" si="134"/>
        <v>11762167.818497021</v>
      </c>
      <c r="AW187" s="3"/>
      <c r="AX187" s="4">
        <f t="shared" si="135"/>
        <v>-1.2896916199429845E-2</v>
      </c>
      <c r="AY187" s="4">
        <f t="shared" si="136"/>
        <v>-1.0346209425736897E-2</v>
      </c>
      <c r="AZ187" s="4">
        <f t="shared" si="137"/>
        <v>2.733734281027865E-4</v>
      </c>
      <c r="BA187" s="4">
        <f t="shared" si="138"/>
        <v>-1.1743671806457114E-2</v>
      </c>
      <c r="BB187" s="3"/>
      <c r="BC187" s="2">
        <f t="shared" si="139"/>
        <v>43850</v>
      </c>
      <c r="BD187" s="22">
        <f t="shared" si="140"/>
        <v>129.40541954624254</v>
      </c>
      <c r="BE187" s="22">
        <f t="shared" si="141"/>
        <v>104.36558754225993</v>
      </c>
      <c r="BF187" s="22">
        <f t="shared" si="142"/>
        <v>105.29496402877774</v>
      </c>
      <c r="BG187" s="22">
        <f t="shared" si="143"/>
        <v>133.08887673333334</v>
      </c>
      <c r="BH187" s="22"/>
      <c r="BI187" s="3">
        <f t="shared" si="144"/>
        <v>52438462.272046566</v>
      </c>
      <c r="BJ187" s="3">
        <f t="shared" si="145"/>
        <v>20041875.832394209</v>
      </c>
      <c r="BK187" s="3">
        <f t="shared" si="146"/>
        <v>20006043.165467769</v>
      </c>
      <c r="BL187" s="3">
        <f t="shared" si="147"/>
        <v>40401120.520000003</v>
      </c>
      <c r="BM187" s="22"/>
      <c r="BN187" s="3">
        <f t="shared" si="148"/>
        <v>-676294.45354954817</v>
      </c>
      <c r="BO187" s="3">
        <f t="shared" si="149"/>
        <v>-212414.19936482035</v>
      </c>
      <c r="BP187" s="3">
        <f t="shared" si="150"/>
        <v>0</v>
      </c>
      <c r="BQ187" s="3">
        <f t="shared" si="151"/>
        <v>-474457.5</v>
      </c>
      <c r="BR187" s="3"/>
      <c r="BS187" s="22">
        <f t="shared" si="152"/>
        <v>-1.2896916199429846</v>
      </c>
      <c r="BT187" s="22">
        <f t="shared" si="153"/>
        <v>-1.059851887823243</v>
      </c>
      <c r="BU187" s="22">
        <f t="shared" si="154"/>
        <v>0</v>
      </c>
      <c r="BV187" s="22">
        <f t="shared" si="155"/>
        <v>-1.1743671806457114</v>
      </c>
      <c r="BW187" s="3"/>
      <c r="BX187" s="7"/>
      <c r="BY187" t="str">
        <f t="shared" si="109"/>
        <v>12020</v>
      </c>
      <c r="CQ187" s="15">
        <v>39267</v>
      </c>
      <c r="CR187" s="16">
        <v>4359.3</v>
      </c>
    </row>
    <row r="188" spans="1:96">
      <c r="A188" s="2">
        <v>43851</v>
      </c>
      <c r="B188" s="2">
        <v>43851</v>
      </c>
      <c r="C188">
        <v>382377.75</v>
      </c>
      <c r="D188">
        <v>0</v>
      </c>
      <c r="E188">
        <v>382377.75</v>
      </c>
      <c r="J188" s="3">
        <f t="shared" si="161"/>
        <v>382377.75</v>
      </c>
      <c r="L188" s="3">
        <f t="shared" si="156"/>
        <v>40309040.770000003</v>
      </c>
      <c r="M188" s="4">
        <f t="shared" si="162"/>
        <v>9.5770024609484628E-3</v>
      </c>
      <c r="N188" s="4">
        <f t="shared" si="163"/>
        <v>1.2745925E-2</v>
      </c>
      <c r="O188" s="4"/>
      <c r="P188" s="3">
        <f t="shared" si="164"/>
        <v>-92079.75</v>
      </c>
      <c r="Q188" s="3">
        <f t="shared" si="160"/>
        <v>40401120.520000003</v>
      </c>
      <c r="R188" s="6">
        <f t="shared" si="165"/>
        <v>-2.2791385192996619E-3</v>
      </c>
      <c r="S188" s="6">
        <f t="shared" si="166"/>
        <v>-2.1666693455086507E-3</v>
      </c>
      <c r="T188" s="6"/>
      <c r="U188" s="6"/>
      <c r="V188" s="3">
        <f t="shared" si="157"/>
        <v>-88728.955366593174</v>
      </c>
      <c r="W188" s="7">
        <f t="shared" si="117"/>
        <v>-54.699999999998909</v>
      </c>
      <c r="X188" s="7">
        <f t="shared" si="120"/>
        <v>12169.85</v>
      </c>
      <c r="Y188" s="3">
        <f t="shared" si="121"/>
        <v>31169577.912099205</v>
      </c>
      <c r="Z188" s="3">
        <f t="shared" si="118"/>
        <v>71478618.682099208</v>
      </c>
      <c r="AA188" s="2">
        <f t="shared" si="122"/>
        <v>43851</v>
      </c>
      <c r="AB188" s="7">
        <f t="shared" si="123"/>
        <v>134.36346923333335</v>
      </c>
      <c r="AC188" s="7">
        <f t="shared" si="124"/>
        <v>103.8985930403307</v>
      </c>
      <c r="AD188" s="7">
        <f t="shared" si="125"/>
        <v>119.13103113683201</v>
      </c>
      <c r="AE188" s="7"/>
      <c r="AF188" s="7">
        <f t="shared" si="158"/>
        <v>293648.7946334068</v>
      </c>
      <c r="AG188" s="3">
        <f t="shared" si="126"/>
        <v>41049773.447662801</v>
      </c>
      <c r="AH188" s="7"/>
      <c r="AI188" s="7"/>
      <c r="AJ188" s="7"/>
      <c r="AK188" s="7"/>
      <c r="AL188" s="3">
        <f t="shared" si="127"/>
        <v>52061284.239029706</v>
      </c>
      <c r="AM188" s="3">
        <f t="shared" si="128"/>
        <v>19740732.677662794</v>
      </c>
      <c r="AN188" s="3">
        <f t="shared" si="129"/>
        <v>20011510.79136705</v>
      </c>
      <c r="AO188" s="3">
        <f t="shared" si="130"/>
        <v>10309040.769999998</v>
      </c>
      <c r="AP188" s="3">
        <f t="shared" si="131"/>
        <v>40309040.770000003</v>
      </c>
      <c r="AQ188" s="7"/>
      <c r="AR188" s="40">
        <f t="shared" si="159"/>
        <v>-88728.955366593174</v>
      </c>
      <c r="AS188" s="5">
        <f t="shared" si="119"/>
        <v>382377.75</v>
      </c>
      <c r="AT188" s="5">
        <f t="shared" si="132"/>
        <v>5467.625899280576</v>
      </c>
      <c r="AU188" s="5">
        <f t="shared" si="133"/>
        <v>299116.42053268739</v>
      </c>
      <c r="AV188" s="5">
        <f t="shared" si="134"/>
        <v>12061284.239029707</v>
      </c>
      <c r="AW188" s="3"/>
      <c r="AX188" s="4">
        <f t="shared" si="135"/>
        <v>5.7786687292837695E-3</v>
      </c>
      <c r="AY188" s="4">
        <f t="shared" si="136"/>
        <v>-4.4746023371002568E-3</v>
      </c>
      <c r="AZ188" s="4">
        <f t="shared" si="137"/>
        <v>2.7329871549603525E-4</v>
      </c>
      <c r="BA188" s="4">
        <f t="shared" si="138"/>
        <v>9.5770024609484628E-3</v>
      </c>
      <c r="BB188" s="3"/>
      <c r="BC188" s="2">
        <f t="shared" si="139"/>
        <v>43851</v>
      </c>
      <c r="BD188" s="22">
        <f t="shared" si="140"/>
        <v>130.15321059757426</v>
      </c>
      <c r="BE188" s="22">
        <f t="shared" si="141"/>
        <v>103.8985930403305</v>
      </c>
      <c r="BF188" s="22">
        <f t="shared" si="142"/>
        <v>105.323741007195</v>
      </c>
      <c r="BG188" s="22">
        <f t="shared" si="143"/>
        <v>134.36346923333335</v>
      </c>
      <c r="BH188" s="22"/>
      <c r="BI188" s="3">
        <f t="shared" si="144"/>
        <v>52438462.272046566</v>
      </c>
      <c r="BJ188" s="3">
        <f t="shared" si="145"/>
        <v>20041875.832394209</v>
      </c>
      <c r="BK188" s="3">
        <f t="shared" si="146"/>
        <v>20011510.79136705</v>
      </c>
      <c r="BL188" s="3">
        <f t="shared" si="147"/>
        <v>40401120.520000003</v>
      </c>
      <c r="BM188" s="22"/>
      <c r="BN188" s="3">
        <f t="shared" si="148"/>
        <v>-377178.03301686078</v>
      </c>
      <c r="BO188" s="3">
        <f t="shared" si="149"/>
        <v>-301143.15473141352</v>
      </c>
      <c r="BP188" s="3">
        <f t="shared" si="150"/>
        <v>0</v>
      </c>
      <c r="BQ188" s="3">
        <f t="shared" si="151"/>
        <v>-92079.75</v>
      </c>
      <c r="BR188" s="3"/>
      <c r="BS188" s="22">
        <f t="shared" si="152"/>
        <v>-0.71927744764919155</v>
      </c>
      <c r="BT188" s="22">
        <f t="shared" si="153"/>
        <v>-1.5025697057990348</v>
      </c>
      <c r="BU188" s="22">
        <f t="shared" si="154"/>
        <v>0</v>
      </c>
      <c r="BV188" s="22">
        <f t="shared" si="155"/>
        <v>-0.22791385192996619</v>
      </c>
      <c r="BW188" s="3"/>
      <c r="BX188" s="7"/>
      <c r="BY188" t="str">
        <f t="shared" si="109"/>
        <v>12020</v>
      </c>
      <c r="CQ188" s="15">
        <v>39268</v>
      </c>
      <c r="CR188" s="16">
        <v>4353.95</v>
      </c>
    </row>
    <row r="189" spans="1:96">
      <c r="A189" s="2">
        <v>43852</v>
      </c>
      <c r="B189" s="2">
        <v>43852</v>
      </c>
      <c r="C189">
        <v>444768.36</v>
      </c>
      <c r="D189">
        <v>0</v>
      </c>
      <c r="E189">
        <v>444768.36</v>
      </c>
      <c r="J189" s="3">
        <f t="shared" si="161"/>
        <v>444768.36</v>
      </c>
      <c r="L189" s="3">
        <f t="shared" si="156"/>
        <v>40753809.130000003</v>
      </c>
      <c r="M189" s="4">
        <f t="shared" si="162"/>
        <v>1.1033960409472675E-2</v>
      </c>
      <c r="N189" s="4">
        <f t="shared" si="163"/>
        <v>1.4825612E-2</v>
      </c>
      <c r="O189" s="4"/>
      <c r="P189" s="3">
        <f t="shared" si="164"/>
        <v>0</v>
      </c>
      <c r="Q189" s="3">
        <f t="shared" si="160"/>
        <v>40753809.130000003</v>
      </c>
      <c r="R189" s="6">
        <f t="shared" si="165"/>
        <v>0</v>
      </c>
      <c r="S189" s="6">
        <f t="shared" si="166"/>
        <v>0</v>
      </c>
      <c r="T189" s="6"/>
      <c r="U189" s="6"/>
      <c r="V189" s="3">
        <f t="shared" si="157"/>
        <v>-102111.29324181384</v>
      </c>
      <c r="W189" s="7">
        <f t="shared" si="117"/>
        <v>-62.950000000000728</v>
      </c>
      <c r="X189" s="7">
        <f t="shared" si="120"/>
        <v>12106.9</v>
      </c>
      <c r="Y189" s="3">
        <f t="shared" si="121"/>
        <v>31008349.554348972</v>
      </c>
      <c r="Z189" s="3">
        <f t="shared" si="118"/>
        <v>71762158.684348971</v>
      </c>
      <c r="AA189" s="2">
        <f t="shared" si="122"/>
        <v>43852</v>
      </c>
      <c r="AB189" s="7">
        <f t="shared" si="123"/>
        <v>135.84603043333334</v>
      </c>
      <c r="AC189" s="7">
        <f t="shared" si="124"/>
        <v>103.36116518116323</v>
      </c>
      <c r="AD189" s="7">
        <f t="shared" si="125"/>
        <v>119.60359780724828</v>
      </c>
      <c r="AE189" s="7"/>
      <c r="AF189" s="7">
        <f t="shared" si="158"/>
        <v>342657.06675818615</v>
      </c>
      <c r="AG189" s="3">
        <f t="shared" si="126"/>
        <v>41392430.514420986</v>
      </c>
      <c r="AH189" s="7"/>
      <c r="AI189" s="7"/>
      <c r="AJ189" s="7"/>
      <c r="AK189" s="7"/>
      <c r="AL189" s="3">
        <f t="shared" si="127"/>
        <v>52409408.931687169</v>
      </c>
      <c r="AM189" s="3">
        <f t="shared" si="128"/>
        <v>19638621.38442098</v>
      </c>
      <c r="AN189" s="3">
        <f t="shared" si="129"/>
        <v>20016978.417266332</v>
      </c>
      <c r="AO189" s="3">
        <f t="shared" si="130"/>
        <v>10753809.129999997</v>
      </c>
      <c r="AP189" s="3">
        <f t="shared" si="131"/>
        <v>40753809.130000003</v>
      </c>
      <c r="AQ189" s="7"/>
      <c r="AR189" s="40">
        <f t="shared" si="159"/>
        <v>-102111.29324181384</v>
      </c>
      <c r="AS189" s="5">
        <f t="shared" si="119"/>
        <v>444768.36</v>
      </c>
      <c r="AT189" s="5">
        <f t="shared" si="132"/>
        <v>5467.625899280576</v>
      </c>
      <c r="AU189" s="5">
        <f t="shared" si="133"/>
        <v>348124.69265746675</v>
      </c>
      <c r="AV189" s="5">
        <f t="shared" si="134"/>
        <v>12409408.931687174</v>
      </c>
      <c r="AW189" s="3"/>
      <c r="AX189" s="4">
        <f t="shared" si="135"/>
        <v>6.6868249169405227E-3</v>
      </c>
      <c r="AY189" s="4">
        <f t="shared" si="136"/>
        <v>-5.1726192188071979E-3</v>
      </c>
      <c r="AZ189" s="4">
        <f t="shared" si="137"/>
        <v>2.7322404371584504E-4</v>
      </c>
      <c r="BA189" s="4">
        <f t="shared" si="138"/>
        <v>1.1033960409472675E-2</v>
      </c>
      <c r="BB189" s="3"/>
      <c r="BC189" s="2">
        <f t="shared" si="139"/>
        <v>43852</v>
      </c>
      <c r="BD189" s="22">
        <f t="shared" si="140"/>
        <v>131.02352232921791</v>
      </c>
      <c r="BE189" s="22">
        <f t="shared" si="141"/>
        <v>103.36116518116305</v>
      </c>
      <c r="BF189" s="22">
        <f t="shared" si="142"/>
        <v>105.35251798561227</v>
      </c>
      <c r="BG189" s="22">
        <f t="shared" si="143"/>
        <v>135.84603043333334</v>
      </c>
      <c r="BH189" s="22"/>
      <c r="BI189" s="3">
        <f t="shared" si="144"/>
        <v>52438462.272046566</v>
      </c>
      <c r="BJ189" s="3">
        <f t="shared" si="145"/>
        <v>20041875.832394209</v>
      </c>
      <c r="BK189" s="3">
        <f t="shared" si="146"/>
        <v>20016978.417266332</v>
      </c>
      <c r="BL189" s="3">
        <f t="shared" si="147"/>
        <v>40753809.130000003</v>
      </c>
      <c r="BM189" s="22"/>
      <c r="BN189" s="3">
        <f t="shared" si="148"/>
        <v>-29053.340359394031</v>
      </c>
      <c r="BO189" s="3">
        <f t="shared" si="149"/>
        <v>-403254.44797322736</v>
      </c>
      <c r="BP189" s="3">
        <f t="shared" si="150"/>
        <v>0</v>
      </c>
      <c r="BQ189" s="3">
        <f t="shared" si="151"/>
        <v>0</v>
      </c>
      <c r="BR189" s="3"/>
      <c r="BS189" s="22">
        <f t="shared" si="152"/>
        <v>-5.5404638314273245E-2</v>
      </c>
      <c r="BT189" s="22">
        <f t="shared" si="153"/>
        <v>-2.0120594067419408</v>
      </c>
      <c r="BU189" s="22">
        <f t="shared" si="154"/>
        <v>0</v>
      </c>
      <c r="BV189" s="22">
        <f t="shared" si="155"/>
        <v>0</v>
      </c>
      <c r="BW189" s="3"/>
      <c r="BX189" s="7"/>
      <c r="BY189" t="str">
        <f t="shared" si="109"/>
        <v>12020</v>
      </c>
      <c r="CQ189" s="15">
        <v>39269</v>
      </c>
      <c r="CR189" s="16">
        <v>4384.8500000000004</v>
      </c>
    </row>
    <row r="190" spans="1:96">
      <c r="A190" s="2">
        <v>43853</v>
      </c>
      <c r="B190" s="2">
        <v>43853</v>
      </c>
      <c r="C190">
        <v>-506503.5</v>
      </c>
      <c r="D190">
        <v>0</v>
      </c>
      <c r="E190">
        <v>-506503.5</v>
      </c>
      <c r="J190" s="3">
        <f t="shared" si="161"/>
        <v>-506503.5</v>
      </c>
      <c r="L190" s="3">
        <f t="shared" si="156"/>
        <v>40247305.630000003</v>
      </c>
      <c r="M190" s="4">
        <f t="shared" si="162"/>
        <v>-1.242837199301571E-2</v>
      </c>
      <c r="N190" s="4">
        <f t="shared" si="163"/>
        <v>-1.6883450000000001E-2</v>
      </c>
      <c r="O190" s="4"/>
      <c r="P190" s="3">
        <f t="shared" si="164"/>
        <v>-506503.5</v>
      </c>
      <c r="Q190" s="3">
        <f t="shared" si="160"/>
        <v>40753809.130000003</v>
      </c>
      <c r="R190" s="6">
        <f t="shared" si="165"/>
        <v>-1.242837199301571E-2</v>
      </c>
      <c r="S190" s="6">
        <f t="shared" si="166"/>
        <v>-1.242837199301571E-2</v>
      </c>
      <c r="T190" s="6"/>
      <c r="U190" s="6"/>
      <c r="V190" s="3">
        <f t="shared" si="157"/>
        <v>119143.35962845455</v>
      </c>
      <c r="W190" s="7">
        <f t="shared" si="117"/>
        <v>73.450000000000728</v>
      </c>
      <c r="X190" s="7">
        <f t="shared" si="120"/>
        <v>12180.35</v>
      </c>
      <c r="Y190" s="3">
        <f t="shared" si="121"/>
        <v>31196470.648499161</v>
      </c>
      <c r="Z190" s="3">
        <f t="shared" si="118"/>
        <v>71443776.278499156</v>
      </c>
      <c r="AA190" s="2">
        <f t="shared" si="122"/>
        <v>43853</v>
      </c>
      <c r="AB190" s="7">
        <f t="shared" si="123"/>
        <v>134.15768543333334</v>
      </c>
      <c r="AC190" s="7">
        <f t="shared" si="124"/>
        <v>103.98823549499721</v>
      </c>
      <c r="AD190" s="7">
        <f t="shared" si="125"/>
        <v>119.07296046416526</v>
      </c>
      <c r="AE190" s="7"/>
      <c r="AF190" s="7">
        <f t="shared" si="158"/>
        <v>-387360.14037154545</v>
      </c>
      <c r="AG190" s="3">
        <f t="shared" si="126"/>
        <v>41005070.37404944</v>
      </c>
      <c r="AH190" s="7"/>
      <c r="AI190" s="7"/>
      <c r="AJ190" s="7"/>
      <c r="AK190" s="7"/>
      <c r="AL190" s="3">
        <f t="shared" si="127"/>
        <v>52027516.4172149</v>
      </c>
      <c r="AM190" s="3">
        <f t="shared" si="128"/>
        <v>19757764.744049434</v>
      </c>
      <c r="AN190" s="3">
        <f t="shared" si="129"/>
        <v>20022446.043165613</v>
      </c>
      <c r="AO190" s="3">
        <f t="shared" si="130"/>
        <v>10247305.629999997</v>
      </c>
      <c r="AP190" s="3">
        <f t="shared" si="131"/>
        <v>40247305.630000003</v>
      </c>
      <c r="AQ190" s="7"/>
      <c r="AR190" s="40">
        <f t="shared" si="159"/>
        <v>119143.35962845455</v>
      </c>
      <c r="AS190" s="5">
        <f t="shared" si="119"/>
        <v>-506503.5</v>
      </c>
      <c r="AT190" s="5">
        <f t="shared" si="132"/>
        <v>5467.625899280576</v>
      </c>
      <c r="AU190" s="5">
        <f t="shared" si="133"/>
        <v>-381892.51447226485</v>
      </c>
      <c r="AV190" s="5">
        <f t="shared" si="134"/>
        <v>12027516.41721491</v>
      </c>
      <c r="AW190" s="3"/>
      <c r="AX190" s="4">
        <f t="shared" si="135"/>
        <v>-7.2867166842129644E-3</v>
      </c>
      <c r="AY190" s="4">
        <f t="shared" si="136"/>
        <v>6.0667883603565554E-3</v>
      </c>
      <c r="AZ190" s="4">
        <f t="shared" si="137"/>
        <v>2.7314941272876071E-4</v>
      </c>
      <c r="BA190" s="4">
        <f t="shared" si="138"/>
        <v>-1.242837199301571E-2</v>
      </c>
      <c r="BB190" s="3"/>
      <c r="BC190" s="2">
        <f t="shared" si="139"/>
        <v>43853</v>
      </c>
      <c r="BD190" s="22">
        <f t="shared" si="140"/>
        <v>130.06879104303727</v>
      </c>
      <c r="BE190" s="22">
        <f t="shared" si="141"/>
        <v>103.98823549499703</v>
      </c>
      <c r="BF190" s="22">
        <f t="shared" si="142"/>
        <v>105.38129496402955</v>
      </c>
      <c r="BG190" s="22">
        <f t="shared" si="143"/>
        <v>134.15768543333334</v>
      </c>
      <c r="BH190" s="22"/>
      <c r="BI190" s="3">
        <f t="shared" si="144"/>
        <v>52438462.272046566</v>
      </c>
      <c r="BJ190" s="3">
        <f t="shared" si="145"/>
        <v>20041875.832394209</v>
      </c>
      <c r="BK190" s="3">
        <f t="shared" si="146"/>
        <v>20022446.043165613</v>
      </c>
      <c r="BL190" s="3">
        <f t="shared" si="147"/>
        <v>40753809.130000003</v>
      </c>
      <c r="BM190" s="22"/>
      <c r="BN190" s="3">
        <f t="shared" si="148"/>
        <v>-410945.85483165889</v>
      </c>
      <c r="BO190" s="3">
        <f t="shared" si="149"/>
        <v>-284111.08834477281</v>
      </c>
      <c r="BP190" s="3">
        <f t="shared" si="150"/>
        <v>0</v>
      </c>
      <c r="BQ190" s="3">
        <f t="shared" si="151"/>
        <v>-506503.5</v>
      </c>
      <c r="BR190" s="3"/>
      <c r="BS190" s="22">
        <f t="shared" si="152"/>
        <v>-0.78367258883318225</v>
      </c>
      <c r="BT190" s="22">
        <f t="shared" si="153"/>
        <v>-1.4175873092954534</v>
      </c>
      <c r="BU190" s="22">
        <f t="shared" si="154"/>
        <v>0</v>
      </c>
      <c r="BV190" s="22">
        <f t="shared" si="155"/>
        <v>-1.242837199301571</v>
      </c>
      <c r="BW190" s="3"/>
      <c r="BX190" s="7"/>
      <c r="BY190" t="str">
        <f t="shared" si="109"/>
        <v>12020</v>
      </c>
      <c r="CQ190" s="15">
        <v>39270</v>
      </c>
      <c r="CR190" s="16">
        <v>4384.8500000000004</v>
      </c>
    </row>
    <row r="191" spans="1:96">
      <c r="A191" s="2">
        <v>43854</v>
      </c>
      <c r="B191" s="2">
        <v>43854</v>
      </c>
      <c r="C191">
        <v>1050036.7</v>
      </c>
      <c r="D191">
        <v>0</v>
      </c>
      <c r="E191">
        <v>1050036.7</v>
      </c>
      <c r="J191" s="3">
        <f t="shared" si="161"/>
        <v>1050036.7</v>
      </c>
      <c r="L191" s="3">
        <f t="shared" si="156"/>
        <v>41297342.330000006</v>
      </c>
      <c r="M191" s="4">
        <f t="shared" si="162"/>
        <v>2.6089614784481657E-2</v>
      </c>
      <c r="N191" s="4">
        <f t="shared" si="163"/>
        <v>3.5001223333333331E-2</v>
      </c>
      <c r="O191" s="4"/>
      <c r="P191" s="3">
        <f t="shared" si="164"/>
        <v>0</v>
      </c>
      <c r="Q191" s="3">
        <f t="shared" si="160"/>
        <v>41297342.330000006</v>
      </c>
      <c r="R191" s="6">
        <f t="shared" si="165"/>
        <v>0</v>
      </c>
      <c r="S191" s="6">
        <f t="shared" si="166"/>
        <v>0</v>
      </c>
      <c r="T191" s="6"/>
      <c r="U191" s="6"/>
      <c r="V191" s="3">
        <f t="shared" si="157"/>
        <v>110140.69596694269</v>
      </c>
      <c r="W191" s="7">
        <f t="shared" si="117"/>
        <v>67.899999999999636</v>
      </c>
      <c r="X191" s="7">
        <f t="shared" si="120"/>
        <v>12248.25</v>
      </c>
      <c r="Y191" s="3">
        <f t="shared" si="121"/>
        <v>31370377.010552227</v>
      </c>
      <c r="Z191" s="3">
        <f t="shared" si="118"/>
        <v>72667719.340552241</v>
      </c>
      <c r="AA191" s="2">
        <f t="shared" si="122"/>
        <v>43854</v>
      </c>
      <c r="AB191" s="7">
        <f t="shared" si="123"/>
        <v>137.65780776666671</v>
      </c>
      <c r="AC191" s="7">
        <f t="shared" si="124"/>
        <v>104.56792336850742</v>
      </c>
      <c r="AD191" s="7">
        <f t="shared" si="125"/>
        <v>121.11286556758706</v>
      </c>
      <c r="AE191" s="7"/>
      <c r="AF191" s="7">
        <f t="shared" si="158"/>
        <v>1160177.3959669427</v>
      </c>
      <c r="AG191" s="3">
        <f t="shared" si="126"/>
        <v>42165247.77001638</v>
      </c>
      <c r="AH191" s="7"/>
      <c r="AI191" s="7"/>
      <c r="AJ191" s="7"/>
      <c r="AK191" s="7"/>
      <c r="AL191" s="3">
        <f t="shared" si="127"/>
        <v>53193161.439081125</v>
      </c>
      <c r="AM191" s="3">
        <f t="shared" si="128"/>
        <v>19867905.440016378</v>
      </c>
      <c r="AN191" s="3">
        <f t="shared" si="129"/>
        <v>20027913.669064894</v>
      </c>
      <c r="AO191" s="3">
        <f t="shared" si="130"/>
        <v>11297342.329999996</v>
      </c>
      <c r="AP191" s="3">
        <f t="shared" si="131"/>
        <v>41297342.330000006</v>
      </c>
      <c r="AQ191" s="7"/>
      <c r="AR191" s="40">
        <f t="shared" si="159"/>
        <v>110140.69596694269</v>
      </c>
      <c r="AS191" s="5">
        <f t="shared" si="119"/>
        <v>1050036.7</v>
      </c>
      <c r="AT191" s="5">
        <f t="shared" si="132"/>
        <v>5467.625899280576</v>
      </c>
      <c r="AU191" s="5">
        <f t="shared" si="133"/>
        <v>1165645.0218662233</v>
      </c>
      <c r="AV191" s="5">
        <f t="shared" si="134"/>
        <v>13193161.439081132</v>
      </c>
      <c r="AW191" s="3"/>
      <c r="AX191" s="4">
        <f t="shared" si="135"/>
        <v>2.2404394869029995E-2</v>
      </c>
      <c r="AY191" s="4">
        <f t="shared" si="136"/>
        <v>5.5745524553891873E-3</v>
      </c>
      <c r="AZ191" s="4">
        <f t="shared" si="137"/>
        <v>2.730748225013634E-4</v>
      </c>
      <c r="BA191" s="4">
        <f t="shared" si="138"/>
        <v>2.6089614784481657E-2</v>
      </c>
      <c r="BB191" s="3"/>
      <c r="BC191" s="2">
        <f t="shared" si="139"/>
        <v>43854</v>
      </c>
      <c r="BD191" s="22">
        <f t="shared" si="140"/>
        <v>132.98290359770283</v>
      </c>
      <c r="BE191" s="22">
        <f t="shared" si="141"/>
        <v>104.56792336850724</v>
      </c>
      <c r="BF191" s="22">
        <f t="shared" si="142"/>
        <v>105.41007194244681</v>
      </c>
      <c r="BG191" s="22">
        <f t="shared" si="143"/>
        <v>137.65780776666671</v>
      </c>
      <c r="BH191" s="22"/>
      <c r="BI191" s="3">
        <f t="shared" si="144"/>
        <v>53193161.439081125</v>
      </c>
      <c r="BJ191" s="3">
        <f t="shared" si="145"/>
        <v>20041875.832394209</v>
      </c>
      <c r="BK191" s="3">
        <f t="shared" si="146"/>
        <v>20027913.669064894</v>
      </c>
      <c r="BL191" s="3">
        <f t="shared" si="147"/>
        <v>41297342.330000006</v>
      </c>
      <c r="BM191" s="22"/>
      <c r="BN191" s="3">
        <f t="shared" si="148"/>
        <v>0</v>
      </c>
      <c r="BO191" s="3">
        <f t="shared" si="149"/>
        <v>-173970.39237783011</v>
      </c>
      <c r="BP191" s="3">
        <f t="shared" si="150"/>
        <v>0</v>
      </c>
      <c r="BQ191" s="3">
        <f t="shared" si="151"/>
        <v>0</v>
      </c>
      <c r="BR191" s="3"/>
      <c r="BS191" s="22">
        <f t="shared" si="152"/>
        <v>0</v>
      </c>
      <c r="BT191" s="22">
        <f t="shared" si="153"/>
        <v>-0.86803447857229621</v>
      </c>
      <c r="BU191" s="22">
        <f t="shared" si="154"/>
        <v>0</v>
      </c>
      <c r="BV191" s="22">
        <f t="shared" si="155"/>
        <v>0</v>
      </c>
      <c r="BW191" s="3"/>
      <c r="BX191" s="7"/>
      <c r="BY191" t="str">
        <f t="shared" si="109"/>
        <v>12020</v>
      </c>
      <c r="CQ191" s="15">
        <v>39271</v>
      </c>
      <c r="CR191" s="16">
        <v>4384.8500000000004</v>
      </c>
    </row>
    <row r="192" spans="1:96">
      <c r="A192" s="2">
        <v>43857</v>
      </c>
      <c r="B192" s="2">
        <v>43857</v>
      </c>
      <c r="C192">
        <v>-107077.5</v>
      </c>
      <c r="D192">
        <v>0</v>
      </c>
      <c r="E192">
        <v>-107077.5</v>
      </c>
      <c r="J192" s="3">
        <f t="shared" si="161"/>
        <v>-107077.5</v>
      </c>
      <c r="L192" s="3">
        <f t="shared" si="156"/>
        <v>41190264.830000006</v>
      </c>
      <c r="M192" s="4">
        <f t="shared" si="162"/>
        <v>-2.5928423951440262E-3</v>
      </c>
      <c r="N192" s="4">
        <f t="shared" si="163"/>
        <v>-3.5692499999999999E-3</v>
      </c>
      <c r="O192" s="4"/>
      <c r="P192" s="3">
        <f t="shared" si="164"/>
        <v>-107077.5</v>
      </c>
      <c r="Q192" s="3">
        <f t="shared" si="160"/>
        <v>41297342.330000006</v>
      </c>
      <c r="R192" s="6">
        <f t="shared" si="165"/>
        <v>-2.5928423951440262E-3</v>
      </c>
      <c r="S192" s="6">
        <f t="shared" si="166"/>
        <v>-2.5928423951440262E-3</v>
      </c>
      <c r="T192" s="6"/>
      <c r="U192" s="6"/>
      <c r="V192" s="3">
        <f t="shared" si="157"/>
        <v>-209656.626711744</v>
      </c>
      <c r="W192" s="7">
        <f t="shared" si="117"/>
        <v>-129.25</v>
      </c>
      <c r="X192" s="7">
        <f t="shared" si="120"/>
        <v>12119</v>
      </c>
      <c r="Y192" s="3">
        <f t="shared" si="121"/>
        <v>31039340.231533684</v>
      </c>
      <c r="Z192" s="3">
        <f t="shared" si="118"/>
        <v>72229605.061533689</v>
      </c>
      <c r="AA192" s="2">
        <f t="shared" si="122"/>
        <v>43857</v>
      </c>
      <c r="AB192" s="7">
        <f t="shared" si="123"/>
        <v>137.30088276666669</v>
      </c>
      <c r="AC192" s="7">
        <f t="shared" si="124"/>
        <v>103.46446743844562</v>
      </c>
      <c r="AD192" s="7">
        <f t="shared" si="125"/>
        <v>120.38267510255616</v>
      </c>
      <c r="AE192" s="7"/>
      <c r="AF192" s="7">
        <f t="shared" si="158"/>
        <v>-316734.126711744</v>
      </c>
      <c r="AG192" s="3">
        <f t="shared" si="126"/>
        <v>41848513.643304639</v>
      </c>
      <c r="AH192" s="7"/>
      <c r="AI192" s="7"/>
      <c r="AJ192" s="7"/>
      <c r="AK192" s="7"/>
      <c r="AL192" s="3">
        <f t="shared" si="127"/>
        <v>52881894.938268661</v>
      </c>
      <c r="AM192" s="3">
        <f t="shared" si="128"/>
        <v>19658248.813304633</v>
      </c>
      <c r="AN192" s="3">
        <f t="shared" si="129"/>
        <v>20033381.294964176</v>
      </c>
      <c r="AO192" s="3">
        <f t="shared" si="130"/>
        <v>11190264.829999996</v>
      </c>
      <c r="AP192" s="3">
        <f t="shared" si="131"/>
        <v>41190264.830000006</v>
      </c>
      <c r="AQ192" s="7"/>
      <c r="AR192" s="40">
        <f t="shared" si="159"/>
        <v>-209656.626711744</v>
      </c>
      <c r="AS192" s="5">
        <f t="shared" si="119"/>
        <v>-107077.5</v>
      </c>
      <c r="AT192" s="5">
        <f t="shared" si="132"/>
        <v>5467.625899280576</v>
      </c>
      <c r="AU192" s="5">
        <f t="shared" si="133"/>
        <v>-311266.5008124634</v>
      </c>
      <c r="AV192" s="5">
        <f t="shared" si="134"/>
        <v>12881894.938268669</v>
      </c>
      <c r="AW192" s="3"/>
      <c r="AX192" s="4">
        <f t="shared" si="135"/>
        <v>-5.8516262690823124E-3</v>
      </c>
      <c r="AY192" s="4">
        <f t="shared" si="136"/>
        <v>-1.0552527912150722E-2</v>
      </c>
      <c r="AZ192" s="4">
        <f t="shared" si="137"/>
        <v>2.7300027300027101E-4</v>
      </c>
      <c r="BA192" s="4">
        <f t="shared" si="138"/>
        <v>-2.5928423951440262E-3</v>
      </c>
      <c r="BB192" s="3"/>
      <c r="BC192" s="2">
        <f t="shared" si="139"/>
        <v>43857</v>
      </c>
      <c r="BD192" s="22">
        <f t="shared" si="140"/>
        <v>132.20473734567167</v>
      </c>
      <c r="BE192" s="22">
        <f t="shared" si="141"/>
        <v>103.46446743844544</v>
      </c>
      <c r="BF192" s="22">
        <f t="shared" si="142"/>
        <v>105.43884892086407</v>
      </c>
      <c r="BG192" s="22">
        <f t="shared" si="143"/>
        <v>137.30088276666669</v>
      </c>
      <c r="BH192" s="22"/>
      <c r="BI192" s="3">
        <f t="shared" si="144"/>
        <v>53193161.439081125</v>
      </c>
      <c r="BJ192" s="3">
        <f t="shared" si="145"/>
        <v>20041875.832394209</v>
      </c>
      <c r="BK192" s="3">
        <f t="shared" si="146"/>
        <v>20033381.294964176</v>
      </c>
      <c r="BL192" s="3">
        <f t="shared" si="147"/>
        <v>41297342.330000006</v>
      </c>
      <c r="BM192" s="22"/>
      <c r="BN192" s="3">
        <f t="shared" si="148"/>
        <v>-311266.5008124634</v>
      </c>
      <c r="BO192" s="3">
        <f t="shared" si="149"/>
        <v>-383627.01908957411</v>
      </c>
      <c r="BP192" s="3">
        <f t="shared" si="150"/>
        <v>0</v>
      </c>
      <c r="BQ192" s="3">
        <f t="shared" si="151"/>
        <v>-107077.5</v>
      </c>
      <c r="BR192" s="3"/>
      <c r="BS192" s="22">
        <f t="shared" si="152"/>
        <v>-0.58516262690823129</v>
      </c>
      <c r="BT192" s="22">
        <f t="shared" si="153"/>
        <v>-1.9141273117235249</v>
      </c>
      <c r="BU192" s="22">
        <f t="shared" si="154"/>
        <v>0</v>
      </c>
      <c r="BV192" s="22">
        <f t="shared" si="155"/>
        <v>-0.2592842395144026</v>
      </c>
      <c r="BW192" s="3"/>
      <c r="BX192" s="7"/>
      <c r="BY192" t="str">
        <f t="shared" si="109"/>
        <v>12020</v>
      </c>
      <c r="CQ192" s="15">
        <v>39272</v>
      </c>
      <c r="CR192" s="16">
        <v>4419.3999999999996</v>
      </c>
    </row>
    <row r="193" spans="1:96">
      <c r="A193" s="2">
        <v>43858</v>
      </c>
      <c r="B193" s="2">
        <v>43858</v>
      </c>
      <c r="C193">
        <v>279180</v>
      </c>
      <c r="D193">
        <v>0</v>
      </c>
      <c r="E193">
        <v>279180</v>
      </c>
      <c r="J193" s="3">
        <f t="shared" si="161"/>
        <v>279180</v>
      </c>
      <c r="L193" s="3">
        <f t="shared" si="156"/>
        <v>41469444.830000006</v>
      </c>
      <c r="M193" s="4">
        <f t="shared" si="162"/>
        <v>6.7778151257883029E-3</v>
      </c>
      <c r="N193" s="4">
        <f t="shared" si="163"/>
        <v>9.306E-3</v>
      </c>
      <c r="O193" s="4"/>
      <c r="P193" s="3">
        <f t="shared" si="164"/>
        <v>0</v>
      </c>
      <c r="Q193" s="3">
        <f t="shared" si="160"/>
        <v>41469444.830000006</v>
      </c>
      <c r="R193" s="6">
        <f t="shared" si="165"/>
        <v>0</v>
      </c>
      <c r="S193" s="6">
        <f t="shared" si="166"/>
        <v>0</v>
      </c>
      <c r="T193" s="6"/>
      <c r="U193" s="6"/>
      <c r="V193" s="3">
        <f t="shared" si="157"/>
        <v>-102516.81863197194</v>
      </c>
      <c r="W193" s="7">
        <f t="shared" si="117"/>
        <v>-63.200000000000728</v>
      </c>
      <c r="X193" s="7">
        <f t="shared" si="120"/>
        <v>12055.8</v>
      </c>
      <c r="Y193" s="3">
        <f t="shared" si="121"/>
        <v>30877471.570535831</v>
      </c>
      <c r="Z193" s="3">
        <f t="shared" si="118"/>
        <v>72346916.400535837</v>
      </c>
      <c r="AA193" s="2">
        <f t="shared" si="122"/>
        <v>43858</v>
      </c>
      <c r="AB193" s="7">
        <f t="shared" si="123"/>
        <v>138.23148276666669</v>
      </c>
      <c r="AC193" s="7">
        <f t="shared" si="124"/>
        <v>102.92490523511944</v>
      </c>
      <c r="AD193" s="7">
        <f t="shared" si="125"/>
        <v>120.57819400089306</v>
      </c>
      <c r="AE193" s="7"/>
      <c r="AF193" s="7">
        <f t="shared" si="158"/>
        <v>176663.18136802805</v>
      </c>
      <c r="AG193" s="3">
        <f t="shared" si="126"/>
        <v>42025176.824672669</v>
      </c>
      <c r="AH193" s="7"/>
      <c r="AI193" s="7"/>
      <c r="AJ193" s="7"/>
      <c r="AK193" s="7"/>
      <c r="AL193" s="3">
        <f t="shared" si="127"/>
        <v>53064025.74553597</v>
      </c>
      <c r="AM193" s="3">
        <f t="shared" si="128"/>
        <v>19555731.99467266</v>
      </c>
      <c r="AN193" s="3">
        <f t="shared" si="129"/>
        <v>20038848.920863457</v>
      </c>
      <c r="AO193" s="3">
        <f t="shared" si="130"/>
        <v>11469444.829999996</v>
      </c>
      <c r="AP193" s="3">
        <f t="shared" si="131"/>
        <v>41469444.830000006</v>
      </c>
      <c r="AQ193" s="7"/>
      <c r="AR193" s="40">
        <f t="shared" si="159"/>
        <v>-102516.81863197194</v>
      </c>
      <c r="AS193" s="5">
        <f t="shared" si="119"/>
        <v>279180</v>
      </c>
      <c r="AT193" s="5">
        <f t="shared" si="132"/>
        <v>5467.625899280576</v>
      </c>
      <c r="AU193" s="5">
        <f t="shared" si="133"/>
        <v>182130.80726730861</v>
      </c>
      <c r="AV193" s="5">
        <f t="shared" si="134"/>
        <v>13064025.745535977</v>
      </c>
      <c r="AW193" s="3"/>
      <c r="AX193" s="4">
        <f t="shared" si="135"/>
        <v>3.4441051607533701E-3</v>
      </c>
      <c r="AY193" s="4">
        <f t="shared" si="136"/>
        <v>-5.2149517286905495E-3</v>
      </c>
      <c r="AZ193" s="4">
        <f t="shared" si="137"/>
        <v>2.7292576419213777E-4</v>
      </c>
      <c r="BA193" s="4">
        <f t="shared" si="138"/>
        <v>6.7778151257883029E-3</v>
      </c>
      <c r="BB193" s="3"/>
      <c r="BC193" s="2">
        <f t="shared" si="139"/>
        <v>43858</v>
      </c>
      <c r="BD193" s="22">
        <f t="shared" si="140"/>
        <v>132.66006436383992</v>
      </c>
      <c r="BE193" s="22">
        <f t="shared" si="141"/>
        <v>102.92490523511925</v>
      </c>
      <c r="BF193" s="22">
        <f t="shared" si="142"/>
        <v>105.46762589928136</v>
      </c>
      <c r="BG193" s="22">
        <f t="shared" si="143"/>
        <v>138.23148276666669</v>
      </c>
      <c r="BH193" s="22"/>
      <c r="BI193" s="3">
        <f t="shared" si="144"/>
        <v>53193161.439081125</v>
      </c>
      <c r="BJ193" s="3">
        <f t="shared" si="145"/>
        <v>20041875.832394209</v>
      </c>
      <c r="BK193" s="3">
        <f t="shared" si="146"/>
        <v>20038848.920863457</v>
      </c>
      <c r="BL193" s="3">
        <f t="shared" si="147"/>
        <v>41469444.830000006</v>
      </c>
      <c r="BM193" s="22"/>
      <c r="BN193" s="3">
        <f t="shared" si="148"/>
        <v>-129135.69354515479</v>
      </c>
      <c r="BO193" s="3">
        <f t="shared" si="149"/>
        <v>-486143.83772154606</v>
      </c>
      <c r="BP193" s="3">
        <f t="shared" si="150"/>
        <v>0</v>
      </c>
      <c r="BQ193" s="3">
        <f t="shared" si="151"/>
        <v>0</v>
      </c>
      <c r="BR193" s="3"/>
      <c r="BS193" s="22">
        <f t="shared" si="152"/>
        <v>-0.24276747245610886</v>
      </c>
      <c r="BT193" s="22">
        <f t="shared" si="153"/>
        <v>-2.4256404030593735</v>
      </c>
      <c r="BU193" s="22">
        <f t="shared" si="154"/>
        <v>0</v>
      </c>
      <c r="BV193" s="22">
        <f t="shared" si="155"/>
        <v>0</v>
      </c>
      <c r="BW193" s="3"/>
      <c r="BX193" s="7"/>
      <c r="BY193" t="str">
        <f t="shared" si="109"/>
        <v>12020</v>
      </c>
      <c r="CQ193" s="15">
        <v>39273</v>
      </c>
      <c r="CR193" s="16">
        <v>4406.05</v>
      </c>
    </row>
    <row r="194" spans="1:96">
      <c r="A194" s="2">
        <v>43859</v>
      </c>
      <c r="B194" s="2">
        <v>43859</v>
      </c>
      <c r="C194">
        <v>-234478.5</v>
      </c>
      <c r="D194">
        <v>0</v>
      </c>
      <c r="E194">
        <v>-234478.5</v>
      </c>
      <c r="J194" s="3">
        <f t="shared" si="161"/>
        <v>-234478.5</v>
      </c>
      <c r="L194" s="3">
        <f t="shared" si="156"/>
        <v>41234966.330000006</v>
      </c>
      <c r="M194" s="4">
        <f t="shared" si="162"/>
        <v>-5.6542473853031317E-3</v>
      </c>
      <c r="N194" s="4">
        <f t="shared" si="163"/>
        <v>-7.8159500000000003E-3</v>
      </c>
      <c r="O194" s="4"/>
      <c r="P194" s="3">
        <f t="shared" si="164"/>
        <v>-234478.5</v>
      </c>
      <c r="Q194" s="3">
        <f t="shared" si="160"/>
        <v>41469444.830000006</v>
      </c>
      <c r="R194" s="6">
        <f t="shared" si="165"/>
        <v>-5.6542473853031317E-3</v>
      </c>
      <c r="S194" s="6">
        <f t="shared" si="166"/>
        <v>-5.6542473853031317E-3</v>
      </c>
      <c r="T194" s="6"/>
      <c r="U194" s="6"/>
      <c r="V194" s="3">
        <f t="shared" si="157"/>
        <v>119548.88501861265</v>
      </c>
      <c r="W194" s="7">
        <f t="shared" si="117"/>
        <v>73.700000000000728</v>
      </c>
      <c r="X194" s="7">
        <f t="shared" si="120"/>
        <v>12129.5</v>
      </c>
      <c r="Y194" s="3">
        <f t="shared" si="121"/>
        <v>31066232.967933644</v>
      </c>
      <c r="Z194" s="3">
        <f t="shared" si="118"/>
        <v>72301199.297933653</v>
      </c>
      <c r="AA194" s="2">
        <f t="shared" si="122"/>
        <v>43859</v>
      </c>
      <c r="AB194" s="7">
        <f t="shared" si="123"/>
        <v>137.44988776666668</v>
      </c>
      <c r="AC194" s="7">
        <f t="shared" si="124"/>
        <v>103.55410989311216</v>
      </c>
      <c r="AD194" s="7">
        <f t="shared" si="125"/>
        <v>120.50199882988942</v>
      </c>
      <c r="AE194" s="7"/>
      <c r="AF194" s="7">
        <f t="shared" si="158"/>
        <v>-114929.61498138735</v>
      </c>
      <c r="AG194" s="3">
        <f t="shared" si="126"/>
        <v>41910247.209691279</v>
      </c>
      <c r="AH194" s="7"/>
      <c r="AI194" s="7"/>
      <c r="AJ194" s="7"/>
      <c r="AK194" s="7"/>
      <c r="AL194" s="3">
        <f t="shared" si="127"/>
        <v>52954563.756453864</v>
      </c>
      <c r="AM194" s="3">
        <f t="shared" si="128"/>
        <v>19675280.879691273</v>
      </c>
      <c r="AN194" s="3">
        <f t="shared" si="129"/>
        <v>20044316.546762738</v>
      </c>
      <c r="AO194" s="3">
        <f t="shared" si="130"/>
        <v>11234966.329999996</v>
      </c>
      <c r="AP194" s="3">
        <f t="shared" si="131"/>
        <v>41234966.330000006</v>
      </c>
      <c r="AQ194" s="7"/>
      <c r="AR194" s="40">
        <f t="shared" si="159"/>
        <v>119548.88501861265</v>
      </c>
      <c r="AS194" s="5">
        <f t="shared" si="119"/>
        <v>-234478.5</v>
      </c>
      <c r="AT194" s="5">
        <f t="shared" si="132"/>
        <v>5467.625899280576</v>
      </c>
      <c r="AU194" s="5">
        <f t="shared" si="133"/>
        <v>-109461.98908210677</v>
      </c>
      <c r="AV194" s="5">
        <f t="shared" si="134"/>
        <v>12954563.75645387</v>
      </c>
      <c r="AW194" s="3"/>
      <c r="AX194" s="4">
        <f t="shared" si="135"/>
        <v>-2.0628285838511845E-3</v>
      </c>
      <c r="AY194" s="4">
        <f t="shared" si="136"/>
        <v>6.1132401002007989E-3</v>
      </c>
      <c r="AZ194" s="4">
        <f t="shared" si="137"/>
        <v>2.7285129604365422E-4</v>
      </c>
      <c r="BA194" s="4">
        <f t="shared" si="138"/>
        <v>-5.6542473853031317E-3</v>
      </c>
      <c r="BB194" s="3"/>
      <c r="BC194" s="2">
        <f t="shared" si="139"/>
        <v>43859</v>
      </c>
      <c r="BD194" s="22">
        <f t="shared" si="140"/>
        <v>132.38640939113466</v>
      </c>
      <c r="BE194" s="22">
        <f t="shared" si="141"/>
        <v>103.55410989311196</v>
      </c>
      <c r="BF194" s="22">
        <f t="shared" si="142"/>
        <v>105.49640287769861</v>
      </c>
      <c r="BG194" s="22">
        <f t="shared" si="143"/>
        <v>137.44988776666668</v>
      </c>
      <c r="BH194" s="22"/>
      <c r="BI194" s="3">
        <f t="shared" si="144"/>
        <v>53193161.439081125</v>
      </c>
      <c r="BJ194" s="3">
        <f t="shared" si="145"/>
        <v>20041875.832394209</v>
      </c>
      <c r="BK194" s="3">
        <f t="shared" si="146"/>
        <v>20044316.546762738</v>
      </c>
      <c r="BL194" s="3">
        <f t="shared" si="147"/>
        <v>41469444.830000006</v>
      </c>
      <c r="BM194" s="22"/>
      <c r="BN194" s="3">
        <f t="shared" si="148"/>
        <v>-238597.68262726156</v>
      </c>
      <c r="BO194" s="3">
        <f t="shared" si="149"/>
        <v>-366594.9527029334</v>
      </c>
      <c r="BP194" s="3">
        <f t="shared" si="150"/>
        <v>0</v>
      </c>
      <c r="BQ194" s="3">
        <f t="shared" si="151"/>
        <v>-234478.5</v>
      </c>
      <c r="BR194" s="3"/>
      <c r="BS194" s="22">
        <f t="shared" si="152"/>
        <v>-0.44854954315981554</v>
      </c>
      <c r="BT194" s="22">
        <f t="shared" si="153"/>
        <v>-1.8291449152199435</v>
      </c>
      <c r="BU194" s="22">
        <f t="shared" si="154"/>
        <v>0</v>
      </c>
      <c r="BV194" s="22">
        <f t="shared" si="155"/>
        <v>-0.56542473853031316</v>
      </c>
      <c r="BW194" s="3"/>
      <c r="BX194" s="7"/>
      <c r="BY194" t="str">
        <f t="shared" si="109"/>
        <v>12020</v>
      </c>
      <c r="CQ194" s="15">
        <v>39274</v>
      </c>
      <c r="CR194" s="16">
        <v>4387.1499999999996</v>
      </c>
    </row>
    <row r="195" spans="1:96">
      <c r="A195" s="2">
        <v>43860</v>
      </c>
      <c r="B195" s="2">
        <v>43860</v>
      </c>
      <c r="C195">
        <v>-798708</v>
      </c>
      <c r="D195">
        <v>0</v>
      </c>
      <c r="E195">
        <v>-798708</v>
      </c>
      <c r="J195" s="3">
        <f t="shared" si="161"/>
        <v>-798708</v>
      </c>
      <c r="L195" s="3">
        <f t="shared" si="156"/>
        <v>40436258.330000006</v>
      </c>
      <c r="M195" s="4">
        <f t="shared" si="162"/>
        <v>-1.9369677511265712E-2</v>
      </c>
      <c r="N195" s="4">
        <f t="shared" si="163"/>
        <v>-2.6623600000000001E-2</v>
      </c>
      <c r="O195" s="4"/>
      <c r="P195" s="3">
        <f t="shared" si="164"/>
        <v>-1033186.5</v>
      </c>
      <c r="Q195" s="3">
        <f t="shared" si="160"/>
        <v>41469444.830000006</v>
      </c>
      <c r="R195" s="6">
        <f t="shared" si="165"/>
        <v>-2.4914403948146605E-2</v>
      </c>
      <c r="S195" s="6">
        <f t="shared" si="166"/>
        <v>-2.5023924896568843E-2</v>
      </c>
      <c r="T195" s="6"/>
      <c r="U195" s="6"/>
      <c r="V195" s="3">
        <f t="shared" si="157"/>
        <v>-151990.91623126162</v>
      </c>
      <c r="W195" s="7">
        <f t="shared" si="117"/>
        <v>-93.700000000000728</v>
      </c>
      <c r="X195" s="7">
        <f t="shared" si="120"/>
        <v>12035.8</v>
      </c>
      <c r="Y195" s="3">
        <f t="shared" si="121"/>
        <v>30826247.310726389</v>
      </c>
      <c r="Z195" s="3">
        <f t="shared" si="118"/>
        <v>71262505.640726388</v>
      </c>
      <c r="AA195" s="2">
        <f t="shared" si="122"/>
        <v>43860</v>
      </c>
      <c r="AB195" s="7">
        <f t="shared" si="123"/>
        <v>134.7875277666667</v>
      </c>
      <c r="AC195" s="7">
        <f t="shared" si="124"/>
        <v>102.7541577024213</v>
      </c>
      <c r="AD195" s="7">
        <f t="shared" si="125"/>
        <v>118.77084273454398</v>
      </c>
      <c r="AE195" s="7"/>
      <c r="AF195" s="7">
        <f t="shared" si="158"/>
        <v>-950698.91623126157</v>
      </c>
      <c r="AG195" s="3">
        <f t="shared" si="126"/>
        <v>40959548.293460019</v>
      </c>
      <c r="AH195" s="7"/>
      <c r="AI195" s="7"/>
      <c r="AJ195" s="7"/>
      <c r="AK195" s="7"/>
      <c r="AL195" s="3">
        <f t="shared" si="127"/>
        <v>52009332.466121882</v>
      </c>
      <c r="AM195" s="3">
        <f t="shared" si="128"/>
        <v>19523289.96346001</v>
      </c>
      <c r="AN195" s="3">
        <f t="shared" si="129"/>
        <v>20049784.17266202</v>
      </c>
      <c r="AO195" s="3">
        <f t="shared" si="130"/>
        <v>10436258.329999996</v>
      </c>
      <c r="AP195" s="3">
        <f t="shared" si="131"/>
        <v>40436258.330000006</v>
      </c>
      <c r="AQ195" s="7"/>
      <c r="AR195" s="40">
        <f t="shared" si="159"/>
        <v>-151990.91623126162</v>
      </c>
      <c r="AS195" s="5">
        <f t="shared" si="119"/>
        <v>-798708</v>
      </c>
      <c r="AT195" s="5">
        <f t="shared" si="132"/>
        <v>5467.625899280576</v>
      </c>
      <c r="AU195" s="5">
        <f t="shared" si="133"/>
        <v>-945231.29033198103</v>
      </c>
      <c r="AV195" s="5">
        <f t="shared" si="134"/>
        <v>12009332.46612189</v>
      </c>
      <c r="AW195" s="3"/>
      <c r="AX195" s="4">
        <f t="shared" si="135"/>
        <v>-1.7849855107469947E-2</v>
      </c>
      <c r="AY195" s="4">
        <f t="shared" si="136"/>
        <v>-7.7249680530937625E-3</v>
      </c>
      <c r="AZ195" s="4">
        <f t="shared" si="137"/>
        <v>2.727768685215474E-4</v>
      </c>
      <c r="BA195" s="4">
        <f t="shared" si="138"/>
        <v>-1.9369677511265712E-2</v>
      </c>
      <c r="BB195" s="3"/>
      <c r="BC195" s="2">
        <f t="shared" si="139"/>
        <v>43860</v>
      </c>
      <c r="BD195" s="22">
        <f t="shared" si="140"/>
        <v>130.02333116530471</v>
      </c>
      <c r="BE195" s="22">
        <f t="shared" si="141"/>
        <v>102.75415770242111</v>
      </c>
      <c r="BF195" s="22">
        <f t="shared" si="142"/>
        <v>105.5251798561159</v>
      </c>
      <c r="BG195" s="22">
        <f t="shared" si="143"/>
        <v>134.7875277666667</v>
      </c>
      <c r="BH195" s="22"/>
      <c r="BI195" s="3">
        <f t="shared" si="144"/>
        <v>53193161.439081125</v>
      </c>
      <c r="BJ195" s="3">
        <f t="shared" si="145"/>
        <v>20041875.832394209</v>
      </c>
      <c r="BK195" s="3">
        <f t="shared" si="146"/>
        <v>20049784.17266202</v>
      </c>
      <c r="BL195" s="3">
        <f t="shared" si="147"/>
        <v>41469444.830000006</v>
      </c>
      <c r="BM195" s="22"/>
      <c r="BN195" s="3">
        <f t="shared" si="148"/>
        <v>-1183828.9729592425</v>
      </c>
      <c r="BO195" s="3">
        <f t="shared" si="149"/>
        <v>-518585.86893419502</v>
      </c>
      <c r="BP195" s="3">
        <f t="shared" si="150"/>
        <v>0</v>
      </c>
      <c r="BQ195" s="3">
        <f t="shared" si="151"/>
        <v>-1033186.5</v>
      </c>
      <c r="BR195" s="3"/>
      <c r="BS195" s="22">
        <f t="shared" si="152"/>
        <v>-2.2255285095528858</v>
      </c>
      <c r="BT195" s="22">
        <f t="shared" si="153"/>
        <v>-2.5875116344947666</v>
      </c>
      <c r="BU195" s="22">
        <f t="shared" si="154"/>
        <v>0</v>
      </c>
      <c r="BV195" s="22">
        <f t="shared" si="155"/>
        <v>-2.4914403948146604</v>
      </c>
      <c r="BW195" s="3"/>
      <c r="BX195" s="7"/>
      <c r="BY195" t="str">
        <f t="shared" ref="BY195:BY258" si="167">+MONTH(BC195)&amp;YEAR(BC195)</f>
        <v>12020</v>
      </c>
      <c r="CQ195" s="15">
        <v>39275</v>
      </c>
      <c r="CR195" s="16">
        <v>4446.1499999999996</v>
      </c>
    </row>
    <row r="196" spans="1:96">
      <c r="A196" s="2">
        <v>43861</v>
      </c>
      <c r="B196" s="2">
        <v>43861</v>
      </c>
      <c r="C196">
        <v>379070</v>
      </c>
      <c r="D196">
        <v>0</v>
      </c>
      <c r="E196">
        <v>379070</v>
      </c>
      <c r="J196" s="3">
        <f t="shared" si="161"/>
        <v>379070</v>
      </c>
      <c r="L196" s="3">
        <f t="shared" si="156"/>
        <v>40815328.330000006</v>
      </c>
      <c r="M196" s="4">
        <f t="shared" si="162"/>
        <v>9.3745073272213392E-3</v>
      </c>
      <c r="N196" s="4">
        <f t="shared" si="163"/>
        <v>1.2635666666666667E-2</v>
      </c>
      <c r="O196" s="4"/>
      <c r="P196" s="3">
        <f t="shared" si="164"/>
        <v>-654116.5</v>
      </c>
      <c r="Q196" s="3">
        <f t="shared" si="160"/>
        <v>41469444.830000006</v>
      </c>
      <c r="R196" s="6">
        <f t="shared" si="165"/>
        <v>-1.5773456883290519E-2</v>
      </c>
      <c r="S196" s="6">
        <f t="shared" si="166"/>
        <v>-1.5649417569347505E-2</v>
      </c>
      <c r="T196" s="6"/>
      <c r="U196" s="6"/>
      <c r="V196" s="3">
        <f t="shared" si="157"/>
        <v>-119548.88501860971</v>
      </c>
      <c r="W196" s="7">
        <f t="shared" ref="W196:W259" si="168">+X196-X195</f>
        <v>-73.699999999998909</v>
      </c>
      <c r="X196" s="7">
        <f t="shared" si="120"/>
        <v>11962.1</v>
      </c>
      <c r="Y196" s="3">
        <f t="shared" si="121"/>
        <v>30637485.913328584</v>
      </c>
      <c r="Z196" s="3">
        <f t="shared" ref="Z196:Z259" si="169">+Y196+L196</f>
        <v>71452814.243328586</v>
      </c>
      <c r="AA196" s="2">
        <f t="shared" si="122"/>
        <v>43861</v>
      </c>
      <c r="AB196" s="7">
        <f t="shared" si="123"/>
        <v>136.05109443333333</v>
      </c>
      <c r="AC196" s="7">
        <f t="shared" si="124"/>
        <v>102.12495304442861</v>
      </c>
      <c r="AD196" s="7">
        <f t="shared" si="125"/>
        <v>119.08802373888099</v>
      </c>
      <c r="AE196" s="7"/>
      <c r="AF196" s="7">
        <f t="shared" si="158"/>
        <v>259521.1149813903</v>
      </c>
      <c r="AG196" s="3">
        <f t="shared" si="126"/>
        <v>41219069.408441409</v>
      </c>
      <c r="AH196" s="7"/>
      <c r="AI196" s="7"/>
      <c r="AJ196" s="7"/>
      <c r="AK196" s="7"/>
      <c r="AL196" s="3">
        <f t="shared" si="127"/>
        <v>52274321.20700255</v>
      </c>
      <c r="AM196" s="3">
        <f t="shared" si="128"/>
        <v>19403741.0784414</v>
      </c>
      <c r="AN196" s="3">
        <f t="shared" si="129"/>
        <v>20055251.798561301</v>
      </c>
      <c r="AO196" s="3">
        <f t="shared" si="130"/>
        <v>10815328.329999996</v>
      </c>
      <c r="AP196" s="3">
        <f t="shared" si="131"/>
        <v>40815328.330000006</v>
      </c>
      <c r="AQ196" s="7"/>
      <c r="AR196" s="40">
        <f t="shared" si="159"/>
        <v>-119548.88501860971</v>
      </c>
      <c r="AS196" s="5">
        <f t="shared" ref="AS196:AS259" si="170">+J196</f>
        <v>379070</v>
      </c>
      <c r="AT196" s="5">
        <f t="shared" si="132"/>
        <v>5467.625899280576</v>
      </c>
      <c r="AU196" s="5">
        <f t="shared" si="133"/>
        <v>264988.7408806709</v>
      </c>
      <c r="AV196" s="5">
        <f t="shared" si="134"/>
        <v>12274321.20700256</v>
      </c>
      <c r="AW196" s="3"/>
      <c r="AX196" s="4">
        <f t="shared" si="135"/>
        <v>5.0950229183056844E-3</v>
      </c>
      <c r="AY196" s="4">
        <f t="shared" si="136"/>
        <v>-6.1233985277255338E-3</v>
      </c>
      <c r="AZ196" s="4">
        <f t="shared" si="137"/>
        <v>2.7270248159258048E-4</v>
      </c>
      <c r="BA196" s="4">
        <f t="shared" si="138"/>
        <v>9.3745073272213392E-3</v>
      </c>
      <c r="BB196" s="3"/>
      <c r="BC196" s="2">
        <f t="shared" si="139"/>
        <v>43861</v>
      </c>
      <c r="BD196" s="22">
        <f t="shared" si="140"/>
        <v>130.68580301750637</v>
      </c>
      <c r="BE196" s="22">
        <f t="shared" si="141"/>
        <v>102.12495304442841</v>
      </c>
      <c r="BF196" s="22">
        <f t="shared" si="142"/>
        <v>105.55395683453317</v>
      </c>
      <c r="BG196" s="22">
        <f t="shared" si="143"/>
        <v>136.05109443333333</v>
      </c>
      <c r="BH196" s="22"/>
      <c r="BI196" s="3">
        <f t="shared" si="144"/>
        <v>53193161.439081125</v>
      </c>
      <c r="BJ196" s="3">
        <f t="shared" si="145"/>
        <v>20041875.832394209</v>
      </c>
      <c r="BK196" s="3">
        <f t="shared" si="146"/>
        <v>20055251.798561301</v>
      </c>
      <c r="BL196" s="3">
        <f t="shared" si="147"/>
        <v>41469444.830000006</v>
      </c>
      <c r="BM196" s="22"/>
      <c r="BN196" s="3">
        <f t="shared" si="148"/>
        <v>-918840.23207857157</v>
      </c>
      <c r="BO196" s="3">
        <f t="shared" si="149"/>
        <v>-638134.75395280472</v>
      </c>
      <c r="BP196" s="3">
        <f t="shared" si="150"/>
        <v>0</v>
      </c>
      <c r="BQ196" s="3">
        <f t="shared" si="151"/>
        <v>-654116.5</v>
      </c>
      <c r="BR196" s="3"/>
      <c r="BS196" s="22">
        <f t="shared" si="152"/>
        <v>-1.7273653364838319</v>
      </c>
      <c r="BT196" s="22">
        <f t="shared" si="153"/>
        <v>-3.1840071223341821</v>
      </c>
      <c r="BU196" s="22">
        <f t="shared" si="154"/>
        <v>0</v>
      </c>
      <c r="BV196" s="22">
        <f t="shared" si="155"/>
        <v>-1.577345688329052</v>
      </c>
      <c r="BW196" s="3"/>
      <c r="BX196" s="7"/>
      <c r="BY196" t="str">
        <f t="shared" si="167"/>
        <v>12020</v>
      </c>
      <c r="CQ196" s="15">
        <v>39276</v>
      </c>
      <c r="CR196" s="16">
        <v>4504.55</v>
      </c>
    </row>
    <row r="197" spans="1:96">
      <c r="A197" s="2">
        <v>43864</v>
      </c>
      <c r="B197" s="2">
        <v>43864</v>
      </c>
      <c r="C197">
        <v>281710</v>
      </c>
      <c r="D197">
        <v>0</v>
      </c>
      <c r="E197">
        <v>281710</v>
      </c>
      <c r="J197" s="3">
        <f t="shared" si="161"/>
        <v>281710</v>
      </c>
      <c r="L197" s="3">
        <f t="shared" si="156"/>
        <v>41097038.330000006</v>
      </c>
      <c r="M197" s="4">
        <f t="shared" si="162"/>
        <v>6.9020637962855253E-3</v>
      </c>
      <c r="N197" s="4">
        <f t="shared" si="163"/>
        <v>9.3903333333333339E-3</v>
      </c>
      <c r="O197" s="4"/>
      <c r="P197" s="3">
        <f t="shared" si="164"/>
        <v>-372406.5</v>
      </c>
      <c r="Q197" s="3">
        <f t="shared" si="160"/>
        <v>41469444.830000006</v>
      </c>
      <c r="R197" s="6">
        <f t="shared" si="165"/>
        <v>-8.9802624927014241E-3</v>
      </c>
      <c r="S197" s="6">
        <f t="shared" si="166"/>
        <v>-8.7473537730619801E-3</v>
      </c>
      <c r="T197" s="6"/>
      <c r="U197" s="6"/>
      <c r="V197" s="3">
        <f t="shared" si="157"/>
        <v>-412338.21671276964</v>
      </c>
      <c r="W197" s="7">
        <f t="shared" si="168"/>
        <v>-254.20000000000073</v>
      </c>
      <c r="X197" s="7">
        <f t="shared" ref="X197:X260" si="171">+VLOOKUP(AA197,$CQ$4:$CR$5981,2,FALSE)</f>
        <v>11707.9</v>
      </c>
      <c r="Y197" s="3">
        <f t="shared" ref="Y197:Y260" si="172">+Y196*(X197/X196)</f>
        <v>29986425.571150526</v>
      </c>
      <c r="Z197" s="3">
        <f t="shared" si="169"/>
        <v>71083463.901150525</v>
      </c>
      <c r="AA197" s="2">
        <f t="shared" ref="AA197:AA233" si="173">+B197</f>
        <v>43864</v>
      </c>
      <c r="AB197" s="7">
        <f t="shared" ref="AB197:AB260" si="174">+L197/$L$3*100</f>
        <v>136.99012776666669</v>
      </c>
      <c r="AC197" s="7">
        <f t="shared" ref="AC197:AC260" si="175">+Y197/$Y$3*100</f>
        <v>99.954751903835088</v>
      </c>
      <c r="AD197" s="7">
        <f t="shared" ref="AD197:AD260" si="176">+Z197/$Z$3*100</f>
        <v>118.47243983525087</v>
      </c>
      <c r="AE197" s="7"/>
      <c r="AF197" s="7">
        <f t="shared" si="158"/>
        <v>-130628.21671276964</v>
      </c>
      <c r="AG197" s="3">
        <f t="shared" ref="AG197:AG260" si="177">+AG196+AF197</f>
        <v>41088441.191728637</v>
      </c>
      <c r="AH197" s="7"/>
      <c r="AI197" s="7"/>
      <c r="AJ197" s="7"/>
      <c r="AK197" s="7"/>
      <c r="AL197" s="3">
        <f t="shared" ref="AL197:AL260" si="178">+AL196+AU197</f>
        <v>52149160.616189063</v>
      </c>
      <c r="AM197" s="3">
        <f t="shared" ref="AM197:AM260" si="179">+AM196+AR197</f>
        <v>18991402.861728631</v>
      </c>
      <c r="AN197" s="3">
        <f t="shared" ref="AN197:AN260" si="180">+AN196+AT197</f>
        <v>20060719.424460582</v>
      </c>
      <c r="AO197" s="3">
        <f t="shared" ref="AO197:AO260" si="181">+AO196+AS197</f>
        <v>11097038.329999996</v>
      </c>
      <c r="AP197" s="3">
        <f t="shared" ref="AP197:AP260" si="182">+AP196+AS197</f>
        <v>41097038.330000006</v>
      </c>
      <c r="AQ197" s="7"/>
      <c r="AR197" s="40">
        <f t="shared" si="159"/>
        <v>-412338.21671276964</v>
      </c>
      <c r="AS197" s="5">
        <f t="shared" si="170"/>
        <v>281710</v>
      </c>
      <c r="AT197" s="5">
        <f t="shared" ref="AT197:AT260" si="183">+$AN$3*4*$AT$1/973</f>
        <v>5467.625899280576</v>
      </c>
      <c r="AU197" s="5">
        <f t="shared" ref="AU197:AU260" si="184">+AR197+AS197+AT197</f>
        <v>-125160.59081348906</v>
      </c>
      <c r="AV197" s="5">
        <f t="shared" ref="AV197:AV260" si="185">+AU197+AV196</f>
        <v>12149160.61618907</v>
      </c>
      <c r="AW197" s="3"/>
      <c r="AX197" s="4">
        <f t="shared" ref="AX197:AX260" si="186">+AU197/AL196</f>
        <v>-2.3943035112376138E-3</v>
      </c>
      <c r="AY197" s="4">
        <f t="shared" ref="AY197:AY260" si="187">+AR197/AM196</f>
        <v>-2.1250449335819037E-2</v>
      </c>
      <c r="AZ197" s="4">
        <f t="shared" ref="AZ197:AZ260" si="188">+AT197/AN196</f>
        <v>2.7262813522355308E-4</v>
      </c>
      <c r="BA197" s="4">
        <f t="shared" ref="BA197:BA260" si="189">+AS197/AP196</f>
        <v>6.9020637962855253E-3</v>
      </c>
      <c r="BB197" s="3"/>
      <c r="BC197" s="2">
        <f t="shared" ref="BC197:BC260" si="190">+AA197</f>
        <v>43864</v>
      </c>
      <c r="BD197" s="22">
        <f t="shared" ref="BD197:BD260" si="191">+AL197/AL$3*100</f>
        <v>130.37290154047264</v>
      </c>
      <c r="BE197" s="22">
        <f t="shared" ref="BE197:BE260" si="192">+AM197/AM$3*100</f>
        <v>99.954751903834904</v>
      </c>
      <c r="BF197" s="22">
        <f t="shared" ref="BF197:BF260" si="193">+AN197/AN$3*100</f>
        <v>105.58273381295042</v>
      </c>
      <c r="BG197" s="22">
        <f t="shared" ref="BG197:BG260" si="194">+AP197/AP$3*100</f>
        <v>136.99012776666669</v>
      </c>
      <c r="BH197" s="22"/>
      <c r="BI197" s="3">
        <f t="shared" ref="BI197:BI260" si="195">+MAX(BI196,AL197)</f>
        <v>53193161.439081125</v>
      </c>
      <c r="BJ197" s="3">
        <f t="shared" ref="BJ197:BJ260" si="196">+MAX(BJ196,AM197)</f>
        <v>20041875.832394209</v>
      </c>
      <c r="BK197" s="3">
        <f t="shared" ref="BK197:BK260" si="197">+MAX(BK196,AN197)</f>
        <v>20060719.424460582</v>
      </c>
      <c r="BL197" s="3">
        <f t="shared" ref="BL197:BL260" si="198">+MAX(BL196,AP197)</f>
        <v>41469444.830000006</v>
      </c>
      <c r="BM197" s="22"/>
      <c r="BN197" s="3">
        <f t="shared" ref="BN197:BN260" si="199">+MIN(AU197+BN196,0)</f>
        <v>-1044000.8228920606</v>
      </c>
      <c r="BO197" s="3">
        <f t="shared" ref="BO197:BO260" si="200">+MIN(AR197+BO196,0)</f>
        <v>-1050472.9706655743</v>
      </c>
      <c r="BP197" s="3">
        <f t="shared" ref="BP197:BP260" si="201">+MIN(AT197+BP196,0)</f>
        <v>0</v>
      </c>
      <c r="BQ197" s="3">
        <f t="shared" ref="BQ197:BQ260" si="202">+MIN(AS197+BQ196,0)</f>
        <v>-372406.5</v>
      </c>
      <c r="BR197" s="3"/>
      <c r="BS197" s="22">
        <f t="shared" ref="BS197:BS260" si="203">+BN197/BI197*100</f>
        <v>-1.9626598507172597</v>
      </c>
      <c r="BT197" s="22">
        <f t="shared" ref="BT197:BT260" si="204">+BO197/BJ197*100</f>
        <v>-5.2413904738780355</v>
      </c>
      <c r="BU197" s="22">
        <f t="shared" ref="BU197:BU260" si="205">+BP197/BK197*100</f>
        <v>0</v>
      </c>
      <c r="BV197" s="22">
        <f t="shared" ref="BV197:BV260" si="206">+BQ197/BL197*100</f>
        <v>-0.89802624927014241</v>
      </c>
      <c r="BW197" s="3"/>
      <c r="BX197" s="7"/>
      <c r="BY197" t="str">
        <f t="shared" si="167"/>
        <v>22020</v>
      </c>
      <c r="CQ197" s="15">
        <v>39277</v>
      </c>
      <c r="CR197" s="16">
        <v>4504.55</v>
      </c>
    </row>
    <row r="198" spans="1:96">
      <c r="A198" s="2">
        <v>43865</v>
      </c>
      <c r="B198" s="2">
        <v>43865</v>
      </c>
      <c r="C198">
        <v>41289.5</v>
      </c>
      <c r="D198">
        <v>0</v>
      </c>
      <c r="E198">
        <v>41289.5</v>
      </c>
      <c r="J198" s="3">
        <f t="shared" si="161"/>
        <v>41289.5</v>
      </c>
      <c r="L198" s="3">
        <f t="shared" ref="L198:L261" si="207">+L197+J198</f>
        <v>41138327.830000006</v>
      </c>
      <c r="M198" s="4">
        <f t="shared" si="162"/>
        <v>1.0046831031583E-3</v>
      </c>
      <c r="N198" s="4">
        <f t="shared" si="163"/>
        <v>1.3763166666666666E-3</v>
      </c>
      <c r="O198" s="4"/>
      <c r="P198" s="3">
        <f t="shared" si="164"/>
        <v>-331117</v>
      </c>
      <c r="Q198" s="3">
        <f t="shared" si="160"/>
        <v>41469444.830000006</v>
      </c>
      <c r="R198" s="6">
        <f t="shared" si="165"/>
        <v>-7.9846017075314666E-3</v>
      </c>
      <c r="S198" s="6">
        <f t="shared" si="166"/>
        <v>-7.7426706699036804E-3</v>
      </c>
      <c r="T198" s="6"/>
      <c r="U198" s="6"/>
      <c r="V198" s="3">
        <f t="shared" ref="V198:V261" si="208">+$U$4*W198</f>
        <v>440806.09910186799</v>
      </c>
      <c r="W198" s="7">
        <f t="shared" si="168"/>
        <v>271.75</v>
      </c>
      <c r="X198" s="7">
        <f t="shared" si="171"/>
        <v>11979.65</v>
      </c>
      <c r="Y198" s="3">
        <f t="shared" si="172"/>
        <v>30682435.201311376</v>
      </c>
      <c r="Z198" s="3">
        <f t="shared" si="169"/>
        <v>71820763.031311378</v>
      </c>
      <c r="AA198" s="2">
        <f t="shared" si="173"/>
        <v>43865</v>
      </c>
      <c r="AB198" s="7">
        <f t="shared" si="174"/>
        <v>137.12775943333335</v>
      </c>
      <c r="AC198" s="7">
        <f t="shared" si="175"/>
        <v>102.27478400437124</v>
      </c>
      <c r="AD198" s="7">
        <f t="shared" si="176"/>
        <v>119.7012717188523</v>
      </c>
      <c r="AE198" s="7"/>
      <c r="AF198" s="7">
        <f t="shared" ref="AF198:AF261" si="209">+J198+V198</f>
        <v>482095.59910186799</v>
      </c>
      <c r="AG198" s="3">
        <f t="shared" si="177"/>
        <v>41570536.790830508</v>
      </c>
      <c r="AH198" s="7"/>
      <c r="AI198" s="7"/>
      <c r="AJ198" s="7"/>
      <c r="AK198" s="7"/>
      <c r="AL198" s="3">
        <f t="shared" si="178"/>
        <v>52636723.841190211</v>
      </c>
      <c r="AM198" s="3">
        <f t="shared" si="179"/>
        <v>19432208.960830498</v>
      </c>
      <c r="AN198" s="3">
        <f t="shared" si="180"/>
        <v>20066187.050359864</v>
      </c>
      <c r="AO198" s="3">
        <f t="shared" si="181"/>
        <v>11138327.829999996</v>
      </c>
      <c r="AP198" s="3">
        <f t="shared" si="182"/>
        <v>41138327.830000006</v>
      </c>
      <c r="AQ198" s="7"/>
      <c r="AR198" s="40">
        <f t="shared" ref="AR198:AR261" si="210">+V198</f>
        <v>440806.09910186799</v>
      </c>
      <c r="AS198" s="5">
        <f t="shared" si="170"/>
        <v>41289.5</v>
      </c>
      <c r="AT198" s="5">
        <f t="shared" si="183"/>
        <v>5467.625899280576</v>
      </c>
      <c r="AU198" s="5">
        <f t="shared" si="184"/>
        <v>487563.22500114859</v>
      </c>
      <c r="AV198" s="5">
        <f t="shared" si="185"/>
        <v>12636723.841190219</v>
      </c>
      <c r="AW198" s="3"/>
      <c r="AX198" s="4">
        <f t="shared" si="186"/>
        <v>9.3493973678608084E-3</v>
      </c>
      <c r="AY198" s="4">
        <f t="shared" si="187"/>
        <v>2.3210823461081855E-2</v>
      </c>
      <c r="AZ198" s="4">
        <f t="shared" si="188"/>
        <v>2.7255382938130081E-4</v>
      </c>
      <c r="BA198" s="4">
        <f t="shared" si="189"/>
        <v>1.0046831031583E-3</v>
      </c>
      <c r="BB198" s="3"/>
      <c r="BC198" s="2">
        <f t="shared" si="190"/>
        <v>43865</v>
      </c>
      <c r="BD198" s="22">
        <f t="shared" si="191"/>
        <v>131.59180960297553</v>
      </c>
      <c r="BE198" s="22">
        <f t="shared" si="192"/>
        <v>102.27478400437104</v>
      </c>
      <c r="BF198" s="22">
        <f t="shared" si="193"/>
        <v>105.61151079136771</v>
      </c>
      <c r="BG198" s="22">
        <f t="shared" si="194"/>
        <v>137.12775943333335</v>
      </c>
      <c r="BH198" s="22"/>
      <c r="BI198" s="3">
        <f t="shared" si="195"/>
        <v>53193161.439081125</v>
      </c>
      <c r="BJ198" s="3">
        <f t="shared" si="196"/>
        <v>20041875.832394209</v>
      </c>
      <c r="BK198" s="3">
        <f t="shared" si="197"/>
        <v>20066187.050359864</v>
      </c>
      <c r="BL198" s="3">
        <f t="shared" si="198"/>
        <v>41469444.830000006</v>
      </c>
      <c r="BM198" s="22"/>
      <c r="BN198" s="3">
        <f t="shared" si="199"/>
        <v>-556437.59789091209</v>
      </c>
      <c r="BO198" s="3">
        <f t="shared" si="200"/>
        <v>-609666.87156370631</v>
      </c>
      <c r="BP198" s="3">
        <f t="shared" si="201"/>
        <v>0</v>
      </c>
      <c r="BQ198" s="3">
        <f t="shared" si="202"/>
        <v>-331117</v>
      </c>
      <c r="BR198" s="3"/>
      <c r="BS198" s="22">
        <f t="shared" si="203"/>
        <v>-1.046069800773481</v>
      </c>
      <c r="BT198" s="22">
        <f t="shared" si="204"/>
        <v>-3.0419651167496298</v>
      </c>
      <c r="BU198" s="22">
        <f t="shared" si="205"/>
        <v>0</v>
      </c>
      <c r="BV198" s="22">
        <f t="shared" si="206"/>
        <v>-0.79846017075314668</v>
      </c>
      <c r="BW198" s="3"/>
      <c r="BX198" s="7"/>
      <c r="BY198" t="str">
        <f t="shared" si="167"/>
        <v>22020</v>
      </c>
      <c r="CQ198" s="15">
        <v>39278</v>
      </c>
      <c r="CR198" s="16">
        <v>4504.55</v>
      </c>
    </row>
    <row r="199" spans="1:96">
      <c r="A199" s="2">
        <v>43866</v>
      </c>
      <c r="B199" s="2">
        <v>43866</v>
      </c>
      <c r="C199">
        <v>376499</v>
      </c>
      <c r="D199">
        <v>0</v>
      </c>
      <c r="E199">
        <v>376499</v>
      </c>
      <c r="J199" s="3">
        <f t="shared" si="161"/>
        <v>376499</v>
      </c>
      <c r="L199" s="3">
        <f t="shared" si="207"/>
        <v>41514826.830000006</v>
      </c>
      <c r="M199" s="4">
        <f t="shared" si="162"/>
        <v>9.1520248843327857E-3</v>
      </c>
      <c r="N199" s="4">
        <f t="shared" si="163"/>
        <v>1.2549966666666667E-2</v>
      </c>
      <c r="O199" s="4"/>
      <c r="P199" s="3">
        <f t="shared" si="164"/>
        <v>0</v>
      </c>
      <c r="Q199" s="3">
        <f t="shared" si="160"/>
        <v>41514826.830000006</v>
      </c>
      <c r="R199" s="6">
        <f t="shared" si="165"/>
        <v>0</v>
      </c>
      <c r="S199" s="6">
        <f t="shared" si="166"/>
        <v>0</v>
      </c>
      <c r="T199" s="6"/>
      <c r="U199" s="6"/>
      <c r="V199" s="3">
        <f t="shared" si="208"/>
        <v>177620.12088925316</v>
      </c>
      <c r="W199" s="7">
        <f t="shared" si="168"/>
        <v>109.5</v>
      </c>
      <c r="X199" s="7">
        <f t="shared" si="171"/>
        <v>12089.15</v>
      </c>
      <c r="Y199" s="3">
        <f t="shared" si="172"/>
        <v>30962888.023768093</v>
      </c>
      <c r="Z199" s="3">
        <f t="shared" si="169"/>
        <v>72477714.853768095</v>
      </c>
      <c r="AA199" s="2">
        <f t="shared" si="173"/>
        <v>43866</v>
      </c>
      <c r="AB199" s="7">
        <f t="shared" si="174"/>
        <v>138.38275610000002</v>
      </c>
      <c r="AC199" s="7">
        <f t="shared" si="175"/>
        <v>103.20962674589364</v>
      </c>
      <c r="AD199" s="7">
        <f t="shared" si="176"/>
        <v>120.79619142294682</v>
      </c>
      <c r="AE199" s="7"/>
      <c r="AF199" s="7">
        <f t="shared" si="209"/>
        <v>554119.12088925322</v>
      </c>
      <c r="AG199" s="3">
        <f t="shared" si="177"/>
        <v>42124655.911719762</v>
      </c>
      <c r="AH199" s="7"/>
      <c r="AI199" s="7"/>
      <c r="AJ199" s="7"/>
      <c r="AK199" s="7"/>
      <c r="AL199" s="3">
        <f t="shared" si="178"/>
        <v>53196310.587978743</v>
      </c>
      <c r="AM199" s="3">
        <f t="shared" si="179"/>
        <v>19609829.081719752</v>
      </c>
      <c r="AN199" s="3">
        <f t="shared" si="180"/>
        <v>20071654.676259145</v>
      </c>
      <c r="AO199" s="3">
        <f t="shared" si="181"/>
        <v>11514826.829999996</v>
      </c>
      <c r="AP199" s="3">
        <f t="shared" si="182"/>
        <v>41514826.830000006</v>
      </c>
      <c r="AQ199" s="7"/>
      <c r="AR199" s="40">
        <f t="shared" si="210"/>
        <v>177620.12088925316</v>
      </c>
      <c r="AS199" s="5">
        <f t="shared" si="170"/>
        <v>376499</v>
      </c>
      <c r="AT199" s="5">
        <f t="shared" si="183"/>
        <v>5467.625899280576</v>
      </c>
      <c r="AU199" s="5">
        <f t="shared" si="184"/>
        <v>559586.74678853375</v>
      </c>
      <c r="AV199" s="5">
        <f t="shared" si="185"/>
        <v>13196310.587978752</v>
      </c>
      <c r="AW199" s="3"/>
      <c r="AX199" s="4">
        <f t="shared" si="186"/>
        <v>1.0631108966372184E-2</v>
      </c>
      <c r="AY199" s="4">
        <f t="shared" si="187"/>
        <v>9.1405007658821504E-3</v>
      </c>
      <c r="AZ199" s="4">
        <f t="shared" si="188"/>
        <v>2.724795640326955E-4</v>
      </c>
      <c r="BA199" s="4">
        <f t="shared" si="189"/>
        <v>9.1520248843327857E-3</v>
      </c>
      <c r="BB199" s="3"/>
      <c r="BC199" s="2">
        <f t="shared" si="190"/>
        <v>43866</v>
      </c>
      <c r="BD199" s="22">
        <f t="shared" si="191"/>
        <v>132.99077646994687</v>
      </c>
      <c r="BE199" s="22">
        <f t="shared" si="192"/>
        <v>103.20962674589342</v>
      </c>
      <c r="BF199" s="22">
        <f t="shared" si="193"/>
        <v>105.64028776978498</v>
      </c>
      <c r="BG199" s="22">
        <f t="shared" si="194"/>
        <v>138.38275610000002</v>
      </c>
      <c r="BH199" s="22"/>
      <c r="BI199" s="3">
        <f t="shared" si="195"/>
        <v>53196310.587978743</v>
      </c>
      <c r="BJ199" s="3">
        <f t="shared" si="196"/>
        <v>20041875.832394209</v>
      </c>
      <c r="BK199" s="3">
        <f t="shared" si="197"/>
        <v>20071654.676259145</v>
      </c>
      <c r="BL199" s="3">
        <f t="shared" si="198"/>
        <v>41514826.830000006</v>
      </c>
      <c r="BM199" s="22"/>
      <c r="BN199" s="3">
        <f t="shared" si="199"/>
        <v>0</v>
      </c>
      <c r="BO199" s="3">
        <f t="shared" si="200"/>
        <v>-432046.75067445316</v>
      </c>
      <c r="BP199" s="3">
        <f t="shared" si="201"/>
        <v>0</v>
      </c>
      <c r="BQ199" s="3">
        <f t="shared" si="202"/>
        <v>0</v>
      </c>
      <c r="BR199" s="3"/>
      <c r="BS199" s="22">
        <f t="shared" si="203"/>
        <v>0</v>
      </c>
      <c r="BT199" s="22">
        <f t="shared" si="204"/>
        <v>-2.1557201246408515</v>
      </c>
      <c r="BU199" s="22">
        <f t="shared" si="205"/>
        <v>0</v>
      </c>
      <c r="BV199" s="22">
        <f t="shared" si="206"/>
        <v>0</v>
      </c>
      <c r="BW199" s="3"/>
      <c r="BX199" s="7"/>
      <c r="BY199" t="str">
        <f t="shared" si="167"/>
        <v>22020</v>
      </c>
      <c r="CQ199" s="15">
        <v>39279</v>
      </c>
      <c r="CR199" s="16">
        <v>4512.1499999999996</v>
      </c>
    </row>
    <row r="200" spans="1:96">
      <c r="A200" s="2">
        <v>43867</v>
      </c>
      <c r="B200" s="2">
        <v>43867</v>
      </c>
      <c r="C200">
        <v>-1874539.25</v>
      </c>
      <c r="D200">
        <v>0</v>
      </c>
      <c r="E200">
        <v>-1874539.25</v>
      </c>
      <c r="J200" s="3">
        <f t="shared" si="161"/>
        <v>-1874539.25</v>
      </c>
      <c r="L200" s="3">
        <f t="shared" si="207"/>
        <v>39640287.580000006</v>
      </c>
      <c r="M200" s="4">
        <f t="shared" si="162"/>
        <v>-4.5153488359137156E-2</v>
      </c>
      <c r="N200" s="4">
        <f t="shared" si="163"/>
        <v>-6.2484641666666667E-2</v>
      </c>
      <c r="O200" s="4"/>
      <c r="P200" s="3">
        <f t="shared" si="164"/>
        <v>-1874539.25</v>
      </c>
      <c r="Q200" s="3">
        <f t="shared" si="160"/>
        <v>41514826.830000006</v>
      </c>
      <c r="R200" s="6">
        <f t="shared" si="165"/>
        <v>-4.5153488359137156E-2</v>
      </c>
      <c r="S200" s="6">
        <f t="shared" si="166"/>
        <v>-4.5153488359137156E-2</v>
      </c>
      <c r="T200" s="6"/>
      <c r="U200" s="6"/>
      <c r="V200" s="3">
        <f t="shared" si="208"/>
        <v>79158.556158865278</v>
      </c>
      <c r="W200" s="7">
        <f t="shared" si="168"/>
        <v>48.800000000001091</v>
      </c>
      <c r="X200" s="7">
        <f t="shared" si="171"/>
        <v>12137.95</v>
      </c>
      <c r="Y200" s="3">
        <f t="shared" si="172"/>
        <v>31087875.217703145</v>
      </c>
      <c r="Z200" s="3">
        <f t="shared" si="169"/>
        <v>70728162.797703147</v>
      </c>
      <c r="AA200" s="2">
        <f t="shared" si="173"/>
        <v>43867</v>
      </c>
      <c r="AB200" s="7">
        <f t="shared" si="174"/>
        <v>132.13429193333334</v>
      </c>
      <c r="AC200" s="7">
        <f t="shared" si="175"/>
        <v>103.62625072567715</v>
      </c>
      <c r="AD200" s="7">
        <f t="shared" si="176"/>
        <v>117.88027132950525</v>
      </c>
      <c r="AE200" s="7"/>
      <c r="AF200" s="7">
        <f t="shared" si="209"/>
        <v>-1795380.6938411347</v>
      </c>
      <c r="AG200" s="3">
        <f t="shared" si="177"/>
        <v>40329275.217878625</v>
      </c>
      <c r="AH200" s="7"/>
      <c r="AI200" s="7"/>
      <c r="AJ200" s="7"/>
      <c r="AK200" s="7"/>
      <c r="AL200" s="3">
        <f t="shared" si="178"/>
        <v>51406397.520036891</v>
      </c>
      <c r="AM200" s="3">
        <f t="shared" si="179"/>
        <v>19688987.637878619</v>
      </c>
      <c r="AN200" s="3">
        <f t="shared" si="180"/>
        <v>20077122.302158426</v>
      </c>
      <c r="AO200" s="3">
        <f t="shared" si="181"/>
        <v>9640287.5799999963</v>
      </c>
      <c r="AP200" s="3">
        <f t="shared" si="182"/>
        <v>39640287.580000006</v>
      </c>
      <c r="AQ200" s="7"/>
      <c r="AR200" s="40">
        <f t="shared" si="210"/>
        <v>79158.556158865278</v>
      </c>
      <c r="AS200" s="5">
        <f t="shared" si="170"/>
        <v>-1874539.25</v>
      </c>
      <c r="AT200" s="5">
        <f t="shared" si="183"/>
        <v>5467.625899280576</v>
      </c>
      <c r="AU200" s="5">
        <f t="shared" si="184"/>
        <v>-1789913.067941854</v>
      </c>
      <c r="AV200" s="5">
        <f t="shared" si="185"/>
        <v>11406397.520036899</v>
      </c>
      <c r="AW200" s="3"/>
      <c r="AX200" s="4">
        <f t="shared" si="186"/>
        <v>-3.3647315916422539E-2</v>
      </c>
      <c r="AY200" s="4">
        <f t="shared" si="187"/>
        <v>4.0366775166162331E-3</v>
      </c>
      <c r="AZ200" s="4">
        <f t="shared" si="188"/>
        <v>2.7240533914464518E-4</v>
      </c>
      <c r="BA200" s="4">
        <f t="shared" si="189"/>
        <v>-4.5153488359137156E-2</v>
      </c>
      <c r="BB200" s="3"/>
      <c r="BC200" s="2">
        <f t="shared" si="190"/>
        <v>43867</v>
      </c>
      <c r="BD200" s="22">
        <f t="shared" si="191"/>
        <v>128.51599380009222</v>
      </c>
      <c r="BE200" s="22">
        <f t="shared" si="192"/>
        <v>103.62625072567695</v>
      </c>
      <c r="BF200" s="22">
        <f t="shared" si="193"/>
        <v>105.66906474820223</v>
      </c>
      <c r="BG200" s="22">
        <f t="shared" si="194"/>
        <v>132.13429193333334</v>
      </c>
      <c r="BH200" s="22"/>
      <c r="BI200" s="3">
        <f t="shared" si="195"/>
        <v>53196310.587978743</v>
      </c>
      <c r="BJ200" s="3">
        <f t="shared" si="196"/>
        <v>20041875.832394209</v>
      </c>
      <c r="BK200" s="3">
        <f t="shared" si="197"/>
        <v>20077122.302158426</v>
      </c>
      <c r="BL200" s="3">
        <f t="shared" si="198"/>
        <v>41514826.830000006</v>
      </c>
      <c r="BM200" s="22"/>
      <c r="BN200" s="3">
        <f t="shared" si="199"/>
        <v>-1789913.067941854</v>
      </c>
      <c r="BO200" s="3">
        <f t="shared" si="200"/>
        <v>-352888.19451558788</v>
      </c>
      <c r="BP200" s="3">
        <f t="shared" si="201"/>
        <v>0</v>
      </c>
      <c r="BQ200" s="3">
        <f t="shared" si="202"/>
        <v>-1874539.25</v>
      </c>
      <c r="BR200" s="3"/>
      <c r="BS200" s="22">
        <f t="shared" si="203"/>
        <v>-3.3647315916422538</v>
      </c>
      <c r="BT200" s="22">
        <f t="shared" si="204"/>
        <v>-1.7607543199384832</v>
      </c>
      <c r="BU200" s="22">
        <f t="shared" si="205"/>
        <v>0</v>
      </c>
      <c r="BV200" s="22">
        <f t="shared" si="206"/>
        <v>-4.5153488359137155</v>
      </c>
      <c r="BW200" s="3"/>
      <c r="BX200" s="7"/>
      <c r="BY200" t="str">
        <f t="shared" si="167"/>
        <v>22020</v>
      </c>
      <c r="CQ200" s="15">
        <v>39280</v>
      </c>
      <c r="CR200" s="16">
        <v>4496.75</v>
      </c>
    </row>
    <row r="201" spans="1:96">
      <c r="A201" s="2">
        <v>43873</v>
      </c>
      <c r="B201" s="2">
        <v>43873</v>
      </c>
      <c r="C201">
        <v>326670.5</v>
      </c>
      <c r="D201">
        <v>0</v>
      </c>
      <c r="E201">
        <v>326670.5</v>
      </c>
      <c r="J201" s="3">
        <f t="shared" si="161"/>
        <v>326670.5</v>
      </c>
      <c r="L201" s="3">
        <f t="shared" si="207"/>
        <v>39966958.080000006</v>
      </c>
      <c r="M201" s="4">
        <f t="shared" si="162"/>
        <v>8.2408710920860561E-3</v>
      </c>
      <c r="N201" s="4">
        <f t="shared" si="163"/>
        <v>1.0889016666666666E-2</v>
      </c>
      <c r="O201" s="4"/>
      <c r="P201" s="3">
        <f t="shared" si="164"/>
        <v>-1547868.75</v>
      </c>
      <c r="Q201" s="3">
        <f t="shared" si="160"/>
        <v>41514826.830000006</v>
      </c>
      <c r="R201" s="6">
        <f t="shared" si="165"/>
        <v>-3.7284721343976757E-2</v>
      </c>
      <c r="S201" s="6">
        <f t="shared" si="166"/>
        <v>-3.6912617267051098E-2</v>
      </c>
      <c r="T201" s="6"/>
      <c r="U201" s="6"/>
      <c r="V201" s="3">
        <f t="shared" si="208"/>
        <v>102597.92371000239</v>
      </c>
      <c r="W201" s="7">
        <f t="shared" si="168"/>
        <v>63.25</v>
      </c>
      <c r="X201" s="7">
        <f t="shared" si="171"/>
        <v>12201.2</v>
      </c>
      <c r="Y201" s="3">
        <f t="shared" si="172"/>
        <v>31249871.939350516</v>
      </c>
      <c r="Z201" s="3">
        <f t="shared" si="169"/>
        <v>71216830.019350529</v>
      </c>
      <c r="AA201" s="2">
        <f t="shared" si="173"/>
        <v>43873</v>
      </c>
      <c r="AB201" s="7">
        <f t="shared" si="174"/>
        <v>133.2231936</v>
      </c>
      <c r="AC201" s="7">
        <f t="shared" si="175"/>
        <v>104.16623979783506</v>
      </c>
      <c r="AD201" s="7">
        <f t="shared" si="176"/>
        <v>118.69471669891756</v>
      </c>
      <c r="AE201" s="7"/>
      <c r="AF201" s="7">
        <f t="shared" si="209"/>
        <v>429268.42371000239</v>
      </c>
      <c r="AG201" s="3">
        <f t="shared" si="177"/>
        <v>40758543.641588628</v>
      </c>
      <c r="AH201" s="7"/>
      <c r="AI201" s="7"/>
      <c r="AJ201" s="7"/>
      <c r="AK201" s="7"/>
      <c r="AL201" s="3">
        <f t="shared" si="178"/>
        <v>51841133.569646172</v>
      </c>
      <c r="AM201" s="3">
        <f t="shared" si="179"/>
        <v>19791585.561588623</v>
      </c>
      <c r="AN201" s="3">
        <f t="shared" si="180"/>
        <v>20082589.928057708</v>
      </c>
      <c r="AO201" s="3">
        <f t="shared" si="181"/>
        <v>9966958.0799999963</v>
      </c>
      <c r="AP201" s="3">
        <f t="shared" si="182"/>
        <v>39966958.080000006</v>
      </c>
      <c r="AQ201" s="7"/>
      <c r="AR201" s="40">
        <f t="shared" si="210"/>
        <v>102597.92371000239</v>
      </c>
      <c r="AS201" s="5">
        <f t="shared" si="170"/>
        <v>326670.5</v>
      </c>
      <c r="AT201" s="5">
        <f t="shared" si="183"/>
        <v>5467.625899280576</v>
      </c>
      <c r="AU201" s="5">
        <f t="shared" si="184"/>
        <v>434736.04960928299</v>
      </c>
      <c r="AV201" s="5">
        <f t="shared" si="185"/>
        <v>11841133.569646182</v>
      </c>
      <c r="AW201" s="3"/>
      <c r="AX201" s="4">
        <f t="shared" si="186"/>
        <v>8.4568472132254373E-3</v>
      </c>
      <c r="AY201" s="4">
        <f t="shared" si="187"/>
        <v>5.2109293579228819E-3</v>
      </c>
      <c r="AZ201" s="4">
        <f t="shared" si="188"/>
        <v>2.7233115468409383E-4</v>
      </c>
      <c r="BA201" s="4">
        <f t="shared" si="189"/>
        <v>8.2408710920860561E-3</v>
      </c>
      <c r="BB201" s="3"/>
      <c r="BC201" s="2">
        <f t="shared" si="190"/>
        <v>43873</v>
      </c>
      <c r="BD201" s="22">
        <f t="shared" si="191"/>
        <v>129.60283392411543</v>
      </c>
      <c r="BE201" s="22">
        <f t="shared" si="192"/>
        <v>104.16623979783486</v>
      </c>
      <c r="BF201" s="22">
        <f t="shared" si="193"/>
        <v>105.69784172661952</v>
      </c>
      <c r="BG201" s="22">
        <f t="shared" si="194"/>
        <v>133.2231936</v>
      </c>
      <c r="BH201" s="22"/>
      <c r="BI201" s="3">
        <f t="shared" si="195"/>
        <v>53196310.587978743</v>
      </c>
      <c r="BJ201" s="3">
        <f t="shared" si="196"/>
        <v>20041875.832394209</v>
      </c>
      <c r="BK201" s="3">
        <f t="shared" si="197"/>
        <v>20082589.928057708</v>
      </c>
      <c r="BL201" s="3">
        <f t="shared" si="198"/>
        <v>41514826.830000006</v>
      </c>
      <c r="BM201" s="22"/>
      <c r="BN201" s="3">
        <f t="shared" si="199"/>
        <v>-1355177.018332571</v>
      </c>
      <c r="BO201" s="3">
        <f t="shared" si="200"/>
        <v>-250290.27080558549</v>
      </c>
      <c r="BP201" s="3">
        <f t="shared" si="201"/>
        <v>0</v>
      </c>
      <c r="BQ201" s="3">
        <f t="shared" si="202"/>
        <v>-1547868.75</v>
      </c>
      <c r="BR201" s="3"/>
      <c r="BS201" s="22">
        <f t="shared" si="203"/>
        <v>-2.5475018913037415</v>
      </c>
      <c r="BT201" s="22">
        <f t="shared" si="204"/>
        <v>-1.2488365505240522</v>
      </c>
      <c r="BU201" s="22">
        <f t="shared" si="205"/>
        <v>0</v>
      </c>
      <c r="BV201" s="22">
        <f t="shared" si="206"/>
        <v>-3.7284721343976757</v>
      </c>
      <c r="BW201" s="3"/>
      <c r="BX201" s="7"/>
      <c r="BY201" t="str">
        <f t="shared" si="167"/>
        <v>22020</v>
      </c>
      <c r="CQ201" s="15">
        <v>39281</v>
      </c>
      <c r="CR201" s="16">
        <v>4499.55</v>
      </c>
    </row>
    <row r="202" spans="1:96">
      <c r="A202" s="2">
        <v>43874</v>
      </c>
      <c r="B202" s="2">
        <v>43874</v>
      </c>
      <c r="C202">
        <v>-19242</v>
      </c>
      <c r="D202">
        <v>0</v>
      </c>
      <c r="E202">
        <v>-19242</v>
      </c>
      <c r="J202" s="3">
        <f t="shared" si="161"/>
        <v>-19242</v>
      </c>
      <c r="L202" s="3">
        <f t="shared" si="207"/>
        <v>39947716.080000006</v>
      </c>
      <c r="M202" s="4">
        <f t="shared" si="162"/>
        <v>-4.8144769890878813E-4</v>
      </c>
      <c r="N202" s="4">
        <f t="shared" si="163"/>
        <v>-6.4139999999999998E-4</v>
      </c>
      <c r="O202" s="4"/>
      <c r="P202" s="3">
        <f t="shared" si="164"/>
        <v>-1567110.75</v>
      </c>
      <c r="Q202" s="3">
        <f t="shared" si="160"/>
        <v>41514826.830000006</v>
      </c>
      <c r="R202" s="6">
        <f t="shared" si="165"/>
        <v>-3.7748218399590028E-2</v>
      </c>
      <c r="S202" s="6">
        <f t="shared" si="166"/>
        <v>-3.7394064965959886E-2</v>
      </c>
      <c r="T202" s="6"/>
      <c r="U202" s="6"/>
      <c r="V202" s="3">
        <f t="shared" si="208"/>
        <v>-43066.796434793287</v>
      </c>
      <c r="W202" s="7">
        <f t="shared" si="168"/>
        <v>-26.550000000001091</v>
      </c>
      <c r="X202" s="7">
        <f t="shared" si="171"/>
        <v>12174.65</v>
      </c>
      <c r="Y202" s="3">
        <f t="shared" si="172"/>
        <v>31181871.734453473</v>
      </c>
      <c r="Z202" s="3">
        <f t="shared" si="169"/>
        <v>71129587.814453483</v>
      </c>
      <c r="AA202" s="2">
        <f t="shared" si="173"/>
        <v>43874</v>
      </c>
      <c r="AB202" s="7">
        <f t="shared" si="174"/>
        <v>133.15905360000002</v>
      </c>
      <c r="AC202" s="7">
        <f t="shared" si="175"/>
        <v>103.93957244817824</v>
      </c>
      <c r="AD202" s="7">
        <f t="shared" si="176"/>
        <v>118.54931302408913</v>
      </c>
      <c r="AE202" s="7"/>
      <c r="AF202" s="7">
        <f t="shared" si="209"/>
        <v>-62308.796434793287</v>
      </c>
      <c r="AG202" s="3">
        <f t="shared" si="177"/>
        <v>40696234.845153838</v>
      </c>
      <c r="AH202" s="7"/>
      <c r="AI202" s="7"/>
      <c r="AJ202" s="7"/>
      <c r="AK202" s="7"/>
      <c r="AL202" s="3">
        <f t="shared" si="178"/>
        <v>51784292.39911066</v>
      </c>
      <c r="AM202" s="3">
        <f t="shared" si="179"/>
        <v>19748518.765153829</v>
      </c>
      <c r="AN202" s="3">
        <f t="shared" si="180"/>
        <v>20088057.553956989</v>
      </c>
      <c r="AO202" s="3">
        <f t="shared" si="181"/>
        <v>9947716.0799999963</v>
      </c>
      <c r="AP202" s="3">
        <f t="shared" si="182"/>
        <v>39947716.080000006</v>
      </c>
      <c r="AQ202" s="7"/>
      <c r="AR202" s="40">
        <f t="shared" si="210"/>
        <v>-43066.796434793287</v>
      </c>
      <c r="AS202" s="5">
        <f t="shared" si="170"/>
        <v>-19242</v>
      </c>
      <c r="AT202" s="5">
        <f t="shared" si="183"/>
        <v>5467.625899280576</v>
      </c>
      <c r="AU202" s="5">
        <f t="shared" si="184"/>
        <v>-56841.170535512712</v>
      </c>
      <c r="AV202" s="5">
        <f t="shared" si="185"/>
        <v>11784292.399110669</v>
      </c>
      <c r="AW202" s="3"/>
      <c r="AX202" s="4">
        <f t="shared" si="186"/>
        <v>-1.096449221334044E-3</v>
      </c>
      <c r="AY202" s="4">
        <f t="shared" si="187"/>
        <v>-2.1760154738879049E-3</v>
      </c>
      <c r="AZ202" s="4">
        <f t="shared" si="188"/>
        <v>2.7225701061802136E-4</v>
      </c>
      <c r="BA202" s="4">
        <f t="shared" si="189"/>
        <v>-4.8144769890878813E-4</v>
      </c>
      <c r="BB202" s="3"/>
      <c r="BC202" s="2">
        <f t="shared" si="190"/>
        <v>43874</v>
      </c>
      <c r="BD202" s="22">
        <f t="shared" si="191"/>
        <v>129.46073099777664</v>
      </c>
      <c r="BE202" s="22">
        <f t="shared" si="192"/>
        <v>103.93957244817804</v>
      </c>
      <c r="BF202" s="22">
        <f t="shared" si="193"/>
        <v>105.72661870503678</v>
      </c>
      <c r="BG202" s="22">
        <f t="shared" si="194"/>
        <v>133.15905360000002</v>
      </c>
      <c r="BH202" s="22"/>
      <c r="BI202" s="3">
        <f t="shared" si="195"/>
        <v>53196310.587978743</v>
      </c>
      <c r="BJ202" s="3">
        <f t="shared" si="196"/>
        <v>20041875.832394209</v>
      </c>
      <c r="BK202" s="3">
        <f t="shared" si="197"/>
        <v>20088057.553956989</v>
      </c>
      <c r="BL202" s="3">
        <f t="shared" si="198"/>
        <v>41514826.830000006</v>
      </c>
      <c r="BM202" s="22"/>
      <c r="BN202" s="3">
        <f t="shared" si="199"/>
        <v>-1412018.1888680838</v>
      </c>
      <c r="BO202" s="3">
        <f t="shared" si="200"/>
        <v>-293357.06724037876</v>
      </c>
      <c r="BP202" s="3">
        <f t="shared" si="201"/>
        <v>0</v>
      </c>
      <c r="BQ202" s="3">
        <f t="shared" si="202"/>
        <v>-1567110.75</v>
      </c>
      <c r="BR202" s="3"/>
      <c r="BS202" s="22">
        <f t="shared" si="203"/>
        <v>-2.6543536069720792</v>
      </c>
      <c r="BT202" s="22">
        <f t="shared" si="204"/>
        <v>-1.4637206102545455</v>
      </c>
      <c r="BU202" s="22">
        <f t="shared" si="205"/>
        <v>0</v>
      </c>
      <c r="BV202" s="22">
        <f t="shared" si="206"/>
        <v>-3.774821839959003</v>
      </c>
      <c r="BW202" s="3"/>
      <c r="BX202" s="7"/>
      <c r="BY202" t="str">
        <f t="shared" si="167"/>
        <v>22020</v>
      </c>
      <c r="CQ202" s="15">
        <v>39282</v>
      </c>
      <c r="CR202" s="16">
        <v>4562.1000000000004</v>
      </c>
    </row>
    <row r="203" spans="1:96">
      <c r="A203" s="2">
        <v>43875</v>
      </c>
      <c r="B203" s="2">
        <v>43875</v>
      </c>
      <c r="C203">
        <v>59300</v>
      </c>
      <c r="D203">
        <v>0</v>
      </c>
      <c r="E203">
        <v>59300</v>
      </c>
      <c r="J203" s="3">
        <f t="shared" si="161"/>
        <v>59300</v>
      </c>
      <c r="L203" s="3">
        <f t="shared" si="207"/>
        <v>40007016.080000006</v>
      </c>
      <c r="M203" s="4">
        <f t="shared" si="162"/>
        <v>1.4844403089589594E-3</v>
      </c>
      <c r="N203" s="4">
        <f t="shared" si="163"/>
        <v>1.9766666666666665E-3</v>
      </c>
      <c r="O203" s="4"/>
      <c r="P203" s="3">
        <f t="shared" si="164"/>
        <v>-1507810.75</v>
      </c>
      <c r="Q203" s="3">
        <f t="shared" si="160"/>
        <v>41514826.830000006</v>
      </c>
      <c r="R203" s="6">
        <f t="shared" si="165"/>
        <v>-3.6319813067614809E-2</v>
      </c>
      <c r="S203" s="6">
        <f t="shared" si="166"/>
        <v>-3.5909624657000927E-2</v>
      </c>
      <c r="T203" s="6"/>
      <c r="U203" s="6"/>
      <c r="V203" s="3">
        <f t="shared" si="208"/>
        <v>-99272.615510704098</v>
      </c>
      <c r="W203" s="7">
        <f t="shared" si="168"/>
        <v>-61.199999999998909</v>
      </c>
      <c r="X203" s="7">
        <f t="shared" si="171"/>
        <v>12113.45</v>
      </c>
      <c r="Y203" s="3">
        <f t="shared" si="172"/>
        <v>31025125.499436572</v>
      </c>
      <c r="Z203" s="3">
        <f t="shared" si="169"/>
        <v>71032141.57943657</v>
      </c>
      <c r="AA203" s="2">
        <f t="shared" si="173"/>
        <v>43875</v>
      </c>
      <c r="AB203" s="7">
        <f t="shared" si="174"/>
        <v>133.35672026666668</v>
      </c>
      <c r="AC203" s="7">
        <f t="shared" si="175"/>
        <v>103.41708499812189</v>
      </c>
      <c r="AD203" s="7">
        <f t="shared" si="176"/>
        <v>118.38690263239428</v>
      </c>
      <c r="AE203" s="7"/>
      <c r="AF203" s="7">
        <f t="shared" si="209"/>
        <v>-39972.615510704098</v>
      </c>
      <c r="AG203" s="3">
        <f t="shared" si="177"/>
        <v>40656262.229643136</v>
      </c>
      <c r="AH203" s="7"/>
      <c r="AI203" s="7"/>
      <c r="AJ203" s="7"/>
      <c r="AK203" s="7"/>
      <c r="AL203" s="3">
        <f t="shared" si="178"/>
        <v>51749787.409499235</v>
      </c>
      <c r="AM203" s="3">
        <f t="shared" si="179"/>
        <v>19649246.149643123</v>
      </c>
      <c r="AN203" s="3">
        <f t="shared" si="180"/>
        <v>20093525.179856271</v>
      </c>
      <c r="AO203" s="3">
        <f t="shared" si="181"/>
        <v>10007016.079999996</v>
      </c>
      <c r="AP203" s="3">
        <f t="shared" si="182"/>
        <v>40007016.080000006</v>
      </c>
      <c r="AQ203" s="7"/>
      <c r="AR203" s="40">
        <f t="shared" si="210"/>
        <v>-99272.615510704098</v>
      </c>
      <c r="AS203" s="5">
        <f t="shared" si="170"/>
        <v>59300</v>
      </c>
      <c r="AT203" s="5">
        <f t="shared" si="183"/>
        <v>5467.625899280576</v>
      </c>
      <c r="AU203" s="5">
        <f t="shared" si="184"/>
        <v>-34504.989611423523</v>
      </c>
      <c r="AV203" s="5">
        <f t="shared" si="185"/>
        <v>11749787.409499247</v>
      </c>
      <c r="AW203" s="3"/>
      <c r="AX203" s="4">
        <f t="shared" si="186"/>
        <v>-6.6632154293984542E-4</v>
      </c>
      <c r="AY203" s="4">
        <f t="shared" si="187"/>
        <v>-5.0268385538803128E-3</v>
      </c>
      <c r="AZ203" s="4">
        <f t="shared" si="188"/>
        <v>2.7218290691344375E-4</v>
      </c>
      <c r="BA203" s="4">
        <f t="shared" si="189"/>
        <v>1.4844403089589594E-3</v>
      </c>
      <c r="BB203" s="3"/>
      <c r="BC203" s="2">
        <f t="shared" si="190"/>
        <v>43875</v>
      </c>
      <c r="BD203" s="22">
        <f t="shared" si="191"/>
        <v>129.37446852374811</v>
      </c>
      <c r="BE203" s="22">
        <f t="shared" si="192"/>
        <v>103.41708499812169</v>
      </c>
      <c r="BF203" s="22">
        <f t="shared" si="193"/>
        <v>105.75539568345404</v>
      </c>
      <c r="BG203" s="22">
        <f t="shared" si="194"/>
        <v>133.35672026666668</v>
      </c>
      <c r="BH203" s="22"/>
      <c r="BI203" s="3">
        <f t="shared" si="195"/>
        <v>53196310.587978743</v>
      </c>
      <c r="BJ203" s="3">
        <f t="shared" si="196"/>
        <v>20041875.832394209</v>
      </c>
      <c r="BK203" s="3">
        <f t="shared" si="197"/>
        <v>20093525.179856271</v>
      </c>
      <c r="BL203" s="3">
        <f t="shared" si="198"/>
        <v>41514826.830000006</v>
      </c>
      <c r="BM203" s="22"/>
      <c r="BN203" s="3">
        <f t="shared" si="199"/>
        <v>-1446523.1784795073</v>
      </c>
      <c r="BO203" s="3">
        <f t="shared" si="200"/>
        <v>-392629.68275108287</v>
      </c>
      <c r="BP203" s="3">
        <f t="shared" si="201"/>
        <v>0</v>
      </c>
      <c r="BQ203" s="3">
        <f t="shared" si="202"/>
        <v>-1507810.75</v>
      </c>
      <c r="BR203" s="3"/>
      <c r="BS203" s="22">
        <f t="shared" si="203"/>
        <v>-2.7192171082751582</v>
      </c>
      <c r="BT203" s="22">
        <f t="shared" si="204"/>
        <v>-1.95904657844684</v>
      </c>
      <c r="BU203" s="22">
        <f t="shared" si="205"/>
        <v>0</v>
      </c>
      <c r="BV203" s="22">
        <f t="shared" si="206"/>
        <v>-3.6319813067614808</v>
      </c>
      <c r="BW203" s="3"/>
      <c r="BX203" s="7"/>
      <c r="BY203" t="str">
        <f t="shared" si="167"/>
        <v>22020</v>
      </c>
      <c r="CQ203" s="15">
        <v>39283</v>
      </c>
      <c r="CR203" s="16">
        <v>4566.05</v>
      </c>
    </row>
    <row r="204" spans="1:96">
      <c r="A204" s="2">
        <v>43878</v>
      </c>
      <c r="B204" s="2">
        <v>43878</v>
      </c>
      <c r="C204">
        <v>-18120</v>
      </c>
      <c r="D204">
        <v>0</v>
      </c>
      <c r="E204">
        <v>-18120</v>
      </c>
      <c r="J204" s="3">
        <f t="shared" si="161"/>
        <v>-18120</v>
      </c>
      <c r="L204" s="3">
        <f t="shared" si="207"/>
        <v>39988896.080000006</v>
      </c>
      <c r="M204" s="4">
        <f t="shared" si="162"/>
        <v>-4.5292055682849108E-4</v>
      </c>
      <c r="N204" s="4">
        <f t="shared" si="163"/>
        <v>-6.0400000000000004E-4</v>
      </c>
      <c r="O204" s="4"/>
      <c r="P204" s="3">
        <f t="shared" si="164"/>
        <v>-1525930.75</v>
      </c>
      <c r="Q204" s="3">
        <f t="shared" si="160"/>
        <v>41514826.830000006</v>
      </c>
      <c r="R204" s="6">
        <f t="shared" si="165"/>
        <v>-3.6756283634484806E-2</v>
      </c>
      <c r="S204" s="6">
        <f t="shared" si="166"/>
        <v>-3.6362545213829416E-2</v>
      </c>
      <c r="T204" s="6"/>
      <c r="U204" s="6"/>
      <c r="V204" s="3">
        <f t="shared" si="208"/>
        <v>-109735.17057678752</v>
      </c>
      <c r="W204" s="7">
        <f t="shared" si="168"/>
        <v>-67.650000000001455</v>
      </c>
      <c r="X204" s="7">
        <f t="shared" si="171"/>
        <v>12045.8</v>
      </c>
      <c r="Y204" s="3">
        <f t="shared" si="172"/>
        <v>30851859.440631118</v>
      </c>
      <c r="Z204" s="3">
        <f t="shared" si="169"/>
        <v>70840755.52063112</v>
      </c>
      <c r="AA204" s="2">
        <f t="shared" si="173"/>
        <v>43878</v>
      </c>
      <c r="AB204" s="7">
        <f t="shared" si="174"/>
        <v>133.2963202666667</v>
      </c>
      <c r="AC204" s="7">
        <f t="shared" si="175"/>
        <v>102.83953146877039</v>
      </c>
      <c r="AD204" s="7">
        <f t="shared" si="176"/>
        <v>118.06792586771853</v>
      </c>
      <c r="AE204" s="7"/>
      <c r="AF204" s="7">
        <f t="shared" si="209"/>
        <v>-127855.17057678752</v>
      </c>
      <c r="AG204" s="3">
        <f t="shared" si="177"/>
        <v>40528407.059066348</v>
      </c>
      <c r="AH204" s="7"/>
      <c r="AI204" s="7"/>
      <c r="AJ204" s="7"/>
      <c r="AK204" s="7"/>
      <c r="AL204" s="3">
        <f t="shared" si="178"/>
        <v>51627399.864821732</v>
      </c>
      <c r="AM204" s="3">
        <f t="shared" si="179"/>
        <v>19539510.979066335</v>
      </c>
      <c r="AN204" s="3">
        <f t="shared" si="180"/>
        <v>20098992.805755552</v>
      </c>
      <c r="AO204" s="3">
        <f t="shared" si="181"/>
        <v>9988896.0799999963</v>
      </c>
      <c r="AP204" s="3">
        <f t="shared" si="182"/>
        <v>39988896.080000006</v>
      </c>
      <c r="AQ204" s="7"/>
      <c r="AR204" s="40">
        <f t="shared" si="210"/>
        <v>-109735.17057678752</v>
      </c>
      <c r="AS204" s="5">
        <f t="shared" si="170"/>
        <v>-18120</v>
      </c>
      <c r="AT204" s="5">
        <f t="shared" si="183"/>
        <v>5467.625899280576</v>
      </c>
      <c r="AU204" s="5">
        <f t="shared" si="184"/>
        <v>-122387.54467750694</v>
      </c>
      <c r="AV204" s="5">
        <f t="shared" si="185"/>
        <v>11627399.864821739</v>
      </c>
      <c r="AW204" s="3"/>
      <c r="AX204" s="4">
        <f t="shared" si="186"/>
        <v>-2.3649864241769114E-3</v>
      </c>
      <c r="AY204" s="4">
        <f t="shared" si="187"/>
        <v>-5.5847013030970952E-3</v>
      </c>
      <c r="AZ204" s="4">
        <f t="shared" si="188"/>
        <v>2.721088435374129E-4</v>
      </c>
      <c r="BA204" s="4">
        <f t="shared" si="189"/>
        <v>-4.5292055682849108E-4</v>
      </c>
      <c r="BB204" s="3"/>
      <c r="BC204" s="2">
        <f t="shared" si="190"/>
        <v>43878</v>
      </c>
      <c r="BD204" s="22">
        <f t="shared" si="191"/>
        <v>129.06849966205434</v>
      </c>
      <c r="BE204" s="22">
        <f t="shared" si="192"/>
        <v>102.83953146877019</v>
      </c>
      <c r="BF204" s="22">
        <f t="shared" si="193"/>
        <v>105.78417266187132</v>
      </c>
      <c r="BG204" s="22">
        <f t="shared" si="194"/>
        <v>133.2963202666667</v>
      </c>
      <c r="BH204" s="22"/>
      <c r="BI204" s="3">
        <f t="shared" si="195"/>
        <v>53196310.587978743</v>
      </c>
      <c r="BJ204" s="3">
        <f t="shared" si="196"/>
        <v>20041875.832394209</v>
      </c>
      <c r="BK204" s="3">
        <f t="shared" si="197"/>
        <v>20098992.805755552</v>
      </c>
      <c r="BL204" s="3">
        <f t="shared" si="198"/>
        <v>41514826.830000006</v>
      </c>
      <c r="BM204" s="22"/>
      <c r="BN204" s="3">
        <f t="shared" si="199"/>
        <v>-1568910.7231570142</v>
      </c>
      <c r="BO204" s="3">
        <f t="shared" si="200"/>
        <v>-502364.85332787037</v>
      </c>
      <c r="BP204" s="3">
        <f t="shared" si="201"/>
        <v>0</v>
      </c>
      <c r="BQ204" s="3">
        <f t="shared" si="202"/>
        <v>-1525930.75</v>
      </c>
      <c r="BR204" s="3"/>
      <c r="BS204" s="22">
        <f t="shared" si="203"/>
        <v>-2.9492848391473885</v>
      </c>
      <c r="BT204" s="22">
        <f t="shared" si="204"/>
        <v>-2.5065760187770696</v>
      </c>
      <c r="BU204" s="22">
        <f t="shared" si="205"/>
        <v>0</v>
      </c>
      <c r="BV204" s="22">
        <f t="shared" si="206"/>
        <v>-3.6756283634484808</v>
      </c>
      <c r="BW204" s="3"/>
      <c r="BX204" s="7"/>
      <c r="BY204" t="str">
        <f t="shared" si="167"/>
        <v>22020</v>
      </c>
      <c r="CQ204" s="15">
        <v>39284</v>
      </c>
      <c r="CR204" s="16">
        <v>4566.05</v>
      </c>
    </row>
    <row r="205" spans="1:96">
      <c r="A205" s="2">
        <v>43879</v>
      </c>
      <c r="B205" s="2">
        <v>43879</v>
      </c>
      <c r="C205">
        <v>284756.75</v>
      </c>
      <c r="D205">
        <v>0</v>
      </c>
      <c r="E205">
        <v>284756.75</v>
      </c>
      <c r="J205" s="3">
        <f t="shared" si="161"/>
        <v>284756.75</v>
      </c>
      <c r="L205" s="3">
        <f t="shared" si="207"/>
        <v>40273652.830000006</v>
      </c>
      <c r="M205" s="4">
        <f t="shared" si="162"/>
        <v>7.1208954963479943E-3</v>
      </c>
      <c r="N205" s="4">
        <f t="shared" si="163"/>
        <v>9.4918916666666669E-3</v>
      </c>
      <c r="O205" s="4"/>
      <c r="P205" s="3">
        <f t="shared" si="164"/>
        <v>-1241174</v>
      </c>
      <c r="Q205" s="3">
        <f t="shared" si="160"/>
        <v>41514826.830000006</v>
      </c>
      <c r="R205" s="6">
        <f t="shared" si="165"/>
        <v>-2.9897125792732106E-2</v>
      </c>
      <c r="S205" s="6">
        <f t="shared" si="166"/>
        <v>-2.9241649717481423E-2</v>
      </c>
      <c r="T205" s="6"/>
      <c r="U205" s="6"/>
      <c r="V205" s="3">
        <f t="shared" si="208"/>
        <v>-86458.013181708346</v>
      </c>
      <c r="W205" s="7">
        <f t="shared" si="168"/>
        <v>-53.299999999999272</v>
      </c>
      <c r="X205" s="7">
        <f t="shared" si="171"/>
        <v>11992.5</v>
      </c>
      <c r="Y205" s="3">
        <f t="shared" si="172"/>
        <v>30715346.788238946</v>
      </c>
      <c r="Z205" s="3">
        <f t="shared" si="169"/>
        <v>70988999.618238956</v>
      </c>
      <c r="AA205" s="2">
        <f t="shared" si="173"/>
        <v>43879</v>
      </c>
      <c r="AB205" s="7">
        <f t="shared" si="174"/>
        <v>134.24550943333335</v>
      </c>
      <c r="AC205" s="7">
        <f t="shared" si="175"/>
        <v>102.38448929412982</v>
      </c>
      <c r="AD205" s="7">
        <f t="shared" si="176"/>
        <v>118.3149993637316</v>
      </c>
      <c r="AE205" s="7"/>
      <c r="AF205" s="7">
        <f t="shared" si="209"/>
        <v>198298.73681829165</v>
      </c>
      <c r="AG205" s="3">
        <f t="shared" si="177"/>
        <v>40726705.795884639</v>
      </c>
      <c r="AH205" s="7"/>
      <c r="AI205" s="7"/>
      <c r="AJ205" s="7"/>
      <c r="AK205" s="7"/>
      <c r="AL205" s="3">
        <f t="shared" si="178"/>
        <v>51831166.227539301</v>
      </c>
      <c r="AM205" s="3">
        <f t="shared" si="179"/>
        <v>19453052.965884626</v>
      </c>
      <c r="AN205" s="3">
        <f t="shared" si="180"/>
        <v>20104460.431654833</v>
      </c>
      <c r="AO205" s="3">
        <f t="shared" si="181"/>
        <v>10273652.829999996</v>
      </c>
      <c r="AP205" s="3">
        <f t="shared" si="182"/>
        <v>40273652.830000006</v>
      </c>
      <c r="AQ205" s="7"/>
      <c r="AR205" s="40">
        <f t="shared" si="210"/>
        <v>-86458.013181708346</v>
      </c>
      <c r="AS205" s="5">
        <f t="shared" si="170"/>
        <v>284756.75</v>
      </c>
      <c r="AT205" s="5">
        <f t="shared" si="183"/>
        <v>5467.625899280576</v>
      </c>
      <c r="AU205" s="5">
        <f t="shared" si="184"/>
        <v>203766.36271757222</v>
      </c>
      <c r="AV205" s="5">
        <f t="shared" si="185"/>
        <v>11831166.227539312</v>
      </c>
      <c r="AW205" s="3"/>
      <c r="AX205" s="4">
        <f t="shared" si="186"/>
        <v>3.9468647123640267E-3</v>
      </c>
      <c r="AY205" s="4">
        <f t="shared" si="187"/>
        <v>-4.4247787610618905E-3</v>
      </c>
      <c r="AZ205" s="4">
        <f t="shared" si="188"/>
        <v>2.7203482045701639E-4</v>
      </c>
      <c r="BA205" s="4">
        <f t="shared" si="189"/>
        <v>7.1208954963479943E-3</v>
      </c>
      <c r="BB205" s="3"/>
      <c r="BC205" s="2">
        <f t="shared" si="190"/>
        <v>43879</v>
      </c>
      <c r="BD205" s="22">
        <f t="shared" si="191"/>
        <v>129.57791556884825</v>
      </c>
      <c r="BE205" s="22">
        <f t="shared" si="192"/>
        <v>102.38448929412959</v>
      </c>
      <c r="BF205" s="22">
        <f t="shared" si="193"/>
        <v>105.81294964028859</v>
      </c>
      <c r="BG205" s="22">
        <f t="shared" si="194"/>
        <v>134.24550943333335</v>
      </c>
      <c r="BH205" s="22"/>
      <c r="BI205" s="3">
        <f t="shared" si="195"/>
        <v>53196310.587978743</v>
      </c>
      <c r="BJ205" s="3">
        <f t="shared" si="196"/>
        <v>20041875.832394209</v>
      </c>
      <c r="BK205" s="3">
        <f t="shared" si="197"/>
        <v>20104460.431654833</v>
      </c>
      <c r="BL205" s="3">
        <f t="shared" si="198"/>
        <v>41514826.830000006</v>
      </c>
      <c r="BM205" s="22"/>
      <c r="BN205" s="3">
        <f t="shared" si="199"/>
        <v>-1365144.3604394421</v>
      </c>
      <c r="BO205" s="3">
        <f t="shared" si="200"/>
        <v>-588822.86650957866</v>
      </c>
      <c r="BP205" s="3">
        <f t="shared" si="201"/>
        <v>0</v>
      </c>
      <c r="BQ205" s="3">
        <f t="shared" si="202"/>
        <v>-1241174</v>
      </c>
      <c r="BR205" s="3"/>
      <c r="BS205" s="22">
        <f t="shared" si="203"/>
        <v>-2.5662387961693272</v>
      </c>
      <c r="BT205" s="22">
        <f t="shared" si="204"/>
        <v>-2.937962850552386</v>
      </c>
      <c r="BU205" s="22">
        <f t="shared" si="205"/>
        <v>0</v>
      </c>
      <c r="BV205" s="22">
        <f t="shared" si="206"/>
        <v>-2.9897125792732107</v>
      </c>
      <c r="BW205" s="3"/>
      <c r="BX205" s="7"/>
      <c r="BY205" t="str">
        <f t="shared" si="167"/>
        <v>22020</v>
      </c>
      <c r="CQ205" s="15">
        <v>39285</v>
      </c>
      <c r="CR205" s="16">
        <v>4566.05</v>
      </c>
    </row>
    <row r="206" spans="1:96">
      <c r="A206" s="2">
        <v>43880</v>
      </c>
      <c r="B206" s="2">
        <v>43880</v>
      </c>
      <c r="C206">
        <v>-226922.5</v>
      </c>
      <c r="D206">
        <v>0</v>
      </c>
      <c r="E206">
        <v>-226922.5</v>
      </c>
      <c r="J206" s="3">
        <f t="shared" si="161"/>
        <v>-226922.5</v>
      </c>
      <c r="L206" s="3">
        <f t="shared" si="207"/>
        <v>40046730.330000006</v>
      </c>
      <c r="M206" s="4">
        <f t="shared" si="162"/>
        <v>-5.6345149757800099E-3</v>
      </c>
      <c r="N206" s="4">
        <f t="shared" si="163"/>
        <v>-7.5640833333333332E-3</v>
      </c>
      <c r="O206" s="4"/>
      <c r="P206" s="3">
        <f t="shared" si="164"/>
        <v>-1468096.5</v>
      </c>
      <c r="Q206" s="3">
        <f t="shared" si="160"/>
        <v>41514826.830000006</v>
      </c>
      <c r="R206" s="6">
        <f t="shared" si="165"/>
        <v>-3.5363184965500186E-2</v>
      </c>
      <c r="S206" s="6">
        <f t="shared" si="166"/>
        <v>-3.4876164693261436E-2</v>
      </c>
      <c r="T206" s="6"/>
      <c r="U206" s="6"/>
      <c r="V206" s="3">
        <f t="shared" si="208"/>
        <v>216388.34818836808</v>
      </c>
      <c r="W206" s="7">
        <f t="shared" si="168"/>
        <v>133.39999999999964</v>
      </c>
      <c r="X206" s="7">
        <f t="shared" si="171"/>
        <v>12125.9</v>
      </c>
      <c r="Y206" s="3">
        <f t="shared" si="172"/>
        <v>31057012.601167947</v>
      </c>
      <c r="Z206" s="3">
        <f t="shared" si="169"/>
        <v>71103742.93116796</v>
      </c>
      <c r="AA206" s="2">
        <f t="shared" si="173"/>
        <v>43880</v>
      </c>
      <c r="AB206" s="7">
        <f t="shared" si="174"/>
        <v>133.48910110000003</v>
      </c>
      <c r="AC206" s="7">
        <f t="shared" si="175"/>
        <v>103.52337533722648</v>
      </c>
      <c r="AD206" s="7">
        <f t="shared" si="176"/>
        <v>118.50623821861326</v>
      </c>
      <c r="AE206" s="7"/>
      <c r="AF206" s="7">
        <f t="shared" si="209"/>
        <v>-10534.15181163192</v>
      </c>
      <c r="AG206" s="3">
        <f t="shared" si="177"/>
        <v>40716171.644073009</v>
      </c>
      <c r="AH206" s="7"/>
      <c r="AI206" s="7"/>
      <c r="AJ206" s="7"/>
      <c r="AK206" s="7"/>
      <c r="AL206" s="3">
        <f t="shared" si="178"/>
        <v>51826099.701626949</v>
      </c>
      <c r="AM206" s="3">
        <f t="shared" si="179"/>
        <v>19669441.314072993</v>
      </c>
      <c r="AN206" s="3">
        <f t="shared" si="180"/>
        <v>20109928.057554115</v>
      </c>
      <c r="AO206" s="3">
        <f t="shared" si="181"/>
        <v>10046730.329999996</v>
      </c>
      <c r="AP206" s="3">
        <f t="shared" si="182"/>
        <v>40046730.330000006</v>
      </c>
      <c r="AQ206" s="7"/>
      <c r="AR206" s="40">
        <f t="shared" si="210"/>
        <v>216388.34818836808</v>
      </c>
      <c r="AS206" s="5">
        <f t="shared" si="170"/>
        <v>-226922.5</v>
      </c>
      <c r="AT206" s="5">
        <f t="shared" si="183"/>
        <v>5467.625899280576</v>
      </c>
      <c r="AU206" s="5">
        <f t="shared" si="184"/>
        <v>-5066.5259123513442</v>
      </c>
      <c r="AV206" s="5">
        <f t="shared" si="185"/>
        <v>11826099.70162696</v>
      </c>
      <c r="AW206" s="3"/>
      <c r="AX206" s="4">
        <f t="shared" si="186"/>
        <v>-9.7750567488858888E-5</v>
      </c>
      <c r="AY206" s="4">
        <f t="shared" si="187"/>
        <v>1.1123618928496956E-2</v>
      </c>
      <c r="AZ206" s="4">
        <f t="shared" si="188"/>
        <v>2.7196083763937785E-4</v>
      </c>
      <c r="BA206" s="4">
        <f t="shared" si="189"/>
        <v>-5.6345149757800099E-3</v>
      </c>
      <c r="BB206" s="3"/>
      <c r="BC206" s="2">
        <f t="shared" si="190"/>
        <v>43880</v>
      </c>
      <c r="BD206" s="22">
        <f t="shared" si="191"/>
        <v>129.5652492540674</v>
      </c>
      <c r="BE206" s="22">
        <f t="shared" si="192"/>
        <v>103.52337533722628</v>
      </c>
      <c r="BF206" s="22">
        <f t="shared" si="193"/>
        <v>105.84172661870585</v>
      </c>
      <c r="BG206" s="22">
        <f t="shared" si="194"/>
        <v>133.48910110000003</v>
      </c>
      <c r="BH206" s="22"/>
      <c r="BI206" s="3">
        <f t="shared" si="195"/>
        <v>53196310.587978743</v>
      </c>
      <c r="BJ206" s="3">
        <f t="shared" si="196"/>
        <v>20041875.832394209</v>
      </c>
      <c r="BK206" s="3">
        <f t="shared" si="197"/>
        <v>20109928.057554115</v>
      </c>
      <c r="BL206" s="3">
        <f t="shared" si="198"/>
        <v>41514826.830000006</v>
      </c>
      <c r="BM206" s="22"/>
      <c r="BN206" s="3">
        <f t="shared" si="199"/>
        <v>-1370210.8863517935</v>
      </c>
      <c r="BO206" s="3">
        <f t="shared" si="200"/>
        <v>-372434.51832121058</v>
      </c>
      <c r="BP206" s="3">
        <f t="shared" si="201"/>
        <v>0</v>
      </c>
      <c r="BQ206" s="3">
        <f t="shared" si="202"/>
        <v>-1468096.5</v>
      </c>
      <c r="BR206" s="3"/>
      <c r="BS206" s="22">
        <f t="shared" si="203"/>
        <v>-2.5757630016195758</v>
      </c>
      <c r="BT206" s="22">
        <f t="shared" si="204"/>
        <v>-1.8582817368783162</v>
      </c>
      <c r="BU206" s="22">
        <f t="shared" si="205"/>
        <v>0</v>
      </c>
      <c r="BV206" s="22">
        <f t="shared" si="206"/>
        <v>-3.5363184965500185</v>
      </c>
      <c r="BW206" s="3"/>
      <c r="BX206" s="7"/>
      <c r="BY206" t="str">
        <f t="shared" si="167"/>
        <v>22020</v>
      </c>
      <c r="CQ206" s="15">
        <v>39286</v>
      </c>
      <c r="CR206" s="16">
        <v>4619.3500000000004</v>
      </c>
    </row>
    <row r="207" spans="1:96">
      <c r="A207" s="2">
        <v>43881</v>
      </c>
      <c r="B207" s="2">
        <v>43881</v>
      </c>
      <c r="C207">
        <v>18680</v>
      </c>
      <c r="D207">
        <v>0</v>
      </c>
      <c r="E207">
        <v>18680</v>
      </c>
      <c r="J207" s="3">
        <f t="shared" si="161"/>
        <v>18680</v>
      </c>
      <c r="L207" s="3">
        <f t="shared" si="207"/>
        <v>40065410.330000006</v>
      </c>
      <c r="M207" s="4">
        <f t="shared" si="162"/>
        <v>4.6645506002786815E-4</v>
      </c>
      <c r="N207" s="4">
        <f t="shared" si="163"/>
        <v>6.2266666666666666E-4</v>
      </c>
      <c r="O207" s="4"/>
      <c r="P207" s="3">
        <f t="shared" si="164"/>
        <v>-1449416.5</v>
      </c>
      <c r="Q207" s="3">
        <f t="shared" si="160"/>
        <v>41514826.830000006</v>
      </c>
      <c r="R207" s="6">
        <f t="shared" si="165"/>
        <v>-3.491322524203818E-2</v>
      </c>
      <c r="S207" s="6">
        <f t="shared" si="166"/>
        <v>-3.4409709633233566E-2</v>
      </c>
      <c r="T207" s="6"/>
      <c r="U207" s="6"/>
      <c r="V207" s="3">
        <f t="shared" si="208"/>
        <v>-73075.675306490637</v>
      </c>
      <c r="W207" s="7">
        <f t="shared" si="168"/>
        <v>-45.049999999999272</v>
      </c>
      <c r="X207" s="7">
        <f t="shared" si="171"/>
        <v>12080.85</v>
      </c>
      <c r="Y207" s="3">
        <f t="shared" si="172"/>
        <v>30941629.955947172</v>
      </c>
      <c r="Z207" s="3">
        <f t="shared" si="169"/>
        <v>71007040.285947174</v>
      </c>
      <c r="AA207" s="2">
        <f t="shared" si="173"/>
        <v>43881</v>
      </c>
      <c r="AB207" s="7">
        <f t="shared" si="174"/>
        <v>133.55136776666669</v>
      </c>
      <c r="AC207" s="7">
        <f t="shared" si="175"/>
        <v>103.1387665198239</v>
      </c>
      <c r="AD207" s="7">
        <f t="shared" si="176"/>
        <v>118.34506714324529</v>
      </c>
      <c r="AE207" s="7"/>
      <c r="AF207" s="7">
        <f t="shared" si="209"/>
        <v>-54395.675306490637</v>
      </c>
      <c r="AG207" s="3">
        <f t="shared" si="177"/>
        <v>40661775.968766518</v>
      </c>
      <c r="AH207" s="7"/>
      <c r="AI207" s="7"/>
      <c r="AJ207" s="7"/>
      <c r="AK207" s="7"/>
      <c r="AL207" s="3">
        <f t="shared" si="178"/>
        <v>51777171.652219743</v>
      </c>
      <c r="AM207" s="3">
        <f t="shared" si="179"/>
        <v>19596365.638766501</v>
      </c>
      <c r="AN207" s="3">
        <f t="shared" si="180"/>
        <v>20115395.683453396</v>
      </c>
      <c r="AO207" s="3">
        <f t="shared" si="181"/>
        <v>10065410.329999996</v>
      </c>
      <c r="AP207" s="3">
        <f t="shared" si="182"/>
        <v>40065410.330000006</v>
      </c>
      <c r="AQ207" s="7"/>
      <c r="AR207" s="40">
        <f t="shared" si="210"/>
        <v>-73075.675306490637</v>
      </c>
      <c r="AS207" s="5">
        <f t="shared" si="170"/>
        <v>18680</v>
      </c>
      <c r="AT207" s="5">
        <f t="shared" si="183"/>
        <v>5467.625899280576</v>
      </c>
      <c r="AU207" s="5">
        <f t="shared" si="184"/>
        <v>-48928.049407210063</v>
      </c>
      <c r="AV207" s="5">
        <f t="shared" si="185"/>
        <v>11777171.65221975</v>
      </c>
      <c r="AW207" s="3"/>
      <c r="AX207" s="4">
        <f t="shared" si="186"/>
        <v>-9.440812580707109E-4</v>
      </c>
      <c r="AY207" s="4">
        <f t="shared" si="187"/>
        <v>-3.715188150982551E-3</v>
      </c>
      <c r="AZ207" s="4">
        <f t="shared" si="188"/>
        <v>2.7188689505165643E-4</v>
      </c>
      <c r="BA207" s="4">
        <f t="shared" si="189"/>
        <v>4.6645506002786815E-4</v>
      </c>
      <c r="BB207" s="3"/>
      <c r="BC207" s="2">
        <f t="shared" si="190"/>
        <v>43881</v>
      </c>
      <c r="BD207" s="22">
        <f t="shared" si="191"/>
        <v>129.44292913054935</v>
      </c>
      <c r="BE207" s="22">
        <f t="shared" si="192"/>
        <v>103.1387665198237</v>
      </c>
      <c r="BF207" s="22">
        <f t="shared" si="193"/>
        <v>105.87050359712313</v>
      </c>
      <c r="BG207" s="22">
        <f t="shared" si="194"/>
        <v>133.55136776666669</v>
      </c>
      <c r="BH207" s="22"/>
      <c r="BI207" s="3">
        <f t="shared" si="195"/>
        <v>53196310.587978743</v>
      </c>
      <c r="BJ207" s="3">
        <f t="shared" si="196"/>
        <v>20041875.832394209</v>
      </c>
      <c r="BK207" s="3">
        <f t="shared" si="197"/>
        <v>20115395.683453396</v>
      </c>
      <c r="BL207" s="3">
        <f t="shared" si="198"/>
        <v>41514826.830000006</v>
      </c>
      <c r="BM207" s="22"/>
      <c r="BN207" s="3">
        <f t="shared" si="199"/>
        <v>-1419138.9357590035</v>
      </c>
      <c r="BO207" s="3">
        <f t="shared" si="200"/>
        <v>-445510.1936277012</v>
      </c>
      <c r="BP207" s="3">
        <f t="shared" si="201"/>
        <v>0</v>
      </c>
      <c r="BQ207" s="3">
        <f t="shared" si="202"/>
        <v>-1449416.5</v>
      </c>
      <c r="BR207" s="3"/>
      <c r="BS207" s="22">
        <f t="shared" si="203"/>
        <v>-2.667739397851586</v>
      </c>
      <c r="BT207" s="22">
        <f t="shared" si="204"/>
        <v>-2.2228966856865333</v>
      </c>
      <c r="BU207" s="22">
        <f t="shared" si="205"/>
        <v>0</v>
      </c>
      <c r="BV207" s="22">
        <f t="shared" si="206"/>
        <v>-3.4913225242038179</v>
      </c>
      <c r="BW207" s="3"/>
      <c r="BX207" s="7"/>
      <c r="BY207" t="str">
        <f t="shared" si="167"/>
        <v>22020</v>
      </c>
      <c r="CQ207" s="15">
        <v>39287</v>
      </c>
      <c r="CR207" s="16">
        <v>4620.75</v>
      </c>
    </row>
    <row r="208" spans="1:96">
      <c r="A208" s="2">
        <v>43885</v>
      </c>
      <c r="B208" s="2">
        <v>43885</v>
      </c>
      <c r="C208">
        <v>510457.4</v>
      </c>
      <c r="D208">
        <v>0</v>
      </c>
      <c r="E208">
        <v>510457.4</v>
      </c>
      <c r="J208" s="3">
        <f t="shared" si="161"/>
        <v>510457.4</v>
      </c>
      <c r="L208" s="3">
        <f t="shared" si="207"/>
        <v>40575867.730000004</v>
      </c>
      <c r="M208" s="4">
        <f t="shared" si="162"/>
        <v>1.2740600827387058E-2</v>
      </c>
      <c r="N208" s="4">
        <f t="shared" si="163"/>
        <v>1.7015246666666668E-2</v>
      </c>
      <c r="O208" s="4"/>
      <c r="P208" s="3">
        <f t="shared" si="164"/>
        <v>-938959.1</v>
      </c>
      <c r="Q208" s="3">
        <f t="shared" si="160"/>
        <v>41514826.830000006</v>
      </c>
      <c r="R208" s="6">
        <f t="shared" si="165"/>
        <v>-2.2617439881056581E-2</v>
      </c>
      <c r="S208" s="6">
        <f t="shared" si="166"/>
        <v>-2.1669108805846507E-2</v>
      </c>
      <c r="T208" s="6"/>
      <c r="U208" s="6"/>
      <c r="V208" s="3">
        <f t="shared" si="208"/>
        <v>-407877.43742103042</v>
      </c>
      <c r="W208" s="7">
        <f t="shared" si="168"/>
        <v>-251.45000000000073</v>
      </c>
      <c r="X208" s="7">
        <f t="shared" si="171"/>
        <v>11829.4</v>
      </c>
      <c r="Y208" s="3">
        <f t="shared" si="172"/>
        <v>30297612.949492913</v>
      </c>
      <c r="Z208" s="3">
        <f t="shared" si="169"/>
        <v>70873480.679492921</v>
      </c>
      <c r="AA208" s="2">
        <f t="shared" si="173"/>
        <v>43885</v>
      </c>
      <c r="AB208" s="7">
        <f t="shared" si="174"/>
        <v>135.25289243333333</v>
      </c>
      <c r="AC208" s="7">
        <f t="shared" si="175"/>
        <v>100.99204316497638</v>
      </c>
      <c r="AD208" s="7">
        <f t="shared" si="176"/>
        <v>118.12246779915488</v>
      </c>
      <c r="AE208" s="7"/>
      <c r="AF208" s="7">
        <f t="shared" si="209"/>
        <v>102579.9625789696</v>
      </c>
      <c r="AG208" s="3">
        <f t="shared" si="177"/>
        <v>40764355.931345485</v>
      </c>
      <c r="AH208" s="7"/>
      <c r="AI208" s="7"/>
      <c r="AJ208" s="7"/>
      <c r="AK208" s="7"/>
      <c r="AL208" s="3">
        <f t="shared" si="178"/>
        <v>51885219.240697995</v>
      </c>
      <c r="AM208" s="3">
        <f t="shared" si="179"/>
        <v>19188488.20134547</v>
      </c>
      <c r="AN208" s="3">
        <f t="shared" si="180"/>
        <v>20120863.309352677</v>
      </c>
      <c r="AO208" s="3">
        <f t="shared" si="181"/>
        <v>10575867.729999997</v>
      </c>
      <c r="AP208" s="3">
        <f t="shared" si="182"/>
        <v>40575867.730000004</v>
      </c>
      <c r="AQ208" s="7"/>
      <c r="AR208" s="40">
        <f t="shared" si="210"/>
        <v>-407877.43742103042</v>
      </c>
      <c r="AS208" s="5">
        <f t="shared" si="170"/>
        <v>510457.4</v>
      </c>
      <c r="AT208" s="5">
        <f t="shared" si="183"/>
        <v>5467.625899280576</v>
      </c>
      <c r="AU208" s="5">
        <f t="shared" si="184"/>
        <v>108047.58847825018</v>
      </c>
      <c r="AV208" s="5">
        <f t="shared" si="185"/>
        <v>11885219.240698</v>
      </c>
      <c r="AW208" s="3"/>
      <c r="AX208" s="4">
        <f t="shared" si="186"/>
        <v>2.0867804291047651E-3</v>
      </c>
      <c r="AY208" s="4">
        <f t="shared" si="187"/>
        <v>-2.0813932794464043E-2</v>
      </c>
      <c r="AZ208" s="4">
        <f t="shared" si="188"/>
        <v>2.7181299266104708E-4</v>
      </c>
      <c r="BA208" s="4">
        <f t="shared" si="189"/>
        <v>1.2740600827387058E-2</v>
      </c>
      <c r="BB208" s="3"/>
      <c r="BC208" s="2">
        <f t="shared" si="190"/>
        <v>43885</v>
      </c>
      <c r="BD208" s="22">
        <f t="shared" si="191"/>
        <v>129.71304810174499</v>
      </c>
      <c r="BE208" s="22">
        <f t="shared" si="192"/>
        <v>100.99204316497617</v>
      </c>
      <c r="BF208" s="22">
        <f t="shared" si="193"/>
        <v>105.89928057554042</v>
      </c>
      <c r="BG208" s="22">
        <f t="shared" si="194"/>
        <v>135.25289243333333</v>
      </c>
      <c r="BH208" s="22"/>
      <c r="BI208" s="3">
        <f t="shared" si="195"/>
        <v>53196310.587978743</v>
      </c>
      <c r="BJ208" s="3">
        <f t="shared" si="196"/>
        <v>20041875.832394209</v>
      </c>
      <c r="BK208" s="3">
        <f t="shared" si="197"/>
        <v>20120863.309352677</v>
      </c>
      <c r="BL208" s="3">
        <f t="shared" si="198"/>
        <v>41514826.830000006</v>
      </c>
      <c r="BM208" s="22"/>
      <c r="BN208" s="3">
        <f t="shared" si="199"/>
        <v>-1311091.3472807533</v>
      </c>
      <c r="BO208" s="3">
        <f t="shared" si="200"/>
        <v>-853387.63104873162</v>
      </c>
      <c r="BP208" s="3">
        <f t="shared" si="201"/>
        <v>0</v>
      </c>
      <c r="BQ208" s="3">
        <f t="shared" si="202"/>
        <v>-938959.1</v>
      </c>
      <c r="BR208" s="3"/>
      <c r="BS208" s="22">
        <f t="shared" si="203"/>
        <v>-2.4646283413064975</v>
      </c>
      <c r="BT208" s="22">
        <f t="shared" si="204"/>
        <v>-4.2580227429080209</v>
      </c>
      <c r="BU208" s="22">
        <f t="shared" si="205"/>
        <v>0</v>
      </c>
      <c r="BV208" s="22">
        <f t="shared" si="206"/>
        <v>-2.2617439881056582</v>
      </c>
      <c r="BW208" s="3"/>
      <c r="BX208" s="7"/>
      <c r="BY208" t="str">
        <f t="shared" si="167"/>
        <v>22020</v>
      </c>
      <c r="CQ208" s="15">
        <v>39288</v>
      </c>
      <c r="CR208" s="16">
        <v>4588.7</v>
      </c>
    </row>
    <row r="209" spans="1:96">
      <c r="A209" s="2">
        <v>43886</v>
      </c>
      <c r="B209" s="2">
        <v>43886</v>
      </c>
      <c r="C209">
        <v>77397.5</v>
      </c>
      <c r="D209">
        <v>0</v>
      </c>
      <c r="E209">
        <v>77397.5</v>
      </c>
      <c r="J209" s="3">
        <f t="shared" si="161"/>
        <v>77397.5</v>
      </c>
      <c r="L209" s="3">
        <f t="shared" si="207"/>
        <v>40653265.230000004</v>
      </c>
      <c r="M209" s="4">
        <f t="shared" si="162"/>
        <v>1.9074761509727544E-3</v>
      </c>
      <c r="N209" s="4">
        <f t="shared" si="163"/>
        <v>2.5799166666666666E-3</v>
      </c>
      <c r="O209" s="4"/>
      <c r="P209" s="3">
        <f t="shared" si="164"/>
        <v>-861561.6</v>
      </c>
      <c r="Q209" s="3">
        <f t="shared" si="160"/>
        <v>41514826.830000006</v>
      </c>
      <c r="R209" s="6">
        <f t="shared" si="165"/>
        <v>-2.0753105957253003E-2</v>
      </c>
      <c r="S209" s="6">
        <f t="shared" si="166"/>
        <v>-1.9761632654873754E-2</v>
      </c>
      <c r="T209" s="6"/>
      <c r="U209" s="6"/>
      <c r="V209" s="3">
        <f t="shared" si="208"/>
        <v>-51096.199159922136</v>
      </c>
      <c r="W209" s="7">
        <f t="shared" si="168"/>
        <v>-31.5</v>
      </c>
      <c r="X209" s="7">
        <f t="shared" si="171"/>
        <v>11797.9</v>
      </c>
      <c r="Y209" s="3">
        <f t="shared" si="172"/>
        <v>30216934.740293033</v>
      </c>
      <c r="Z209" s="3">
        <f t="shared" si="169"/>
        <v>70870199.970293045</v>
      </c>
      <c r="AA209" s="2">
        <f t="shared" si="173"/>
        <v>43886</v>
      </c>
      <c r="AB209" s="7">
        <f t="shared" si="174"/>
        <v>135.5108841</v>
      </c>
      <c r="AC209" s="7">
        <f t="shared" si="175"/>
        <v>100.72311580097677</v>
      </c>
      <c r="AD209" s="7">
        <f t="shared" si="176"/>
        <v>118.11699995048841</v>
      </c>
      <c r="AE209" s="7"/>
      <c r="AF209" s="7">
        <f t="shared" si="209"/>
        <v>26301.300840077864</v>
      </c>
      <c r="AG209" s="3">
        <f t="shared" si="177"/>
        <v>40790657.232185565</v>
      </c>
      <c r="AH209" s="7"/>
      <c r="AI209" s="7"/>
      <c r="AJ209" s="7"/>
      <c r="AK209" s="7"/>
      <c r="AL209" s="3">
        <f t="shared" si="178"/>
        <v>51916988.167437352</v>
      </c>
      <c r="AM209" s="3">
        <f t="shared" si="179"/>
        <v>19137392.002185546</v>
      </c>
      <c r="AN209" s="3">
        <f t="shared" si="180"/>
        <v>20126330.935251959</v>
      </c>
      <c r="AO209" s="3">
        <f t="shared" si="181"/>
        <v>10653265.229999997</v>
      </c>
      <c r="AP209" s="3">
        <f t="shared" si="182"/>
        <v>40653265.230000004</v>
      </c>
      <c r="AQ209" s="7"/>
      <c r="AR209" s="40">
        <f t="shared" si="210"/>
        <v>-51096.199159922136</v>
      </c>
      <c r="AS209" s="5">
        <f t="shared" si="170"/>
        <v>77397.5</v>
      </c>
      <c r="AT209" s="5">
        <f t="shared" si="183"/>
        <v>5467.625899280576</v>
      </c>
      <c r="AU209" s="5">
        <f t="shared" si="184"/>
        <v>31768.926739358438</v>
      </c>
      <c r="AV209" s="5">
        <f t="shared" si="185"/>
        <v>11916988.16743736</v>
      </c>
      <c r="AW209" s="3"/>
      <c r="AX209" s="4">
        <f t="shared" si="186"/>
        <v>6.1229242555535664E-4</v>
      </c>
      <c r="AY209" s="4">
        <f t="shared" si="187"/>
        <v>-2.6628569496339656E-3</v>
      </c>
      <c r="AZ209" s="4">
        <f t="shared" si="188"/>
        <v>2.717391304347805E-4</v>
      </c>
      <c r="BA209" s="4">
        <f t="shared" si="189"/>
        <v>1.9074761509727544E-3</v>
      </c>
      <c r="BB209" s="3"/>
      <c r="BC209" s="2">
        <f t="shared" si="190"/>
        <v>43886</v>
      </c>
      <c r="BD209" s="22">
        <f t="shared" si="191"/>
        <v>129.79247041859338</v>
      </c>
      <c r="BE209" s="22">
        <f t="shared" si="192"/>
        <v>100.72311580097654</v>
      </c>
      <c r="BF209" s="22">
        <f t="shared" si="193"/>
        <v>105.92805755395767</v>
      </c>
      <c r="BG209" s="22">
        <f t="shared" si="194"/>
        <v>135.5108841</v>
      </c>
      <c r="BH209" s="22"/>
      <c r="BI209" s="3">
        <f t="shared" si="195"/>
        <v>53196310.587978743</v>
      </c>
      <c r="BJ209" s="3">
        <f t="shared" si="196"/>
        <v>20041875.832394209</v>
      </c>
      <c r="BK209" s="3">
        <f t="shared" si="197"/>
        <v>20126330.935251959</v>
      </c>
      <c r="BL209" s="3">
        <f t="shared" si="198"/>
        <v>41514826.830000006</v>
      </c>
      <c r="BM209" s="22"/>
      <c r="BN209" s="3">
        <f t="shared" si="199"/>
        <v>-1279322.420541395</v>
      </c>
      <c r="BO209" s="3">
        <f t="shared" si="200"/>
        <v>-904483.83020865382</v>
      </c>
      <c r="BP209" s="3">
        <f t="shared" si="201"/>
        <v>0</v>
      </c>
      <c r="BQ209" s="3">
        <f t="shared" si="202"/>
        <v>-861561.6</v>
      </c>
      <c r="BR209" s="3"/>
      <c r="BS209" s="22">
        <f t="shared" si="203"/>
        <v>-2.4049081720161531</v>
      </c>
      <c r="BT209" s="22">
        <f t="shared" si="204"/>
        <v>-4.5129699324187662</v>
      </c>
      <c r="BU209" s="22">
        <f t="shared" si="205"/>
        <v>0</v>
      </c>
      <c r="BV209" s="22">
        <f t="shared" si="206"/>
        <v>-2.0753105957253002</v>
      </c>
      <c r="BW209" s="3"/>
      <c r="BX209" s="7"/>
      <c r="BY209" t="str">
        <f t="shared" si="167"/>
        <v>22020</v>
      </c>
      <c r="CQ209" s="15">
        <v>39289</v>
      </c>
      <c r="CR209" s="16">
        <v>4619.8</v>
      </c>
    </row>
    <row r="210" spans="1:96">
      <c r="A210" s="2">
        <v>43887</v>
      </c>
      <c r="B210" s="2">
        <v>43887</v>
      </c>
      <c r="C210">
        <v>606357.80000000005</v>
      </c>
      <c r="D210">
        <v>0</v>
      </c>
      <c r="E210">
        <v>606357.80000000005</v>
      </c>
      <c r="J210" s="3">
        <f t="shared" si="161"/>
        <v>606357.80000000005</v>
      </c>
      <c r="L210" s="3">
        <f t="shared" si="207"/>
        <v>41259623.030000001</v>
      </c>
      <c r="M210" s="4">
        <f t="shared" si="162"/>
        <v>1.4915352962903933E-2</v>
      </c>
      <c r="N210" s="4">
        <f t="shared" si="163"/>
        <v>2.0211926666666668E-2</v>
      </c>
      <c r="O210" s="4"/>
      <c r="P210" s="3">
        <f t="shared" si="164"/>
        <v>-255203.79999999993</v>
      </c>
      <c r="Q210" s="3">
        <f t="shared" si="160"/>
        <v>41514826.830000006</v>
      </c>
      <c r="R210" s="6">
        <f t="shared" si="165"/>
        <v>-6.1472928947780437E-3</v>
      </c>
      <c r="S210" s="6">
        <f t="shared" si="166"/>
        <v>-4.8462796919698202E-3</v>
      </c>
      <c r="T210" s="6"/>
      <c r="U210" s="6"/>
      <c r="V210" s="3">
        <f t="shared" si="208"/>
        <v>-193678.9263395138</v>
      </c>
      <c r="W210" s="7">
        <f t="shared" si="168"/>
        <v>-119.39999999999964</v>
      </c>
      <c r="X210" s="7">
        <f t="shared" si="171"/>
        <v>11678.5</v>
      </c>
      <c r="Y210" s="3">
        <f t="shared" si="172"/>
        <v>29911125.909230642</v>
      </c>
      <c r="Z210" s="3">
        <f t="shared" si="169"/>
        <v>71170748.939230651</v>
      </c>
      <c r="AA210" s="2">
        <f t="shared" si="173"/>
        <v>43887</v>
      </c>
      <c r="AB210" s="7">
        <f t="shared" si="174"/>
        <v>137.53207676666668</v>
      </c>
      <c r="AC210" s="7">
        <f t="shared" si="175"/>
        <v>99.703753030768809</v>
      </c>
      <c r="AD210" s="7">
        <f t="shared" si="176"/>
        <v>118.61791489871776</v>
      </c>
      <c r="AE210" s="7"/>
      <c r="AF210" s="7">
        <f t="shared" si="209"/>
        <v>412678.87366048625</v>
      </c>
      <c r="AG210" s="3">
        <f t="shared" si="177"/>
        <v>41203336.105846055</v>
      </c>
      <c r="AH210" s="7"/>
      <c r="AI210" s="7"/>
      <c r="AJ210" s="7"/>
      <c r="AK210" s="7"/>
      <c r="AL210" s="3">
        <f t="shared" si="178"/>
        <v>52335134.66699712</v>
      </c>
      <c r="AM210" s="3">
        <f t="shared" si="179"/>
        <v>18943713.075846031</v>
      </c>
      <c r="AN210" s="3">
        <f t="shared" si="180"/>
        <v>20131798.56115124</v>
      </c>
      <c r="AO210" s="3">
        <f t="shared" si="181"/>
        <v>11259623.029999997</v>
      </c>
      <c r="AP210" s="3">
        <f t="shared" si="182"/>
        <v>41259623.030000001</v>
      </c>
      <c r="AQ210" s="7"/>
      <c r="AR210" s="40">
        <f t="shared" si="210"/>
        <v>-193678.9263395138</v>
      </c>
      <c r="AS210" s="5">
        <f t="shared" si="170"/>
        <v>606357.80000000005</v>
      </c>
      <c r="AT210" s="5">
        <f t="shared" si="183"/>
        <v>5467.625899280576</v>
      </c>
      <c r="AU210" s="5">
        <f t="shared" si="184"/>
        <v>418146.49955976685</v>
      </c>
      <c r="AV210" s="5">
        <f t="shared" si="185"/>
        <v>12335134.666997127</v>
      </c>
      <c r="AW210" s="3"/>
      <c r="AX210" s="4">
        <f t="shared" si="186"/>
        <v>8.0541363110510876E-3</v>
      </c>
      <c r="AY210" s="4">
        <f t="shared" si="187"/>
        <v>-1.012044516396984E-2</v>
      </c>
      <c r="AZ210" s="4">
        <f t="shared" si="188"/>
        <v>2.7166530834012284E-4</v>
      </c>
      <c r="BA210" s="4">
        <f t="shared" si="189"/>
        <v>1.4915352962903933E-2</v>
      </c>
      <c r="BB210" s="3"/>
      <c r="BC210" s="2">
        <f t="shared" si="190"/>
        <v>43887</v>
      </c>
      <c r="BD210" s="22">
        <f t="shared" si="191"/>
        <v>130.83783666749281</v>
      </c>
      <c r="BE210" s="22">
        <f t="shared" si="192"/>
        <v>99.703753030768581</v>
      </c>
      <c r="BF210" s="22">
        <f t="shared" si="193"/>
        <v>105.95683453237494</v>
      </c>
      <c r="BG210" s="22">
        <f t="shared" si="194"/>
        <v>137.53207676666668</v>
      </c>
      <c r="BH210" s="22"/>
      <c r="BI210" s="3">
        <f t="shared" si="195"/>
        <v>53196310.587978743</v>
      </c>
      <c r="BJ210" s="3">
        <f t="shared" si="196"/>
        <v>20041875.832394209</v>
      </c>
      <c r="BK210" s="3">
        <f t="shared" si="197"/>
        <v>20131798.56115124</v>
      </c>
      <c r="BL210" s="3">
        <f t="shared" si="198"/>
        <v>41514826.830000006</v>
      </c>
      <c r="BM210" s="22"/>
      <c r="BN210" s="3">
        <f t="shared" si="199"/>
        <v>-861175.92098162812</v>
      </c>
      <c r="BO210" s="3">
        <f t="shared" si="200"/>
        <v>-1098162.7565481677</v>
      </c>
      <c r="BP210" s="3">
        <f t="shared" si="201"/>
        <v>0</v>
      </c>
      <c r="BQ210" s="3">
        <f t="shared" si="202"/>
        <v>-255203.79999999993</v>
      </c>
      <c r="BR210" s="3"/>
      <c r="BS210" s="22">
        <f t="shared" si="203"/>
        <v>-1.6188639991440232</v>
      </c>
      <c r="BT210" s="22">
        <f t="shared" si="204"/>
        <v>-5.479341184088061</v>
      </c>
      <c r="BU210" s="22">
        <f t="shared" si="205"/>
        <v>0</v>
      </c>
      <c r="BV210" s="22">
        <f t="shared" si="206"/>
        <v>-0.61472928947780436</v>
      </c>
      <c r="BW210" s="3"/>
      <c r="BX210" s="7"/>
      <c r="BY210" t="str">
        <f t="shared" si="167"/>
        <v>22020</v>
      </c>
      <c r="CQ210" s="15">
        <v>39290</v>
      </c>
      <c r="CR210" s="16">
        <v>4445.2</v>
      </c>
    </row>
    <row r="211" spans="1:96">
      <c r="A211" s="2">
        <v>43888</v>
      </c>
      <c r="B211" s="2">
        <v>43888</v>
      </c>
      <c r="C211">
        <v>-2807702.25</v>
      </c>
      <c r="D211">
        <v>0</v>
      </c>
      <c r="E211">
        <v>-2807702.25</v>
      </c>
      <c r="J211" s="3">
        <f t="shared" si="161"/>
        <v>-2807702.25</v>
      </c>
      <c r="L211" s="3">
        <f t="shared" si="207"/>
        <v>38451920.780000001</v>
      </c>
      <c r="M211" s="4">
        <f t="shared" si="162"/>
        <v>-6.804963409283965E-2</v>
      </c>
      <c r="N211" s="4">
        <f t="shared" si="163"/>
        <v>-9.3590074999999995E-2</v>
      </c>
      <c r="O211" s="4"/>
      <c r="P211" s="3">
        <f t="shared" si="164"/>
        <v>-3062906.05</v>
      </c>
      <c r="Q211" s="3">
        <f t="shared" si="160"/>
        <v>41514826.830000006</v>
      </c>
      <c r="R211" s="6">
        <f t="shared" si="165"/>
        <v>-7.3778605955466522E-2</v>
      </c>
      <c r="S211" s="6">
        <f t="shared" si="166"/>
        <v>-7.2895913784809474E-2</v>
      </c>
      <c r="T211" s="6"/>
      <c r="U211" s="6"/>
      <c r="V211" s="3">
        <f t="shared" si="208"/>
        <v>-73318.990540587867</v>
      </c>
      <c r="W211" s="7">
        <f t="shared" si="168"/>
        <v>-45.200000000000728</v>
      </c>
      <c r="X211" s="7">
        <f t="shared" si="171"/>
        <v>11633.3</v>
      </c>
      <c r="Y211" s="3">
        <f t="shared" si="172"/>
        <v>29795359.082061291</v>
      </c>
      <c r="Z211" s="3">
        <f t="shared" si="169"/>
        <v>68247279.862061292</v>
      </c>
      <c r="AA211" s="2">
        <f t="shared" si="173"/>
        <v>43888</v>
      </c>
      <c r="AB211" s="7">
        <f t="shared" si="174"/>
        <v>128.17306926666669</v>
      </c>
      <c r="AC211" s="7">
        <f t="shared" si="175"/>
        <v>99.317863606870972</v>
      </c>
      <c r="AD211" s="7">
        <f t="shared" si="176"/>
        <v>113.74546643676882</v>
      </c>
      <c r="AE211" s="7"/>
      <c r="AF211" s="7">
        <f t="shared" si="209"/>
        <v>-2881021.2405405878</v>
      </c>
      <c r="AG211" s="3">
        <f t="shared" si="177"/>
        <v>38322314.865305468</v>
      </c>
      <c r="AH211" s="7"/>
      <c r="AI211" s="7"/>
      <c r="AJ211" s="7"/>
      <c r="AK211" s="7"/>
      <c r="AL211" s="3">
        <f t="shared" si="178"/>
        <v>49459581.052355811</v>
      </c>
      <c r="AM211" s="3">
        <f t="shared" si="179"/>
        <v>18870394.085305445</v>
      </c>
      <c r="AN211" s="3">
        <f t="shared" si="180"/>
        <v>20137266.187050521</v>
      </c>
      <c r="AO211" s="3">
        <f t="shared" si="181"/>
        <v>8451920.7799999975</v>
      </c>
      <c r="AP211" s="3">
        <f t="shared" si="182"/>
        <v>38451920.780000001</v>
      </c>
      <c r="AQ211" s="7"/>
      <c r="AR211" s="40">
        <f t="shared" si="210"/>
        <v>-73318.990540587867</v>
      </c>
      <c r="AS211" s="5">
        <f t="shared" si="170"/>
        <v>-2807702.25</v>
      </c>
      <c r="AT211" s="5">
        <f t="shared" si="183"/>
        <v>5467.625899280576</v>
      </c>
      <c r="AU211" s="5">
        <f t="shared" si="184"/>
        <v>-2875553.6146413074</v>
      </c>
      <c r="AV211" s="5">
        <f t="shared" si="185"/>
        <v>9459581.0523558203</v>
      </c>
      <c r="AW211" s="3"/>
      <c r="AX211" s="4">
        <f t="shared" si="186"/>
        <v>-5.494499312819482E-2</v>
      </c>
      <c r="AY211" s="4">
        <f t="shared" si="187"/>
        <v>-3.8703600633643686E-3</v>
      </c>
      <c r="AZ211" s="4">
        <f t="shared" si="188"/>
        <v>2.7159152634437592E-4</v>
      </c>
      <c r="BA211" s="4">
        <f t="shared" si="189"/>
        <v>-6.804963409283965E-2</v>
      </c>
      <c r="BB211" s="3"/>
      <c r="BC211" s="2">
        <f t="shared" si="190"/>
        <v>43888</v>
      </c>
      <c r="BD211" s="22">
        <f t="shared" si="191"/>
        <v>123.64895263088953</v>
      </c>
      <c r="BE211" s="22">
        <f t="shared" si="192"/>
        <v>99.317863606870759</v>
      </c>
      <c r="BF211" s="22">
        <f t="shared" si="193"/>
        <v>105.98561151079222</v>
      </c>
      <c r="BG211" s="22">
        <f t="shared" si="194"/>
        <v>128.17306926666669</v>
      </c>
      <c r="BH211" s="22"/>
      <c r="BI211" s="3">
        <f t="shared" si="195"/>
        <v>53196310.587978743</v>
      </c>
      <c r="BJ211" s="3">
        <f t="shared" si="196"/>
        <v>20041875.832394209</v>
      </c>
      <c r="BK211" s="3">
        <f t="shared" si="197"/>
        <v>20137266.187050521</v>
      </c>
      <c r="BL211" s="3">
        <f t="shared" si="198"/>
        <v>41514826.830000006</v>
      </c>
      <c r="BM211" s="22"/>
      <c r="BN211" s="3">
        <f t="shared" si="199"/>
        <v>-3736729.5356229357</v>
      </c>
      <c r="BO211" s="3">
        <f t="shared" si="200"/>
        <v>-1171481.7470887555</v>
      </c>
      <c r="BP211" s="3">
        <f t="shared" si="201"/>
        <v>0</v>
      </c>
      <c r="BQ211" s="3">
        <f t="shared" si="202"/>
        <v>-3062906.05</v>
      </c>
      <c r="BR211" s="3"/>
      <c r="BS211" s="22">
        <f t="shared" si="203"/>
        <v>-7.0244148406550559</v>
      </c>
      <c r="BT211" s="22">
        <f t="shared" si="204"/>
        <v>-5.8451701671320553</v>
      </c>
      <c r="BU211" s="22">
        <f t="shared" si="205"/>
        <v>0</v>
      </c>
      <c r="BV211" s="22">
        <f t="shared" si="206"/>
        <v>-7.3778605955466521</v>
      </c>
      <c r="BW211" s="3"/>
      <c r="BX211" s="7"/>
      <c r="BY211" t="str">
        <f t="shared" si="167"/>
        <v>22020</v>
      </c>
      <c r="CQ211" s="15">
        <v>39291</v>
      </c>
      <c r="CR211" s="16">
        <v>4445.2</v>
      </c>
    </row>
    <row r="212" spans="1:96">
      <c r="A212" s="2">
        <v>43889</v>
      </c>
      <c r="B212" s="2">
        <v>43889</v>
      </c>
      <c r="C212">
        <v>325969.5</v>
      </c>
      <c r="D212">
        <v>0</v>
      </c>
      <c r="E212">
        <v>325969.5</v>
      </c>
      <c r="J212" s="3">
        <f t="shared" si="161"/>
        <v>325969.5</v>
      </c>
      <c r="L212" s="3">
        <f t="shared" si="207"/>
        <v>38777890.280000001</v>
      </c>
      <c r="M212" s="4">
        <f t="shared" si="162"/>
        <v>8.4773268379754532E-3</v>
      </c>
      <c r="N212" s="4">
        <f t="shared" si="163"/>
        <v>1.0865649999999999E-2</v>
      </c>
      <c r="O212" s="4"/>
      <c r="P212" s="3">
        <f t="shared" si="164"/>
        <v>-2736936.55</v>
      </c>
      <c r="Q212" s="3">
        <f t="shared" si="160"/>
        <v>41514826.830000006</v>
      </c>
      <c r="R212" s="6">
        <f t="shared" si="165"/>
        <v>-6.5926724473825762E-2</v>
      </c>
      <c r="S212" s="6">
        <f t="shared" si="166"/>
        <v>-6.4418586946834028E-2</v>
      </c>
      <c r="T212" s="6"/>
      <c r="U212" s="6"/>
      <c r="V212" s="3">
        <f t="shared" si="208"/>
        <v>-700017.9284909321</v>
      </c>
      <c r="W212" s="7">
        <f t="shared" si="168"/>
        <v>-431.54999999999927</v>
      </c>
      <c r="X212" s="7">
        <f t="shared" si="171"/>
        <v>11201.75</v>
      </c>
      <c r="Y212" s="3">
        <f t="shared" si="172"/>
        <v>28690067.616022974</v>
      </c>
      <c r="Z212" s="3">
        <f t="shared" si="169"/>
        <v>67467957.896022975</v>
      </c>
      <c r="AA212" s="2">
        <f t="shared" si="173"/>
        <v>43889</v>
      </c>
      <c r="AB212" s="7">
        <f t="shared" si="174"/>
        <v>129.25963426666667</v>
      </c>
      <c r="AC212" s="7">
        <f t="shared" si="175"/>
        <v>95.633558720076579</v>
      </c>
      <c r="AD212" s="7">
        <f t="shared" si="176"/>
        <v>112.44659649337163</v>
      </c>
      <c r="AE212" s="7"/>
      <c r="AF212" s="7">
        <f t="shared" si="209"/>
        <v>-374048.4284909321</v>
      </c>
      <c r="AG212" s="3">
        <f t="shared" si="177"/>
        <v>37948266.436814539</v>
      </c>
      <c r="AH212" s="7"/>
      <c r="AI212" s="7"/>
      <c r="AJ212" s="7"/>
      <c r="AK212" s="7"/>
      <c r="AL212" s="3">
        <f t="shared" si="178"/>
        <v>49091000.249764159</v>
      </c>
      <c r="AM212" s="3">
        <f t="shared" si="179"/>
        <v>18170376.156814512</v>
      </c>
      <c r="AN212" s="3">
        <f t="shared" si="180"/>
        <v>20142733.812949803</v>
      </c>
      <c r="AO212" s="3">
        <f t="shared" si="181"/>
        <v>8777890.2799999975</v>
      </c>
      <c r="AP212" s="3">
        <f t="shared" si="182"/>
        <v>38777890.280000001</v>
      </c>
      <c r="AQ212" s="7"/>
      <c r="AR212" s="40">
        <f t="shared" si="210"/>
        <v>-700017.9284909321</v>
      </c>
      <c r="AS212" s="5">
        <f t="shared" si="170"/>
        <v>325969.5</v>
      </c>
      <c r="AT212" s="5">
        <f t="shared" si="183"/>
        <v>5467.625899280576</v>
      </c>
      <c r="AU212" s="5">
        <f t="shared" si="184"/>
        <v>-368580.8025916515</v>
      </c>
      <c r="AV212" s="5">
        <f t="shared" si="185"/>
        <v>9091000.2497641686</v>
      </c>
      <c r="AW212" s="3"/>
      <c r="AX212" s="4">
        <f t="shared" si="186"/>
        <v>-7.4521618410290924E-3</v>
      </c>
      <c r="AY212" s="4">
        <f t="shared" si="187"/>
        <v>-3.7096094831217265E-2</v>
      </c>
      <c r="AZ212" s="4">
        <f t="shared" si="188"/>
        <v>2.71517784414877E-4</v>
      </c>
      <c r="BA212" s="4">
        <f t="shared" si="189"/>
        <v>8.4773268379754532E-3</v>
      </c>
      <c r="BB212" s="3"/>
      <c r="BC212" s="2">
        <f t="shared" si="190"/>
        <v>43889</v>
      </c>
      <c r="BD212" s="22">
        <f t="shared" si="191"/>
        <v>122.7275006244104</v>
      </c>
      <c r="BE212" s="22">
        <f t="shared" si="192"/>
        <v>95.63355872007638</v>
      </c>
      <c r="BF212" s="22">
        <f t="shared" si="193"/>
        <v>106.01438848920949</v>
      </c>
      <c r="BG212" s="22">
        <f t="shared" si="194"/>
        <v>129.25963426666667</v>
      </c>
      <c r="BH212" s="22"/>
      <c r="BI212" s="3">
        <f t="shared" si="195"/>
        <v>53196310.587978743</v>
      </c>
      <c r="BJ212" s="3">
        <f t="shared" si="196"/>
        <v>20041875.832394209</v>
      </c>
      <c r="BK212" s="3">
        <f t="shared" si="197"/>
        <v>20142733.812949803</v>
      </c>
      <c r="BL212" s="3">
        <f t="shared" si="198"/>
        <v>41514826.830000006</v>
      </c>
      <c r="BM212" s="22"/>
      <c r="BN212" s="3">
        <f t="shared" si="199"/>
        <v>-4105310.3382145874</v>
      </c>
      <c r="BO212" s="3">
        <f t="shared" si="200"/>
        <v>-1871499.6755796876</v>
      </c>
      <c r="BP212" s="3">
        <f t="shared" si="201"/>
        <v>0</v>
      </c>
      <c r="BQ212" s="3">
        <f t="shared" si="202"/>
        <v>-2736936.55</v>
      </c>
      <c r="BR212" s="3"/>
      <c r="BS212" s="22">
        <f t="shared" si="203"/>
        <v>-7.7172839485268776</v>
      </c>
      <c r="BT212" s="22">
        <f t="shared" si="204"/>
        <v>-9.3379466634292463</v>
      </c>
      <c r="BU212" s="22">
        <f t="shared" si="205"/>
        <v>0</v>
      </c>
      <c r="BV212" s="22">
        <f t="shared" si="206"/>
        <v>-6.5926724473825766</v>
      </c>
      <c r="BW212" s="3"/>
      <c r="BX212" s="7"/>
      <c r="BY212" t="str">
        <f t="shared" si="167"/>
        <v>22020</v>
      </c>
      <c r="CQ212" s="15">
        <v>39292</v>
      </c>
      <c r="CR212" s="16">
        <v>4445.2</v>
      </c>
    </row>
    <row r="213" spans="1:96">
      <c r="A213" s="2">
        <v>43892</v>
      </c>
      <c r="B213" s="2">
        <v>43892</v>
      </c>
      <c r="C213">
        <v>669776.75</v>
      </c>
      <c r="D213">
        <v>0</v>
      </c>
      <c r="E213">
        <v>669776.75</v>
      </c>
      <c r="J213" s="3">
        <f t="shared" si="161"/>
        <v>669776.75</v>
      </c>
      <c r="L213" s="3">
        <f t="shared" si="207"/>
        <v>39447667.030000001</v>
      </c>
      <c r="M213" s="4">
        <f t="shared" si="162"/>
        <v>1.7272129689464889E-2</v>
      </c>
      <c r="N213" s="4">
        <f t="shared" si="163"/>
        <v>2.2325891666666667E-2</v>
      </c>
      <c r="O213" s="4"/>
      <c r="P213" s="3">
        <f t="shared" si="164"/>
        <v>-2067159.7999999998</v>
      </c>
      <c r="Q213" s="3">
        <f t="shared" si="160"/>
        <v>41514826.830000006</v>
      </c>
      <c r="R213" s="6">
        <f t="shared" si="165"/>
        <v>-4.9793289719474415E-2</v>
      </c>
      <c r="S213" s="6">
        <f t="shared" si="166"/>
        <v>-4.7146457257369143E-2</v>
      </c>
      <c r="T213" s="6"/>
      <c r="U213" s="6"/>
      <c r="V213" s="3">
        <f t="shared" si="208"/>
        <v>-111925.00768363896</v>
      </c>
      <c r="W213" s="7">
        <f t="shared" si="168"/>
        <v>-69</v>
      </c>
      <c r="X213" s="7">
        <f t="shared" si="171"/>
        <v>11132.75</v>
      </c>
      <c r="Y213" s="3">
        <f t="shared" si="172"/>
        <v>28513343.919680387</v>
      </c>
      <c r="Z213" s="3">
        <f t="shared" si="169"/>
        <v>67961010.949680388</v>
      </c>
      <c r="AA213" s="2">
        <f t="shared" si="173"/>
        <v>43892</v>
      </c>
      <c r="AB213" s="7">
        <f t="shared" si="174"/>
        <v>131.49222343333332</v>
      </c>
      <c r="AC213" s="7">
        <f t="shared" si="175"/>
        <v>95.044479732267959</v>
      </c>
      <c r="AD213" s="7">
        <f t="shared" si="176"/>
        <v>113.26835158280065</v>
      </c>
      <c r="AE213" s="7"/>
      <c r="AF213" s="7">
        <f t="shared" si="209"/>
        <v>557851.74231636105</v>
      </c>
      <c r="AG213" s="3">
        <f t="shared" si="177"/>
        <v>38506118.179130897</v>
      </c>
      <c r="AH213" s="7"/>
      <c r="AI213" s="7"/>
      <c r="AJ213" s="7"/>
      <c r="AK213" s="7"/>
      <c r="AL213" s="3">
        <f t="shared" si="178"/>
        <v>49654319.617979802</v>
      </c>
      <c r="AM213" s="3">
        <f t="shared" si="179"/>
        <v>18058451.149130873</v>
      </c>
      <c r="AN213" s="3">
        <f t="shared" si="180"/>
        <v>20148201.438849084</v>
      </c>
      <c r="AO213" s="3">
        <f t="shared" si="181"/>
        <v>9447667.0299999975</v>
      </c>
      <c r="AP213" s="3">
        <f t="shared" si="182"/>
        <v>39447667.030000001</v>
      </c>
      <c r="AQ213" s="7"/>
      <c r="AR213" s="40">
        <f t="shared" si="210"/>
        <v>-111925.00768363896</v>
      </c>
      <c r="AS213" s="5">
        <f t="shared" si="170"/>
        <v>669776.75</v>
      </c>
      <c r="AT213" s="5">
        <f t="shared" si="183"/>
        <v>5467.625899280576</v>
      </c>
      <c r="AU213" s="5">
        <f t="shared" si="184"/>
        <v>563319.36821564159</v>
      </c>
      <c r="AV213" s="5">
        <f t="shared" si="185"/>
        <v>9654319.6179798096</v>
      </c>
      <c r="AW213" s="3"/>
      <c r="AX213" s="4">
        <f t="shared" si="186"/>
        <v>1.1475002858967982E-2</v>
      </c>
      <c r="AY213" s="4">
        <f t="shared" si="187"/>
        <v>-6.159751824491716E-3</v>
      </c>
      <c r="AZ213" s="4">
        <f t="shared" si="188"/>
        <v>2.7144408251899893E-4</v>
      </c>
      <c r="BA213" s="4">
        <f t="shared" si="189"/>
        <v>1.7272129689464889E-2</v>
      </c>
      <c r="BB213" s="3"/>
      <c r="BC213" s="2">
        <f t="shared" si="190"/>
        <v>43892</v>
      </c>
      <c r="BD213" s="22">
        <f t="shared" si="191"/>
        <v>124.13579904494951</v>
      </c>
      <c r="BE213" s="22">
        <f t="shared" si="192"/>
        <v>95.044479732267746</v>
      </c>
      <c r="BF213" s="22">
        <f t="shared" si="193"/>
        <v>106.04316546762675</v>
      </c>
      <c r="BG213" s="22">
        <f t="shared" si="194"/>
        <v>131.49222343333332</v>
      </c>
      <c r="BH213" s="22"/>
      <c r="BI213" s="3">
        <f t="shared" si="195"/>
        <v>53196310.587978743</v>
      </c>
      <c r="BJ213" s="3">
        <f t="shared" si="196"/>
        <v>20041875.832394209</v>
      </c>
      <c r="BK213" s="3">
        <f t="shared" si="197"/>
        <v>20148201.438849084</v>
      </c>
      <c r="BL213" s="3">
        <f t="shared" si="198"/>
        <v>41514826.830000006</v>
      </c>
      <c r="BM213" s="22"/>
      <c r="BN213" s="3">
        <f t="shared" si="199"/>
        <v>-3541990.9699989459</v>
      </c>
      <c r="BO213" s="3">
        <f t="shared" si="200"/>
        <v>-1983424.6832633265</v>
      </c>
      <c r="BP213" s="3">
        <f t="shared" si="201"/>
        <v>0</v>
      </c>
      <c r="BQ213" s="3">
        <f t="shared" si="202"/>
        <v>-2067159.7999999998</v>
      </c>
      <c r="BR213" s="3"/>
      <c r="BS213" s="22">
        <f t="shared" si="203"/>
        <v>-6.6583395180028937</v>
      </c>
      <c r="BT213" s="22">
        <f t="shared" si="204"/>
        <v>-9.8964024118813523</v>
      </c>
      <c r="BU213" s="22">
        <f t="shared" si="205"/>
        <v>0</v>
      </c>
      <c r="BV213" s="22">
        <f t="shared" si="206"/>
        <v>-4.9793289719474414</v>
      </c>
      <c r="BW213" s="3"/>
      <c r="BX213" s="7"/>
      <c r="BY213" t="str">
        <f t="shared" si="167"/>
        <v>32020</v>
      </c>
      <c r="CQ213" s="15">
        <v>39293</v>
      </c>
      <c r="CR213" s="16">
        <v>4440.05</v>
      </c>
    </row>
    <row r="214" spans="1:96">
      <c r="A214" s="2">
        <v>43893</v>
      </c>
      <c r="B214" s="2">
        <v>43893</v>
      </c>
      <c r="C214">
        <v>-1932866.5</v>
      </c>
      <c r="D214">
        <v>0</v>
      </c>
      <c r="E214">
        <v>-1932866.5</v>
      </c>
      <c r="J214" s="3">
        <f t="shared" si="161"/>
        <v>-1932866.5</v>
      </c>
      <c r="L214" s="3">
        <f t="shared" si="207"/>
        <v>37514800.530000001</v>
      </c>
      <c r="M214" s="4">
        <f t="shared" si="162"/>
        <v>-4.8998246170807835E-2</v>
      </c>
      <c r="N214" s="4">
        <f t="shared" si="163"/>
        <v>-6.4428883333333339E-2</v>
      </c>
      <c r="O214" s="4"/>
      <c r="P214" s="3">
        <f t="shared" si="164"/>
        <v>-4000026.3</v>
      </c>
      <c r="Q214" s="3">
        <f t="shared" si="160"/>
        <v>41514826.830000006</v>
      </c>
      <c r="R214" s="6">
        <f t="shared" si="165"/>
        <v>-9.6351752022953083E-2</v>
      </c>
      <c r="S214" s="6">
        <f t="shared" si="166"/>
        <v>-9.6144703428176978E-2</v>
      </c>
      <c r="T214" s="6"/>
      <c r="U214" s="6"/>
      <c r="V214" s="3">
        <f t="shared" si="208"/>
        <v>276649.42116586294</v>
      </c>
      <c r="W214" s="7">
        <f t="shared" si="168"/>
        <v>170.54999999999927</v>
      </c>
      <c r="X214" s="7">
        <f t="shared" si="171"/>
        <v>11303.3</v>
      </c>
      <c r="Y214" s="3">
        <f t="shared" si="172"/>
        <v>28950158.795205433</v>
      </c>
      <c r="Z214" s="3">
        <f t="shared" si="169"/>
        <v>66464959.32520543</v>
      </c>
      <c r="AA214" s="2">
        <f t="shared" si="173"/>
        <v>43893</v>
      </c>
      <c r="AB214" s="7">
        <f t="shared" si="174"/>
        <v>125.04933510000001</v>
      </c>
      <c r="AC214" s="7">
        <f t="shared" si="175"/>
        <v>96.50052931735145</v>
      </c>
      <c r="AD214" s="7">
        <f t="shared" si="176"/>
        <v>110.77493220867571</v>
      </c>
      <c r="AE214" s="7"/>
      <c r="AF214" s="7">
        <f t="shared" si="209"/>
        <v>-1656217.0788341369</v>
      </c>
      <c r="AG214" s="3">
        <f t="shared" si="177"/>
        <v>36849901.100296758</v>
      </c>
      <c r="AH214" s="7"/>
      <c r="AI214" s="7"/>
      <c r="AJ214" s="7"/>
      <c r="AK214" s="7"/>
      <c r="AL214" s="3">
        <f t="shared" si="178"/>
        <v>48003570.165044948</v>
      </c>
      <c r="AM214" s="3">
        <f t="shared" si="179"/>
        <v>18335100.570296735</v>
      </c>
      <c r="AN214" s="3">
        <f t="shared" si="180"/>
        <v>20153669.064748365</v>
      </c>
      <c r="AO214" s="3">
        <f t="shared" si="181"/>
        <v>7514800.5299999975</v>
      </c>
      <c r="AP214" s="3">
        <f t="shared" si="182"/>
        <v>37514800.530000001</v>
      </c>
      <c r="AQ214" s="7"/>
      <c r="AR214" s="40">
        <f t="shared" si="210"/>
        <v>276649.42116586294</v>
      </c>
      <c r="AS214" s="5">
        <f t="shared" si="170"/>
        <v>-1932866.5</v>
      </c>
      <c r="AT214" s="5">
        <f t="shared" si="183"/>
        <v>5467.625899280576</v>
      </c>
      <c r="AU214" s="5">
        <f t="shared" si="184"/>
        <v>-1650749.4529348563</v>
      </c>
      <c r="AV214" s="5">
        <f t="shared" si="185"/>
        <v>8003570.1650449531</v>
      </c>
      <c r="AW214" s="3"/>
      <c r="AX214" s="4">
        <f t="shared" si="186"/>
        <v>-3.324483077474534E-2</v>
      </c>
      <c r="AY214" s="4">
        <f t="shared" si="187"/>
        <v>1.5319664952504947E-2</v>
      </c>
      <c r="AZ214" s="4">
        <f t="shared" si="188"/>
        <v>2.7137042062414982E-4</v>
      </c>
      <c r="BA214" s="4">
        <f t="shared" si="189"/>
        <v>-4.8998246170807835E-2</v>
      </c>
      <c r="BB214" s="3"/>
      <c r="BC214" s="2">
        <f t="shared" si="190"/>
        <v>43893</v>
      </c>
      <c r="BD214" s="22">
        <f t="shared" si="191"/>
        <v>120.00892541261237</v>
      </c>
      <c r="BE214" s="22">
        <f t="shared" si="192"/>
        <v>96.500529317351237</v>
      </c>
      <c r="BF214" s="22">
        <f t="shared" si="193"/>
        <v>106.07194244604403</v>
      </c>
      <c r="BG214" s="22">
        <f t="shared" si="194"/>
        <v>125.04933510000001</v>
      </c>
      <c r="BH214" s="22"/>
      <c r="BI214" s="3">
        <f t="shared" si="195"/>
        <v>53196310.587978743</v>
      </c>
      <c r="BJ214" s="3">
        <f t="shared" si="196"/>
        <v>20041875.832394209</v>
      </c>
      <c r="BK214" s="3">
        <f t="shared" si="197"/>
        <v>20153669.064748365</v>
      </c>
      <c r="BL214" s="3">
        <f t="shared" si="198"/>
        <v>41514826.830000006</v>
      </c>
      <c r="BM214" s="22"/>
      <c r="BN214" s="3">
        <f t="shared" si="199"/>
        <v>-5192740.422933802</v>
      </c>
      <c r="BO214" s="3">
        <f t="shared" si="200"/>
        <v>-1706775.2620974635</v>
      </c>
      <c r="BP214" s="3">
        <f t="shared" si="201"/>
        <v>0</v>
      </c>
      <c r="BQ214" s="3">
        <f t="shared" si="202"/>
        <v>-4000026.3</v>
      </c>
      <c r="BR214" s="3"/>
      <c r="BS214" s="22">
        <f t="shared" si="203"/>
        <v>-9.7614672249606222</v>
      </c>
      <c r="BT214" s="22">
        <f t="shared" si="204"/>
        <v>-8.5160454858160435</v>
      </c>
      <c r="BU214" s="22">
        <f t="shared" si="205"/>
        <v>0</v>
      </c>
      <c r="BV214" s="22">
        <f t="shared" si="206"/>
        <v>-9.6351752022953079</v>
      </c>
      <c r="BW214" s="3"/>
      <c r="BX214" s="7"/>
      <c r="BY214" t="str">
        <f t="shared" si="167"/>
        <v>32020</v>
      </c>
      <c r="CQ214" s="15">
        <v>39294</v>
      </c>
      <c r="CR214" s="16">
        <v>4528.8500000000004</v>
      </c>
    </row>
    <row r="215" spans="1:96">
      <c r="A215" s="2">
        <v>43894</v>
      </c>
      <c r="B215" s="2">
        <v>43894</v>
      </c>
      <c r="C215">
        <v>565986</v>
      </c>
      <c r="D215">
        <v>0</v>
      </c>
      <c r="E215">
        <v>565986</v>
      </c>
      <c r="J215" s="3">
        <f t="shared" si="161"/>
        <v>565986</v>
      </c>
      <c r="L215" s="3">
        <f t="shared" si="207"/>
        <v>38080786.530000001</v>
      </c>
      <c r="M215" s="4">
        <f t="shared" si="162"/>
        <v>1.5087005448619933E-2</v>
      </c>
      <c r="N215" s="4">
        <f t="shared" si="163"/>
        <v>1.88662E-2</v>
      </c>
      <c r="O215" s="4"/>
      <c r="P215" s="3">
        <f t="shared" si="164"/>
        <v>-3434040.3</v>
      </c>
      <c r="Q215" s="3">
        <f t="shared" si="160"/>
        <v>41514826.830000006</v>
      </c>
      <c r="R215" s="6">
        <f t="shared" si="165"/>
        <v>-8.2718405982087517E-2</v>
      </c>
      <c r="S215" s="6">
        <f t="shared" si="166"/>
        <v>-8.1057697979557045E-2</v>
      </c>
      <c r="T215" s="6"/>
      <c r="U215" s="6"/>
      <c r="V215" s="3">
        <f t="shared" si="208"/>
        <v>-84835.911621075895</v>
      </c>
      <c r="W215" s="7">
        <f t="shared" si="168"/>
        <v>-52.299999999999272</v>
      </c>
      <c r="X215" s="7">
        <f t="shared" si="171"/>
        <v>11251</v>
      </c>
      <c r="Y215" s="3">
        <f t="shared" si="172"/>
        <v>28816207.355803736</v>
      </c>
      <c r="Z215" s="3">
        <f t="shared" si="169"/>
        <v>66896993.885803737</v>
      </c>
      <c r="AA215" s="2">
        <f t="shared" si="173"/>
        <v>43894</v>
      </c>
      <c r="AB215" s="7">
        <f t="shared" si="174"/>
        <v>126.9359551</v>
      </c>
      <c r="AC215" s="7">
        <f t="shared" si="175"/>
        <v>96.054024519345788</v>
      </c>
      <c r="AD215" s="7">
        <f t="shared" si="176"/>
        <v>111.4949898096729</v>
      </c>
      <c r="AE215" s="7"/>
      <c r="AF215" s="7">
        <f t="shared" si="209"/>
        <v>481150.08837892412</v>
      </c>
      <c r="AG215" s="3">
        <f t="shared" si="177"/>
        <v>37331051.188675679</v>
      </c>
      <c r="AH215" s="7"/>
      <c r="AI215" s="7"/>
      <c r="AJ215" s="7"/>
      <c r="AK215" s="7"/>
      <c r="AL215" s="3">
        <f t="shared" si="178"/>
        <v>48490187.879323155</v>
      </c>
      <c r="AM215" s="3">
        <f t="shared" si="179"/>
        <v>18250264.658675659</v>
      </c>
      <c r="AN215" s="3">
        <f t="shared" si="180"/>
        <v>20159136.690647647</v>
      </c>
      <c r="AO215" s="3">
        <f t="shared" si="181"/>
        <v>8080786.5299999975</v>
      </c>
      <c r="AP215" s="3">
        <f t="shared" si="182"/>
        <v>38080786.530000001</v>
      </c>
      <c r="AQ215" s="7"/>
      <c r="AR215" s="40">
        <f t="shared" si="210"/>
        <v>-84835.911621075895</v>
      </c>
      <c r="AS215" s="5">
        <f t="shared" si="170"/>
        <v>565986</v>
      </c>
      <c r="AT215" s="5">
        <f t="shared" si="183"/>
        <v>5467.625899280576</v>
      </c>
      <c r="AU215" s="5">
        <f t="shared" si="184"/>
        <v>486617.71427820472</v>
      </c>
      <c r="AV215" s="5">
        <f t="shared" si="185"/>
        <v>8490187.8793231584</v>
      </c>
      <c r="AW215" s="3"/>
      <c r="AX215" s="4">
        <f t="shared" si="186"/>
        <v>1.0137115064673838E-2</v>
      </c>
      <c r="AY215" s="4">
        <f t="shared" si="187"/>
        <v>-4.6269673458193047E-3</v>
      </c>
      <c r="AZ215" s="4">
        <f t="shared" si="188"/>
        <v>2.712967986977732E-4</v>
      </c>
      <c r="BA215" s="4">
        <f t="shared" si="189"/>
        <v>1.5087005448619933E-2</v>
      </c>
      <c r="BB215" s="3"/>
      <c r="BC215" s="2">
        <f t="shared" si="190"/>
        <v>43894</v>
      </c>
      <c r="BD215" s="22">
        <f t="shared" si="191"/>
        <v>121.2254696983079</v>
      </c>
      <c r="BE215" s="22">
        <f t="shared" si="192"/>
        <v>96.054024519345575</v>
      </c>
      <c r="BF215" s="22">
        <f t="shared" si="193"/>
        <v>106.1007194244613</v>
      </c>
      <c r="BG215" s="22">
        <f t="shared" si="194"/>
        <v>126.9359551</v>
      </c>
      <c r="BH215" s="22"/>
      <c r="BI215" s="3">
        <f t="shared" si="195"/>
        <v>53196310.587978743</v>
      </c>
      <c r="BJ215" s="3">
        <f t="shared" si="196"/>
        <v>20041875.832394209</v>
      </c>
      <c r="BK215" s="3">
        <f t="shared" si="197"/>
        <v>20159136.690647647</v>
      </c>
      <c r="BL215" s="3">
        <f t="shared" si="198"/>
        <v>41514826.830000006</v>
      </c>
      <c r="BM215" s="22"/>
      <c r="BN215" s="3">
        <f t="shared" si="199"/>
        <v>-4706122.7086555976</v>
      </c>
      <c r="BO215" s="3">
        <f t="shared" si="200"/>
        <v>-1791611.1737185393</v>
      </c>
      <c r="BP215" s="3">
        <f t="shared" si="201"/>
        <v>0</v>
      </c>
      <c r="BQ215" s="3">
        <f t="shared" si="202"/>
        <v>-3434040.3</v>
      </c>
      <c r="BR215" s="3"/>
      <c r="BS215" s="22">
        <f t="shared" si="203"/>
        <v>-8.8467088349527074</v>
      </c>
      <c r="BT215" s="22">
        <f t="shared" si="204"/>
        <v>-8.9393387560195894</v>
      </c>
      <c r="BU215" s="22">
        <f t="shared" si="205"/>
        <v>0</v>
      </c>
      <c r="BV215" s="22">
        <f t="shared" si="206"/>
        <v>-8.2718405982087511</v>
      </c>
      <c r="BW215" s="3"/>
      <c r="BX215" s="7"/>
      <c r="BY215" t="str">
        <f t="shared" si="167"/>
        <v>32020</v>
      </c>
      <c r="CQ215" s="15">
        <v>39295</v>
      </c>
      <c r="CR215" s="16">
        <v>4345.8500000000004</v>
      </c>
    </row>
    <row r="216" spans="1:96">
      <c r="A216" s="2">
        <v>43895</v>
      </c>
      <c r="B216" s="2">
        <v>43895</v>
      </c>
      <c r="C216">
        <v>1203169.25</v>
      </c>
      <c r="D216">
        <v>0</v>
      </c>
      <c r="E216">
        <v>1203169.25</v>
      </c>
      <c r="J216" s="3">
        <f t="shared" si="161"/>
        <v>1203169.25</v>
      </c>
      <c r="L216" s="3">
        <f t="shared" si="207"/>
        <v>39283955.780000001</v>
      </c>
      <c r="M216" s="4">
        <f t="shared" si="162"/>
        <v>3.1595178556833234E-2</v>
      </c>
      <c r="N216" s="4">
        <f t="shared" si="163"/>
        <v>4.0105641666666664E-2</v>
      </c>
      <c r="O216" s="4"/>
      <c r="P216" s="3">
        <f t="shared" si="164"/>
        <v>-2230871.0499999998</v>
      </c>
      <c r="Q216" s="3">
        <f t="shared" si="160"/>
        <v>41514826.830000006</v>
      </c>
      <c r="R216" s="6">
        <f t="shared" si="165"/>
        <v>-5.3736730232194961E-2</v>
      </c>
      <c r="S216" s="6">
        <f t="shared" si="166"/>
        <v>-4.9462519422723811E-2</v>
      </c>
      <c r="T216" s="6"/>
      <c r="U216" s="6"/>
      <c r="V216" s="3">
        <f t="shared" si="208"/>
        <v>29197.828091384079</v>
      </c>
      <c r="W216" s="7">
        <f t="shared" si="168"/>
        <v>18</v>
      </c>
      <c r="X216" s="7">
        <f t="shared" si="171"/>
        <v>11269</v>
      </c>
      <c r="Y216" s="3">
        <f t="shared" si="172"/>
        <v>28862309.189632237</v>
      </c>
      <c r="Z216" s="3">
        <f t="shared" si="169"/>
        <v>68146264.969632238</v>
      </c>
      <c r="AA216" s="2">
        <f t="shared" si="173"/>
        <v>43895</v>
      </c>
      <c r="AB216" s="7">
        <f t="shared" si="174"/>
        <v>130.94651926666668</v>
      </c>
      <c r="AC216" s="7">
        <f t="shared" si="175"/>
        <v>96.207697298774121</v>
      </c>
      <c r="AD216" s="7">
        <f t="shared" si="176"/>
        <v>113.5771082827204</v>
      </c>
      <c r="AE216" s="7"/>
      <c r="AF216" s="7">
        <f t="shared" si="209"/>
        <v>1232367.0780913841</v>
      </c>
      <c r="AG216" s="3">
        <f t="shared" si="177"/>
        <v>38563418.266767062</v>
      </c>
      <c r="AH216" s="7"/>
      <c r="AI216" s="7"/>
      <c r="AJ216" s="7"/>
      <c r="AK216" s="7"/>
      <c r="AL216" s="3">
        <f t="shared" si="178"/>
        <v>49728022.583313823</v>
      </c>
      <c r="AM216" s="3">
        <f t="shared" si="179"/>
        <v>18279462.486767042</v>
      </c>
      <c r="AN216" s="3">
        <f t="shared" si="180"/>
        <v>20164604.316546928</v>
      </c>
      <c r="AO216" s="3">
        <f t="shared" si="181"/>
        <v>9283955.7799999975</v>
      </c>
      <c r="AP216" s="3">
        <f t="shared" si="182"/>
        <v>39283955.780000001</v>
      </c>
      <c r="AQ216" s="7"/>
      <c r="AR216" s="40">
        <f t="shared" si="210"/>
        <v>29197.828091384079</v>
      </c>
      <c r="AS216" s="5">
        <f t="shared" si="170"/>
        <v>1203169.25</v>
      </c>
      <c r="AT216" s="5">
        <f t="shared" si="183"/>
        <v>5467.625899280576</v>
      </c>
      <c r="AU216" s="5">
        <f t="shared" si="184"/>
        <v>1237834.7039906648</v>
      </c>
      <c r="AV216" s="5">
        <f t="shared" si="185"/>
        <v>9728022.5833138227</v>
      </c>
      <c r="AW216" s="3"/>
      <c r="AX216" s="4">
        <f t="shared" si="186"/>
        <v>2.5527529550333904E-2</v>
      </c>
      <c r="AY216" s="4">
        <f t="shared" si="187"/>
        <v>1.5998577904186315E-3</v>
      </c>
      <c r="AZ216" s="4">
        <f t="shared" si="188"/>
        <v>2.7122321670734794E-4</v>
      </c>
      <c r="BA216" s="4">
        <f t="shared" si="189"/>
        <v>3.1595178556833234E-2</v>
      </c>
      <c r="BB216" s="3"/>
      <c r="BC216" s="2">
        <f t="shared" si="190"/>
        <v>43895</v>
      </c>
      <c r="BD216" s="22">
        <f t="shared" si="191"/>
        <v>124.32005645828457</v>
      </c>
      <c r="BE216" s="22">
        <f t="shared" si="192"/>
        <v>96.207697298773908</v>
      </c>
      <c r="BF216" s="22">
        <f t="shared" si="193"/>
        <v>106.12949640287856</v>
      </c>
      <c r="BG216" s="22">
        <f t="shared" si="194"/>
        <v>130.94651926666668</v>
      </c>
      <c r="BH216" s="22"/>
      <c r="BI216" s="3">
        <f t="shared" si="195"/>
        <v>53196310.587978743</v>
      </c>
      <c r="BJ216" s="3">
        <f t="shared" si="196"/>
        <v>20041875.832394209</v>
      </c>
      <c r="BK216" s="3">
        <f t="shared" si="197"/>
        <v>20164604.316546928</v>
      </c>
      <c r="BL216" s="3">
        <f t="shared" si="198"/>
        <v>41514826.830000006</v>
      </c>
      <c r="BM216" s="22"/>
      <c r="BN216" s="3">
        <f t="shared" si="199"/>
        <v>-3468288.0046649328</v>
      </c>
      <c r="BO216" s="3">
        <f t="shared" si="200"/>
        <v>-1762413.3456271552</v>
      </c>
      <c r="BP216" s="3">
        <f t="shared" si="201"/>
        <v>0</v>
      </c>
      <c r="BQ216" s="3">
        <f t="shared" si="202"/>
        <v>-2230871.0499999998</v>
      </c>
      <c r="BR216" s="3"/>
      <c r="BS216" s="22">
        <f t="shared" si="203"/>
        <v>-6.5197905011267707</v>
      </c>
      <c r="BT216" s="22">
        <f t="shared" si="204"/>
        <v>-8.7936546477277364</v>
      </c>
      <c r="BU216" s="22">
        <f t="shared" si="205"/>
        <v>0</v>
      </c>
      <c r="BV216" s="22">
        <f t="shared" si="206"/>
        <v>-5.3736730232194958</v>
      </c>
      <c r="BW216" s="3"/>
      <c r="BX216" s="7"/>
      <c r="BY216" t="str">
        <f t="shared" si="167"/>
        <v>32020</v>
      </c>
      <c r="CQ216" s="15">
        <v>39296</v>
      </c>
      <c r="CR216" s="16">
        <v>4356.3500000000004</v>
      </c>
    </row>
    <row r="217" spans="1:96">
      <c r="A217" s="2">
        <v>43896</v>
      </c>
      <c r="B217" s="2">
        <v>43896</v>
      </c>
      <c r="C217">
        <v>-273736</v>
      </c>
      <c r="D217">
        <v>0</v>
      </c>
      <c r="E217">
        <v>-273736</v>
      </c>
      <c r="J217" s="3">
        <f t="shared" si="161"/>
        <v>-273736</v>
      </c>
      <c r="L217" s="3">
        <f t="shared" si="207"/>
        <v>39010219.780000001</v>
      </c>
      <c r="M217" s="4">
        <f t="shared" si="162"/>
        <v>-6.9681373620566677E-3</v>
      </c>
      <c r="N217" s="4">
        <f t="shared" si="163"/>
        <v>-9.1245333333333338E-3</v>
      </c>
      <c r="O217" s="4"/>
      <c r="P217" s="3">
        <f t="shared" si="164"/>
        <v>-2504607.0499999998</v>
      </c>
      <c r="Q217" s="3">
        <f t="shared" si="160"/>
        <v>41514826.830000006</v>
      </c>
      <c r="R217" s="6">
        <f t="shared" si="165"/>
        <v>-6.0330422676605912E-2</v>
      </c>
      <c r="S217" s="6">
        <f t="shared" si="166"/>
        <v>-5.6430656784780479E-2</v>
      </c>
      <c r="T217" s="6"/>
      <c r="U217" s="6"/>
      <c r="V217" s="3">
        <f t="shared" si="208"/>
        <v>-453458.49127479986</v>
      </c>
      <c r="W217" s="7">
        <f t="shared" si="168"/>
        <v>-279.54999999999927</v>
      </c>
      <c r="X217" s="7">
        <f t="shared" si="171"/>
        <v>10989.45</v>
      </c>
      <c r="Y217" s="3">
        <f t="shared" si="172"/>
        <v>28146322.098145712</v>
      </c>
      <c r="Z217" s="3">
        <f t="shared" si="169"/>
        <v>67156541.87814571</v>
      </c>
      <c r="AA217" s="2">
        <f t="shared" si="173"/>
        <v>43896</v>
      </c>
      <c r="AB217" s="7">
        <f t="shared" si="174"/>
        <v>130.03406593333332</v>
      </c>
      <c r="AC217" s="7">
        <f t="shared" si="175"/>
        <v>93.821073660485709</v>
      </c>
      <c r="AD217" s="7">
        <f t="shared" si="176"/>
        <v>111.92756979690952</v>
      </c>
      <c r="AE217" s="7"/>
      <c r="AF217" s="7">
        <f t="shared" si="209"/>
        <v>-727194.49127479992</v>
      </c>
      <c r="AG217" s="3">
        <f t="shared" si="177"/>
        <v>37836223.775492266</v>
      </c>
      <c r="AH217" s="7"/>
      <c r="AI217" s="7"/>
      <c r="AJ217" s="7"/>
      <c r="AK217" s="7"/>
      <c r="AL217" s="3">
        <f t="shared" si="178"/>
        <v>49006295.717938304</v>
      </c>
      <c r="AM217" s="3">
        <f t="shared" si="179"/>
        <v>17826003.995492242</v>
      </c>
      <c r="AN217" s="3">
        <f t="shared" si="180"/>
        <v>20170071.942446209</v>
      </c>
      <c r="AO217" s="3">
        <f t="shared" si="181"/>
        <v>9010219.7799999975</v>
      </c>
      <c r="AP217" s="3">
        <f t="shared" si="182"/>
        <v>39010219.780000001</v>
      </c>
      <c r="AQ217" s="7"/>
      <c r="AR217" s="40">
        <f t="shared" si="210"/>
        <v>-453458.49127479986</v>
      </c>
      <c r="AS217" s="5">
        <f t="shared" si="170"/>
        <v>-273736</v>
      </c>
      <c r="AT217" s="5">
        <f t="shared" si="183"/>
        <v>5467.625899280576</v>
      </c>
      <c r="AU217" s="5">
        <f t="shared" si="184"/>
        <v>-721726.86537551938</v>
      </c>
      <c r="AV217" s="5">
        <f t="shared" si="185"/>
        <v>9006295.7179383039</v>
      </c>
      <c r="AW217" s="3"/>
      <c r="AX217" s="4">
        <f t="shared" si="186"/>
        <v>-1.4513484105794585E-2</v>
      </c>
      <c r="AY217" s="4">
        <f t="shared" si="187"/>
        <v>-2.4806992634661428E-2</v>
      </c>
      <c r="AZ217" s="4">
        <f t="shared" si="188"/>
        <v>2.7114967462038824E-4</v>
      </c>
      <c r="BA217" s="4">
        <f t="shared" si="189"/>
        <v>-6.9681373620566677E-3</v>
      </c>
      <c r="BB217" s="3"/>
      <c r="BC217" s="2">
        <f t="shared" si="190"/>
        <v>43896</v>
      </c>
      <c r="BD217" s="22">
        <f t="shared" si="191"/>
        <v>122.51573929484576</v>
      </c>
      <c r="BE217" s="22">
        <f t="shared" si="192"/>
        <v>93.821073660485482</v>
      </c>
      <c r="BF217" s="22">
        <f t="shared" si="193"/>
        <v>106.15827338129584</v>
      </c>
      <c r="BG217" s="22">
        <f t="shared" si="194"/>
        <v>130.03406593333332</v>
      </c>
      <c r="BH217" s="22"/>
      <c r="BI217" s="3">
        <f t="shared" si="195"/>
        <v>53196310.587978743</v>
      </c>
      <c r="BJ217" s="3">
        <f t="shared" si="196"/>
        <v>20041875.832394209</v>
      </c>
      <c r="BK217" s="3">
        <f t="shared" si="197"/>
        <v>20170071.942446209</v>
      </c>
      <c r="BL217" s="3">
        <f t="shared" si="198"/>
        <v>41514826.830000006</v>
      </c>
      <c r="BM217" s="22"/>
      <c r="BN217" s="3">
        <f t="shared" si="199"/>
        <v>-4190014.8700404521</v>
      </c>
      <c r="BO217" s="3">
        <f t="shared" si="200"/>
        <v>-2215871.8369019548</v>
      </c>
      <c r="BP217" s="3">
        <f t="shared" si="201"/>
        <v>0</v>
      </c>
      <c r="BQ217" s="3">
        <f t="shared" si="202"/>
        <v>-2504607.0499999998</v>
      </c>
      <c r="BR217" s="3"/>
      <c r="BS217" s="22">
        <f t="shared" si="203"/>
        <v>-7.8765140358950161</v>
      </c>
      <c r="BT217" s="22">
        <f t="shared" si="204"/>
        <v>-11.056209785115938</v>
      </c>
      <c r="BU217" s="22">
        <f t="shared" si="205"/>
        <v>0</v>
      </c>
      <c r="BV217" s="22">
        <f t="shared" si="206"/>
        <v>-6.0330422676605915</v>
      </c>
      <c r="BW217" s="3"/>
      <c r="BX217" s="7"/>
      <c r="BY217" t="str">
        <f t="shared" si="167"/>
        <v>32020</v>
      </c>
      <c r="CQ217" s="15">
        <v>39297</v>
      </c>
      <c r="CR217" s="16">
        <v>4401.55</v>
      </c>
    </row>
    <row r="218" spans="1:96">
      <c r="A218" s="2">
        <v>43899</v>
      </c>
      <c r="B218" s="2">
        <v>43899</v>
      </c>
      <c r="C218">
        <v>248960.25</v>
      </c>
      <c r="D218">
        <v>0</v>
      </c>
      <c r="E218">
        <v>248960.25</v>
      </c>
      <c r="J218" s="3">
        <f t="shared" si="161"/>
        <v>248960.25</v>
      </c>
      <c r="L218" s="3">
        <f t="shared" si="207"/>
        <v>39259180.030000001</v>
      </c>
      <c r="M218" s="4">
        <f t="shared" si="162"/>
        <v>6.3819237985333899E-3</v>
      </c>
      <c r="N218" s="4">
        <f t="shared" si="163"/>
        <v>8.2986750000000001E-3</v>
      </c>
      <c r="O218" s="4"/>
      <c r="P218" s="3">
        <f t="shared" si="164"/>
        <v>-2255646.7999999998</v>
      </c>
      <c r="Q218" s="3">
        <f t="shared" si="160"/>
        <v>41514826.830000006</v>
      </c>
      <c r="R218" s="6">
        <f t="shared" si="165"/>
        <v>-5.4333523038327933E-2</v>
      </c>
      <c r="S218" s="6">
        <f t="shared" si="166"/>
        <v>-5.0048732986247089E-2</v>
      </c>
      <c r="T218" s="6"/>
      <c r="U218" s="6"/>
      <c r="V218" s="3">
        <f t="shared" si="208"/>
        <v>-872690.63962025743</v>
      </c>
      <c r="W218" s="7">
        <f t="shared" si="168"/>
        <v>-538</v>
      </c>
      <c r="X218" s="7">
        <f t="shared" si="171"/>
        <v>10451.450000000001</v>
      </c>
      <c r="Y218" s="3">
        <f t="shared" si="172"/>
        <v>26768389.509271622</v>
      </c>
      <c r="Z218" s="3">
        <f t="shared" si="169"/>
        <v>66027569.539271623</v>
      </c>
      <c r="AA218" s="2">
        <f t="shared" si="173"/>
        <v>43899</v>
      </c>
      <c r="AB218" s="7">
        <f t="shared" si="174"/>
        <v>130.86393343333333</v>
      </c>
      <c r="AC218" s="7">
        <f t="shared" si="175"/>
        <v>89.227965030905409</v>
      </c>
      <c r="AD218" s="7">
        <f t="shared" si="176"/>
        <v>110.04594923211937</v>
      </c>
      <c r="AE218" s="7"/>
      <c r="AF218" s="7">
        <f t="shared" si="209"/>
        <v>-623730.38962025743</v>
      </c>
      <c r="AG218" s="3">
        <f t="shared" si="177"/>
        <v>37212493.385872006</v>
      </c>
      <c r="AH218" s="7"/>
      <c r="AI218" s="7"/>
      <c r="AJ218" s="7"/>
      <c r="AK218" s="7"/>
      <c r="AL218" s="3">
        <f t="shared" si="178"/>
        <v>48388032.95421733</v>
      </c>
      <c r="AM218" s="3">
        <f t="shared" si="179"/>
        <v>16953313.355871987</v>
      </c>
      <c r="AN218" s="3">
        <f t="shared" si="180"/>
        <v>20175539.568345491</v>
      </c>
      <c r="AO218" s="3">
        <f t="shared" si="181"/>
        <v>9259180.0299999975</v>
      </c>
      <c r="AP218" s="3">
        <f t="shared" si="182"/>
        <v>39259180.030000001</v>
      </c>
      <c r="AQ218" s="7"/>
      <c r="AR218" s="40">
        <f t="shared" si="210"/>
        <v>-872690.63962025743</v>
      </c>
      <c r="AS218" s="5">
        <f t="shared" si="170"/>
        <v>248960.25</v>
      </c>
      <c r="AT218" s="5">
        <f t="shared" si="183"/>
        <v>5467.625899280576</v>
      </c>
      <c r="AU218" s="5">
        <f t="shared" si="184"/>
        <v>-618262.76372097689</v>
      </c>
      <c r="AV218" s="5">
        <f t="shared" si="185"/>
        <v>8388032.9542173268</v>
      </c>
      <c r="AW218" s="3"/>
      <c r="AX218" s="4">
        <f t="shared" si="186"/>
        <v>-1.2615986469972418E-2</v>
      </c>
      <c r="AY218" s="4">
        <f t="shared" si="187"/>
        <v>-4.8956044206034027E-2</v>
      </c>
      <c r="AZ218" s="4">
        <f t="shared" si="188"/>
        <v>2.7107617240444346E-4</v>
      </c>
      <c r="BA218" s="4">
        <f t="shared" si="189"/>
        <v>6.3819237985333899E-3</v>
      </c>
      <c r="BB218" s="3"/>
      <c r="BC218" s="2">
        <f t="shared" si="190"/>
        <v>43899</v>
      </c>
      <c r="BD218" s="22">
        <f t="shared" si="191"/>
        <v>120.97008238554332</v>
      </c>
      <c r="BE218" s="22">
        <f t="shared" si="192"/>
        <v>89.227965030905182</v>
      </c>
      <c r="BF218" s="22">
        <f t="shared" si="193"/>
        <v>106.18705035971313</v>
      </c>
      <c r="BG218" s="22">
        <f t="shared" si="194"/>
        <v>130.86393343333333</v>
      </c>
      <c r="BH218" s="22"/>
      <c r="BI218" s="3">
        <f t="shared" si="195"/>
        <v>53196310.587978743</v>
      </c>
      <c r="BJ218" s="3">
        <f t="shared" si="196"/>
        <v>20041875.832394209</v>
      </c>
      <c r="BK218" s="3">
        <f t="shared" si="197"/>
        <v>20175539.568345491</v>
      </c>
      <c r="BL218" s="3">
        <f t="shared" si="198"/>
        <v>41514826.830000006</v>
      </c>
      <c r="BM218" s="22"/>
      <c r="BN218" s="3">
        <f t="shared" si="199"/>
        <v>-4808277.6337614292</v>
      </c>
      <c r="BO218" s="3">
        <f t="shared" si="200"/>
        <v>-3088562.4765222124</v>
      </c>
      <c r="BP218" s="3">
        <f t="shared" si="201"/>
        <v>0</v>
      </c>
      <c r="BQ218" s="3">
        <f t="shared" si="202"/>
        <v>-2255646.7999999998</v>
      </c>
      <c r="BR218" s="3"/>
      <c r="BS218" s="22">
        <f t="shared" si="203"/>
        <v>-9.0387426883848576</v>
      </c>
      <c r="BT218" s="22">
        <f t="shared" si="204"/>
        <v>-15.410545910728016</v>
      </c>
      <c r="BU218" s="22">
        <f t="shared" si="205"/>
        <v>0</v>
      </c>
      <c r="BV218" s="22">
        <f t="shared" si="206"/>
        <v>-5.4333523038327929</v>
      </c>
      <c r="BW218" s="3"/>
      <c r="BX218" s="7"/>
      <c r="BY218" t="str">
        <f t="shared" si="167"/>
        <v>32020</v>
      </c>
      <c r="CQ218" s="15">
        <v>39298</v>
      </c>
      <c r="CR218" s="16">
        <v>4401.55</v>
      </c>
    </row>
    <row r="219" spans="1:96">
      <c r="A219" s="2">
        <v>43901</v>
      </c>
      <c r="B219" s="2">
        <v>43901</v>
      </c>
      <c r="C219">
        <v>-245620</v>
      </c>
      <c r="D219">
        <v>0</v>
      </c>
      <c r="E219">
        <v>-245620</v>
      </c>
      <c r="J219" s="3">
        <f t="shared" si="161"/>
        <v>-245620</v>
      </c>
      <c r="L219" s="3">
        <f t="shared" si="207"/>
        <v>39013560.030000001</v>
      </c>
      <c r="M219" s="4">
        <f t="shared" si="162"/>
        <v>-6.2563711165721965E-3</v>
      </c>
      <c r="N219" s="4">
        <f t="shared" si="163"/>
        <v>-8.1873333333333329E-3</v>
      </c>
      <c r="O219" s="4"/>
      <c r="P219" s="3">
        <f t="shared" si="164"/>
        <v>-2501266.7999999998</v>
      </c>
      <c r="Q219" s="3">
        <f t="shared" si="160"/>
        <v>41514826.830000006</v>
      </c>
      <c r="R219" s="6">
        <f t="shared" si="165"/>
        <v>-6.0249963470701523E-2</v>
      </c>
      <c r="S219" s="6">
        <f t="shared" si="166"/>
        <v>-5.6305104102819289E-2</v>
      </c>
      <c r="T219" s="6"/>
      <c r="U219" s="6"/>
      <c r="V219" s="3">
        <f t="shared" si="208"/>
        <v>11273.60584639375</v>
      </c>
      <c r="W219" s="7">
        <f t="shared" si="168"/>
        <v>6.9499999999989086</v>
      </c>
      <c r="X219" s="7">
        <f t="shared" si="171"/>
        <v>10458.4</v>
      </c>
      <c r="Y219" s="3">
        <f t="shared" si="172"/>
        <v>26786189.939555403</v>
      </c>
      <c r="Z219" s="3">
        <f t="shared" si="169"/>
        <v>65799749.969555408</v>
      </c>
      <c r="AA219" s="2">
        <f t="shared" si="173"/>
        <v>43901</v>
      </c>
      <c r="AB219" s="7">
        <f t="shared" si="174"/>
        <v>130.04520009999999</v>
      </c>
      <c r="AC219" s="7">
        <f t="shared" si="175"/>
        <v>89.287299798518006</v>
      </c>
      <c r="AD219" s="7">
        <f t="shared" si="176"/>
        <v>109.66624994925903</v>
      </c>
      <c r="AE219" s="7"/>
      <c r="AF219" s="7">
        <f t="shared" si="209"/>
        <v>-234346.39415360626</v>
      </c>
      <c r="AG219" s="3">
        <f t="shared" si="177"/>
        <v>36978146.991718397</v>
      </c>
      <c r="AH219" s="7"/>
      <c r="AI219" s="7"/>
      <c r="AJ219" s="7"/>
      <c r="AK219" s="7"/>
      <c r="AL219" s="3">
        <f t="shared" si="178"/>
        <v>48159154.185963005</v>
      </c>
      <c r="AM219" s="3">
        <f t="shared" si="179"/>
        <v>16964586.96171838</v>
      </c>
      <c r="AN219" s="3">
        <f t="shared" si="180"/>
        <v>20181007.194244772</v>
      </c>
      <c r="AO219" s="3">
        <f t="shared" si="181"/>
        <v>9013560.0299999975</v>
      </c>
      <c r="AP219" s="3">
        <f t="shared" si="182"/>
        <v>39013560.030000001</v>
      </c>
      <c r="AQ219" s="7"/>
      <c r="AR219" s="40">
        <f t="shared" si="210"/>
        <v>11273.60584639375</v>
      </c>
      <c r="AS219" s="5">
        <f t="shared" si="170"/>
        <v>-245620</v>
      </c>
      <c r="AT219" s="5">
        <f t="shared" si="183"/>
        <v>5467.625899280576</v>
      </c>
      <c r="AU219" s="5">
        <f t="shared" si="184"/>
        <v>-228878.7682543257</v>
      </c>
      <c r="AV219" s="5">
        <f t="shared" si="185"/>
        <v>8159154.1859630011</v>
      </c>
      <c r="AW219" s="3"/>
      <c r="AX219" s="4">
        <f t="shared" si="186"/>
        <v>-4.7300696945230432E-3</v>
      </c>
      <c r="AY219" s="4">
        <f t="shared" si="187"/>
        <v>6.6497950045198682E-4</v>
      </c>
      <c r="AZ219" s="4">
        <f t="shared" si="188"/>
        <v>2.7100271002709805E-4</v>
      </c>
      <c r="BA219" s="4">
        <f t="shared" si="189"/>
        <v>-6.2563711165721965E-3</v>
      </c>
      <c r="BB219" s="3"/>
      <c r="BC219" s="2">
        <f t="shared" si="190"/>
        <v>43901</v>
      </c>
      <c r="BD219" s="22">
        <f t="shared" si="191"/>
        <v>120.3978854649075</v>
      </c>
      <c r="BE219" s="22">
        <f t="shared" si="192"/>
        <v>89.287299798517793</v>
      </c>
      <c r="BF219" s="22">
        <f t="shared" si="193"/>
        <v>106.21582733813038</v>
      </c>
      <c r="BG219" s="22">
        <f t="shared" si="194"/>
        <v>130.04520009999999</v>
      </c>
      <c r="BH219" s="22"/>
      <c r="BI219" s="3">
        <f t="shared" si="195"/>
        <v>53196310.587978743</v>
      </c>
      <c r="BJ219" s="3">
        <f t="shared" si="196"/>
        <v>20041875.832394209</v>
      </c>
      <c r="BK219" s="3">
        <f t="shared" si="197"/>
        <v>20181007.194244772</v>
      </c>
      <c r="BL219" s="3">
        <f t="shared" si="198"/>
        <v>41514826.830000006</v>
      </c>
      <c r="BM219" s="22"/>
      <c r="BN219" s="3">
        <f t="shared" si="199"/>
        <v>-5037156.402015755</v>
      </c>
      <c r="BO219" s="3">
        <f t="shared" si="200"/>
        <v>-3077288.8706758185</v>
      </c>
      <c r="BP219" s="3">
        <f t="shared" si="201"/>
        <v>0</v>
      </c>
      <c r="BQ219" s="3">
        <f t="shared" si="202"/>
        <v>-2501266.7999999998</v>
      </c>
      <c r="BR219" s="3"/>
      <c r="BS219" s="22">
        <f t="shared" si="203"/>
        <v>-9.4689957749702423</v>
      </c>
      <c r="BT219" s="22">
        <f t="shared" si="204"/>
        <v>-15.354295657804226</v>
      </c>
      <c r="BU219" s="22">
        <f t="shared" si="205"/>
        <v>0</v>
      </c>
      <c r="BV219" s="22">
        <f t="shared" si="206"/>
        <v>-6.024996347070152</v>
      </c>
      <c r="BW219" s="3"/>
      <c r="BX219" s="7"/>
      <c r="BY219" t="str">
        <f t="shared" si="167"/>
        <v>32020</v>
      </c>
      <c r="CQ219" s="15">
        <v>39299</v>
      </c>
      <c r="CR219" s="16">
        <v>4401.55</v>
      </c>
    </row>
    <row r="220" spans="1:96">
      <c r="A220" s="2">
        <v>43902</v>
      </c>
      <c r="B220" s="2">
        <v>43902</v>
      </c>
      <c r="C220">
        <v>-6443661</v>
      </c>
      <c r="D220">
        <v>0</v>
      </c>
      <c r="E220">
        <v>-6443661</v>
      </c>
      <c r="J220" s="3">
        <f t="shared" si="161"/>
        <v>-6443661</v>
      </c>
      <c r="L220" s="3">
        <f t="shared" si="207"/>
        <v>32569899.030000001</v>
      </c>
      <c r="M220" s="4">
        <f t="shared" si="162"/>
        <v>-0.16516465031760907</v>
      </c>
      <c r="N220" s="4">
        <f t="shared" si="163"/>
        <v>-0.2147887</v>
      </c>
      <c r="O220" s="4"/>
      <c r="P220" s="3">
        <f t="shared" si="164"/>
        <v>-8944927.8000000007</v>
      </c>
      <c r="Q220" s="3">
        <f t="shared" si="160"/>
        <v>41514826.830000006</v>
      </c>
      <c r="R220" s="6">
        <f t="shared" si="165"/>
        <v>-0.21546344964002345</v>
      </c>
      <c r="S220" s="6">
        <f t="shared" si="166"/>
        <v>-0.22146975442042838</v>
      </c>
      <c r="T220" s="6"/>
      <c r="U220" s="6"/>
      <c r="V220" s="3">
        <f t="shared" si="208"/>
        <v>-1408389.6800191237</v>
      </c>
      <c r="W220" s="7">
        <f t="shared" si="168"/>
        <v>-868.25</v>
      </c>
      <c r="X220" s="7">
        <f t="shared" si="171"/>
        <v>9590.15</v>
      </c>
      <c r="Y220" s="3">
        <f t="shared" si="172"/>
        <v>24562416.760577835</v>
      </c>
      <c r="Z220" s="3">
        <f t="shared" si="169"/>
        <v>57132315.790577836</v>
      </c>
      <c r="AA220" s="2">
        <f t="shared" si="173"/>
        <v>43902</v>
      </c>
      <c r="AB220" s="7">
        <f t="shared" si="174"/>
        <v>108.5663301</v>
      </c>
      <c r="AC220" s="7">
        <f t="shared" si="175"/>
        <v>81.874722535259451</v>
      </c>
      <c r="AD220" s="7">
        <f t="shared" si="176"/>
        <v>95.220526317629734</v>
      </c>
      <c r="AE220" s="7"/>
      <c r="AF220" s="7">
        <f t="shared" si="209"/>
        <v>-7852050.6800191235</v>
      </c>
      <c r="AG220" s="3">
        <f t="shared" si="177"/>
        <v>29126096.311699271</v>
      </c>
      <c r="AH220" s="7"/>
      <c r="AI220" s="7"/>
      <c r="AJ220" s="7"/>
      <c r="AK220" s="7"/>
      <c r="AL220" s="3">
        <f t="shared" si="178"/>
        <v>40312571.131843165</v>
      </c>
      <c r="AM220" s="3">
        <f t="shared" si="179"/>
        <v>15556197.281699257</v>
      </c>
      <c r="AN220" s="3">
        <f t="shared" si="180"/>
        <v>20186474.820144054</v>
      </c>
      <c r="AO220" s="3">
        <f t="shared" si="181"/>
        <v>2569899.0299999975</v>
      </c>
      <c r="AP220" s="3">
        <f t="shared" si="182"/>
        <v>32569899.030000001</v>
      </c>
      <c r="AQ220" s="7"/>
      <c r="AR220" s="40">
        <f t="shared" si="210"/>
        <v>-1408389.6800191237</v>
      </c>
      <c r="AS220" s="5">
        <f t="shared" si="170"/>
        <v>-6443661</v>
      </c>
      <c r="AT220" s="5">
        <f t="shared" si="183"/>
        <v>5467.625899280576</v>
      </c>
      <c r="AU220" s="5">
        <f t="shared" si="184"/>
        <v>-7846583.0541198431</v>
      </c>
      <c r="AV220" s="5">
        <f t="shared" si="185"/>
        <v>312571.13184315804</v>
      </c>
      <c r="AW220" s="3"/>
      <c r="AX220" s="4">
        <f t="shared" si="186"/>
        <v>-0.16293025047368656</v>
      </c>
      <c r="AY220" s="4">
        <f t="shared" si="187"/>
        <v>-8.3019391111451193E-2</v>
      </c>
      <c r="AZ220" s="4">
        <f t="shared" si="188"/>
        <v>2.7092928745597178E-4</v>
      </c>
      <c r="BA220" s="4">
        <f t="shared" si="189"/>
        <v>-0.16516465031760907</v>
      </c>
      <c r="BB220" s="3"/>
      <c r="BC220" s="2">
        <f t="shared" si="190"/>
        <v>43902</v>
      </c>
      <c r="BD220" s="22">
        <f t="shared" si="191"/>
        <v>100.78142782960791</v>
      </c>
      <c r="BE220" s="22">
        <f t="shared" si="192"/>
        <v>81.874722535259252</v>
      </c>
      <c r="BF220" s="22">
        <f t="shared" si="193"/>
        <v>106.24460431654765</v>
      </c>
      <c r="BG220" s="22">
        <f t="shared" si="194"/>
        <v>108.5663301</v>
      </c>
      <c r="BH220" s="22"/>
      <c r="BI220" s="3">
        <f t="shared" si="195"/>
        <v>53196310.587978743</v>
      </c>
      <c r="BJ220" s="3">
        <f t="shared" si="196"/>
        <v>20041875.832394209</v>
      </c>
      <c r="BK220" s="3">
        <f t="shared" si="197"/>
        <v>20186474.820144054</v>
      </c>
      <c r="BL220" s="3">
        <f t="shared" si="198"/>
        <v>41514826.830000006</v>
      </c>
      <c r="BM220" s="22"/>
      <c r="BN220" s="3">
        <f t="shared" si="199"/>
        <v>-12883739.456135597</v>
      </c>
      <c r="BO220" s="3">
        <f t="shared" si="200"/>
        <v>-4485678.5506949425</v>
      </c>
      <c r="BP220" s="3">
        <f t="shared" si="201"/>
        <v>0</v>
      </c>
      <c r="BQ220" s="3">
        <f t="shared" si="202"/>
        <v>-8944927.8000000007</v>
      </c>
      <c r="BR220" s="3"/>
      <c r="BS220" s="22">
        <f t="shared" si="203"/>
        <v>-24.219234968988719</v>
      </c>
      <c r="BT220" s="22">
        <f t="shared" si="204"/>
        <v>-22.381530492493237</v>
      </c>
      <c r="BU220" s="22">
        <f t="shared" si="205"/>
        <v>0</v>
      </c>
      <c r="BV220" s="22">
        <f t="shared" si="206"/>
        <v>-21.546344964002344</v>
      </c>
      <c r="BW220" s="3"/>
      <c r="BX220" s="7"/>
      <c r="BY220" t="str">
        <f t="shared" si="167"/>
        <v>32020</v>
      </c>
      <c r="CQ220" s="15">
        <v>39300</v>
      </c>
      <c r="CR220" s="16">
        <v>4339.5</v>
      </c>
    </row>
    <row r="221" spans="1:96">
      <c r="A221" s="2">
        <v>43903</v>
      </c>
      <c r="B221" s="2">
        <v>43903</v>
      </c>
      <c r="C221">
        <v>516882</v>
      </c>
      <c r="D221">
        <v>0</v>
      </c>
      <c r="E221">
        <v>516882</v>
      </c>
      <c r="J221" s="3">
        <f t="shared" si="161"/>
        <v>516882</v>
      </c>
      <c r="L221" s="3">
        <f t="shared" si="207"/>
        <v>33086781.030000001</v>
      </c>
      <c r="M221" s="4">
        <f t="shared" si="162"/>
        <v>1.586992945614913E-2</v>
      </c>
      <c r="N221" s="4">
        <f t="shared" si="163"/>
        <v>1.7229399999999999E-2</v>
      </c>
      <c r="O221" s="4"/>
      <c r="P221" s="3">
        <f t="shared" si="164"/>
        <v>-8428045.8000000007</v>
      </c>
      <c r="Q221" s="3">
        <f t="shared" si="160"/>
        <v>41514826.830000006</v>
      </c>
      <c r="R221" s="6">
        <f t="shared" si="165"/>
        <v>-0.20301290993004004</v>
      </c>
      <c r="S221" s="6">
        <f t="shared" si="166"/>
        <v>-0.20559982496427925</v>
      </c>
      <c r="T221" s="6"/>
      <c r="U221" s="6"/>
      <c r="V221" s="3">
        <f t="shared" si="208"/>
        <v>592148.17470887722</v>
      </c>
      <c r="W221" s="7">
        <f t="shared" si="168"/>
        <v>365.05000000000109</v>
      </c>
      <c r="X221" s="7">
        <f t="shared" si="171"/>
        <v>9955.2000000000007</v>
      </c>
      <c r="Y221" s="3">
        <f t="shared" si="172"/>
        <v>25497387.562749751</v>
      </c>
      <c r="Z221" s="3">
        <f t="shared" si="169"/>
        <v>58584168.592749752</v>
      </c>
      <c r="AA221" s="2">
        <f t="shared" si="173"/>
        <v>43903</v>
      </c>
      <c r="AB221" s="7">
        <f t="shared" si="174"/>
        <v>110.28927010000001</v>
      </c>
      <c r="AC221" s="7">
        <f t="shared" si="175"/>
        <v>84.991291875832502</v>
      </c>
      <c r="AD221" s="7">
        <f t="shared" si="176"/>
        <v>97.640280987916256</v>
      </c>
      <c r="AE221" s="7"/>
      <c r="AF221" s="7">
        <f t="shared" si="209"/>
        <v>1109030.1747088772</v>
      </c>
      <c r="AG221" s="3">
        <f t="shared" si="177"/>
        <v>30235126.486408148</v>
      </c>
      <c r="AH221" s="7"/>
      <c r="AI221" s="7"/>
      <c r="AJ221" s="7"/>
      <c r="AK221" s="7"/>
      <c r="AL221" s="3">
        <f t="shared" si="178"/>
        <v>41427068.932451323</v>
      </c>
      <c r="AM221" s="3">
        <f t="shared" si="179"/>
        <v>16148345.456408134</v>
      </c>
      <c r="AN221" s="3">
        <f t="shared" si="180"/>
        <v>20191942.446043335</v>
      </c>
      <c r="AO221" s="3">
        <f t="shared" si="181"/>
        <v>3086781.0299999975</v>
      </c>
      <c r="AP221" s="3">
        <f t="shared" si="182"/>
        <v>33086781.030000001</v>
      </c>
      <c r="AQ221" s="7"/>
      <c r="AR221" s="40">
        <f t="shared" si="210"/>
        <v>592148.17470887722</v>
      </c>
      <c r="AS221" s="5">
        <f t="shared" si="170"/>
        <v>516882</v>
      </c>
      <c r="AT221" s="5">
        <f t="shared" si="183"/>
        <v>5467.625899280576</v>
      </c>
      <c r="AU221" s="5">
        <f t="shared" si="184"/>
        <v>1114497.8006081579</v>
      </c>
      <c r="AV221" s="5">
        <f t="shared" si="185"/>
        <v>1427068.9324513159</v>
      </c>
      <c r="AW221" s="3"/>
      <c r="AX221" s="4">
        <f t="shared" si="186"/>
        <v>2.7646408286962593E-2</v>
      </c>
      <c r="AY221" s="4">
        <f t="shared" si="187"/>
        <v>3.8065098043305018E-2</v>
      </c>
      <c r="AZ221" s="4">
        <f t="shared" si="188"/>
        <v>2.7085590465871932E-4</v>
      </c>
      <c r="BA221" s="4">
        <f t="shared" si="189"/>
        <v>1.586992945614913E-2</v>
      </c>
      <c r="BB221" s="3"/>
      <c r="BC221" s="2">
        <f t="shared" si="190"/>
        <v>43903</v>
      </c>
      <c r="BD221" s="22">
        <f t="shared" si="191"/>
        <v>103.56767233112831</v>
      </c>
      <c r="BE221" s="22">
        <f t="shared" si="192"/>
        <v>84.991291875832289</v>
      </c>
      <c r="BF221" s="22">
        <f t="shared" si="193"/>
        <v>106.27338129496493</v>
      </c>
      <c r="BG221" s="22">
        <f t="shared" si="194"/>
        <v>110.28927010000001</v>
      </c>
      <c r="BH221" s="22"/>
      <c r="BI221" s="3">
        <f t="shared" si="195"/>
        <v>53196310.587978743</v>
      </c>
      <c r="BJ221" s="3">
        <f t="shared" si="196"/>
        <v>20041875.832394209</v>
      </c>
      <c r="BK221" s="3">
        <f t="shared" si="197"/>
        <v>20191942.446043335</v>
      </c>
      <c r="BL221" s="3">
        <f t="shared" si="198"/>
        <v>41514826.830000006</v>
      </c>
      <c r="BM221" s="22"/>
      <c r="BN221" s="3">
        <f t="shared" si="199"/>
        <v>-11769241.655527439</v>
      </c>
      <c r="BO221" s="3">
        <f t="shared" si="200"/>
        <v>-3893530.3759860652</v>
      </c>
      <c r="BP221" s="3">
        <f t="shared" si="201"/>
        <v>0</v>
      </c>
      <c r="BQ221" s="3">
        <f t="shared" si="202"/>
        <v>-8428045.8000000007</v>
      </c>
      <c r="BR221" s="3"/>
      <c r="BS221" s="22">
        <f t="shared" si="203"/>
        <v>-22.124168998643004</v>
      </c>
      <c r="BT221" s="22">
        <f t="shared" si="204"/>
        <v>-19.426975840718715</v>
      </c>
      <c r="BU221" s="22">
        <f t="shared" si="205"/>
        <v>0</v>
      </c>
      <c r="BV221" s="22">
        <f t="shared" si="206"/>
        <v>-20.301290993004002</v>
      </c>
      <c r="BW221" s="3"/>
      <c r="BX221" s="7"/>
      <c r="BY221" t="str">
        <f t="shared" si="167"/>
        <v>32020</v>
      </c>
      <c r="CQ221" s="15">
        <v>39301</v>
      </c>
      <c r="CR221" s="16">
        <v>4356.3500000000004</v>
      </c>
    </row>
    <row r="222" spans="1:96">
      <c r="A222" s="2">
        <v>43906</v>
      </c>
      <c r="B222" s="2">
        <v>43906</v>
      </c>
      <c r="C222">
        <v>538740</v>
      </c>
      <c r="D222">
        <v>0</v>
      </c>
      <c r="E222">
        <v>538740</v>
      </c>
      <c r="J222" s="3">
        <f t="shared" si="161"/>
        <v>538740</v>
      </c>
      <c r="L222" s="3">
        <f t="shared" si="207"/>
        <v>33625521.030000001</v>
      </c>
      <c r="M222" s="4">
        <f t="shared" si="162"/>
        <v>1.628263563963871E-2</v>
      </c>
      <c r="N222" s="4">
        <f t="shared" si="163"/>
        <v>1.7957999999999998E-2</v>
      </c>
      <c r="O222" s="4"/>
      <c r="P222" s="3">
        <f t="shared" si="164"/>
        <v>-7889305.8000000007</v>
      </c>
      <c r="Q222" s="3">
        <f t="shared" si="160"/>
        <v>41514826.830000006</v>
      </c>
      <c r="R222" s="6">
        <f t="shared" si="165"/>
        <v>-0.19003585953293498</v>
      </c>
      <c r="S222" s="6">
        <f t="shared" si="166"/>
        <v>-0.18931718932464053</v>
      </c>
      <c r="T222" s="6"/>
      <c r="U222" s="6"/>
      <c r="V222" s="3">
        <f t="shared" si="208"/>
        <v>-1229228.5626472714</v>
      </c>
      <c r="W222" s="7">
        <f t="shared" si="168"/>
        <v>-757.80000000000109</v>
      </c>
      <c r="X222" s="7">
        <f t="shared" si="171"/>
        <v>9197.4</v>
      </c>
      <c r="Y222" s="3">
        <f t="shared" si="172"/>
        <v>23556500.358569846</v>
      </c>
      <c r="Z222" s="3">
        <f t="shared" si="169"/>
        <v>57182021.388569847</v>
      </c>
      <c r="AA222" s="2">
        <f t="shared" si="173"/>
        <v>43906</v>
      </c>
      <c r="AB222" s="7">
        <f t="shared" si="174"/>
        <v>112.0850701</v>
      </c>
      <c r="AC222" s="7">
        <f t="shared" si="175"/>
        <v>78.521667861899473</v>
      </c>
      <c r="AD222" s="7">
        <f t="shared" si="176"/>
        <v>95.303368980949742</v>
      </c>
      <c r="AE222" s="7"/>
      <c r="AF222" s="7">
        <f t="shared" si="209"/>
        <v>-690488.56264727144</v>
      </c>
      <c r="AG222" s="3">
        <f t="shared" si="177"/>
        <v>29544637.923760876</v>
      </c>
      <c r="AH222" s="7"/>
      <c r="AI222" s="7"/>
      <c r="AJ222" s="7"/>
      <c r="AK222" s="7"/>
      <c r="AL222" s="3">
        <f t="shared" si="178"/>
        <v>40742047.995703332</v>
      </c>
      <c r="AM222" s="3">
        <f t="shared" si="179"/>
        <v>14919116.893760862</v>
      </c>
      <c r="AN222" s="3">
        <f t="shared" si="180"/>
        <v>20197410.071942616</v>
      </c>
      <c r="AO222" s="3">
        <f t="shared" si="181"/>
        <v>3625521.0299999975</v>
      </c>
      <c r="AP222" s="3">
        <f t="shared" si="182"/>
        <v>33625521.030000001</v>
      </c>
      <c r="AQ222" s="7"/>
      <c r="AR222" s="40">
        <f t="shared" si="210"/>
        <v>-1229228.5626472714</v>
      </c>
      <c r="AS222" s="5">
        <f t="shared" si="170"/>
        <v>538740</v>
      </c>
      <c r="AT222" s="5">
        <f t="shared" si="183"/>
        <v>5467.625899280576</v>
      </c>
      <c r="AU222" s="5">
        <f t="shared" si="184"/>
        <v>-685020.9367479909</v>
      </c>
      <c r="AV222" s="5">
        <f t="shared" si="185"/>
        <v>742047.99570332502</v>
      </c>
      <c r="AW222" s="3"/>
      <c r="AX222" s="4">
        <f t="shared" si="186"/>
        <v>-1.6535587827006249E-2</v>
      </c>
      <c r="AY222" s="4">
        <f t="shared" si="187"/>
        <v>-7.6121022179363756E-2</v>
      </c>
      <c r="AZ222" s="4">
        <f t="shared" si="188"/>
        <v>2.7078256160303053E-4</v>
      </c>
      <c r="BA222" s="4">
        <f t="shared" si="189"/>
        <v>1.628263563963871E-2</v>
      </c>
      <c r="BB222" s="3"/>
      <c r="BC222" s="2">
        <f t="shared" si="190"/>
        <v>43906</v>
      </c>
      <c r="BD222" s="22">
        <f t="shared" si="191"/>
        <v>101.85511998925834</v>
      </c>
      <c r="BE222" s="22">
        <f t="shared" si="192"/>
        <v>78.521667861899274</v>
      </c>
      <c r="BF222" s="22">
        <f t="shared" si="193"/>
        <v>106.30215827338219</v>
      </c>
      <c r="BG222" s="22">
        <f t="shared" si="194"/>
        <v>112.0850701</v>
      </c>
      <c r="BH222" s="22"/>
      <c r="BI222" s="3">
        <f t="shared" si="195"/>
        <v>53196310.587978743</v>
      </c>
      <c r="BJ222" s="3">
        <f t="shared" si="196"/>
        <v>20041875.832394209</v>
      </c>
      <c r="BK222" s="3">
        <f t="shared" si="197"/>
        <v>20197410.071942616</v>
      </c>
      <c r="BL222" s="3">
        <f t="shared" si="198"/>
        <v>41514826.830000006</v>
      </c>
      <c r="BM222" s="22"/>
      <c r="BN222" s="3">
        <f t="shared" si="199"/>
        <v>-12454262.59227543</v>
      </c>
      <c r="BO222" s="3">
        <f t="shared" si="200"/>
        <v>-5122758.9386333367</v>
      </c>
      <c r="BP222" s="3">
        <f t="shared" si="201"/>
        <v>0</v>
      </c>
      <c r="BQ222" s="3">
        <f t="shared" si="202"/>
        <v>-7889305.8000000007</v>
      </c>
      <c r="BR222" s="3"/>
      <c r="BS222" s="22">
        <f t="shared" si="203"/>
        <v>-23.411891641767038</v>
      </c>
      <c r="BT222" s="22">
        <f t="shared" si="204"/>
        <v>-25.56027679980577</v>
      </c>
      <c r="BU222" s="22">
        <f t="shared" si="205"/>
        <v>0</v>
      </c>
      <c r="BV222" s="22">
        <f t="shared" si="206"/>
        <v>-19.003585953293499</v>
      </c>
      <c r="BW222" s="3"/>
      <c r="BX222" s="7"/>
      <c r="BY222" t="str">
        <f t="shared" si="167"/>
        <v>32020</v>
      </c>
      <c r="CQ222" s="15">
        <v>39302</v>
      </c>
      <c r="CR222" s="16">
        <v>4462.1000000000004</v>
      </c>
    </row>
    <row r="223" spans="1:96">
      <c r="A223" s="2">
        <v>43907</v>
      </c>
      <c r="B223" s="2">
        <v>43907</v>
      </c>
      <c r="C223">
        <v>404790</v>
      </c>
      <c r="D223">
        <v>0</v>
      </c>
      <c r="E223">
        <v>404790</v>
      </c>
      <c r="J223" s="3">
        <f t="shared" si="161"/>
        <v>404790</v>
      </c>
      <c r="L223" s="3">
        <f t="shared" si="207"/>
        <v>34030311.030000001</v>
      </c>
      <c r="M223" s="4">
        <f t="shared" si="162"/>
        <v>1.2038177776899119E-2</v>
      </c>
      <c r="N223" s="4">
        <f t="shared" si="163"/>
        <v>1.3493E-2</v>
      </c>
      <c r="O223" s="4"/>
      <c r="P223" s="3">
        <f t="shared" si="164"/>
        <v>-7484515.8000000007</v>
      </c>
      <c r="Q223" s="3">
        <f t="shared" si="160"/>
        <v>41514826.830000006</v>
      </c>
      <c r="R223" s="6">
        <f t="shared" si="165"/>
        <v>-0.18028536721707913</v>
      </c>
      <c r="S223" s="6">
        <f t="shared" si="166"/>
        <v>-0.17727901154774142</v>
      </c>
      <c r="T223" s="6"/>
      <c r="U223" s="6"/>
      <c r="V223" s="3">
        <f t="shared" si="208"/>
        <v>-373651.09449168516</v>
      </c>
      <c r="W223" s="7">
        <f t="shared" si="168"/>
        <v>-230.35000000000036</v>
      </c>
      <c r="X223" s="7">
        <f t="shared" si="171"/>
        <v>8967.0499999999993</v>
      </c>
      <c r="Y223" s="3">
        <f t="shared" si="172"/>
        <v>22966524.946214553</v>
      </c>
      <c r="Z223" s="3">
        <f t="shared" si="169"/>
        <v>56996835.976214558</v>
      </c>
      <c r="AA223" s="2">
        <f t="shared" si="173"/>
        <v>43907</v>
      </c>
      <c r="AB223" s="7">
        <f t="shared" si="174"/>
        <v>113.43437010000001</v>
      </c>
      <c r="AC223" s="7">
        <f t="shared" si="175"/>
        <v>76.555083154048504</v>
      </c>
      <c r="AD223" s="7">
        <f t="shared" si="176"/>
        <v>94.994726627024264</v>
      </c>
      <c r="AE223" s="7"/>
      <c r="AF223" s="7">
        <f t="shared" si="209"/>
        <v>31138.905508314841</v>
      </c>
      <c r="AG223" s="3">
        <f t="shared" si="177"/>
        <v>29575776.829269189</v>
      </c>
      <c r="AH223" s="7"/>
      <c r="AI223" s="7"/>
      <c r="AJ223" s="7"/>
      <c r="AK223" s="7"/>
      <c r="AL223" s="3">
        <f t="shared" si="178"/>
        <v>40778654.527110927</v>
      </c>
      <c r="AM223" s="3">
        <f t="shared" si="179"/>
        <v>14545465.799269177</v>
      </c>
      <c r="AN223" s="3">
        <f t="shared" si="180"/>
        <v>20202877.697841898</v>
      </c>
      <c r="AO223" s="3">
        <f t="shared" si="181"/>
        <v>4030311.0299999975</v>
      </c>
      <c r="AP223" s="3">
        <f t="shared" si="182"/>
        <v>34030311.030000001</v>
      </c>
      <c r="AQ223" s="7"/>
      <c r="AR223" s="40">
        <f t="shared" si="210"/>
        <v>-373651.09449168516</v>
      </c>
      <c r="AS223" s="5">
        <f t="shared" si="170"/>
        <v>404790</v>
      </c>
      <c r="AT223" s="5">
        <f t="shared" si="183"/>
        <v>5467.625899280576</v>
      </c>
      <c r="AU223" s="5">
        <f t="shared" si="184"/>
        <v>36606.531407595416</v>
      </c>
      <c r="AV223" s="5">
        <f t="shared" si="185"/>
        <v>778654.5271109204</v>
      </c>
      <c r="AW223" s="3"/>
      <c r="AX223" s="4">
        <f t="shared" si="186"/>
        <v>8.9849512256860405E-4</v>
      </c>
      <c r="AY223" s="4">
        <f t="shared" si="187"/>
        <v>-2.5045121447365638E-2</v>
      </c>
      <c r="AZ223" s="4">
        <f t="shared" si="188"/>
        <v>2.7070925825663011E-4</v>
      </c>
      <c r="BA223" s="4">
        <f t="shared" si="189"/>
        <v>1.2038177776899119E-2</v>
      </c>
      <c r="BB223" s="3"/>
      <c r="BC223" s="2">
        <f t="shared" si="190"/>
        <v>43907</v>
      </c>
      <c r="BD223" s="22">
        <f t="shared" si="191"/>
        <v>101.94663631777732</v>
      </c>
      <c r="BE223" s="22">
        <f t="shared" si="192"/>
        <v>76.555083154048305</v>
      </c>
      <c r="BF223" s="22">
        <f t="shared" si="193"/>
        <v>106.33093525179946</v>
      </c>
      <c r="BG223" s="22">
        <f t="shared" si="194"/>
        <v>113.43437010000001</v>
      </c>
      <c r="BH223" s="22"/>
      <c r="BI223" s="3">
        <f t="shared" si="195"/>
        <v>53196310.587978743</v>
      </c>
      <c r="BJ223" s="3">
        <f t="shared" si="196"/>
        <v>20041875.832394209</v>
      </c>
      <c r="BK223" s="3">
        <f t="shared" si="197"/>
        <v>20202877.697841898</v>
      </c>
      <c r="BL223" s="3">
        <f t="shared" si="198"/>
        <v>41514826.830000006</v>
      </c>
      <c r="BM223" s="22"/>
      <c r="BN223" s="3">
        <f t="shared" si="199"/>
        <v>-12417656.060867835</v>
      </c>
      <c r="BO223" s="3">
        <f t="shared" si="200"/>
        <v>-5496410.0331250215</v>
      </c>
      <c r="BP223" s="3">
        <f t="shared" si="201"/>
        <v>0</v>
      </c>
      <c r="BQ223" s="3">
        <f t="shared" si="202"/>
        <v>-7484515.8000000007</v>
      </c>
      <c r="BR223" s="3"/>
      <c r="BS223" s="22">
        <f t="shared" si="203"/>
        <v>-23.343077599960413</v>
      </c>
      <c r="BT223" s="22">
        <f t="shared" si="204"/>
        <v>-27.424628707862915</v>
      </c>
      <c r="BU223" s="22">
        <f t="shared" si="205"/>
        <v>0</v>
      </c>
      <c r="BV223" s="22">
        <f t="shared" si="206"/>
        <v>-18.028536721707912</v>
      </c>
      <c r="BW223" s="3"/>
      <c r="BX223" s="7"/>
      <c r="BY223" t="str">
        <f t="shared" si="167"/>
        <v>32020</v>
      </c>
      <c r="CQ223" s="15">
        <v>39303</v>
      </c>
      <c r="CR223" s="16">
        <v>4403.2</v>
      </c>
    </row>
    <row r="224" spans="1:96">
      <c r="A224" s="2">
        <v>43908</v>
      </c>
      <c r="B224" s="2">
        <v>43908</v>
      </c>
      <c r="C224">
        <v>-210161</v>
      </c>
      <c r="D224">
        <v>0</v>
      </c>
      <c r="E224">
        <v>-210161</v>
      </c>
      <c r="J224" s="3">
        <f t="shared" si="161"/>
        <v>-210161</v>
      </c>
      <c r="L224" s="3">
        <f t="shared" si="207"/>
        <v>33820150.030000001</v>
      </c>
      <c r="M224" s="4">
        <f t="shared" si="162"/>
        <v>-6.1757002401397094E-3</v>
      </c>
      <c r="N224" s="4">
        <f t="shared" si="163"/>
        <v>-7.005366666666667E-3</v>
      </c>
      <c r="O224" s="4"/>
      <c r="P224" s="3">
        <f t="shared" si="164"/>
        <v>-7694676.8000000007</v>
      </c>
      <c r="Q224" s="3">
        <f t="shared" si="160"/>
        <v>41514826.830000006</v>
      </c>
      <c r="R224" s="6">
        <f t="shared" si="165"/>
        <v>-0.18534767907160266</v>
      </c>
      <c r="S224" s="6">
        <f t="shared" si="166"/>
        <v>-0.18345471178788114</v>
      </c>
      <c r="T224" s="6"/>
      <c r="U224" s="6"/>
      <c r="V224" s="3">
        <f t="shared" si="208"/>
        <v>-808212.10258511757</v>
      </c>
      <c r="W224" s="7">
        <f t="shared" si="168"/>
        <v>-498.25</v>
      </c>
      <c r="X224" s="7">
        <f t="shared" si="171"/>
        <v>8468.7999999999993</v>
      </c>
      <c r="Y224" s="3">
        <f t="shared" si="172"/>
        <v>21690400.573711734</v>
      </c>
      <c r="Z224" s="3">
        <f t="shared" si="169"/>
        <v>55510550.603711739</v>
      </c>
      <c r="AA224" s="2">
        <f t="shared" si="173"/>
        <v>43908</v>
      </c>
      <c r="AB224" s="7">
        <f t="shared" si="174"/>
        <v>112.73383343333334</v>
      </c>
      <c r="AC224" s="7">
        <f t="shared" si="175"/>
        <v>72.301335245705772</v>
      </c>
      <c r="AD224" s="7">
        <f t="shared" si="176"/>
        <v>92.517584339519559</v>
      </c>
      <c r="AE224" s="7"/>
      <c r="AF224" s="7">
        <f t="shared" si="209"/>
        <v>-1018373.1025851176</v>
      </c>
      <c r="AG224" s="3">
        <f t="shared" si="177"/>
        <v>28557403.726684071</v>
      </c>
      <c r="AH224" s="7"/>
      <c r="AI224" s="7"/>
      <c r="AJ224" s="7"/>
      <c r="AK224" s="7"/>
      <c r="AL224" s="3">
        <f t="shared" si="178"/>
        <v>39765749.05042509</v>
      </c>
      <c r="AM224" s="3">
        <f t="shared" si="179"/>
        <v>13737253.696684059</v>
      </c>
      <c r="AN224" s="3">
        <f t="shared" si="180"/>
        <v>20208345.323741179</v>
      </c>
      <c r="AO224" s="3">
        <f t="shared" si="181"/>
        <v>3820150.0299999975</v>
      </c>
      <c r="AP224" s="3">
        <f t="shared" si="182"/>
        <v>33820150.030000001</v>
      </c>
      <c r="AQ224" s="7"/>
      <c r="AR224" s="40">
        <f t="shared" si="210"/>
        <v>-808212.10258511757</v>
      </c>
      <c r="AS224" s="5">
        <f t="shared" si="170"/>
        <v>-210161</v>
      </c>
      <c r="AT224" s="5">
        <f t="shared" si="183"/>
        <v>5467.625899280576</v>
      </c>
      <c r="AU224" s="5">
        <f t="shared" si="184"/>
        <v>-1012905.476685837</v>
      </c>
      <c r="AV224" s="5">
        <f t="shared" si="185"/>
        <v>-234250.94957491662</v>
      </c>
      <c r="AW224" s="3"/>
      <c r="AX224" s="4">
        <f t="shared" si="186"/>
        <v>-2.483910978505742E-2</v>
      </c>
      <c r="AY224" s="4">
        <f t="shared" si="187"/>
        <v>-5.5564539062456522E-2</v>
      </c>
      <c r="AZ224" s="4">
        <f t="shared" si="188"/>
        <v>2.7063599458727785E-4</v>
      </c>
      <c r="BA224" s="4">
        <f t="shared" si="189"/>
        <v>-6.1757002401397094E-3</v>
      </c>
      <c r="BB224" s="3"/>
      <c r="BC224" s="2">
        <f t="shared" si="190"/>
        <v>43908</v>
      </c>
      <c r="BD224" s="22">
        <f t="shared" si="191"/>
        <v>99.414372626062729</v>
      </c>
      <c r="BE224" s="22">
        <f t="shared" si="192"/>
        <v>72.301335245705573</v>
      </c>
      <c r="BF224" s="22">
        <f t="shared" si="193"/>
        <v>106.35971223021674</v>
      </c>
      <c r="BG224" s="22">
        <f t="shared" si="194"/>
        <v>112.73383343333334</v>
      </c>
      <c r="BH224" s="22"/>
      <c r="BI224" s="3">
        <f t="shared" si="195"/>
        <v>53196310.587978743</v>
      </c>
      <c r="BJ224" s="3">
        <f t="shared" si="196"/>
        <v>20041875.832394209</v>
      </c>
      <c r="BK224" s="3">
        <f t="shared" si="197"/>
        <v>20208345.323741179</v>
      </c>
      <c r="BL224" s="3">
        <f t="shared" si="198"/>
        <v>41514826.830000006</v>
      </c>
      <c r="BM224" s="22"/>
      <c r="BN224" s="3">
        <f t="shared" si="199"/>
        <v>-13430561.537553672</v>
      </c>
      <c r="BO224" s="3">
        <f t="shared" si="200"/>
        <v>-6304622.1357101388</v>
      </c>
      <c r="BP224" s="3">
        <f t="shared" si="201"/>
        <v>0</v>
      </c>
      <c r="BQ224" s="3">
        <f t="shared" si="202"/>
        <v>-7694676.8000000007</v>
      </c>
      <c r="BR224" s="3"/>
      <c r="BS224" s="22">
        <f t="shared" si="203"/>
        <v>-25.247167311239622</v>
      </c>
      <c r="BT224" s="22">
        <f t="shared" si="204"/>
        <v>-31.45724576099715</v>
      </c>
      <c r="BU224" s="22">
        <f t="shared" si="205"/>
        <v>0</v>
      </c>
      <c r="BV224" s="22">
        <f t="shared" si="206"/>
        <v>-18.534767907160266</v>
      </c>
      <c r="BW224" s="3"/>
      <c r="BX224" s="7"/>
      <c r="BY224" t="str">
        <f t="shared" si="167"/>
        <v>32020</v>
      </c>
      <c r="CQ224" s="15">
        <v>39304</v>
      </c>
      <c r="CR224" s="16">
        <v>4333.3500000000004</v>
      </c>
    </row>
    <row r="225" spans="1:96">
      <c r="A225" s="2">
        <v>43909</v>
      </c>
      <c r="B225" s="2">
        <v>43909</v>
      </c>
      <c r="C225">
        <v>-1890973.9</v>
      </c>
      <c r="D225">
        <v>0</v>
      </c>
      <c r="E225">
        <v>-1890973.9</v>
      </c>
      <c r="J225" s="3">
        <f t="shared" si="161"/>
        <v>-1890973.9</v>
      </c>
      <c r="L225" s="3">
        <f t="shared" si="207"/>
        <v>31929176.130000003</v>
      </c>
      <c r="M225" s="4">
        <f t="shared" si="162"/>
        <v>-5.5912640787300488E-2</v>
      </c>
      <c r="N225" s="4">
        <f t="shared" si="163"/>
        <v>-6.303246333333333E-2</v>
      </c>
      <c r="O225" s="4"/>
      <c r="P225" s="3">
        <f t="shared" si="164"/>
        <v>-9585650.7000000011</v>
      </c>
      <c r="Q225" s="3">
        <f t="shared" si="160"/>
        <v>41514826.830000006</v>
      </c>
      <c r="R225" s="6">
        <f t="shared" si="165"/>
        <v>-0.23089704165821279</v>
      </c>
      <c r="S225" s="6">
        <f t="shared" si="166"/>
        <v>-0.23936735257518163</v>
      </c>
      <c r="T225" s="6"/>
      <c r="U225" s="6"/>
      <c r="V225" s="3">
        <f t="shared" si="208"/>
        <v>-333098.55547587102</v>
      </c>
      <c r="W225" s="7">
        <f t="shared" si="168"/>
        <v>-205.34999999999854</v>
      </c>
      <c r="X225" s="7">
        <f t="shared" si="171"/>
        <v>8263.4500000000007</v>
      </c>
      <c r="Y225" s="3">
        <f t="shared" si="172"/>
        <v>21164455.486118253</v>
      </c>
      <c r="Z225" s="3">
        <f t="shared" si="169"/>
        <v>53093631.616118252</v>
      </c>
      <c r="AA225" s="2">
        <f t="shared" si="173"/>
        <v>43909</v>
      </c>
      <c r="AB225" s="7">
        <f t="shared" si="174"/>
        <v>106.43058710000003</v>
      </c>
      <c r="AC225" s="7">
        <f t="shared" si="175"/>
        <v>70.548184953727514</v>
      </c>
      <c r="AD225" s="7">
        <f t="shared" si="176"/>
        <v>88.489386026863755</v>
      </c>
      <c r="AE225" s="7"/>
      <c r="AF225" s="7">
        <f t="shared" si="209"/>
        <v>-2224072.455475871</v>
      </c>
      <c r="AG225" s="3">
        <f t="shared" si="177"/>
        <v>26333331.271208201</v>
      </c>
      <c r="AH225" s="7"/>
      <c r="AI225" s="7"/>
      <c r="AJ225" s="7"/>
      <c r="AK225" s="7"/>
      <c r="AL225" s="3">
        <f t="shared" si="178"/>
        <v>37547144.220848501</v>
      </c>
      <c r="AM225" s="3">
        <f t="shared" si="179"/>
        <v>13404155.141208189</v>
      </c>
      <c r="AN225" s="3">
        <f t="shared" si="180"/>
        <v>20213812.94964046</v>
      </c>
      <c r="AO225" s="3">
        <f t="shared" si="181"/>
        <v>1929176.1299999976</v>
      </c>
      <c r="AP225" s="3">
        <f t="shared" si="182"/>
        <v>31929176.130000003</v>
      </c>
      <c r="AQ225" s="7"/>
      <c r="AR225" s="40">
        <f t="shared" si="210"/>
        <v>-333098.55547587102</v>
      </c>
      <c r="AS225" s="5">
        <f t="shared" si="170"/>
        <v>-1890973.9</v>
      </c>
      <c r="AT225" s="5">
        <f t="shared" si="183"/>
        <v>5467.625899280576</v>
      </c>
      <c r="AU225" s="5">
        <f t="shared" si="184"/>
        <v>-2218604.8295765906</v>
      </c>
      <c r="AV225" s="5">
        <f t="shared" si="185"/>
        <v>-2452855.7791515072</v>
      </c>
      <c r="AW225" s="3"/>
      <c r="AX225" s="4">
        <f t="shared" si="186"/>
        <v>-5.5791853103616416E-2</v>
      </c>
      <c r="AY225" s="4">
        <f t="shared" si="187"/>
        <v>-2.4247827319100572E-2</v>
      </c>
      <c r="AZ225" s="4">
        <f t="shared" si="188"/>
        <v>2.7056277056276829E-4</v>
      </c>
      <c r="BA225" s="4">
        <f t="shared" si="189"/>
        <v>-5.5912640787300488E-2</v>
      </c>
      <c r="BB225" s="3"/>
      <c r="BC225" s="2">
        <f t="shared" si="190"/>
        <v>43909</v>
      </c>
      <c r="BD225" s="22">
        <f t="shared" si="191"/>
        <v>93.867860552121257</v>
      </c>
      <c r="BE225" s="22">
        <f t="shared" si="192"/>
        <v>70.548184953727315</v>
      </c>
      <c r="BF225" s="22">
        <f t="shared" si="193"/>
        <v>106.388489208634</v>
      </c>
      <c r="BG225" s="22">
        <f t="shared" si="194"/>
        <v>106.43058710000003</v>
      </c>
      <c r="BH225" s="22"/>
      <c r="BI225" s="3">
        <f t="shared" si="195"/>
        <v>53196310.587978743</v>
      </c>
      <c r="BJ225" s="3">
        <f t="shared" si="196"/>
        <v>20041875.832394209</v>
      </c>
      <c r="BK225" s="3">
        <f t="shared" si="197"/>
        <v>20213812.94964046</v>
      </c>
      <c r="BL225" s="3">
        <f t="shared" si="198"/>
        <v>41514826.830000006</v>
      </c>
      <c r="BM225" s="22"/>
      <c r="BN225" s="3">
        <f t="shared" si="199"/>
        <v>-15649166.367130263</v>
      </c>
      <c r="BO225" s="3">
        <f t="shared" si="200"/>
        <v>-6637720.6911860099</v>
      </c>
      <c r="BP225" s="3">
        <f t="shared" si="201"/>
        <v>0</v>
      </c>
      <c r="BQ225" s="3">
        <f t="shared" si="202"/>
        <v>-9585650.7000000011</v>
      </c>
      <c r="BR225" s="3"/>
      <c r="BS225" s="22">
        <f t="shared" si="203"/>
        <v>-29.417766371690163</v>
      </c>
      <c r="BT225" s="22">
        <f t="shared" si="204"/>
        <v>-33.119258629760033</v>
      </c>
      <c r="BU225" s="22">
        <f t="shared" si="205"/>
        <v>0</v>
      </c>
      <c r="BV225" s="22">
        <f t="shared" si="206"/>
        <v>-23.089704165821278</v>
      </c>
      <c r="BW225" s="3"/>
      <c r="BX225" s="7"/>
      <c r="BY225" t="str">
        <f t="shared" si="167"/>
        <v>32020</v>
      </c>
      <c r="CQ225" s="15">
        <v>39305</v>
      </c>
      <c r="CR225" s="16">
        <v>4333.3500000000004</v>
      </c>
    </row>
    <row r="226" spans="1:96">
      <c r="A226" s="2">
        <v>43910</v>
      </c>
      <c r="B226" s="2">
        <v>43910</v>
      </c>
      <c r="C226">
        <v>87598.8</v>
      </c>
      <c r="D226">
        <v>0</v>
      </c>
      <c r="E226">
        <v>87598.8</v>
      </c>
      <c r="J226" s="3">
        <f t="shared" si="161"/>
        <v>87598.8</v>
      </c>
      <c r="L226" s="3">
        <f t="shared" si="207"/>
        <v>32016774.930000003</v>
      </c>
      <c r="M226" s="4">
        <f t="shared" si="162"/>
        <v>2.7435346168451229E-3</v>
      </c>
      <c r="N226" s="4">
        <f t="shared" si="163"/>
        <v>2.9199600000000001E-3</v>
      </c>
      <c r="O226" s="4"/>
      <c r="P226" s="3">
        <f t="shared" si="164"/>
        <v>-9498051.9000000004</v>
      </c>
      <c r="Q226" s="3">
        <f t="shared" si="160"/>
        <v>41514826.830000006</v>
      </c>
      <c r="R226" s="6">
        <f t="shared" si="165"/>
        <v>-0.22878698106808409</v>
      </c>
      <c r="S226" s="6">
        <f t="shared" si="166"/>
        <v>-0.23662381795833651</v>
      </c>
      <c r="T226" s="6"/>
      <c r="U226" s="6"/>
      <c r="V226" s="3">
        <f t="shared" si="208"/>
        <v>781852.95222484029</v>
      </c>
      <c r="W226" s="7">
        <f t="shared" si="168"/>
        <v>482</v>
      </c>
      <c r="X226" s="7">
        <f t="shared" si="171"/>
        <v>8745.4500000000007</v>
      </c>
      <c r="Y226" s="3">
        <f t="shared" si="172"/>
        <v>22398960.147525895</v>
      </c>
      <c r="Z226" s="3">
        <f t="shared" si="169"/>
        <v>54415735.077525899</v>
      </c>
      <c r="AA226" s="2">
        <f t="shared" si="173"/>
        <v>43910</v>
      </c>
      <c r="AB226" s="7">
        <f t="shared" si="174"/>
        <v>106.72258310000001</v>
      </c>
      <c r="AC226" s="7">
        <f t="shared" si="175"/>
        <v>74.663200491752988</v>
      </c>
      <c r="AD226" s="7">
        <f t="shared" si="176"/>
        <v>90.692891795876491</v>
      </c>
      <c r="AE226" s="7"/>
      <c r="AF226" s="7">
        <f t="shared" si="209"/>
        <v>869451.75222484034</v>
      </c>
      <c r="AG226" s="3">
        <f t="shared" si="177"/>
        <v>27202783.023433041</v>
      </c>
      <c r="AH226" s="7"/>
      <c r="AI226" s="7"/>
      <c r="AJ226" s="7"/>
      <c r="AK226" s="7"/>
      <c r="AL226" s="3">
        <f t="shared" si="178"/>
        <v>38422063.598972619</v>
      </c>
      <c r="AM226" s="3">
        <f t="shared" si="179"/>
        <v>14186008.093433028</v>
      </c>
      <c r="AN226" s="3">
        <f t="shared" si="180"/>
        <v>20219280.575539742</v>
      </c>
      <c r="AO226" s="3">
        <f t="shared" si="181"/>
        <v>2016774.9299999976</v>
      </c>
      <c r="AP226" s="3">
        <f t="shared" si="182"/>
        <v>32016774.930000003</v>
      </c>
      <c r="AQ226" s="7"/>
      <c r="AR226" s="40">
        <f t="shared" si="210"/>
        <v>781852.95222484029</v>
      </c>
      <c r="AS226" s="5">
        <f t="shared" si="170"/>
        <v>87598.8</v>
      </c>
      <c r="AT226" s="5">
        <f t="shared" si="183"/>
        <v>5467.625899280576</v>
      </c>
      <c r="AU226" s="5">
        <f t="shared" si="184"/>
        <v>874919.37812412088</v>
      </c>
      <c r="AV226" s="5">
        <f t="shared" si="185"/>
        <v>-1577936.4010273863</v>
      </c>
      <c r="AW226" s="3"/>
      <c r="AX226" s="4">
        <f t="shared" si="186"/>
        <v>2.330188876623835E-2</v>
      </c>
      <c r="AY226" s="4">
        <f t="shared" si="187"/>
        <v>5.8329148237116546E-2</v>
      </c>
      <c r="AZ226" s="4">
        <f t="shared" si="188"/>
        <v>2.7048958615093091E-4</v>
      </c>
      <c r="BA226" s="4">
        <f t="shared" si="189"/>
        <v>2.7435346168451229E-3</v>
      </c>
      <c r="BB226" s="3"/>
      <c r="BC226" s="2">
        <f t="shared" si="190"/>
        <v>43910</v>
      </c>
      <c r="BD226" s="22">
        <f t="shared" si="191"/>
        <v>96.055158997431548</v>
      </c>
      <c r="BE226" s="22">
        <f t="shared" si="192"/>
        <v>74.663200491752775</v>
      </c>
      <c r="BF226" s="22">
        <f t="shared" si="193"/>
        <v>106.41726618705127</v>
      </c>
      <c r="BG226" s="22">
        <f t="shared" si="194"/>
        <v>106.72258310000001</v>
      </c>
      <c r="BH226" s="22"/>
      <c r="BI226" s="3">
        <f t="shared" si="195"/>
        <v>53196310.587978743</v>
      </c>
      <c r="BJ226" s="3">
        <f t="shared" si="196"/>
        <v>20041875.832394209</v>
      </c>
      <c r="BK226" s="3">
        <f t="shared" si="197"/>
        <v>20219280.575539742</v>
      </c>
      <c r="BL226" s="3">
        <f t="shared" si="198"/>
        <v>41514826.830000006</v>
      </c>
      <c r="BM226" s="22"/>
      <c r="BN226" s="3">
        <f t="shared" si="199"/>
        <v>-14774246.989006141</v>
      </c>
      <c r="BO226" s="3">
        <f t="shared" si="200"/>
        <v>-5855867.7389611695</v>
      </c>
      <c r="BP226" s="3">
        <f t="shared" si="201"/>
        <v>0</v>
      </c>
      <c r="BQ226" s="3">
        <f t="shared" si="202"/>
        <v>-9498051.9000000004</v>
      </c>
      <c r="BR226" s="3"/>
      <c r="BS226" s="22">
        <f t="shared" si="203"/>
        <v>-27.773067014810632</v>
      </c>
      <c r="BT226" s="22">
        <f t="shared" si="204"/>
        <v>-29.218161952167058</v>
      </c>
      <c r="BU226" s="22">
        <f t="shared" si="205"/>
        <v>0</v>
      </c>
      <c r="BV226" s="22">
        <f t="shared" si="206"/>
        <v>-22.878698106808411</v>
      </c>
      <c r="BW226" s="3"/>
      <c r="BX226" s="7"/>
      <c r="BY226" t="str">
        <f t="shared" si="167"/>
        <v>32020</v>
      </c>
      <c r="CQ226" s="15">
        <v>39306</v>
      </c>
      <c r="CR226" s="16">
        <v>4333.3500000000004</v>
      </c>
    </row>
    <row r="227" spans="1:96">
      <c r="A227" s="2">
        <v>43913</v>
      </c>
      <c r="B227" s="2">
        <v>43913</v>
      </c>
      <c r="C227">
        <v>-346050</v>
      </c>
      <c r="D227">
        <v>0</v>
      </c>
      <c r="E227">
        <v>-346050</v>
      </c>
      <c r="J227" s="3">
        <f t="shared" si="161"/>
        <v>-346050</v>
      </c>
      <c r="L227" s="3">
        <f t="shared" si="207"/>
        <v>31670724.930000003</v>
      </c>
      <c r="M227" s="4">
        <f t="shared" si="162"/>
        <v>-1.0808396559509437E-2</v>
      </c>
      <c r="N227" s="4">
        <f t="shared" si="163"/>
        <v>-1.1535E-2</v>
      </c>
      <c r="O227" s="4"/>
      <c r="P227" s="3">
        <f t="shared" si="164"/>
        <v>-9844101.9000000004</v>
      </c>
      <c r="Q227" s="3">
        <f t="shared" si="160"/>
        <v>41514826.830000006</v>
      </c>
      <c r="R227" s="6">
        <f t="shared" si="165"/>
        <v>-0.23712255720855668</v>
      </c>
      <c r="S227" s="6">
        <f t="shared" si="166"/>
        <v>-0.24743221451784594</v>
      </c>
      <c r="T227" s="6"/>
      <c r="U227" s="6"/>
      <c r="V227" s="3">
        <f t="shared" si="208"/>
        <v>-1841409.6916299572</v>
      </c>
      <c r="W227" s="7">
        <f t="shared" si="168"/>
        <v>-1135.2000000000007</v>
      </c>
      <c r="X227" s="7">
        <f t="shared" si="171"/>
        <v>7610.25</v>
      </c>
      <c r="Y227" s="3">
        <f t="shared" si="172"/>
        <v>19491471.16074175</v>
      </c>
      <c r="Z227" s="3">
        <f t="shared" si="169"/>
        <v>51162196.090741754</v>
      </c>
      <c r="AA227" s="2">
        <f t="shared" si="173"/>
        <v>43913</v>
      </c>
      <c r="AB227" s="7">
        <f t="shared" si="174"/>
        <v>105.56908310000001</v>
      </c>
      <c r="AC227" s="7">
        <f t="shared" si="175"/>
        <v>64.971570535805839</v>
      </c>
      <c r="AD227" s="7">
        <f t="shared" si="176"/>
        <v>85.270326817902912</v>
      </c>
      <c r="AE227" s="7"/>
      <c r="AF227" s="7">
        <f t="shared" si="209"/>
        <v>-2187459.6916299574</v>
      </c>
      <c r="AG227" s="3">
        <f t="shared" si="177"/>
        <v>25015323.331803083</v>
      </c>
      <c r="AH227" s="7"/>
      <c r="AI227" s="7"/>
      <c r="AJ227" s="7"/>
      <c r="AK227" s="7"/>
      <c r="AL227" s="3">
        <f t="shared" si="178"/>
        <v>36240071.533241943</v>
      </c>
      <c r="AM227" s="3">
        <f t="shared" si="179"/>
        <v>12344598.401803071</v>
      </c>
      <c r="AN227" s="3">
        <f t="shared" si="180"/>
        <v>20224748.201439023</v>
      </c>
      <c r="AO227" s="3">
        <f t="shared" si="181"/>
        <v>1670724.9299999976</v>
      </c>
      <c r="AP227" s="3">
        <f t="shared" si="182"/>
        <v>31670724.930000003</v>
      </c>
      <c r="AQ227" s="7"/>
      <c r="AR227" s="40">
        <f t="shared" si="210"/>
        <v>-1841409.6916299572</v>
      </c>
      <c r="AS227" s="5">
        <f t="shared" si="170"/>
        <v>-346050</v>
      </c>
      <c r="AT227" s="5">
        <f t="shared" si="183"/>
        <v>5467.625899280576</v>
      </c>
      <c r="AU227" s="5">
        <f t="shared" si="184"/>
        <v>-2181992.065730677</v>
      </c>
      <c r="AV227" s="5">
        <f t="shared" si="185"/>
        <v>-3759928.4667580631</v>
      </c>
      <c r="AW227" s="3"/>
      <c r="AX227" s="4">
        <f t="shared" si="186"/>
        <v>-5.6790080004683094E-2</v>
      </c>
      <c r="AY227" s="4">
        <f t="shared" si="187"/>
        <v>-0.12980464127060384</v>
      </c>
      <c r="AZ227" s="4">
        <f t="shared" si="188"/>
        <v>2.7041644131962992E-4</v>
      </c>
      <c r="BA227" s="4">
        <f t="shared" si="189"/>
        <v>-1.0808396559509437E-2</v>
      </c>
      <c r="BB227" s="3"/>
      <c r="BC227" s="2">
        <f t="shared" si="190"/>
        <v>43913</v>
      </c>
      <c r="BD227" s="22">
        <f t="shared" si="191"/>
        <v>90.600178833104863</v>
      </c>
      <c r="BE227" s="22">
        <f t="shared" si="192"/>
        <v>64.97157053580564</v>
      </c>
      <c r="BF227" s="22">
        <f t="shared" si="193"/>
        <v>106.44604316546855</v>
      </c>
      <c r="BG227" s="22">
        <f t="shared" si="194"/>
        <v>105.56908310000001</v>
      </c>
      <c r="BH227" s="22"/>
      <c r="BI227" s="3">
        <f t="shared" si="195"/>
        <v>53196310.587978743</v>
      </c>
      <c r="BJ227" s="3">
        <f t="shared" si="196"/>
        <v>20041875.832394209</v>
      </c>
      <c r="BK227" s="3">
        <f t="shared" si="197"/>
        <v>20224748.201439023</v>
      </c>
      <c r="BL227" s="3">
        <f t="shared" si="198"/>
        <v>41514826.830000006</v>
      </c>
      <c r="BM227" s="22"/>
      <c r="BN227" s="3">
        <f t="shared" si="199"/>
        <v>-16956239.054736819</v>
      </c>
      <c r="BO227" s="3">
        <f t="shared" si="200"/>
        <v>-7697277.4305911269</v>
      </c>
      <c r="BP227" s="3">
        <f t="shared" si="201"/>
        <v>0</v>
      </c>
      <c r="BQ227" s="3">
        <f t="shared" si="202"/>
        <v>-9844101.9000000004</v>
      </c>
      <c r="BR227" s="3"/>
      <c r="BS227" s="22">
        <f t="shared" si="203"/>
        <v>-31.874840317532428</v>
      </c>
      <c r="BT227" s="22">
        <f t="shared" si="204"/>
        <v>-38.405973048439982</v>
      </c>
      <c r="BU227" s="22">
        <f t="shared" si="205"/>
        <v>0</v>
      </c>
      <c r="BV227" s="22">
        <f t="shared" si="206"/>
        <v>-23.712255720855669</v>
      </c>
      <c r="BW227" s="3"/>
      <c r="BX227" s="7"/>
      <c r="BY227" t="str">
        <f t="shared" si="167"/>
        <v>32020</v>
      </c>
      <c r="CQ227" s="15">
        <v>39307</v>
      </c>
      <c r="CR227" s="16">
        <v>4373.6499999999996</v>
      </c>
    </row>
    <row r="228" spans="1:96">
      <c r="A228" s="2">
        <v>43914</v>
      </c>
      <c r="B228" s="2">
        <v>43914</v>
      </c>
      <c r="C228">
        <v>352160</v>
      </c>
      <c r="D228">
        <v>0</v>
      </c>
      <c r="E228">
        <v>352160</v>
      </c>
      <c r="J228" s="3">
        <f t="shared" si="161"/>
        <v>352160</v>
      </c>
      <c r="L228" s="3">
        <f t="shared" si="207"/>
        <v>32022884.930000003</v>
      </c>
      <c r="M228" s="4">
        <f t="shared" si="162"/>
        <v>1.1119417088758125E-2</v>
      </c>
      <c r="N228" s="4">
        <f t="shared" si="163"/>
        <v>1.1738666666666666E-2</v>
      </c>
      <c r="O228" s="4"/>
      <c r="P228" s="3">
        <f t="shared" si="164"/>
        <v>-9491941.9000000004</v>
      </c>
      <c r="Q228" s="3">
        <f t="shared" si="160"/>
        <v>41514826.830000006</v>
      </c>
      <c r="R228" s="6">
        <f t="shared" si="165"/>
        <v>-0.22863980473455342</v>
      </c>
      <c r="S228" s="6">
        <f t="shared" si="166"/>
        <v>-0.23631279742908781</v>
      </c>
      <c r="T228" s="6"/>
      <c r="U228" s="6"/>
      <c r="V228" s="3">
        <f t="shared" si="208"/>
        <v>309496.97776867152</v>
      </c>
      <c r="W228" s="7">
        <f t="shared" si="168"/>
        <v>190.80000000000018</v>
      </c>
      <c r="X228" s="7">
        <f t="shared" si="171"/>
        <v>7801.05</v>
      </c>
      <c r="Y228" s="3">
        <f t="shared" si="172"/>
        <v>19980150.599323865</v>
      </c>
      <c r="Z228" s="3">
        <f t="shared" si="169"/>
        <v>52003035.529323868</v>
      </c>
      <c r="AA228" s="2">
        <f t="shared" si="173"/>
        <v>43914</v>
      </c>
      <c r="AB228" s="7">
        <f t="shared" si="174"/>
        <v>106.74294976666667</v>
      </c>
      <c r="AC228" s="7">
        <f t="shared" si="175"/>
        <v>66.600501997746221</v>
      </c>
      <c r="AD228" s="7">
        <f t="shared" si="176"/>
        <v>86.671725882206445</v>
      </c>
      <c r="AE228" s="7"/>
      <c r="AF228" s="7">
        <f t="shared" si="209"/>
        <v>661656.97776867147</v>
      </c>
      <c r="AG228" s="3">
        <f t="shared" si="177"/>
        <v>25676980.309571754</v>
      </c>
      <c r="AH228" s="7"/>
      <c r="AI228" s="7"/>
      <c r="AJ228" s="7"/>
      <c r="AK228" s="7"/>
      <c r="AL228" s="3">
        <f t="shared" si="178"/>
        <v>36907196.136909895</v>
      </c>
      <c r="AM228" s="3">
        <f t="shared" si="179"/>
        <v>12654095.379571741</v>
      </c>
      <c r="AN228" s="3">
        <f t="shared" si="180"/>
        <v>20230215.827338304</v>
      </c>
      <c r="AO228" s="3">
        <f t="shared" si="181"/>
        <v>2022884.9299999976</v>
      </c>
      <c r="AP228" s="3">
        <f t="shared" si="182"/>
        <v>32022884.930000003</v>
      </c>
      <c r="AQ228" s="7"/>
      <c r="AR228" s="40">
        <f t="shared" si="210"/>
        <v>309496.97776867152</v>
      </c>
      <c r="AS228" s="5">
        <f t="shared" si="170"/>
        <v>352160</v>
      </c>
      <c r="AT228" s="5">
        <f t="shared" si="183"/>
        <v>5467.625899280576</v>
      </c>
      <c r="AU228" s="5">
        <f t="shared" si="184"/>
        <v>667124.603667952</v>
      </c>
      <c r="AV228" s="5">
        <f t="shared" si="185"/>
        <v>-3092803.8630901109</v>
      </c>
      <c r="AW228" s="3"/>
      <c r="AX228" s="4">
        <f t="shared" si="186"/>
        <v>1.8408479217708454E-2</v>
      </c>
      <c r="AY228" s="4">
        <f t="shared" si="187"/>
        <v>2.5071449689563489E-2</v>
      </c>
      <c r="AZ228" s="4">
        <f t="shared" si="188"/>
        <v>2.7034333603676437E-4</v>
      </c>
      <c r="BA228" s="4">
        <f t="shared" si="189"/>
        <v>1.1119417088758125E-2</v>
      </c>
      <c r="BB228" s="3"/>
      <c r="BC228" s="2">
        <f t="shared" si="190"/>
        <v>43914</v>
      </c>
      <c r="BD228" s="22">
        <f t="shared" si="191"/>
        <v>92.267990342274743</v>
      </c>
      <c r="BE228" s="22">
        <f t="shared" si="192"/>
        <v>66.600501997746008</v>
      </c>
      <c r="BF228" s="22">
        <f t="shared" si="193"/>
        <v>106.47482014388581</v>
      </c>
      <c r="BG228" s="22">
        <f t="shared" si="194"/>
        <v>106.74294976666667</v>
      </c>
      <c r="BH228" s="22"/>
      <c r="BI228" s="3">
        <f t="shared" si="195"/>
        <v>53196310.587978743</v>
      </c>
      <c r="BJ228" s="3">
        <f t="shared" si="196"/>
        <v>20041875.832394209</v>
      </c>
      <c r="BK228" s="3">
        <f t="shared" si="197"/>
        <v>20230215.827338304</v>
      </c>
      <c r="BL228" s="3">
        <f t="shared" si="198"/>
        <v>41514826.830000006</v>
      </c>
      <c r="BM228" s="22"/>
      <c r="BN228" s="3">
        <f t="shared" si="199"/>
        <v>-16289114.451068867</v>
      </c>
      <c r="BO228" s="3">
        <f t="shared" si="200"/>
        <v>-7387780.4528224552</v>
      </c>
      <c r="BP228" s="3">
        <f t="shared" si="201"/>
        <v>0</v>
      </c>
      <c r="BQ228" s="3">
        <f t="shared" si="202"/>
        <v>-9491941.9000000004</v>
      </c>
      <c r="BR228" s="3"/>
      <c r="BS228" s="22">
        <f t="shared" si="203"/>
        <v>-30.620759731314649</v>
      </c>
      <c r="BT228" s="22">
        <f t="shared" si="204"/>
        <v>-36.861721500546331</v>
      </c>
      <c r="BU228" s="22">
        <f t="shared" si="205"/>
        <v>0</v>
      </c>
      <c r="BV228" s="22">
        <f t="shared" si="206"/>
        <v>-22.863980473455342</v>
      </c>
      <c r="BW228" s="3"/>
      <c r="BX228" s="7"/>
      <c r="BY228" t="str">
        <f t="shared" si="167"/>
        <v>32020</v>
      </c>
      <c r="CQ228" s="15">
        <v>39308</v>
      </c>
      <c r="CR228" s="16">
        <v>4370.2</v>
      </c>
    </row>
    <row r="229" spans="1:96">
      <c r="A229" s="2">
        <v>43915</v>
      </c>
      <c r="B229" s="2">
        <v>43915</v>
      </c>
      <c r="C229">
        <v>646282.15</v>
      </c>
      <c r="D229">
        <v>0</v>
      </c>
      <c r="E229">
        <v>646282.15</v>
      </c>
      <c r="J229" s="3">
        <f t="shared" si="161"/>
        <v>646282.15</v>
      </c>
      <c r="L229" s="3">
        <f t="shared" si="207"/>
        <v>32669167.080000002</v>
      </c>
      <c r="M229" s="4">
        <f t="shared" si="162"/>
        <v>2.0181884031146222E-2</v>
      </c>
      <c r="N229" s="4">
        <f t="shared" si="163"/>
        <v>2.1542738333333335E-2</v>
      </c>
      <c r="O229" s="4"/>
      <c r="P229" s="3">
        <f t="shared" si="164"/>
        <v>-8845659.75</v>
      </c>
      <c r="Q229" s="3">
        <f t="shared" si="160"/>
        <v>41514826.830000006</v>
      </c>
      <c r="R229" s="6">
        <f t="shared" si="165"/>
        <v>-0.21307230272746386</v>
      </c>
      <c r="S229" s="6">
        <f t="shared" si="166"/>
        <v>-0.2161309133979416</v>
      </c>
      <c r="T229" s="6"/>
      <c r="U229" s="6"/>
      <c r="V229" s="3">
        <f t="shared" si="208"/>
        <v>838302.08653484983</v>
      </c>
      <c r="W229" s="7">
        <f t="shared" si="168"/>
        <v>516.80000000000018</v>
      </c>
      <c r="X229" s="7">
        <f t="shared" si="171"/>
        <v>8317.85</v>
      </c>
      <c r="Y229" s="3">
        <f t="shared" si="172"/>
        <v>21303785.472799946</v>
      </c>
      <c r="Z229" s="3">
        <f t="shared" si="169"/>
        <v>53972952.552799948</v>
      </c>
      <c r="AA229" s="2">
        <f t="shared" si="173"/>
        <v>43915</v>
      </c>
      <c r="AB229" s="7">
        <f t="shared" si="174"/>
        <v>108.8972236</v>
      </c>
      <c r="AC229" s="7">
        <f t="shared" si="175"/>
        <v>71.012618242666477</v>
      </c>
      <c r="AD229" s="7">
        <f t="shared" si="176"/>
        <v>89.954920921333255</v>
      </c>
      <c r="AE229" s="7"/>
      <c r="AF229" s="7">
        <f t="shared" si="209"/>
        <v>1484584.2365348497</v>
      </c>
      <c r="AG229" s="3">
        <f t="shared" si="177"/>
        <v>27161564.546106603</v>
      </c>
      <c r="AH229" s="7"/>
      <c r="AI229" s="7"/>
      <c r="AJ229" s="7"/>
      <c r="AK229" s="7"/>
      <c r="AL229" s="3">
        <f t="shared" si="178"/>
        <v>38397247.999344029</v>
      </c>
      <c r="AM229" s="3">
        <f t="shared" si="179"/>
        <v>13492397.466106592</v>
      </c>
      <c r="AN229" s="3">
        <f t="shared" si="180"/>
        <v>20235683.453237586</v>
      </c>
      <c r="AO229" s="3">
        <f t="shared" si="181"/>
        <v>2669167.0799999977</v>
      </c>
      <c r="AP229" s="3">
        <f t="shared" si="182"/>
        <v>32669167.080000002</v>
      </c>
      <c r="AQ229" s="7"/>
      <c r="AR229" s="40">
        <f t="shared" si="210"/>
        <v>838302.08653484983</v>
      </c>
      <c r="AS229" s="5">
        <f t="shared" si="170"/>
        <v>646282.15</v>
      </c>
      <c r="AT229" s="5">
        <f t="shared" si="183"/>
        <v>5467.625899280576</v>
      </c>
      <c r="AU229" s="5">
        <f t="shared" si="184"/>
        <v>1490051.8624341304</v>
      </c>
      <c r="AV229" s="5">
        <f t="shared" si="185"/>
        <v>-1602752.0006559805</v>
      </c>
      <c r="AW229" s="3"/>
      <c r="AX229" s="4">
        <f t="shared" si="186"/>
        <v>4.0372935860710633E-2</v>
      </c>
      <c r="AY229" s="4">
        <f t="shared" si="187"/>
        <v>6.62474923247513E-2</v>
      </c>
      <c r="AZ229" s="4">
        <f t="shared" si="188"/>
        <v>2.7027027027026794E-4</v>
      </c>
      <c r="BA229" s="4">
        <f t="shared" si="189"/>
        <v>2.0181884031146222E-2</v>
      </c>
      <c r="BB229" s="3"/>
      <c r="BC229" s="2">
        <f t="shared" si="190"/>
        <v>43915</v>
      </c>
      <c r="BD229" s="22">
        <f t="shared" si="191"/>
        <v>95.993119998360072</v>
      </c>
      <c r="BE229" s="22">
        <f t="shared" si="192"/>
        <v>71.012618242666264</v>
      </c>
      <c r="BF229" s="22">
        <f t="shared" si="193"/>
        <v>106.50359712230309</v>
      </c>
      <c r="BG229" s="22">
        <f t="shared" si="194"/>
        <v>108.8972236</v>
      </c>
      <c r="BH229" s="22"/>
      <c r="BI229" s="3">
        <f t="shared" si="195"/>
        <v>53196310.587978743</v>
      </c>
      <c r="BJ229" s="3">
        <f t="shared" si="196"/>
        <v>20041875.832394209</v>
      </c>
      <c r="BK229" s="3">
        <f t="shared" si="197"/>
        <v>20235683.453237586</v>
      </c>
      <c r="BL229" s="3">
        <f t="shared" si="198"/>
        <v>41514826.830000006</v>
      </c>
      <c r="BM229" s="22"/>
      <c r="BN229" s="3">
        <f t="shared" si="199"/>
        <v>-14799062.588634737</v>
      </c>
      <c r="BO229" s="3">
        <f t="shared" si="200"/>
        <v>-6549478.3662876058</v>
      </c>
      <c r="BP229" s="3">
        <f t="shared" si="201"/>
        <v>0</v>
      </c>
      <c r="BQ229" s="3">
        <f t="shared" si="202"/>
        <v>-8845659.75</v>
      </c>
      <c r="BR229" s="3"/>
      <c r="BS229" s="22">
        <f t="shared" si="203"/>
        <v>-27.819716113882187</v>
      </c>
      <c r="BT229" s="22">
        <f t="shared" si="204"/>
        <v>-32.678968880255773</v>
      </c>
      <c r="BU229" s="22">
        <f t="shared" si="205"/>
        <v>0</v>
      </c>
      <c r="BV229" s="22">
        <f t="shared" si="206"/>
        <v>-21.307230272746384</v>
      </c>
      <c r="BW229" s="3"/>
      <c r="BX229" s="7"/>
      <c r="BY229" t="str">
        <f t="shared" si="167"/>
        <v>32020</v>
      </c>
      <c r="CQ229" s="15">
        <v>39309</v>
      </c>
      <c r="CR229" s="16">
        <v>4370.2</v>
      </c>
    </row>
    <row r="230" spans="1:96">
      <c r="A230" s="2">
        <v>43916</v>
      </c>
      <c r="B230" s="2">
        <v>43916</v>
      </c>
      <c r="C230">
        <v>-239774.75</v>
      </c>
      <c r="D230">
        <v>0</v>
      </c>
      <c r="E230">
        <v>-239774.75</v>
      </c>
      <c r="J230" s="3">
        <f t="shared" si="161"/>
        <v>-239774.75</v>
      </c>
      <c r="L230" s="3">
        <f t="shared" si="207"/>
        <v>32429392.330000002</v>
      </c>
      <c r="M230" s="4">
        <f t="shared" si="162"/>
        <v>-7.3394815794611918E-3</v>
      </c>
      <c r="N230" s="4">
        <f t="shared" si="163"/>
        <v>-7.9924916666666672E-3</v>
      </c>
      <c r="O230" s="4"/>
      <c r="P230" s="3">
        <f t="shared" si="164"/>
        <v>-9085434.5</v>
      </c>
      <c r="Q230" s="3">
        <f t="shared" si="160"/>
        <v>41514826.830000006</v>
      </c>
      <c r="R230" s="6">
        <f t="shared" si="165"/>
        <v>-0.21884794406596345</v>
      </c>
      <c r="S230" s="6">
        <f t="shared" si="166"/>
        <v>-0.22347039497740279</v>
      </c>
      <c r="T230" s="6"/>
      <c r="U230" s="6"/>
      <c r="V230" s="3">
        <f t="shared" si="208"/>
        <v>524912.06502066099</v>
      </c>
      <c r="W230" s="7">
        <f t="shared" si="168"/>
        <v>323.60000000000036</v>
      </c>
      <c r="X230" s="7">
        <f t="shared" si="171"/>
        <v>8641.4500000000007</v>
      </c>
      <c r="Y230" s="3">
        <f t="shared" si="172"/>
        <v>22132593.996516779</v>
      </c>
      <c r="Z230" s="3">
        <f t="shared" si="169"/>
        <v>54561986.326516777</v>
      </c>
      <c r="AA230" s="2">
        <f t="shared" si="173"/>
        <v>43916</v>
      </c>
      <c r="AB230" s="7">
        <f t="shared" si="174"/>
        <v>108.09797443333333</v>
      </c>
      <c r="AC230" s="7">
        <f t="shared" si="175"/>
        <v>73.775313321722606</v>
      </c>
      <c r="AD230" s="7">
        <f t="shared" si="176"/>
        <v>90.93664387752797</v>
      </c>
      <c r="AE230" s="7"/>
      <c r="AF230" s="7">
        <f t="shared" si="209"/>
        <v>285137.31502066099</v>
      </c>
      <c r="AG230" s="3">
        <f t="shared" si="177"/>
        <v>27446701.861127265</v>
      </c>
      <c r="AH230" s="7"/>
      <c r="AI230" s="7"/>
      <c r="AJ230" s="7"/>
      <c r="AK230" s="7"/>
      <c r="AL230" s="3">
        <f t="shared" si="178"/>
        <v>38687852.940263972</v>
      </c>
      <c r="AM230" s="3">
        <f t="shared" si="179"/>
        <v>14017309.531127254</v>
      </c>
      <c r="AN230" s="3">
        <f t="shared" si="180"/>
        <v>20241151.079136867</v>
      </c>
      <c r="AO230" s="3">
        <f t="shared" si="181"/>
        <v>2429392.3299999977</v>
      </c>
      <c r="AP230" s="3">
        <f t="shared" si="182"/>
        <v>32429392.330000002</v>
      </c>
      <c r="AQ230" s="7"/>
      <c r="AR230" s="40">
        <f t="shared" si="210"/>
        <v>524912.06502066099</v>
      </c>
      <c r="AS230" s="5">
        <f t="shared" si="170"/>
        <v>-239774.75</v>
      </c>
      <c r="AT230" s="5">
        <f t="shared" si="183"/>
        <v>5467.625899280576</v>
      </c>
      <c r="AU230" s="5">
        <f t="shared" si="184"/>
        <v>290604.94091994158</v>
      </c>
      <c r="AV230" s="5">
        <f t="shared" si="185"/>
        <v>-1312147.059736039</v>
      </c>
      <c r="AW230" s="3"/>
      <c r="AX230" s="4">
        <f t="shared" si="186"/>
        <v>7.568379403776704E-3</v>
      </c>
      <c r="AY230" s="4">
        <f t="shared" si="187"/>
        <v>3.8904284159969327E-2</v>
      </c>
      <c r="AZ230" s="4">
        <f t="shared" si="188"/>
        <v>2.7019724398810897E-4</v>
      </c>
      <c r="BA230" s="4">
        <f t="shared" si="189"/>
        <v>-7.3394815794611918E-3</v>
      </c>
      <c r="BB230" s="3"/>
      <c r="BC230" s="2">
        <f t="shared" si="190"/>
        <v>43916</v>
      </c>
      <c r="BD230" s="22">
        <f t="shared" si="191"/>
        <v>96.719632350659936</v>
      </c>
      <c r="BE230" s="22">
        <f t="shared" si="192"/>
        <v>73.775313321722393</v>
      </c>
      <c r="BF230" s="22">
        <f t="shared" si="193"/>
        <v>106.53237410072036</v>
      </c>
      <c r="BG230" s="22">
        <f t="shared" si="194"/>
        <v>108.09797443333333</v>
      </c>
      <c r="BH230" s="22"/>
      <c r="BI230" s="3">
        <f t="shared" si="195"/>
        <v>53196310.587978743</v>
      </c>
      <c r="BJ230" s="3">
        <f t="shared" si="196"/>
        <v>20041875.832394209</v>
      </c>
      <c r="BK230" s="3">
        <f t="shared" si="197"/>
        <v>20241151.079136867</v>
      </c>
      <c r="BL230" s="3">
        <f t="shared" si="198"/>
        <v>41514826.830000006</v>
      </c>
      <c r="BM230" s="22"/>
      <c r="BN230" s="3">
        <f t="shared" si="199"/>
        <v>-14508457.647714796</v>
      </c>
      <c r="BO230" s="3">
        <f t="shared" si="200"/>
        <v>-6024566.301266945</v>
      </c>
      <c r="BP230" s="3">
        <f t="shared" si="201"/>
        <v>0</v>
      </c>
      <c r="BQ230" s="3">
        <f t="shared" si="202"/>
        <v>-9085434.5</v>
      </c>
      <c r="BR230" s="3"/>
      <c r="BS230" s="22">
        <f t="shared" si="203"/>
        <v>-27.273428339959732</v>
      </c>
      <c r="BT230" s="22">
        <f t="shared" si="204"/>
        <v>-30.059892355631106</v>
      </c>
      <c r="BU230" s="22">
        <f t="shared" si="205"/>
        <v>0</v>
      </c>
      <c r="BV230" s="22">
        <f t="shared" si="206"/>
        <v>-21.884794406596345</v>
      </c>
      <c r="BW230" s="3"/>
      <c r="BX230" s="7"/>
      <c r="BY230" t="str">
        <f t="shared" si="167"/>
        <v>32020</v>
      </c>
      <c r="CQ230" s="15">
        <v>39310</v>
      </c>
      <c r="CR230" s="16">
        <v>4178.6000000000004</v>
      </c>
    </row>
    <row r="231" spans="1:96">
      <c r="A231" s="2">
        <v>43917</v>
      </c>
      <c r="B231" s="2">
        <v>43917</v>
      </c>
      <c r="C231">
        <v>480486</v>
      </c>
      <c r="D231">
        <v>0</v>
      </c>
      <c r="E231">
        <v>480486</v>
      </c>
      <c r="J231" s="3">
        <f t="shared" si="161"/>
        <v>480486</v>
      </c>
      <c r="L231" s="3">
        <f t="shared" si="207"/>
        <v>32909878.330000002</v>
      </c>
      <c r="M231" s="4">
        <f t="shared" si="162"/>
        <v>1.4816373834902506E-2</v>
      </c>
      <c r="N231" s="4">
        <f t="shared" si="163"/>
        <v>1.6016200000000001E-2</v>
      </c>
      <c r="O231" s="4"/>
      <c r="P231" s="3">
        <f t="shared" si="164"/>
        <v>-8604948.5</v>
      </c>
      <c r="Q231" s="3">
        <f t="shared" si="160"/>
        <v>41514826.830000006</v>
      </c>
      <c r="R231" s="6">
        <f t="shared" si="165"/>
        <v>-0.20727410318334211</v>
      </c>
      <c r="S231" s="6">
        <f t="shared" si="166"/>
        <v>-0.20865402114250028</v>
      </c>
      <c r="T231" s="6"/>
      <c r="U231" s="6"/>
      <c r="V231" s="3">
        <f t="shared" si="208"/>
        <v>30495.509339888857</v>
      </c>
      <c r="W231" s="7">
        <f t="shared" si="168"/>
        <v>18.799999999999272</v>
      </c>
      <c r="X231" s="7">
        <f t="shared" si="171"/>
        <v>8660.25</v>
      </c>
      <c r="Y231" s="3">
        <f t="shared" si="172"/>
        <v>22180744.800737653</v>
      </c>
      <c r="Z231" s="3">
        <f t="shared" si="169"/>
        <v>55090623.130737655</v>
      </c>
      <c r="AA231" s="2">
        <f t="shared" si="173"/>
        <v>43917</v>
      </c>
      <c r="AB231" s="7">
        <f t="shared" si="174"/>
        <v>109.69959443333335</v>
      </c>
      <c r="AC231" s="7">
        <f t="shared" si="175"/>
        <v>73.935816002458836</v>
      </c>
      <c r="AD231" s="7">
        <f t="shared" si="176"/>
        <v>91.817705217896091</v>
      </c>
      <c r="AE231" s="7"/>
      <c r="AF231" s="7">
        <f t="shared" si="209"/>
        <v>510981.50933988887</v>
      </c>
      <c r="AG231" s="3">
        <f t="shared" si="177"/>
        <v>27957683.370467152</v>
      </c>
      <c r="AH231" s="7"/>
      <c r="AI231" s="7"/>
      <c r="AJ231" s="7"/>
      <c r="AK231" s="7"/>
      <c r="AL231" s="3">
        <f t="shared" si="178"/>
        <v>39204302.075503141</v>
      </c>
      <c r="AM231" s="3">
        <f t="shared" si="179"/>
        <v>14047805.040467143</v>
      </c>
      <c r="AN231" s="3">
        <f t="shared" si="180"/>
        <v>20246618.705036148</v>
      </c>
      <c r="AO231" s="3">
        <f t="shared" si="181"/>
        <v>2909878.3299999977</v>
      </c>
      <c r="AP231" s="3">
        <f t="shared" si="182"/>
        <v>32909878.330000002</v>
      </c>
      <c r="AQ231" s="7"/>
      <c r="AR231" s="40">
        <f t="shared" si="210"/>
        <v>30495.509339888857</v>
      </c>
      <c r="AS231" s="5">
        <f t="shared" si="170"/>
        <v>480486</v>
      </c>
      <c r="AT231" s="5">
        <f t="shared" si="183"/>
        <v>5467.625899280576</v>
      </c>
      <c r="AU231" s="5">
        <f t="shared" si="184"/>
        <v>516449.13523916947</v>
      </c>
      <c r="AV231" s="5">
        <f t="shared" si="185"/>
        <v>-795697.92449686956</v>
      </c>
      <c r="AW231" s="3"/>
      <c r="AX231" s="4">
        <f t="shared" si="186"/>
        <v>1.3349128886438681E-2</v>
      </c>
      <c r="AY231" s="4">
        <f t="shared" si="187"/>
        <v>2.1755608144465688E-3</v>
      </c>
      <c r="AZ231" s="4">
        <f t="shared" si="188"/>
        <v>2.7012425715829049E-4</v>
      </c>
      <c r="BA231" s="4">
        <f t="shared" si="189"/>
        <v>1.4816373834902506E-2</v>
      </c>
      <c r="BB231" s="3"/>
      <c r="BC231" s="2">
        <f t="shared" si="190"/>
        <v>43917</v>
      </c>
      <c r="BD231" s="22">
        <f t="shared" si="191"/>
        <v>98.010755188757841</v>
      </c>
      <c r="BE231" s="22">
        <f t="shared" si="192"/>
        <v>73.935816002458637</v>
      </c>
      <c r="BF231" s="22">
        <f t="shared" si="193"/>
        <v>106.56115107913762</v>
      </c>
      <c r="BG231" s="22">
        <f t="shared" si="194"/>
        <v>109.69959443333335</v>
      </c>
      <c r="BH231" s="22"/>
      <c r="BI231" s="3">
        <f t="shared" si="195"/>
        <v>53196310.587978743</v>
      </c>
      <c r="BJ231" s="3">
        <f t="shared" si="196"/>
        <v>20041875.832394209</v>
      </c>
      <c r="BK231" s="3">
        <f t="shared" si="197"/>
        <v>20246618.705036148</v>
      </c>
      <c r="BL231" s="3">
        <f t="shared" si="198"/>
        <v>41514826.830000006</v>
      </c>
      <c r="BM231" s="22"/>
      <c r="BN231" s="3">
        <f t="shared" si="199"/>
        <v>-13992008.512475627</v>
      </c>
      <c r="BO231" s="3">
        <f t="shared" si="200"/>
        <v>-5994070.7919270564</v>
      </c>
      <c r="BP231" s="3">
        <f t="shared" si="201"/>
        <v>0</v>
      </c>
      <c r="BQ231" s="3">
        <f t="shared" si="202"/>
        <v>-8604948.5</v>
      </c>
      <c r="BR231" s="3"/>
      <c r="BS231" s="22">
        <f t="shared" si="203"/>
        <v>-26.302591961401038</v>
      </c>
      <c r="BT231" s="22">
        <f t="shared" si="204"/>
        <v>-29.907733398081842</v>
      </c>
      <c r="BU231" s="22">
        <f t="shared" si="205"/>
        <v>0</v>
      </c>
      <c r="BV231" s="22">
        <f t="shared" si="206"/>
        <v>-20.727410318334211</v>
      </c>
      <c r="BW231" s="3"/>
      <c r="BX231" s="7"/>
      <c r="BY231" t="str">
        <f t="shared" si="167"/>
        <v>32020</v>
      </c>
      <c r="CQ231" s="15">
        <v>39311</v>
      </c>
      <c r="CR231" s="16">
        <v>4108.05</v>
      </c>
    </row>
    <row r="232" spans="1:96">
      <c r="A232" s="2">
        <v>43920</v>
      </c>
      <c r="B232" s="2">
        <v>43920</v>
      </c>
      <c r="C232">
        <v>1728336.75</v>
      </c>
      <c r="D232">
        <v>0</v>
      </c>
      <c r="E232">
        <v>1728336.75</v>
      </c>
      <c r="J232" s="3">
        <f t="shared" si="161"/>
        <v>1728336.75</v>
      </c>
      <c r="L232" s="3">
        <f t="shared" si="207"/>
        <v>34638215.079999998</v>
      </c>
      <c r="M232" s="4">
        <f t="shared" si="162"/>
        <v>5.2517263438937783E-2</v>
      </c>
      <c r="N232" s="4">
        <f t="shared" si="163"/>
        <v>5.7611225000000002E-2</v>
      </c>
      <c r="O232" s="4"/>
      <c r="P232" s="3">
        <f t="shared" si="164"/>
        <v>-6876611.75</v>
      </c>
      <c r="Q232" s="3">
        <f t="shared" si="160"/>
        <v>41514826.830000006</v>
      </c>
      <c r="R232" s="6">
        <f t="shared" si="165"/>
        <v>-0.16564230842535346</v>
      </c>
      <c r="S232" s="6">
        <f t="shared" si="166"/>
        <v>-0.1561367577035625</v>
      </c>
      <c r="T232" s="6"/>
      <c r="U232" s="6"/>
      <c r="V232" s="3">
        <f t="shared" si="208"/>
        <v>-615019.80671379238</v>
      </c>
      <c r="W232" s="7">
        <f t="shared" si="168"/>
        <v>-379.14999999999964</v>
      </c>
      <c r="X232" s="7">
        <f t="shared" si="171"/>
        <v>8281.1</v>
      </c>
      <c r="Y232" s="3">
        <f t="shared" si="172"/>
        <v>21209660.895400085</v>
      </c>
      <c r="Z232" s="3">
        <f t="shared" si="169"/>
        <v>55847875.975400083</v>
      </c>
      <c r="AA232" s="2">
        <f t="shared" si="173"/>
        <v>43920</v>
      </c>
      <c r="AB232" s="7">
        <f t="shared" si="174"/>
        <v>115.46071693333333</v>
      </c>
      <c r="AC232" s="7">
        <f t="shared" si="175"/>
        <v>70.698869651333624</v>
      </c>
      <c r="AD232" s="7">
        <f t="shared" si="176"/>
        <v>93.079793292333463</v>
      </c>
      <c r="AE232" s="7"/>
      <c r="AF232" s="7">
        <f t="shared" si="209"/>
        <v>1113316.9432862075</v>
      </c>
      <c r="AG232" s="3">
        <f t="shared" si="177"/>
        <v>29071000.313753359</v>
      </c>
      <c r="AH232" s="7"/>
      <c r="AI232" s="7"/>
      <c r="AJ232" s="7"/>
      <c r="AK232" s="7"/>
      <c r="AL232" s="3">
        <f t="shared" si="178"/>
        <v>40323086.644688629</v>
      </c>
      <c r="AM232" s="3">
        <f t="shared" si="179"/>
        <v>13432785.233753351</v>
      </c>
      <c r="AN232" s="3">
        <f t="shared" si="180"/>
        <v>20252086.33093543</v>
      </c>
      <c r="AO232" s="3">
        <f t="shared" si="181"/>
        <v>4638215.0799999982</v>
      </c>
      <c r="AP232" s="3">
        <f t="shared" si="182"/>
        <v>34638215.079999998</v>
      </c>
      <c r="AQ232" s="7"/>
      <c r="AR232" s="40">
        <f t="shared" si="210"/>
        <v>-615019.80671379238</v>
      </c>
      <c r="AS232" s="5">
        <f t="shared" si="170"/>
        <v>1728336.75</v>
      </c>
      <c r="AT232" s="5">
        <f t="shared" si="183"/>
        <v>5467.625899280576</v>
      </c>
      <c r="AU232" s="5">
        <f t="shared" si="184"/>
        <v>1118784.5691854882</v>
      </c>
      <c r="AV232" s="5">
        <f t="shared" si="185"/>
        <v>323086.6446886186</v>
      </c>
      <c r="AW232" s="3"/>
      <c r="AX232" s="4">
        <f t="shared" si="186"/>
        <v>2.8537290806270012E-2</v>
      </c>
      <c r="AY232" s="4">
        <f t="shared" si="187"/>
        <v>-4.3780491325308188E-2</v>
      </c>
      <c r="AZ232" s="4">
        <f t="shared" si="188"/>
        <v>2.7005130974884993E-4</v>
      </c>
      <c r="BA232" s="4">
        <f t="shared" si="189"/>
        <v>5.2517263438937783E-2</v>
      </c>
      <c r="BB232" s="3"/>
      <c r="BC232" s="2">
        <f t="shared" si="190"/>
        <v>43920</v>
      </c>
      <c r="BD232" s="22">
        <f t="shared" si="191"/>
        <v>100.80771661172156</v>
      </c>
      <c r="BE232" s="22">
        <f t="shared" si="192"/>
        <v>70.698869651333425</v>
      </c>
      <c r="BF232" s="22">
        <f t="shared" si="193"/>
        <v>106.5899280575549</v>
      </c>
      <c r="BG232" s="22">
        <f t="shared" si="194"/>
        <v>115.46071693333333</v>
      </c>
      <c r="BH232" s="22"/>
      <c r="BI232" s="3">
        <f t="shared" si="195"/>
        <v>53196310.587978743</v>
      </c>
      <c r="BJ232" s="3">
        <f t="shared" si="196"/>
        <v>20041875.832394209</v>
      </c>
      <c r="BK232" s="3">
        <f t="shared" si="197"/>
        <v>20252086.33093543</v>
      </c>
      <c r="BL232" s="3">
        <f t="shared" si="198"/>
        <v>41514826.830000006</v>
      </c>
      <c r="BM232" s="22"/>
      <c r="BN232" s="3">
        <f t="shared" si="199"/>
        <v>-12873223.943290139</v>
      </c>
      <c r="BO232" s="3">
        <f t="shared" si="200"/>
        <v>-6609090.5986408489</v>
      </c>
      <c r="BP232" s="3">
        <f t="shared" si="201"/>
        <v>0</v>
      </c>
      <c r="BQ232" s="3">
        <f t="shared" si="202"/>
        <v>-6876611.75</v>
      </c>
      <c r="BR232" s="3"/>
      <c r="BS232" s="22">
        <f t="shared" si="203"/>
        <v>-24.1994675965352</v>
      </c>
      <c r="BT232" s="22">
        <f t="shared" si="204"/>
        <v>-32.976407268018306</v>
      </c>
      <c r="BU232" s="22">
        <f t="shared" si="205"/>
        <v>0</v>
      </c>
      <c r="BV232" s="22">
        <f t="shared" si="206"/>
        <v>-16.564230842535345</v>
      </c>
      <c r="BW232" s="3"/>
      <c r="BX232" s="7"/>
      <c r="BY232" t="str">
        <f t="shared" si="167"/>
        <v>32020</v>
      </c>
      <c r="CQ232" s="15">
        <v>39312</v>
      </c>
      <c r="CR232" s="16">
        <v>4108.05</v>
      </c>
    </row>
    <row r="233" spans="1:96">
      <c r="A233" s="2">
        <v>43921</v>
      </c>
      <c r="B233" s="2">
        <v>43921</v>
      </c>
      <c r="C233">
        <v>339036.25</v>
      </c>
      <c r="D233">
        <v>0</v>
      </c>
      <c r="E233">
        <v>339036.25</v>
      </c>
      <c r="J233" s="3">
        <f t="shared" si="161"/>
        <v>339036.25</v>
      </c>
      <c r="L233" s="3">
        <f t="shared" si="207"/>
        <v>34977251.329999998</v>
      </c>
      <c r="M233" s="4">
        <f t="shared" si="162"/>
        <v>9.7879249614036407E-3</v>
      </c>
      <c r="N233" s="4">
        <f t="shared" si="163"/>
        <v>1.1301208333333333E-2</v>
      </c>
      <c r="O233" s="4"/>
      <c r="P233" s="3">
        <f t="shared" si="164"/>
        <v>-6537575.5</v>
      </c>
      <c r="Q233" s="3">
        <f t="shared" si="160"/>
        <v>41514826.830000006</v>
      </c>
      <c r="R233" s="6">
        <f t="shared" si="165"/>
        <v>-0.15747567794925085</v>
      </c>
      <c r="S233" s="6">
        <f t="shared" si="166"/>
        <v>-0.14634883274215887</v>
      </c>
      <c r="T233" s="6"/>
      <c r="U233" s="6"/>
      <c r="V233" s="3">
        <f t="shared" si="208"/>
        <v>513638.45917426434</v>
      </c>
      <c r="W233" s="7">
        <f t="shared" si="168"/>
        <v>316.64999999999964</v>
      </c>
      <c r="X233" s="7">
        <f t="shared" si="171"/>
        <v>8597.75</v>
      </c>
      <c r="Y233" s="3">
        <f t="shared" si="172"/>
        <v>22020668.988833133</v>
      </c>
      <c r="Z233" s="3">
        <f t="shared" si="169"/>
        <v>56997920.318833128</v>
      </c>
      <c r="AA233" s="2">
        <f t="shared" si="173"/>
        <v>43921</v>
      </c>
      <c r="AB233" s="7">
        <f t="shared" si="174"/>
        <v>116.59083776666665</v>
      </c>
      <c r="AC233" s="7">
        <f t="shared" si="175"/>
        <v>73.402229962777113</v>
      </c>
      <c r="AD233" s="7">
        <f t="shared" si="176"/>
        <v>94.996533864721883</v>
      </c>
      <c r="AE233" s="7"/>
      <c r="AF233" s="7">
        <f t="shared" si="209"/>
        <v>852674.70917426434</v>
      </c>
      <c r="AG233" s="3">
        <f t="shared" si="177"/>
        <v>29923675.022927623</v>
      </c>
      <c r="AH233" s="7"/>
      <c r="AI233" s="7"/>
      <c r="AJ233" s="7"/>
      <c r="AK233" s="7"/>
      <c r="AL233" s="3">
        <f t="shared" si="178"/>
        <v>41181228.979762174</v>
      </c>
      <c r="AM233" s="3">
        <f t="shared" si="179"/>
        <v>13946423.692927616</v>
      </c>
      <c r="AN233" s="3">
        <f t="shared" si="180"/>
        <v>20257553.956834711</v>
      </c>
      <c r="AO233" s="3">
        <f t="shared" si="181"/>
        <v>4977251.3299999982</v>
      </c>
      <c r="AP233" s="3">
        <f t="shared" si="182"/>
        <v>34977251.329999998</v>
      </c>
      <c r="AQ233" s="7"/>
      <c r="AR233" s="40">
        <f t="shared" si="210"/>
        <v>513638.45917426434</v>
      </c>
      <c r="AS233" s="5">
        <f t="shared" si="170"/>
        <v>339036.25</v>
      </c>
      <c r="AT233" s="5">
        <f t="shared" si="183"/>
        <v>5467.625899280576</v>
      </c>
      <c r="AU233" s="5">
        <f t="shared" si="184"/>
        <v>858142.33507354488</v>
      </c>
      <c r="AV233" s="5">
        <f t="shared" si="185"/>
        <v>1181228.9797621635</v>
      </c>
      <c r="AW233" s="3"/>
      <c r="AX233" s="4">
        <f t="shared" si="186"/>
        <v>2.1281662850742594E-2</v>
      </c>
      <c r="AY233" s="4">
        <f t="shared" si="187"/>
        <v>3.8237673738996045E-2</v>
      </c>
      <c r="AZ233" s="4">
        <f t="shared" si="188"/>
        <v>2.699784017278594E-4</v>
      </c>
      <c r="BA233" s="4">
        <f t="shared" si="189"/>
        <v>9.7879249614036407E-3</v>
      </c>
      <c r="BB233" s="3"/>
      <c r="BC233" s="2">
        <f t="shared" si="190"/>
        <v>43921</v>
      </c>
      <c r="BD233" s="22">
        <f t="shared" si="191"/>
        <v>102.95307244940544</v>
      </c>
      <c r="BE233" s="22">
        <f t="shared" si="192"/>
        <v>73.402229962776914</v>
      </c>
      <c r="BF233" s="22">
        <f t="shared" si="193"/>
        <v>106.61870503597217</v>
      </c>
      <c r="BG233" s="22">
        <f t="shared" si="194"/>
        <v>116.59083776666665</v>
      </c>
      <c r="BH233" s="22"/>
      <c r="BI233" s="3">
        <f t="shared" si="195"/>
        <v>53196310.587978743</v>
      </c>
      <c r="BJ233" s="3">
        <f t="shared" si="196"/>
        <v>20041875.832394209</v>
      </c>
      <c r="BK233" s="3">
        <f t="shared" si="197"/>
        <v>20257553.956834711</v>
      </c>
      <c r="BL233" s="3">
        <f t="shared" si="198"/>
        <v>41514826.830000006</v>
      </c>
      <c r="BM233" s="22"/>
      <c r="BN233" s="3">
        <f t="shared" si="199"/>
        <v>-12015081.608216593</v>
      </c>
      <c r="BO233" s="3">
        <f t="shared" si="200"/>
        <v>-6095452.1394665847</v>
      </c>
      <c r="BP233" s="3">
        <f t="shared" si="201"/>
        <v>0</v>
      </c>
      <c r="BQ233" s="3">
        <f t="shared" si="202"/>
        <v>-6537575.5</v>
      </c>
      <c r="BR233" s="3"/>
      <c r="BS233" s="22">
        <f t="shared" si="203"/>
        <v>-22.586306222017868</v>
      </c>
      <c r="BT233" s="22">
        <f t="shared" si="204"/>
        <v>-30.413580996317453</v>
      </c>
      <c r="BU233" s="22">
        <f t="shared" si="205"/>
        <v>0</v>
      </c>
      <c r="BV233" s="22">
        <f t="shared" si="206"/>
        <v>-15.747567794925086</v>
      </c>
      <c r="BW233" s="3"/>
      <c r="BX233" s="7"/>
      <c r="BY233" t="str">
        <f t="shared" si="167"/>
        <v>32020</v>
      </c>
      <c r="CQ233" s="15">
        <v>39313</v>
      </c>
      <c r="CR233" s="16">
        <v>4108.05</v>
      </c>
    </row>
    <row r="234" spans="1:96">
      <c r="A234" s="2">
        <v>43834</v>
      </c>
      <c r="B234" s="2">
        <v>43834</v>
      </c>
      <c r="C234" s="3">
        <v>330268</v>
      </c>
      <c r="D234">
        <v>0</v>
      </c>
      <c r="E234">
        <v>330268</v>
      </c>
      <c r="G234" s="3">
        <v>30330268</v>
      </c>
      <c r="J234" s="3">
        <f t="shared" si="161"/>
        <v>330268</v>
      </c>
      <c r="L234" s="3">
        <f t="shared" si="207"/>
        <v>35307519.329999998</v>
      </c>
      <c r="M234" s="4">
        <f t="shared" si="162"/>
        <v>9.4423657503564049E-3</v>
      </c>
      <c r="N234" s="4">
        <f t="shared" si="163"/>
        <v>1.1008933333333333E-2</v>
      </c>
      <c r="O234" s="4"/>
      <c r="P234" s="3">
        <f t="shared" si="164"/>
        <v>-6207307.5</v>
      </c>
      <c r="Q234" s="3">
        <f t="shared" si="160"/>
        <v>41514826.830000006</v>
      </c>
      <c r="R234" s="6">
        <f t="shared" si="165"/>
        <v>-0.14952025514687661</v>
      </c>
      <c r="S234" s="6">
        <f t="shared" si="166"/>
        <v>-0.13690646699180248</v>
      </c>
      <c r="T234" s="6"/>
      <c r="U234" s="6"/>
      <c r="V234" s="3">
        <f t="shared" si="208"/>
        <v>-557921.8317795319</v>
      </c>
      <c r="W234" s="7">
        <f t="shared" si="168"/>
        <v>-343.95000000000073</v>
      </c>
      <c r="X234" s="7">
        <f t="shared" si="171"/>
        <v>8253.7999999999993</v>
      </c>
      <c r="Y234" s="3">
        <f t="shared" si="172"/>
        <v>21139739.780760188</v>
      </c>
      <c r="Z234" s="3">
        <f t="shared" si="169"/>
        <v>56447259.110760182</v>
      </c>
      <c r="AA234" s="2">
        <v>43922</v>
      </c>
      <c r="AB234" s="7">
        <f t="shared" si="174"/>
        <v>117.6917311</v>
      </c>
      <c r="AC234" s="7">
        <f t="shared" si="175"/>
        <v>70.46579926920063</v>
      </c>
      <c r="AD234" s="7">
        <f t="shared" si="176"/>
        <v>94.0787651846003</v>
      </c>
      <c r="AE234" s="7"/>
      <c r="AF234" s="7">
        <f t="shared" si="209"/>
        <v>-227653.8317795319</v>
      </c>
      <c r="AG234" s="3">
        <f t="shared" si="177"/>
        <v>29696021.191148091</v>
      </c>
      <c r="AH234" s="7"/>
      <c r="AI234" s="7"/>
      <c r="AJ234" s="7"/>
      <c r="AK234" s="7"/>
      <c r="AL234" s="3">
        <f t="shared" si="178"/>
        <v>40959042.77388192</v>
      </c>
      <c r="AM234" s="3">
        <f t="shared" si="179"/>
        <v>13388501.861148084</v>
      </c>
      <c r="AN234" s="3">
        <f t="shared" si="180"/>
        <v>20263021.582733992</v>
      </c>
      <c r="AO234" s="3">
        <f t="shared" si="181"/>
        <v>5307519.3299999982</v>
      </c>
      <c r="AP234" s="3">
        <f t="shared" si="182"/>
        <v>35307519.329999998</v>
      </c>
      <c r="AQ234" s="7"/>
      <c r="AR234" s="40">
        <f t="shared" si="210"/>
        <v>-557921.8317795319</v>
      </c>
      <c r="AS234" s="5">
        <f t="shared" si="170"/>
        <v>330268</v>
      </c>
      <c r="AT234" s="5">
        <f t="shared" si="183"/>
        <v>5467.625899280576</v>
      </c>
      <c r="AU234" s="5">
        <f t="shared" si="184"/>
        <v>-222186.20588025133</v>
      </c>
      <c r="AV234" s="5">
        <f t="shared" si="185"/>
        <v>959042.77388191212</v>
      </c>
      <c r="AW234" s="3"/>
      <c r="AX234" s="4">
        <f t="shared" si="186"/>
        <v>-5.3953272251646743E-3</v>
      </c>
      <c r="AY234" s="4">
        <f t="shared" si="187"/>
        <v>-4.0004652379983276E-2</v>
      </c>
      <c r="AZ234" s="4">
        <f t="shared" si="188"/>
        <v>2.6990553306342546E-4</v>
      </c>
      <c r="BA234" s="4">
        <f t="shared" si="189"/>
        <v>9.4423657503564049E-3</v>
      </c>
      <c r="BB234" s="3"/>
      <c r="BC234" s="2">
        <f t="shared" si="190"/>
        <v>43922</v>
      </c>
      <c r="BD234" s="22">
        <f t="shared" si="191"/>
        <v>102.39760693470481</v>
      </c>
      <c r="BE234" s="22">
        <f t="shared" si="192"/>
        <v>70.465799269200431</v>
      </c>
      <c r="BF234" s="22">
        <f t="shared" si="193"/>
        <v>106.64748201438942</v>
      </c>
      <c r="BG234" s="22">
        <f t="shared" si="194"/>
        <v>117.6917311</v>
      </c>
      <c r="BH234" s="22"/>
      <c r="BI234" s="3">
        <f t="shared" si="195"/>
        <v>53196310.587978743</v>
      </c>
      <c r="BJ234" s="3">
        <f t="shared" si="196"/>
        <v>20041875.832394209</v>
      </c>
      <c r="BK234" s="3">
        <f t="shared" si="197"/>
        <v>20263021.582733992</v>
      </c>
      <c r="BL234" s="3">
        <f t="shared" si="198"/>
        <v>41514826.830000006</v>
      </c>
      <c r="BM234" s="22"/>
      <c r="BN234" s="3">
        <f t="shared" si="199"/>
        <v>-12237267.814096844</v>
      </c>
      <c r="BO234" s="3">
        <f t="shared" si="200"/>
        <v>-6653373.9712461168</v>
      </c>
      <c r="BP234" s="3">
        <f t="shared" si="201"/>
        <v>0</v>
      </c>
      <c r="BQ234" s="3">
        <f t="shared" si="202"/>
        <v>-6207307.5</v>
      </c>
      <c r="BR234" s="3"/>
      <c r="BS234" s="22">
        <f t="shared" si="203"/>
        <v>-23.003978431658776</v>
      </c>
      <c r="BT234" s="22">
        <f t="shared" si="204"/>
        <v>-33.197361498927627</v>
      </c>
      <c r="BU234" s="22">
        <f t="shared" si="205"/>
        <v>0</v>
      </c>
      <c r="BV234" s="22">
        <f t="shared" si="206"/>
        <v>-14.952025514687662</v>
      </c>
      <c r="BW234" s="3"/>
      <c r="BX234" s="7"/>
      <c r="BY234" t="str">
        <f t="shared" si="167"/>
        <v>42020</v>
      </c>
      <c r="CQ234" s="15">
        <v>39314</v>
      </c>
      <c r="CR234" s="16">
        <v>4209.05</v>
      </c>
    </row>
    <row r="235" spans="1:96">
      <c r="A235" s="2">
        <v>43894</v>
      </c>
      <c r="B235" s="2">
        <v>43894</v>
      </c>
      <c r="C235" s="3">
        <v>30016</v>
      </c>
      <c r="D235">
        <v>0</v>
      </c>
      <c r="E235">
        <v>30016</v>
      </c>
      <c r="F235" t="s">
        <v>10</v>
      </c>
      <c r="G235" s="3">
        <v>30360284</v>
      </c>
      <c r="J235" s="3">
        <f t="shared" si="161"/>
        <v>30016</v>
      </c>
      <c r="L235" s="3">
        <f t="shared" si="207"/>
        <v>35337535.329999998</v>
      </c>
      <c r="M235" s="4">
        <f t="shared" si="162"/>
        <v>8.5013052657302059E-4</v>
      </c>
      <c r="N235" s="4">
        <f t="shared" si="163"/>
        <v>1.0005333333333334E-3</v>
      </c>
      <c r="O235" s="4"/>
      <c r="P235" s="3">
        <f t="shared" si="164"/>
        <v>-6177291.5</v>
      </c>
      <c r="Q235" s="3">
        <f t="shared" si="160"/>
        <v>41514826.830000006</v>
      </c>
      <c r="R235" s="6">
        <f t="shared" si="165"/>
        <v>-0.14879723635354494</v>
      </c>
      <c r="S235" s="6">
        <f t="shared" si="166"/>
        <v>-0.13605633646522947</v>
      </c>
      <c r="T235" s="6"/>
      <c r="U235" s="6"/>
      <c r="V235" s="3">
        <f t="shared" si="208"/>
        <v>-275757.26530751481</v>
      </c>
      <c r="W235" s="7">
        <f t="shared" si="168"/>
        <v>-169.99999999999909</v>
      </c>
      <c r="X235" s="7">
        <f t="shared" si="171"/>
        <v>8083.8</v>
      </c>
      <c r="Y235" s="3">
        <f t="shared" si="172"/>
        <v>20704333.572379902</v>
      </c>
      <c r="Z235" s="3">
        <f t="shared" si="169"/>
        <v>56041868.9023799</v>
      </c>
      <c r="AA235" s="2">
        <v>43924</v>
      </c>
      <c r="AB235" s="7">
        <f t="shared" si="174"/>
        <v>117.79178443333333</v>
      </c>
      <c r="AC235" s="7">
        <f t="shared" si="175"/>
        <v>69.014445241266344</v>
      </c>
      <c r="AD235" s="7">
        <f t="shared" si="176"/>
        <v>93.403114837299839</v>
      </c>
      <c r="AE235" s="7"/>
      <c r="AF235" s="7">
        <f t="shared" si="209"/>
        <v>-245741.26530751481</v>
      </c>
      <c r="AG235" s="3">
        <f t="shared" si="177"/>
        <v>29450279.925840575</v>
      </c>
      <c r="AH235" s="7"/>
      <c r="AI235" s="7"/>
      <c r="AJ235" s="7"/>
      <c r="AK235" s="7"/>
      <c r="AL235" s="3">
        <f t="shared" si="178"/>
        <v>40718769.134473689</v>
      </c>
      <c r="AM235" s="3">
        <f t="shared" si="179"/>
        <v>13112744.59584057</v>
      </c>
      <c r="AN235" s="3">
        <f t="shared" si="180"/>
        <v>20268489.208633274</v>
      </c>
      <c r="AO235" s="3">
        <f t="shared" si="181"/>
        <v>5337535.3299999982</v>
      </c>
      <c r="AP235" s="3">
        <f t="shared" si="182"/>
        <v>35337535.329999998</v>
      </c>
      <c r="AQ235" s="7"/>
      <c r="AR235" s="40">
        <f t="shared" si="210"/>
        <v>-275757.26530751481</v>
      </c>
      <c r="AS235" s="5">
        <f t="shared" si="170"/>
        <v>30016</v>
      </c>
      <c r="AT235" s="5">
        <f t="shared" si="183"/>
        <v>5467.625899280576</v>
      </c>
      <c r="AU235" s="5">
        <f t="shared" si="184"/>
        <v>-240273.63940823424</v>
      </c>
      <c r="AV235" s="5">
        <f t="shared" si="185"/>
        <v>718769.13447367784</v>
      </c>
      <c r="AW235" s="3"/>
      <c r="AX235" s="4">
        <f t="shared" si="186"/>
        <v>-5.8661927412387658E-3</v>
      </c>
      <c r="AY235" s="4">
        <f t="shared" si="187"/>
        <v>-2.0596573699386871E-2</v>
      </c>
      <c r="AZ235" s="4">
        <f t="shared" si="188"/>
        <v>2.6983270372368893E-4</v>
      </c>
      <c r="BA235" s="4">
        <f t="shared" si="189"/>
        <v>8.5013052657302059E-4</v>
      </c>
      <c r="BB235" s="3"/>
      <c r="BC235" s="2">
        <f t="shared" si="190"/>
        <v>43924</v>
      </c>
      <c r="BD235" s="22">
        <f t="shared" si="191"/>
        <v>101.79692283618422</v>
      </c>
      <c r="BE235" s="22">
        <f t="shared" si="192"/>
        <v>69.014445241266159</v>
      </c>
      <c r="BF235" s="22">
        <f t="shared" si="193"/>
        <v>106.67625899280671</v>
      </c>
      <c r="BG235" s="22">
        <f t="shared" si="194"/>
        <v>117.79178443333333</v>
      </c>
      <c r="BH235" s="22"/>
      <c r="BI235" s="3">
        <f t="shared" si="195"/>
        <v>53196310.587978743</v>
      </c>
      <c r="BJ235" s="3">
        <f t="shared" si="196"/>
        <v>20041875.832394209</v>
      </c>
      <c r="BK235" s="3">
        <f t="shared" si="197"/>
        <v>20268489.208633274</v>
      </c>
      <c r="BL235" s="3">
        <f t="shared" si="198"/>
        <v>41514826.830000006</v>
      </c>
      <c r="BM235" s="22"/>
      <c r="BN235" s="3">
        <f t="shared" si="199"/>
        <v>-12477541.453505078</v>
      </c>
      <c r="BO235" s="3">
        <f t="shared" si="200"/>
        <v>-6929131.2365536317</v>
      </c>
      <c r="BP235" s="3">
        <f t="shared" si="201"/>
        <v>0</v>
      </c>
      <c r="BQ235" s="3">
        <f t="shared" si="202"/>
        <v>-6177291.5</v>
      </c>
      <c r="BR235" s="3"/>
      <c r="BS235" s="22">
        <f t="shared" si="203"/>
        <v>-23.455651934487243</v>
      </c>
      <c r="BT235" s="22">
        <f t="shared" si="204"/>
        <v>-34.573266966128472</v>
      </c>
      <c r="BU235" s="22">
        <f t="shared" si="205"/>
        <v>0</v>
      </c>
      <c r="BV235" s="22">
        <f t="shared" si="206"/>
        <v>-14.879723635354495</v>
      </c>
      <c r="BW235" s="3"/>
      <c r="BX235" s="7"/>
      <c r="BY235" t="str">
        <f t="shared" si="167"/>
        <v>42020</v>
      </c>
      <c r="CQ235" s="15">
        <v>39315</v>
      </c>
      <c r="CR235" s="16">
        <v>4074.9</v>
      </c>
    </row>
    <row r="236" spans="1:96">
      <c r="A236" s="2">
        <v>44016</v>
      </c>
      <c r="B236" s="2">
        <v>44016</v>
      </c>
      <c r="C236" s="3">
        <v>-96695</v>
      </c>
      <c r="D236">
        <v>0</v>
      </c>
      <c r="E236">
        <v>-96695</v>
      </c>
      <c r="F236" t="s">
        <v>10</v>
      </c>
      <c r="G236" s="3">
        <v>30263589</v>
      </c>
      <c r="J236" s="3">
        <f t="shared" si="161"/>
        <v>-96695</v>
      </c>
      <c r="L236" s="3">
        <f t="shared" si="207"/>
        <v>35240840.329999998</v>
      </c>
      <c r="M236" s="4">
        <f t="shared" si="162"/>
        <v>-2.7363255274317402E-3</v>
      </c>
      <c r="N236" s="4">
        <f t="shared" si="163"/>
        <v>-3.2231666666666667E-3</v>
      </c>
      <c r="O236" s="4"/>
      <c r="P236" s="3">
        <f t="shared" si="164"/>
        <v>-6273986.5</v>
      </c>
      <c r="Q236" s="3">
        <f t="shared" si="160"/>
        <v>41514826.830000006</v>
      </c>
      <c r="R236" s="6">
        <f t="shared" si="165"/>
        <v>-0.1511264042047312</v>
      </c>
      <c r="S236" s="6">
        <f t="shared" si="166"/>
        <v>-0.13879266199266121</v>
      </c>
      <c r="T236" s="6"/>
      <c r="U236" s="6"/>
      <c r="V236" s="3">
        <f t="shared" si="208"/>
        <v>1149096.7455520276</v>
      </c>
      <c r="W236" s="7">
        <f t="shared" si="168"/>
        <v>708.40000000000055</v>
      </c>
      <c r="X236" s="7">
        <f t="shared" si="171"/>
        <v>8792.2000000000007</v>
      </c>
      <c r="Y236" s="3">
        <f t="shared" si="172"/>
        <v>22518696.854830474</v>
      </c>
      <c r="Z236" s="3">
        <f t="shared" si="169"/>
        <v>57759537.184830472</v>
      </c>
      <c r="AA236" s="2">
        <v>43928</v>
      </c>
      <c r="AB236" s="7">
        <f t="shared" si="174"/>
        <v>117.46946776666667</v>
      </c>
      <c r="AC236" s="7">
        <f t="shared" si="175"/>
        <v>75.062322849434921</v>
      </c>
      <c r="AD236" s="7">
        <f t="shared" si="176"/>
        <v>96.265895308050787</v>
      </c>
      <c r="AE236" s="7"/>
      <c r="AF236" s="7">
        <f t="shared" si="209"/>
        <v>1052401.7455520276</v>
      </c>
      <c r="AG236" s="3">
        <f t="shared" si="177"/>
        <v>30502681.671392605</v>
      </c>
      <c r="AH236" s="7"/>
      <c r="AI236" s="7"/>
      <c r="AJ236" s="7"/>
      <c r="AK236" s="7"/>
      <c r="AL236" s="3">
        <f t="shared" si="178"/>
        <v>41776638.505925</v>
      </c>
      <c r="AM236" s="3">
        <f t="shared" si="179"/>
        <v>14261841.341392597</v>
      </c>
      <c r="AN236" s="3">
        <f t="shared" si="180"/>
        <v>20273956.834532555</v>
      </c>
      <c r="AO236" s="3">
        <f t="shared" si="181"/>
        <v>5240840.3299999982</v>
      </c>
      <c r="AP236" s="3">
        <f t="shared" si="182"/>
        <v>35240840.329999998</v>
      </c>
      <c r="AQ236" s="7"/>
      <c r="AR236" s="40">
        <f t="shared" si="210"/>
        <v>1149096.7455520276</v>
      </c>
      <c r="AS236" s="5">
        <f t="shared" si="170"/>
        <v>-96695</v>
      </c>
      <c r="AT236" s="5">
        <f t="shared" si="183"/>
        <v>5467.625899280576</v>
      </c>
      <c r="AU236" s="5">
        <f t="shared" si="184"/>
        <v>1057869.3714513083</v>
      </c>
      <c r="AV236" s="5">
        <f t="shared" si="185"/>
        <v>1776638.5059249862</v>
      </c>
      <c r="AW236" s="3"/>
      <c r="AX236" s="4">
        <f t="shared" si="186"/>
        <v>2.5979895609263035E-2</v>
      </c>
      <c r="AY236" s="4">
        <f t="shared" si="187"/>
        <v>8.7632054231920831E-2</v>
      </c>
      <c r="AZ236" s="4">
        <f t="shared" si="188"/>
        <v>2.6975991367682523E-4</v>
      </c>
      <c r="BA236" s="4">
        <f t="shared" si="189"/>
        <v>-2.7363255274317402E-3</v>
      </c>
      <c r="BB236" s="3"/>
      <c r="BC236" s="2">
        <f t="shared" si="190"/>
        <v>43928</v>
      </c>
      <c r="BD236" s="22">
        <f t="shared" si="191"/>
        <v>104.4415962648125</v>
      </c>
      <c r="BE236" s="22">
        <f t="shared" si="192"/>
        <v>75.062322849434722</v>
      </c>
      <c r="BF236" s="22">
        <f t="shared" si="193"/>
        <v>106.70503597122398</v>
      </c>
      <c r="BG236" s="22">
        <f t="shared" si="194"/>
        <v>117.46946776666667</v>
      </c>
      <c r="BH236" s="22"/>
      <c r="BI236" s="3">
        <f t="shared" si="195"/>
        <v>53196310.587978743</v>
      </c>
      <c r="BJ236" s="3">
        <f t="shared" si="196"/>
        <v>20041875.832394209</v>
      </c>
      <c r="BK236" s="3">
        <f t="shared" si="197"/>
        <v>20273956.834532555</v>
      </c>
      <c r="BL236" s="3">
        <f t="shared" si="198"/>
        <v>41514826.830000006</v>
      </c>
      <c r="BM236" s="22"/>
      <c r="BN236" s="3">
        <f t="shared" si="199"/>
        <v>-11419672.082053769</v>
      </c>
      <c r="BO236" s="3">
        <f t="shared" si="200"/>
        <v>-5780034.4910016041</v>
      </c>
      <c r="BP236" s="3">
        <f t="shared" si="201"/>
        <v>0</v>
      </c>
      <c r="BQ236" s="3">
        <f t="shared" si="202"/>
        <v>-6273986.5</v>
      </c>
      <c r="BR236" s="3"/>
      <c r="BS236" s="22">
        <f t="shared" si="203"/>
        <v>-21.467037762266123</v>
      </c>
      <c r="BT236" s="22">
        <f t="shared" si="204"/>
        <v>-28.839787948686833</v>
      </c>
      <c r="BU236" s="22">
        <f t="shared" si="205"/>
        <v>0</v>
      </c>
      <c r="BV236" s="22">
        <f t="shared" si="206"/>
        <v>-15.11264042047312</v>
      </c>
      <c r="BW236" s="3"/>
      <c r="BX236" s="7"/>
      <c r="BY236" t="str">
        <f t="shared" si="167"/>
        <v>42020</v>
      </c>
      <c r="CQ236" s="15">
        <v>39316</v>
      </c>
      <c r="CR236" s="16">
        <v>4153.1499999999996</v>
      </c>
    </row>
    <row r="237" spans="1:96">
      <c r="A237" s="2">
        <v>44047</v>
      </c>
      <c r="B237" s="2">
        <v>44047</v>
      </c>
      <c r="C237" s="3">
        <v>-254299</v>
      </c>
      <c r="D237">
        <v>0</v>
      </c>
      <c r="E237">
        <v>-254299</v>
      </c>
      <c r="F237" t="s">
        <v>10</v>
      </c>
      <c r="G237" s="3">
        <v>30009290</v>
      </c>
      <c r="J237" s="3">
        <f t="shared" si="161"/>
        <v>-254299</v>
      </c>
      <c r="L237" s="3">
        <f t="shared" si="207"/>
        <v>34986541.329999998</v>
      </c>
      <c r="M237" s="4">
        <f t="shared" si="162"/>
        <v>-7.2160311053513409E-3</v>
      </c>
      <c r="N237" s="4">
        <f t="shared" si="163"/>
        <v>-8.4766333333333339E-3</v>
      </c>
      <c r="O237" s="4"/>
      <c r="P237" s="3">
        <f t="shared" si="164"/>
        <v>-6528285.5</v>
      </c>
      <c r="Q237" s="3">
        <f t="shared" si="160"/>
        <v>41514826.830000006</v>
      </c>
      <c r="R237" s="6">
        <f t="shared" si="165"/>
        <v>-0.15725190247650128</v>
      </c>
      <c r="S237" s="6">
        <f t="shared" si="166"/>
        <v>-0.14600869309801257</v>
      </c>
      <c r="T237" s="6"/>
      <c r="U237" s="6"/>
      <c r="V237" s="3">
        <f t="shared" si="208"/>
        <v>-70480.312809481082</v>
      </c>
      <c r="W237" s="7">
        <f t="shared" si="168"/>
        <v>-43.450000000000728</v>
      </c>
      <c r="X237" s="7">
        <f t="shared" si="171"/>
        <v>8748.75</v>
      </c>
      <c r="Y237" s="3">
        <f t="shared" si="172"/>
        <v>22407412.150394451</v>
      </c>
      <c r="Z237" s="3">
        <f t="shared" si="169"/>
        <v>57393953.480394453</v>
      </c>
      <c r="AA237" s="2">
        <v>43929</v>
      </c>
      <c r="AB237" s="7">
        <f t="shared" si="174"/>
        <v>116.62180443333332</v>
      </c>
      <c r="AC237" s="7">
        <f t="shared" si="175"/>
        <v>74.691373834648161</v>
      </c>
      <c r="AD237" s="7">
        <f t="shared" si="176"/>
        <v>95.656589133990749</v>
      </c>
      <c r="AE237" s="7"/>
      <c r="AF237" s="7">
        <f t="shared" si="209"/>
        <v>-324779.31280948105</v>
      </c>
      <c r="AG237" s="3">
        <f t="shared" si="177"/>
        <v>30177902.358583122</v>
      </c>
      <c r="AH237" s="7"/>
      <c r="AI237" s="7"/>
      <c r="AJ237" s="7"/>
      <c r="AK237" s="7"/>
      <c r="AL237" s="3">
        <f t="shared" si="178"/>
        <v>41457326.819014803</v>
      </c>
      <c r="AM237" s="3">
        <f t="shared" si="179"/>
        <v>14191361.028583117</v>
      </c>
      <c r="AN237" s="3">
        <f t="shared" si="180"/>
        <v>20279424.460431837</v>
      </c>
      <c r="AO237" s="3">
        <f t="shared" si="181"/>
        <v>4986541.3299999982</v>
      </c>
      <c r="AP237" s="3">
        <f t="shared" si="182"/>
        <v>34986541.329999998</v>
      </c>
      <c r="AQ237" s="7"/>
      <c r="AR237" s="40">
        <f t="shared" si="210"/>
        <v>-70480.312809481082</v>
      </c>
      <c r="AS237" s="5">
        <f t="shared" si="170"/>
        <v>-254299</v>
      </c>
      <c r="AT237" s="5">
        <f t="shared" si="183"/>
        <v>5467.625899280576</v>
      </c>
      <c r="AU237" s="5">
        <f t="shared" si="184"/>
        <v>-319311.68691020046</v>
      </c>
      <c r="AV237" s="5">
        <f t="shared" si="185"/>
        <v>1457326.8190147858</v>
      </c>
      <c r="AW237" s="3"/>
      <c r="AX237" s="4">
        <f t="shared" si="186"/>
        <v>-7.6433073203080676E-3</v>
      </c>
      <c r="AY237" s="4">
        <f t="shared" si="187"/>
        <v>-4.941880302995927E-3</v>
      </c>
      <c r="AZ237" s="4">
        <f t="shared" si="188"/>
        <v>2.6968716289104398E-4</v>
      </c>
      <c r="BA237" s="4">
        <f t="shared" si="189"/>
        <v>-7.2160311053513409E-3</v>
      </c>
      <c r="BB237" s="3"/>
      <c r="BC237" s="2">
        <f t="shared" si="190"/>
        <v>43929</v>
      </c>
      <c r="BD237" s="22">
        <f t="shared" si="191"/>
        <v>103.643317047537</v>
      </c>
      <c r="BE237" s="22">
        <f t="shared" si="192"/>
        <v>74.691373834647976</v>
      </c>
      <c r="BF237" s="22">
        <f t="shared" si="193"/>
        <v>106.73381294964123</v>
      </c>
      <c r="BG237" s="22">
        <f t="shared" si="194"/>
        <v>116.62180443333332</v>
      </c>
      <c r="BH237" s="22"/>
      <c r="BI237" s="3">
        <f t="shared" si="195"/>
        <v>53196310.587978743</v>
      </c>
      <c r="BJ237" s="3">
        <f t="shared" si="196"/>
        <v>20041875.832394209</v>
      </c>
      <c r="BK237" s="3">
        <f t="shared" si="197"/>
        <v>20279424.460431837</v>
      </c>
      <c r="BL237" s="3">
        <f t="shared" si="198"/>
        <v>41514826.830000006</v>
      </c>
      <c r="BM237" s="22"/>
      <c r="BN237" s="3">
        <f t="shared" si="199"/>
        <v>-11738983.76896397</v>
      </c>
      <c r="BO237" s="3">
        <f t="shared" si="200"/>
        <v>-5850514.8038110854</v>
      </c>
      <c r="BP237" s="3">
        <f t="shared" si="201"/>
        <v>0</v>
      </c>
      <c r="BQ237" s="3">
        <f t="shared" si="202"/>
        <v>-6528285.5</v>
      </c>
      <c r="BR237" s="3"/>
      <c r="BS237" s="22">
        <f t="shared" si="203"/>
        <v>-22.067289327423271</v>
      </c>
      <c r="BT237" s="22">
        <f t="shared" si="204"/>
        <v>-29.191453198980234</v>
      </c>
      <c r="BU237" s="22">
        <f t="shared" si="205"/>
        <v>0</v>
      </c>
      <c r="BV237" s="22">
        <f t="shared" si="206"/>
        <v>-15.725190247650128</v>
      </c>
      <c r="BW237" s="3"/>
      <c r="BX237" s="7"/>
      <c r="BY237" t="str">
        <f t="shared" si="167"/>
        <v>42020</v>
      </c>
      <c r="CQ237" s="15">
        <v>39317</v>
      </c>
      <c r="CR237" s="16">
        <v>4114.95</v>
      </c>
    </row>
    <row r="238" spans="1:96">
      <c r="A238" s="2">
        <v>44078</v>
      </c>
      <c r="B238" s="2">
        <v>44078</v>
      </c>
      <c r="C238" s="3">
        <v>205709</v>
      </c>
      <c r="D238">
        <v>0</v>
      </c>
      <c r="E238">
        <v>205708.5</v>
      </c>
      <c r="F238" t="s">
        <v>10</v>
      </c>
      <c r="G238" s="3">
        <v>30214999</v>
      </c>
      <c r="J238" s="3">
        <f t="shared" si="161"/>
        <v>205709</v>
      </c>
      <c r="L238" s="3">
        <f t="shared" si="207"/>
        <v>35192250.329999998</v>
      </c>
      <c r="M238" s="4">
        <f t="shared" si="162"/>
        <v>5.8796609261747793E-3</v>
      </c>
      <c r="N238" s="4">
        <f t="shared" si="163"/>
        <v>6.8569666666666662E-3</v>
      </c>
      <c r="O238" s="4"/>
      <c r="P238" s="3">
        <f t="shared" si="164"/>
        <v>-6322576.5</v>
      </c>
      <c r="Q238" s="3">
        <f t="shared" si="160"/>
        <v>41514826.830000006</v>
      </c>
      <c r="R238" s="6">
        <f t="shared" si="165"/>
        <v>-0.15229682941688424</v>
      </c>
      <c r="S238" s="6">
        <f t="shared" si="166"/>
        <v>-0.14012903217183778</v>
      </c>
      <c r="T238" s="6"/>
      <c r="U238" s="6"/>
      <c r="V238" s="3">
        <f t="shared" si="208"/>
        <v>589066.18174367317</v>
      </c>
      <c r="W238" s="7">
        <f t="shared" si="168"/>
        <v>363.14999999999964</v>
      </c>
      <c r="X238" s="7">
        <f t="shared" si="171"/>
        <v>9111.9</v>
      </c>
      <c r="Y238" s="3">
        <f t="shared" si="172"/>
        <v>23337516.647884458</v>
      </c>
      <c r="Z238" s="3">
        <f t="shared" si="169"/>
        <v>58529766.977884457</v>
      </c>
      <c r="AA238" s="2">
        <v>43930</v>
      </c>
      <c r="AB238" s="7">
        <f t="shared" si="174"/>
        <v>117.3075011</v>
      </c>
      <c r="AC238" s="7">
        <f t="shared" si="175"/>
        <v>77.791722159614864</v>
      </c>
      <c r="AD238" s="7">
        <f t="shared" si="176"/>
        <v>97.54961162980743</v>
      </c>
      <c r="AE238" s="7"/>
      <c r="AF238" s="7">
        <f t="shared" si="209"/>
        <v>794775.18174367317</v>
      </c>
      <c r="AG238" s="3">
        <f t="shared" si="177"/>
        <v>30972677.540326796</v>
      </c>
      <c r="AH238" s="7"/>
      <c r="AI238" s="7"/>
      <c r="AJ238" s="7"/>
      <c r="AK238" s="7"/>
      <c r="AL238" s="3">
        <f t="shared" si="178"/>
        <v>42257569.626657754</v>
      </c>
      <c r="AM238" s="3">
        <f t="shared" si="179"/>
        <v>14780427.210326791</v>
      </c>
      <c r="AN238" s="3">
        <f t="shared" si="180"/>
        <v>20284892.086331118</v>
      </c>
      <c r="AO238" s="3">
        <f t="shared" si="181"/>
        <v>5192250.3299999982</v>
      </c>
      <c r="AP238" s="3">
        <f t="shared" si="182"/>
        <v>35192250.329999998</v>
      </c>
      <c r="AQ238" s="7"/>
      <c r="AR238" s="40">
        <f t="shared" si="210"/>
        <v>589066.18174367317</v>
      </c>
      <c r="AS238" s="5">
        <f t="shared" si="170"/>
        <v>205709</v>
      </c>
      <c r="AT238" s="5">
        <f t="shared" si="183"/>
        <v>5467.625899280576</v>
      </c>
      <c r="AU238" s="5">
        <f t="shared" si="184"/>
        <v>800242.8076429537</v>
      </c>
      <c r="AV238" s="5">
        <f t="shared" si="185"/>
        <v>2257569.6266577393</v>
      </c>
      <c r="AW238" s="3"/>
      <c r="AX238" s="4">
        <f t="shared" si="186"/>
        <v>1.9302807707223289E-2</v>
      </c>
      <c r="AY238" s="4">
        <f t="shared" si="187"/>
        <v>4.1508786969567092E-2</v>
      </c>
      <c r="AZ238" s="4">
        <f t="shared" si="188"/>
        <v>2.6961445133458917E-4</v>
      </c>
      <c r="BA238" s="4">
        <f t="shared" si="189"/>
        <v>5.8796609261747793E-3</v>
      </c>
      <c r="BB238" s="3"/>
      <c r="BC238" s="2">
        <f t="shared" si="190"/>
        <v>43930</v>
      </c>
      <c r="BD238" s="22">
        <f t="shared" si="191"/>
        <v>105.64392406664437</v>
      </c>
      <c r="BE238" s="22">
        <f t="shared" si="192"/>
        <v>77.791722159614679</v>
      </c>
      <c r="BF238" s="22">
        <f t="shared" si="193"/>
        <v>106.76258992805852</v>
      </c>
      <c r="BG238" s="22">
        <f t="shared" si="194"/>
        <v>117.3075011</v>
      </c>
      <c r="BH238" s="22"/>
      <c r="BI238" s="3">
        <f t="shared" si="195"/>
        <v>53196310.587978743</v>
      </c>
      <c r="BJ238" s="3">
        <f t="shared" si="196"/>
        <v>20041875.832394209</v>
      </c>
      <c r="BK238" s="3">
        <f t="shared" si="197"/>
        <v>20284892.086331118</v>
      </c>
      <c r="BL238" s="3">
        <f t="shared" si="198"/>
        <v>41514826.830000006</v>
      </c>
      <c r="BM238" s="22"/>
      <c r="BN238" s="3">
        <f t="shared" si="199"/>
        <v>-10938740.961321017</v>
      </c>
      <c r="BO238" s="3">
        <f t="shared" si="200"/>
        <v>-5261448.6220674124</v>
      </c>
      <c r="BP238" s="3">
        <f t="shared" si="201"/>
        <v>0</v>
      </c>
      <c r="BQ238" s="3">
        <f t="shared" si="202"/>
        <v>-6322576.5</v>
      </c>
      <c r="BR238" s="3"/>
      <c r="BS238" s="22">
        <f t="shared" si="203"/>
        <v>-20.562969199207856</v>
      </c>
      <c r="BT238" s="22">
        <f t="shared" si="204"/>
        <v>-26.252276314192084</v>
      </c>
      <c r="BU238" s="22">
        <f t="shared" si="205"/>
        <v>0</v>
      </c>
      <c r="BV238" s="22">
        <f t="shared" si="206"/>
        <v>-15.229682941688424</v>
      </c>
      <c r="BW238" s="3"/>
      <c r="BX238" s="7"/>
      <c r="BY238" t="str">
        <f t="shared" si="167"/>
        <v>42020</v>
      </c>
      <c r="CQ238" s="15">
        <v>39318</v>
      </c>
      <c r="CR238" s="16">
        <v>4190.1499999999996</v>
      </c>
    </row>
    <row r="239" spans="1:96">
      <c r="A239" t="s">
        <v>11</v>
      </c>
      <c r="B239" t="s">
        <v>11</v>
      </c>
      <c r="C239" s="3">
        <v>123265</v>
      </c>
      <c r="D239">
        <v>0</v>
      </c>
      <c r="E239">
        <v>123265</v>
      </c>
      <c r="F239" t="s">
        <v>10</v>
      </c>
      <c r="G239" s="3">
        <v>30338264</v>
      </c>
      <c r="J239" s="3">
        <f t="shared" ref="J239:J302" si="211">+C239+D239-D238</f>
        <v>123265</v>
      </c>
      <c r="L239" s="3">
        <f t="shared" si="207"/>
        <v>35315515.329999998</v>
      </c>
      <c r="M239" s="4">
        <f t="shared" si="162"/>
        <v>3.5026177310099852E-3</v>
      </c>
      <c r="N239" s="4">
        <f t="shared" si="163"/>
        <v>4.1088333333333333E-3</v>
      </c>
      <c r="O239" s="4"/>
      <c r="P239" s="3">
        <f t="shared" si="164"/>
        <v>-6199311.5</v>
      </c>
      <c r="Q239" s="3">
        <f t="shared" si="160"/>
        <v>41514826.830000006</v>
      </c>
      <c r="R239" s="6">
        <f t="shared" si="165"/>
        <v>-0.14932764926096645</v>
      </c>
      <c r="S239" s="6">
        <f t="shared" si="166"/>
        <v>-0.13662641444082779</v>
      </c>
      <c r="T239" s="6"/>
      <c r="U239" s="6"/>
      <c r="V239" s="3">
        <f t="shared" si="208"/>
        <v>-191489.0892326594</v>
      </c>
      <c r="W239" s="7">
        <f t="shared" si="168"/>
        <v>-118.04999999999927</v>
      </c>
      <c r="X239" s="7">
        <f t="shared" si="171"/>
        <v>8993.85</v>
      </c>
      <c r="Y239" s="3">
        <f t="shared" si="172"/>
        <v>23035165.454359207</v>
      </c>
      <c r="Z239" s="3">
        <f t="shared" si="169"/>
        <v>58350680.784359202</v>
      </c>
      <c r="AA239" s="2">
        <v>43934</v>
      </c>
      <c r="AB239" s="7">
        <f t="shared" si="174"/>
        <v>117.71838443333334</v>
      </c>
      <c r="AC239" s="7">
        <f t="shared" si="175"/>
        <v>76.78388484786403</v>
      </c>
      <c r="AD239" s="7">
        <f t="shared" si="176"/>
        <v>97.251134640598664</v>
      </c>
      <c r="AE239" s="7"/>
      <c r="AF239" s="7">
        <f t="shared" si="209"/>
        <v>-68224.089232659404</v>
      </c>
      <c r="AG239" s="3">
        <f t="shared" si="177"/>
        <v>30904453.451094136</v>
      </c>
      <c r="AH239" s="7"/>
      <c r="AI239" s="7"/>
      <c r="AJ239" s="7"/>
      <c r="AK239" s="7"/>
      <c r="AL239" s="3">
        <f t="shared" si="178"/>
        <v>42194813.163324378</v>
      </c>
      <c r="AM239" s="3">
        <f t="shared" si="179"/>
        <v>14588938.121094132</v>
      </c>
      <c r="AN239" s="3">
        <f t="shared" si="180"/>
        <v>20290359.712230399</v>
      </c>
      <c r="AO239" s="3">
        <f t="shared" si="181"/>
        <v>5315515.3299999982</v>
      </c>
      <c r="AP239" s="3">
        <f t="shared" si="182"/>
        <v>35315515.329999998</v>
      </c>
      <c r="AQ239" s="7"/>
      <c r="AR239" s="40">
        <f t="shared" si="210"/>
        <v>-191489.0892326594</v>
      </c>
      <c r="AS239" s="5">
        <f t="shared" si="170"/>
        <v>123265</v>
      </c>
      <c r="AT239" s="5">
        <f t="shared" si="183"/>
        <v>5467.625899280576</v>
      </c>
      <c r="AU239" s="5">
        <f t="shared" si="184"/>
        <v>-62756.46333337883</v>
      </c>
      <c r="AV239" s="5">
        <f t="shared" si="185"/>
        <v>2194813.1633243603</v>
      </c>
      <c r="AW239" s="3"/>
      <c r="AX239" s="4">
        <f t="shared" si="186"/>
        <v>-1.485094005354003E-3</v>
      </c>
      <c r="AY239" s="4">
        <f t="shared" si="187"/>
        <v>-1.2955585552958157E-2</v>
      </c>
      <c r="AZ239" s="4">
        <f t="shared" si="188"/>
        <v>2.6954177897573883E-4</v>
      </c>
      <c r="BA239" s="4">
        <f t="shared" si="189"/>
        <v>3.5026177310099852E-3</v>
      </c>
      <c r="BB239" s="3"/>
      <c r="BC239" s="2">
        <f t="shared" si="190"/>
        <v>43934</v>
      </c>
      <c r="BD239" s="22">
        <f t="shared" si="191"/>
        <v>105.48703290831094</v>
      </c>
      <c r="BE239" s="22">
        <f t="shared" si="192"/>
        <v>76.783884847863845</v>
      </c>
      <c r="BF239" s="22">
        <f t="shared" si="193"/>
        <v>106.79136690647579</v>
      </c>
      <c r="BG239" s="22">
        <f t="shared" si="194"/>
        <v>117.71838443333334</v>
      </c>
      <c r="BH239" s="22"/>
      <c r="BI239" s="3">
        <f t="shared" si="195"/>
        <v>53196310.587978743</v>
      </c>
      <c r="BJ239" s="3">
        <f t="shared" si="196"/>
        <v>20041875.832394209</v>
      </c>
      <c r="BK239" s="3">
        <f t="shared" si="197"/>
        <v>20290359.712230399</v>
      </c>
      <c r="BL239" s="3">
        <f t="shared" si="198"/>
        <v>41514826.830000006</v>
      </c>
      <c r="BM239" s="22"/>
      <c r="BN239" s="3">
        <f t="shared" si="199"/>
        <v>-11001497.424654396</v>
      </c>
      <c r="BO239" s="3">
        <f t="shared" si="200"/>
        <v>-5452937.7113000713</v>
      </c>
      <c r="BP239" s="3">
        <f t="shared" si="201"/>
        <v>0</v>
      </c>
      <c r="BQ239" s="3">
        <f t="shared" si="202"/>
        <v>-6199311.5</v>
      </c>
      <c r="BR239" s="3"/>
      <c r="BS239" s="22">
        <f t="shared" si="203"/>
        <v>-20.680940657453238</v>
      </c>
      <c r="BT239" s="22">
        <f t="shared" si="204"/>
        <v>-27.207721257739486</v>
      </c>
      <c r="BU239" s="22">
        <f t="shared" si="205"/>
        <v>0</v>
      </c>
      <c r="BV239" s="22">
        <f t="shared" si="206"/>
        <v>-14.932764926096645</v>
      </c>
      <c r="BW239" s="3"/>
      <c r="BX239" s="7"/>
      <c r="BY239" t="str">
        <f t="shared" si="167"/>
        <v>42020</v>
      </c>
      <c r="CQ239" s="15">
        <v>39319</v>
      </c>
      <c r="CR239" s="16">
        <v>4190.1499999999996</v>
      </c>
    </row>
    <row r="240" spans="1:96">
      <c r="A240" t="s">
        <v>12</v>
      </c>
      <c r="B240" t="s">
        <v>12</v>
      </c>
      <c r="C240" s="3">
        <v>326905</v>
      </c>
      <c r="D240">
        <v>0</v>
      </c>
      <c r="E240">
        <v>326904.55</v>
      </c>
      <c r="F240" t="s">
        <v>10</v>
      </c>
      <c r="G240" s="3">
        <v>30665168</v>
      </c>
      <c r="J240" s="3">
        <f t="shared" si="211"/>
        <v>326905</v>
      </c>
      <c r="L240" s="3">
        <f t="shared" si="207"/>
        <v>35642420.329999998</v>
      </c>
      <c r="M240" s="4">
        <f t="shared" ref="M240:M303" si="212">+J240/L239</f>
        <v>9.2566962975137203E-3</v>
      </c>
      <c r="N240" s="4">
        <f t="shared" ref="N240:N303" si="213">+J240/$L$2</f>
        <v>1.0896833333333333E-2</v>
      </c>
      <c r="O240" s="4"/>
      <c r="P240" s="3">
        <f t="shared" ref="P240:P303" si="214">+MIN(J240+P239,0)</f>
        <v>-5872406.5</v>
      </c>
      <c r="Q240" s="3">
        <f t="shared" ref="Q240:Q303" si="215">+MAX(L240,Q239)</f>
        <v>41514826.830000006</v>
      </c>
      <c r="R240" s="6">
        <f t="shared" ref="R240:R303" si="216">+P240/Q240</f>
        <v>-0.14145323366148313</v>
      </c>
      <c r="S240" s="6">
        <f t="shared" ref="S240:S303" si="217">+MIN(M240+S239,0)</f>
        <v>-0.12736971814331408</v>
      </c>
      <c r="T240" s="6"/>
      <c r="U240" s="6"/>
      <c r="V240" s="3">
        <f t="shared" si="208"/>
        <v>-111195.06198135614</v>
      </c>
      <c r="W240" s="7">
        <f t="shared" si="168"/>
        <v>-68.550000000001091</v>
      </c>
      <c r="X240" s="7">
        <f t="shared" si="171"/>
        <v>8925.2999999999993</v>
      </c>
      <c r="Y240" s="3">
        <f t="shared" si="172"/>
        <v>22859594.30386233</v>
      </c>
      <c r="Z240" s="3">
        <f t="shared" si="169"/>
        <v>58502014.633862332</v>
      </c>
      <c r="AA240" s="2">
        <v>43936</v>
      </c>
      <c r="AB240" s="7">
        <f t="shared" si="174"/>
        <v>118.80806776666665</v>
      </c>
      <c r="AC240" s="7">
        <f t="shared" si="175"/>
        <v>76.198647679541097</v>
      </c>
      <c r="AD240" s="7">
        <f t="shared" si="176"/>
        <v>97.503357723103889</v>
      </c>
      <c r="AE240" s="7"/>
      <c r="AF240" s="7">
        <f t="shared" si="209"/>
        <v>215709.93801864388</v>
      </c>
      <c r="AG240" s="3">
        <f t="shared" si="177"/>
        <v>31120163.389112778</v>
      </c>
      <c r="AH240" s="7"/>
      <c r="AI240" s="7"/>
      <c r="AJ240" s="7"/>
      <c r="AK240" s="7"/>
      <c r="AL240" s="3">
        <f t="shared" si="178"/>
        <v>42415990.727242306</v>
      </c>
      <c r="AM240" s="3">
        <f t="shared" si="179"/>
        <v>14477743.059112776</v>
      </c>
      <c r="AN240" s="3">
        <f t="shared" si="180"/>
        <v>20295827.338129681</v>
      </c>
      <c r="AO240" s="3">
        <f t="shared" si="181"/>
        <v>5642420.3299999982</v>
      </c>
      <c r="AP240" s="3">
        <f t="shared" si="182"/>
        <v>35642420.329999998</v>
      </c>
      <c r="AQ240" s="7"/>
      <c r="AR240" s="40">
        <f t="shared" si="210"/>
        <v>-111195.06198135614</v>
      </c>
      <c r="AS240" s="5">
        <f t="shared" si="170"/>
        <v>326905</v>
      </c>
      <c r="AT240" s="5">
        <f t="shared" si="183"/>
        <v>5467.625899280576</v>
      </c>
      <c r="AU240" s="5">
        <f t="shared" si="184"/>
        <v>221177.56391792445</v>
      </c>
      <c r="AV240" s="5">
        <f t="shared" si="185"/>
        <v>2415990.7272422849</v>
      </c>
      <c r="AW240" s="3"/>
      <c r="AX240" s="4">
        <f t="shared" si="186"/>
        <v>5.241818776677779E-3</v>
      </c>
      <c r="AY240" s="4">
        <f t="shared" si="187"/>
        <v>-7.6218749478811831E-3</v>
      </c>
      <c r="AZ240" s="4">
        <f t="shared" si="188"/>
        <v>2.6946914578280547E-4</v>
      </c>
      <c r="BA240" s="4">
        <f t="shared" si="189"/>
        <v>9.2566962975137203E-3</v>
      </c>
      <c r="BB240" s="3"/>
      <c r="BC240" s="2">
        <f t="shared" si="190"/>
        <v>43936</v>
      </c>
      <c r="BD240" s="22">
        <f t="shared" si="191"/>
        <v>106.03997681810577</v>
      </c>
      <c r="BE240" s="22">
        <f t="shared" si="192"/>
        <v>76.198647679540926</v>
      </c>
      <c r="BF240" s="22">
        <f t="shared" si="193"/>
        <v>106.82014388489304</v>
      </c>
      <c r="BG240" s="22">
        <f t="shared" si="194"/>
        <v>118.80806776666665</v>
      </c>
      <c r="BH240" s="22"/>
      <c r="BI240" s="3">
        <f t="shared" si="195"/>
        <v>53196310.587978743</v>
      </c>
      <c r="BJ240" s="3">
        <f t="shared" si="196"/>
        <v>20041875.832394209</v>
      </c>
      <c r="BK240" s="3">
        <f t="shared" si="197"/>
        <v>20295827.338129681</v>
      </c>
      <c r="BL240" s="3">
        <f t="shared" si="198"/>
        <v>41514826.830000006</v>
      </c>
      <c r="BM240" s="22"/>
      <c r="BN240" s="3">
        <f t="shared" si="199"/>
        <v>-10780319.860736473</v>
      </c>
      <c r="BO240" s="3">
        <f t="shared" si="200"/>
        <v>-5564132.7732814271</v>
      </c>
      <c r="BP240" s="3">
        <f t="shared" si="201"/>
        <v>0</v>
      </c>
      <c r="BQ240" s="3">
        <f t="shared" si="202"/>
        <v>-5872406.5</v>
      </c>
      <c r="BR240" s="3"/>
      <c r="BS240" s="22">
        <f t="shared" si="203"/>
        <v>-20.265164522843058</v>
      </c>
      <c r="BT240" s="22">
        <f t="shared" si="204"/>
        <v>-27.762534903484305</v>
      </c>
      <c r="BU240" s="22">
        <f t="shared" si="205"/>
        <v>0</v>
      </c>
      <c r="BV240" s="22">
        <f t="shared" si="206"/>
        <v>-14.145323366148313</v>
      </c>
      <c r="BW240" s="3"/>
      <c r="BX240" s="7"/>
      <c r="BY240" t="str">
        <f t="shared" si="167"/>
        <v>42020</v>
      </c>
      <c r="CQ240" s="15">
        <v>39320</v>
      </c>
      <c r="CR240" s="16">
        <v>4190.1499999999996</v>
      </c>
    </row>
    <row r="241" spans="1:96">
      <c r="A241" t="s">
        <v>13</v>
      </c>
      <c r="B241" t="s">
        <v>13</v>
      </c>
      <c r="C241" s="3">
        <v>-4783</v>
      </c>
      <c r="D241">
        <v>0</v>
      </c>
      <c r="E241">
        <v>-4782.75</v>
      </c>
      <c r="F241" t="s">
        <v>10</v>
      </c>
      <c r="G241" s="3">
        <v>30660385</v>
      </c>
      <c r="J241" s="3">
        <f t="shared" si="211"/>
        <v>-4783</v>
      </c>
      <c r="L241" s="3">
        <f t="shared" si="207"/>
        <v>35637637.329999998</v>
      </c>
      <c r="M241" s="4">
        <f t="shared" si="212"/>
        <v>-1.3419402935367381E-4</v>
      </c>
      <c r="N241" s="4">
        <f t="shared" si="213"/>
        <v>-1.5943333333333332E-4</v>
      </c>
      <c r="O241" s="4"/>
      <c r="P241" s="3">
        <f t="shared" si="214"/>
        <v>-5877189.5</v>
      </c>
      <c r="Q241" s="3">
        <f t="shared" si="215"/>
        <v>41514826.830000006</v>
      </c>
      <c r="R241" s="6">
        <f t="shared" si="216"/>
        <v>-0.14156844551144668</v>
      </c>
      <c r="S241" s="6">
        <f t="shared" si="217"/>
        <v>-0.12750391217266774</v>
      </c>
      <c r="T241" s="6"/>
      <c r="U241" s="6"/>
      <c r="V241" s="3">
        <f t="shared" si="208"/>
        <v>109491.85534269029</v>
      </c>
      <c r="W241" s="7">
        <f t="shared" si="168"/>
        <v>67.5</v>
      </c>
      <c r="X241" s="7">
        <f t="shared" si="171"/>
        <v>8992.7999999999993</v>
      </c>
      <c r="Y241" s="3">
        <f t="shared" si="172"/>
        <v>23032476.180719208</v>
      </c>
      <c r="Z241" s="3">
        <f t="shared" si="169"/>
        <v>58670113.51071921</v>
      </c>
      <c r="AA241" s="2">
        <v>43937</v>
      </c>
      <c r="AB241" s="7">
        <f t="shared" si="174"/>
        <v>118.79212443333333</v>
      </c>
      <c r="AC241" s="7">
        <f t="shared" si="175"/>
        <v>76.774920602397358</v>
      </c>
      <c r="AD241" s="7">
        <f t="shared" si="176"/>
        <v>97.78352251786535</v>
      </c>
      <c r="AE241" s="7"/>
      <c r="AF241" s="7">
        <f t="shared" si="209"/>
        <v>104708.85534269029</v>
      </c>
      <c r="AG241" s="3">
        <f t="shared" si="177"/>
        <v>31224872.244455468</v>
      </c>
      <c r="AH241" s="7"/>
      <c r="AI241" s="7"/>
      <c r="AJ241" s="7"/>
      <c r="AK241" s="7"/>
      <c r="AL241" s="3">
        <f t="shared" si="178"/>
        <v>42526167.208484277</v>
      </c>
      <c r="AM241" s="3">
        <f t="shared" si="179"/>
        <v>14587234.914455466</v>
      </c>
      <c r="AN241" s="3">
        <f t="shared" si="180"/>
        <v>20301294.964028962</v>
      </c>
      <c r="AO241" s="3">
        <f t="shared" si="181"/>
        <v>5637637.3299999982</v>
      </c>
      <c r="AP241" s="3">
        <f t="shared" si="182"/>
        <v>35637637.329999998</v>
      </c>
      <c r="AQ241" s="7"/>
      <c r="AR241" s="40">
        <f t="shared" si="210"/>
        <v>109491.85534269029</v>
      </c>
      <c r="AS241" s="5">
        <f t="shared" si="170"/>
        <v>-4783</v>
      </c>
      <c r="AT241" s="5">
        <f t="shared" si="183"/>
        <v>5467.625899280576</v>
      </c>
      <c r="AU241" s="5">
        <f t="shared" si="184"/>
        <v>110176.48124197088</v>
      </c>
      <c r="AV241" s="5">
        <f t="shared" si="185"/>
        <v>2526167.2084842557</v>
      </c>
      <c r="AW241" s="3"/>
      <c r="AX241" s="4">
        <f t="shared" si="186"/>
        <v>2.5975222870653915E-3</v>
      </c>
      <c r="AY241" s="4">
        <f t="shared" si="187"/>
        <v>7.5627709992941517E-3</v>
      </c>
      <c r="AZ241" s="4">
        <f t="shared" si="188"/>
        <v>2.6939655172413549E-4</v>
      </c>
      <c r="BA241" s="4">
        <f t="shared" si="189"/>
        <v>-1.3419402935367381E-4</v>
      </c>
      <c r="BB241" s="3"/>
      <c r="BC241" s="2">
        <f t="shared" si="190"/>
        <v>43937</v>
      </c>
      <c r="BD241" s="22">
        <f t="shared" si="191"/>
        <v>106.31541802121069</v>
      </c>
      <c r="BE241" s="22">
        <f t="shared" si="192"/>
        <v>76.774920602397188</v>
      </c>
      <c r="BF241" s="22">
        <f t="shared" si="193"/>
        <v>106.84892086331033</v>
      </c>
      <c r="BG241" s="22">
        <f t="shared" si="194"/>
        <v>118.79212443333333</v>
      </c>
      <c r="BH241" s="22"/>
      <c r="BI241" s="3">
        <f t="shared" si="195"/>
        <v>53196310.587978743</v>
      </c>
      <c r="BJ241" s="3">
        <f t="shared" si="196"/>
        <v>20041875.832394209</v>
      </c>
      <c r="BK241" s="3">
        <f t="shared" si="197"/>
        <v>20301294.964028962</v>
      </c>
      <c r="BL241" s="3">
        <f t="shared" si="198"/>
        <v>41514826.830000006</v>
      </c>
      <c r="BM241" s="22"/>
      <c r="BN241" s="3">
        <f t="shared" si="199"/>
        <v>-10670143.379494501</v>
      </c>
      <c r="BO241" s="3">
        <f t="shared" si="200"/>
        <v>-5454640.9179387372</v>
      </c>
      <c r="BP241" s="3">
        <f t="shared" si="201"/>
        <v>0</v>
      </c>
      <c r="BQ241" s="3">
        <f t="shared" si="202"/>
        <v>-5877189.5</v>
      </c>
      <c r="BR241" s="3"/>
      <c r="BS241" s="22">
        <f t="shared" si="203"/>
        <v>-20.058051510635647</v>
      </c>
      <c r="BT241" s="22">
        <f t="shared" si="204"/>
        <v>-27.216219497389847</v>
      </c>
      <c r="BU241" s="22">
        <f t="shared" si="205"/>
        <v>0</v>
      </c>
      <c r="BV241" s="22">
        <f t="shared" si="206"/>
        <v>-14.156844551144667</v>
      </c>
      <c r="BW241" s="3"/>
      <c r="BX241" s="7"/>
      <c r="BY241" t="str">
        <f t="shared" si="167"/>
        <v>42020</v>
      </c>
      <c r="CQ241" s="15">
        <v>39321</v>
      </c>
      <c r="CR241" s="16">
        <v>4302.6000000000004</v>
      </c>
    </row>
    <row r="242" spans="1:96">
      <c r="A242" t="s">
        <v>14</v>
      </c>
      <c r="B242" t="s">
        <v>14</v>
      </c>
      <c r="C242" s="3">
        <v>177764</v>
      </c>
      <c r="D242">
        <v>0</v>
      </c>
      <c r="E242">
        <v>177763.75</v>
      </c>
      <c r="F242" t="s">
        <v>10</v>
      </c>
      <c r="G242" s="3">
        <v>30838149</v>
      </c>
      <c r="J242" s="3">
        <f t="shared" si="211"/>
        <v>177764</v>
      </c>
      <c r="L242" s="3">
        <f t="shared" si="207"/>
        <v>35815401.329999998</v>
      </c>
      <c r="M242" s="4">
        <f t="shared" si="212"/>
        <v>4.9880972286105258E-3</v>
      </c>
      <c r="N242" s="4">
        <f t="shared" si="213"/>
        <v>5.9254666666666671E-3</v>
      </c>
      <c r="O242" s="4"/>
      <c r="P242" s="3">
        <f t="shared" si="214"/>
        <v>-5699425.5</v>
      </c>
      <c r="Q242" s="3">
        <f t="shared" si="215"/>
        <v>41514826.830000006</v>
      </c>
      <c r="R242" s="6">
        <f t="shared" si="216"/>
        <v>-0.13728650545355048</v>
      </c>
      <c r="S242" s="6">
        <f t="shared" si="217"/>
        <v>-0.12251581494405721</v>
      </c>
      <c r="T242" s="6"/>
      <c r="U242" s="6"/>
      <c r="V242" s="3">
        <f t="shared" si="208"/>
        <v>444374.72253526055</v>
      </c>
      <c r="W242" s="7">
        <f t="shared" si="168"/>
        <v>273.95000000000073</v>
      </c>
      <c r="X242" s="7">
        <f t="shared" si="171"/>
        <v>9266.75</v>
      </c>
      <c r="Y242" s="3">
        <f t="shared" si="172"/>
        <v>23734120.479459096</v>
      </c>
      <c r="Z242" s="3">
        <f t="shared" si="169"/>
        <v>59549521.80945909</v>
      </c>
      <c r="AA242" s="2">
        <v>43938</v>
      </c>
      <c r="AB242" s="7">
        <f t="shared" si="174"/>
        <v>119.38467109999999</v>
      </c>
      <c r="AC242" s="7">
        <f t="shared" si="175"/>
        <v>79.113734931530317</v>
      </c>
      <c r="AD242" s="7">
        <f t="shared" si="176"/>
        <v>99.249203015765147</v>
      </c>
      <c r="AE242" s="7"/>
      <c r="AF242" s="7">
        <f t="shared" si="209"/>
        <v>622138.72253526049</v>
      </c>
      <c r="AG242" s="3">
        <f t="shared" si="177"/>
        <v>31847010.966990728</v>
      </c>
      <c r="AH242" s="7"/>
      <c r="AI242" s="7"/>
      <c r="AJ242" s="7"/>
      <c r="AK242" s="7"/>
      <c r="AL242" s="3">
        <f t="shared" si="178"/>
        <v>43153773.556918815</v>
      </c>
      <c r="AM242" s="3">
        <f t="shared" si="179"/>
        <v>15031609.636990726</v>
      </c>
      <c r="AN242" s="3">
        <f t="shared" si="180"/>
        <v>20306762.589928243</v>
      </c>
      <c r="AO242" s="3">
        <f t="shared" si="181"/>
        <v>5815401.3299999982</v>
      </c>
      <c r="AP242" s="3">
        <f t="shared" si="182"/>
        <v>35815401.329999998</v>
      </c>
      <c r="AQ242" s="7"/>
      <c r="AR242" s="40">
        <f t="shared" si="210"/>
        <v>444374.72253526055</v>
      </c>
      <c r="AS242" s="5">
        <f t="shared" si="170"/>
        <v>177764</v>
      </c>
      <c r="AT242" s="5">
        <f t="shared" si="183"/>
        <v>5467.625899280576</v>
      </c>
      <c r="AU242" s="5">
        <f t="shared" si="184"/>
        <v>627606.34843454103</v>
      </c>
      <c r="AV242" s="5">
        <f t="shared" si="185"/>
        <v>3153773.5569187966</v>
      </c>
      <c r="AW242" s="3"/>
      <c r="AX242" s="4">
        <f t="shared" si="186"/>
        <v>1.4758121637383983E-2</v>
      </c>
      <c r="AY242" s="4">
        <f t="shared" si="187"/>
        <v>3.0463259496486202E-2</v>
      </c>
      <c r="AZ242" s="4">
        <f t="shared" si="188"/>
        <v>2.6932399676810959E-4</v>
      </c>
      <c r="BA242" s="4">
        <f t="shared" si="189"/>
        <v>4.9880972286105258E-3</v>
      </c>
      <c r="BB242" s="3"/>
      <c r="BC242" s="2">
        <f t="shared" si="190"/>
        <v>43938</v>
      </c>
      <c r="BD242" s="22">
        <f t="shared" si="191"/>
        <v>107.88443389229703</v>
      </c>
      <c r="BE242" s="22">
        <f t="shared" si="192"/>
        <v>79.113734931530132</v>
      </c>
      <c r="BF242" s="22">
        <f t="shared" si="193"/>
        <v>106.87769784172761</v>
      </c>
      <c r="BG242" s="22">
        <f t="shared" si="194"/>
        <v>119.38467109999999</v>
      </c>
      <c r="BH242" s="22"/>
      <c r="BI242" s="3">
        <f t="shared" si="195"/>
        <v>53196310.587978743</v>
      </c>
      <c r="BJ242" s="3">
        <f t="shared" si="196"/>
        <v>20041875.832394209</v>
      </c>
      <c r="BK242" s="3">
        <f t="shared" si="197"/>
        <v>20306762.589928243</v>
      </c>
      <c r="BL242" s="3">
        <f t="shared" si="198"/>
        <v>41514826.830000006</v>
      </c>
      <c r="BM242" s="22"/>
      <c r="BN242" s="3">
        <f t="shared" si="199"/>
        <v>-10042537.03105996</v>
      </c>
      <c r="BO242" s="3">
        <f t="shared" si="200"/>
        <v>-5010266.1954034762</v>
      </c>
      <c r="BP242" s="3">
        <f t="shared" si="201"/>
        <v>0</v>
      </c>
      <c r="BQ242" s="3">
        <f t="shared" si="202"/>
        <v>-5699425.5</v>
      </c>
      <c r="BR242" s="3"/>
      <c r="BS242" s="22">
        <f t="shared" si="203"/>
        <v>-18.878258510900121</v>
      </c>
      <c r="BT242" s="22">
        <f t="shared" si="204"/>
        <v>-24.998988304803543</v>
      </c>
      <c r="BU242" s="22">
        <f t="shared" si="205"/>
        <v>0</v>
      </c>
      <c r="BV242" s="22">
        <f t="shared" si="206"/>
        <v>-13.728650545355048</v>
      </c>
      <c r="BW242" s="3"/>
      <c r="BX242" s="7"/>
      <c r="BY242" t="str">
        <f t="shared" si="167"/>
        <v>42020</v>
      </c>
      <c r="CQ242" s="15">
        <v>39322</v>
      </c>
      <c r="CR242" s="16">
        <v>4320.7</v>
      </c>
    </row>
    <row r="243" spans="1:96">
      <c r="A243" t="s">
        <v>15</v>
      </c>
      <c r="B243" t="s">
        <v>15</v>
      </c>
      <c r="C243" s="3">
        <v>28010</v>
      </c>
      <c r="D243">
        <v>0</v>
      </c>
      <c r="E243">
        <v>28010</v>
      </c>
      <c r="F243" t="s">
        <v>10</v>
      </c>
      <c r="G243" s="3">
        <v>30866159</v>
      </c>
      <c r="J243" s="3">
        <f t="shared" si="211"/>
        <v>28010</v>
      </c>
      <c r="L243" s="3">
        <f t="shared" si="207"/>
        <v>35843411.329999998</v>
      </c>
      <c r="M243" s="4">
        <f t="shared" si="212"/>
        <v>7.8206578622191871E-4</v>
      </c>
      <c r="N243" s="4">
        <f t="shared" si="213"/>
        <v>9.3366666666666663E-4</v>
      </c>
      <c r="O243" s="4"/>
      <c r="P243" s="3">
        <f t="shared" si="214"/>
        <v>-5671415.5</v>
      </c>
      <c r="Q243" s="3">
        <f t="shared" si="215"/>
        <v>41514826.830000006</v>
      </c>
      <c r="R243" s="6">
        <f t="shared" si="216"/>
        <v>-0.13661180674615375</v>
      </c>
      <c r="S243" s="6">
        <f t="shared" si="217"/>
        <v>-0.12173374915783529</v>
      </c>
      <c r="T243" s="6"/>
      <c r="U243" s="6"/>
      <c r="V243" s="3">
        <f t="shared" si="208"/>
        <v>-7948.2976470984095</v>
      </c>
      <c r="W243" s="7">
        <f t="shared" si="168"/>
        <v>-4.8999999999996362</v>
      </c>
      <c r="X243" s="7">
        <f t="shared" si="171"/>
        <v>9261.85</v>
      </c>
      <c r="Y243" s="3">
        <f t="shared" si="172"/>
        <v>23721570.535805784</v>
      </c>
      <c r="Z243" s="3">
        <f t="shared" si="169"/>
        <v>59564981.865805782</v>
      </c>
      <c r="AA243" s="2">
        <v>43941</v>
      </c>
      <c r="AB243" s="7">
        <f t="shared" si="174"/>
        <v>119.47803776666666</v>
      </c>
      <c r="AC243" s="7">
        <f t="shared" si="175"/>
        <v>79.071901786019282</v>
      </c>
      <c r="AD243" s="7">
        <f t="shared" si="176"/>
        <v>99.274969776342971</v>
      </c>
      <c r="AE243" s="7"/>
      <c r="AF243" s="7">
        <f t="shared" si="209"/>
        <v>20061.70235290159</v>
      </c>
      <c r="AG243" s="3">
        <f t="shared" si="177"/>
        <v>31867072.669343628</v>
      </c>
      <c r="AH243" s="7"/>
      <c r="AI243" s="7"/>
      <c r="AJ243" s="7"/>
      <c r="AK243" s="7"/>
      <c r="AL243" s="3">
        <f t="shared" si="178"/>
        <v>43179302.885170996</v>
      </c>
      <c r="AM243" s="3">
        <f t="shared" si="179"/>
        <v>15023661.339343628</v>
      </c>
      <c r="AN243" s="3">
        <f t="shared" si="180"/>
        <v>20312230.215827525</v>
      </c>
      <c r="AO243" s="3">
        <f t="shared" si="181"/>
        <v>5843411.3299999982</v>
      </c>
      <c r="AP243" s="3">
        <f t="shared" si="182"/>
        <v>35843411.329999998</v>
      </c>
      <c r="AQ243" s="7"/>
      <c r="AR243" s="40">
        <f t="shared" si="210"/>
        <v>-7948.2976470984095</v>
      </c>
      <c r="AS243" s="5">
        <f t="shared" si="170"/>
        <v>28010</v>
      </c>
      <c r="AT243" s="5">
        <f t="shared" si="183"/>
        <v>5467.625899280576</v>
      </c>
      <c r="AU243" s="5">
        <f t="shared" si="184"/>
        <v>25529.328252182167</v>
      </c>
      <c r="AV243" s="5">
        <f t="shared" si="185"/>
        <v>3179302.885170979</v>
      </c>
      <c r="AW243" s="3"/>
      <c r="AX243" s="4">
        <f t="shared" si="186"/>
        <v>5.9158970694670723E-4</v>
      </c>
      <c r="AY243" s="4">
        <f t="shared" si="187"/>
        <v>-5.2877222327133485E-4</v>
      </c>
      <c r="AZ243" s="4">
        <f t="shared" si="188"/>
        <v>2.6925148088314242E-4</v>
      </c>
      <c r="BA243" s="4">
        <f t="shared" si="189"/>
        <v>7.8206578622191871E-4</v>
      </c>
      <c r="BB243" s="3"/>
      <c r="BC243" s="2">
        <f t="shared" si="190"/>
        <v>43941</v>
      </c>
      <c r="BD243" s="22">
        <f t="shared" si="191"/>
        <v>107.94825721292749</v>
      </c>
      <c r="BE243" s="22">
        <f t="shared" si="192"/>
        <v>79.071901786019097</v>
      </c>
      <c r="BF243" s="22">
        <f t="shared" si="193"/>
        <v>106.90647482014487</v>
      </c>
      <c r="BG243" s="22">
        <f t="shared" si="194"/>
        <v>119.47803776666666</v>
      </c>
      <c r="BH243" s="22"/>
      <c r="BI243" s="3">
        <f t="shared" si="195"/>
        <v>53196310.587978743</v>
      </c>
      <c r="BJ243" s="3">
        <f t="shared" si="196"/>
        <v>20041875.832394209</v>
      </c>
      <c r="BK243" s="3">
        <f t="shared" si="197"/>
        <v>20312230.215827525</v>
      </c>
      <c r="BL243" s="3">
        <f t="shared" si="198"/>
        <v>41514826.830000006</v>
      </c>
      <c r="BM243" s="22"/>
      <c r="BN243" s="3">
        <f t="shared" si="199"/>
        <v>-10017007.702807778</v>
      </c>
      <c r="BO243" s="3">
        <f t="shared" si="200"/>
        <v>-5018214.4930505743</v>
      </c>
      <c r="BP243" s="3">
        <f t="shared" si="201"/>
        <v>0</v>
      </c>
      <c r="BQ243" s="3">
        <f t="shared" si="202"/>
        <v>-5671415.5</v>
      </c>
      <c r="BR243" s="3"/>
      <c r="BS243" s="22">
        <f t="shared" si="203"/>
        <v>-18.830267723625578</v>
      </c>
      <c r="BT243" s="22">
        <f t="shared" si="204"/>
        <v>-25.038646756505212</v>
      </c>
      <c r="BU243" s="22">
        <f t="shared" si="205"/>
        <v>0</v>
      </c>
      <c r="BV243" s="22">
        <f t="shared" si="206"/>
        <v>-13.661180674615375</v>
      </c>
      <c r="BW243" s="3"/>
      <c r="BX243" s="7"/>
      <c r="BY243" t="str">
        <f t="shared" si="167"/>
        <v>42020</v>
      </c>
      <c r="CQ243" s="15">
        <v>39323</v>
      </c>
      <c r="CR243" s="16">
        <v>4359.3</v>
      </c>
    </row>
    <row r="244" spans="1:96">
      <c r="A244" t="s">
        <v>16</v>
      </c>
      <c r="B244" t="s">
        <v>16</v>
      </c>
      <c r="C244" s="3">
        <v>76796</v>
      </c>
      <c r="D244">
        <v>0</v>
      </c>
      <c r="E244">
        <v>76796.25</v>
      </c>
      <c r="F244" t="s">
        <v>10</v>
      </c>
      <c r="G244" s="3">
        <v>30942955</v>
      </c>
      <c r="J244" s="3">
        <f t="shared" si="211"/>
        <v>76796</v>
      </c>
      <c r="L244" s="3">
        <f t="shared" si="207"/>
        <v>35920207.329999998</v>
      </c>
      <c r="M244" s="4">
        <f t="shared" si="212"/>
        <v>2.142541603893705E-3</v>
      </c>
      <c r="N244" s="4">
        <f t="shared" si="213"/>
        <v>2.5598666666666668E-3</v>
      </c>
      <c r="O244" s="4"/>
      <c r="P244" s="3">
        <f t="shared" si="214"/>
        <v>-5594619.5</v>
      </c>
      <c r="Q244" s="3">
        <f t="shared" si="215"/>
        <v>41514826.830000006</v>
      </c>
      <c r="R244" s="6">
        <f t="shared" si="216"/>
        <v>-0.13476196162179677</v>
      </c>
      <c r="S244" s="6">
        <f t="shared" si="217"/>
        <v>-0.11959120755394158</v>
      </c>
      <c r="T244" s="6"/>
      <c r="U244" s="6"/>
      <c r="V244" s="3">
        <f t="shared" si="208"/>
        <v>-454837.27760133805</v>
      </c>
      <c r="W244" s="7">
        <f t="shared" si="168"/>
        <v>-280.39999999999964</v>
      </c>
      <c r="X244" s="7">
        <f t="shared" si="171"/>
        <v>8981.4500000000007</v>
      </c>
      <c r="Y244" s="3">
        <f t="shared" si="172"/>
        <v>23003406.413277354</v>
      </c>
      <c r="Z244" s="3">
        <f t="shared" si="169"/>
        <v>58923613.743277356</v>
      </c>
      <c r="AA244" s="2">
        <v>43942</v>
      </c>
      <c r="AB244" s="7">
        <f t="shared" si="174"/>
        <v>119.73402443333332</v>
      </c>
      <c r="AC244" s="7">
        <f t="shared" si="175"/>
        <v>76.678021377591179</v>
      </c>
      <c r="AD244" s="7">
        <f t="shared" si="176"/>
        <v>98.206022905462262</v>
      </c>
      <c r="AE244" s="7"/>
      <c r="AF244" s="7">
        <f t="shared" si="209"/>
        <v>-378041.27760133805</v>
      </c>
      <c r="AG244" s="3">
        <f t="shared" si="177"/>
        <v>31489031.391742289</v>
      </c>
      <c r="AH244" s="7"/>
      <c r="AI244" s="7"/>
      <c r="AJ244" s="7"/>
      <c r="AK244" s="7"/>
      <c r="AL244" s="3">
        <f t="shared" si="178"/>
        <v>42806729.233468942</v>
      </c>
      <c r="AM244" s="3">
        <f t="shared" si="179"/>
        <v>14568824.061742289</v>
      </c>
      <c r="AN244" s="3">
        <f t="shared" si="180"/>
        <v>20317697.841726806</v>
      </c>
      <c r="AO244" s="3">
        <f t="shared" si="181"/>
        <v>5920207.3299999982</v>
      </c>
      <c r="AP244" s="3">
        <f t="shared" si="182"/>
        <v>35920207.329999998</v>
      </c>
      <c r="AQ244" s="7"/>
      <c r="AR244" s="40">
        <f t="shared" si="210"/>
        <v>-454837.27760133805</v>
      </c>
      <c r="AS244" s="5">
        <f t="shared" si="170"/>
        <v>76796</v>
      </c>
      <c r="AT244" s="5">
        <f t="shared" si="183"/>
        <v>5467.625899280576</v>
      </c>
      <c r="AU244" s="5">
        <f t="shared" si="184"/>
        <v>-372573.65170205745</v>
      </c>
      <c r="AV244" s="5">
        <f t="shared" si="185"/>
        <v>2806729.2334689214</v>
      </c>
      <c r="AW244" s="3"/>
      <c r="AX244" s="4">
        <f t="shared" si="186"/>
        <v>-8.6285240105163866E-3</v>
      </c>
      <c r="AY244" s="4">
        <f t="shared" si="187"/>
        <v>-3.0274729130789203E-2</v>
      </c>
      <c r="AZ244" s="4">
        <f t="shared" si="188"/>
        <v>2.691790040376826E-4</v>
      </c>
      <c r="BA244" s="4">
        <f t="shared" si="189"/>
        <v>2.142541603893705E-3</v>
      </c>
      <c r="BB244" s="3"/>
      <c r="BC244" s="2">
        <f t="shared" si="190"/>
        <v>43942</v>
      </c>
      <c r="BD244" s="22">
        <f t="shared" si="191"/>
        <v>107.01682308367235</v>
      </c>
      <c r="BE244" s="22">
        <f t="shared" si="192"/>
        <v>76.678021377590994</v>
      </c>
      <c r="BF244" s="22">
        <f t="shared" si="193"/>
        <v>106.93525179856213</v>
      </c>
      <c r="BG244" s="22">
        <f t="shared" si="194"/>
        <v>119.73402443333332</v>
      </c>
      <c r="BH244" s="22"/>
      <c r="BI244" s="3">
        <f t="shared" si="195"/>
        <v>53196310.587978743</v>
      </c>
      <c r="BJ244" s="3">
        <f t="shared" si="196"/>
        <v>20041875.832394209</v>
      </c>
      <c r="BK244" s="3">
        <f t="shared" si="197"/>
        <v>20317697.841726806</v>
      </c>
      <c r="BL244" s="3">
        <f t="shared" si="198"/>
        <v>41514826.830000006</v>
      </c>
      <c r="BM244" s="22"/>
      <c r="BN244" s="3">
        <f t="shared" si="199"/>
        <v>-10389581.354509836</v>
      </c>
      <c r="BO244" s="3">
        <f t="shared" si="200"/>
        <v>-5473051.7706519123</v>
      </c>
      <c r="BP244" s="3">
        <f t="shared" si="201"/>
        <v>0</v>
      </c>
      <c r="BQ244" s="3">
        <f t="shared" si="202"/>
        <v>-5594619.5</v>
      </c>
      <c r="BR244" s="3"/>
      <c r="BS244" s="22">
        <f t="shared" si="203"/>
        <v>-19.530642707499464</v>
      </c>
      <c r="BT244" s="22">
        <f t="shared" si="204"/>
        <v>-27.308081421229417</v>
      </c>
      <c r="BU244" s="22">
        <f t="shared" si="205"/>
        <v>0</v>
      </c>
      <c r="BV244" s="22">
        <f t="shared" si="206"/>
        <v>-13.476196162179676</v>
      </c>
      <c r="BW244" s="3"/>
      <c r="BX244" s="7"/>
      <c r="BY244" t="str">
        <f t="shared" si="167"/>
        <v>42020</v>
      </c>
      <c r="CQ244" s="15">
        <v>39324</v>
      </c>
      <c r="CR244" s="16">
        <v>4412.3</v>
      </c>
    </row>
    <row r="245" spans="1:96">
      <c r="A245" t="s">
        <v>17</v>
      </c>
      <c r="B245" t="s">
        <v>17</v>
      </c>
      <c r="C245" s="3">
        <v>21071</v>
      </c>
      <c r="D245">
        <v>0</v>
      </c>
      <c r="E245">
        <v>21071.35</v>
      </c>
      <c r="F245" t="s">
        <v>10</v>
      </c>
      <c r="G245" s="3">
        <v>30964027</v>
      </c>
      <c r="J245" s="3">
        <f t="shared" si="211"/>
        <v>21071</v>
      </c>
      <c r="L245" s="3">
        <f t="shared" si="207"/>
        <v>35941278.329999998</v>
      </c>
      <c r="M245" s="4">
        <f t="shared" si="212"/>
        <v>5.8660574551867438E-4</v>
      </c>
      <c r="N245" s="4">
        <f t="shared" si="213"/>
        <v>7.023666666666667E-4</v>
      </c>
      <c r="O245" s="4"/>
      <c r="P245" s="3">
        <f t="shared" si="214"/>
        <v>-5573548.5</v>
      </c>
      <c r="Q245" s="3">
        <f t="shared" si="215"/>
        <v>41514826.830000006</v>
      </c>
      <c r="R245" s="6">
        <f t="shared" si="216"/>
        <v>-0.13425440801724281</v>
      </c>
      <c r="S245" s="6">
        <f t="shared" si="217"/>
        <v>-0.1190046018084229</v>
      </c>
      <c r="T245" s="6"/>
      <c r="U245" s="6"/>
      <c r="V245" s="3">
        <f t="shared" si="208"/>
        <v>333909.60625618725</v>
      </c>
      <c r="W245" s="7">
        <f t="shared" si="168"/>
        <v>205.84999999999854</v>
      </c>
      <c r="X245" s="7">
        <f t="shared" si="171"/>
        <v>9187.2999999999993</v>
      </c>
      <c r="Y245" s="3">
        <f t="shared" si="172"/>
        <v>23530632.10736607</v>
      </c>
      <c r="Z245" s="3">
        <f t="shared" si="169"/>
        <v>59471910.437366068</v>
      </c>
      <c r="AA245" s="2">
        <v>43943</v>
      </c>
      <c r="AB245" s="7">
        <f t="shared" si="174"/>
        <v>119.80426109999999</v>
      </c>
      <c r="AC245" s="7">
        <f t="shared" si="175"/>
        <v>78.435440357886904</v>
      </c>
      <c r="AD245" s="7">
        <f t="shared" si="176"/>
        <v>99.119850728943447</v>
      </c>
      <c r="AE245" s="7"/>
      <c r="AF245" s="7">
        <f t="shared" si="209"/>
        <v>354980.60625618725</v>
      </c>
      <c r="AG245" s="3">
        <f t="shared" si="177"/>
        <v>31844011.997998476</v>
      </c>
      <c r="AH245" s="7"/>
      <c r="AI245" s="7"/>
      <c r="AJ245" s="7"/>
      <c r="AK245" s="7"/>
      <c r="AL245" s="3">
        <f t="shared" si="178"/>
        <v>43167177.465624407</v>
      </c>
      <c r="AM245" s="3">
        <f t="shared" si="179"/>
        <v>14902733.667998476</v>
      </c>
      <c r="AN245" s="3">
        <f t="shared" si="180"/>
        <v>20323165.467626087</v>
      </c>
      <c r="AO245" s="3">
        <f t="shared" si="181"/>
        <v>5941278.3299999982</v>
      </c>
      <c r="AP245" s="3">
        <f t="shared" si="182"/>
        <v>35941278.329999998</v>
      </c>
      <c r="AQ245" s="7"/>
      <c r="AR245" s="40">
        <f t="shared" si="210"/>
        <v>333909.60625618725</v>
      </c>
      <c r="AS245" s="5">
        <f t="shared" si="170"/>
        <v>21071</v>
      </c>
      <c r="AT245" s="5">
        <f t="shared" si="183"/>
        <v>5467.625899280576</v>
      </c>
      <c r="AU245" s="5">
        <f t="shared" si="184"/>
        <v>360448.23215546785</v>
      </c>
      <c r="AV245" s="5">
        <f t="shared" si="185"/>
        <v>3167177.4656243892</v>
      </c>
      <c r="AW245" s="3"/>
      <c r="AX245" s="4">
        <f t="shared" si="186"/>
        <v>8.4203637748068629E-3</v>
      </c>
      <c r="AY245" s="4">
        <f t="shared" si="187"/>
        <v>2.2919461779556623E-2</v>
      </c>
      <c r="AZ245" s="4">
        <f t="shared" si="188"/>
        <v>2.6910656620021282E-4</v>
      </c>
      <c r="BA245" s="4">
        <f t="shared" si="189"/>
        <v>5.8660574551867438E-4</v>
      </c>
      <c r="BB245" s="3"/>
      <c r="BC245" s="2">
        <f t="shared" si="190"/>
        <v>43943</v>
      </c>
      <c r="BD245" s="22">
        <f t="shared" si="191"/>
        <v>107.91794366406103</v>
      </c>
      <c r="BE245" s="22">
        <f t="shared" si="192"/>
        <v>78.435440357886719</v>
      </c>
      <c r="BF245" s="22">
        <f t="shared" si="193"/>
        <v>106.96402877697942</v>
      </c>
      <c r="BG245" s="22">
        <f t="shared" si="194"/>
        <v>119.80426109999999</v>
      </c>
      <c r="BH245" s="22"/>
      <c r="BI245" s="3">
        <f t="shared" si="195"/>
        <v>53196310.587978743</v>
      </c>
      <c r="BJ245" s="3">
        <f t="shared" si="196"/>
        <v>20041875.832394209</v>
      </c>
      <c r="BK245" s="3">
        <f t="shared" si="197"/>
        <v>20323165.467626087</v>
      </c>
      <c r="BL245" s="3">
        <f t="shared" si="198"/>
        <v>41514826.830000006</v>
      </c>
      <c r="BM245" s="22"/>
      <c r="BN245" s="3">
        <f t="shared" si="199"/>
        <v>-10029133.122354368</v>
      </c>
      <c r="BO245" s="3">
        <f t="shared" si="200"/>
        <v>-5139142.1643957254</v>
      </c>
      <c r="BP245" s="3">
        <f t="shared" si="201"/>
        <v>0</v>
      </c>
      <c r="BQ245" s="3">
        <f t="shared" si="202"/>
        <v>-5573548.5</v>
      </c>
      <c r="BR245" s="3"/>
      <c r="BS245" s="22">
        <f t="shared" si="203"/>
        <v>-18.853061446371701</v>
      </c>
      <c r="BT245" s="22">
        <f t="shared" si="204"/>
        <v>-25.64202177168065</v>
      </c>
      <c r="BU245" s="22">
        <f t="shared" si="205"/>
        <v>0</v>
      </c>
      <c r="BV245" s="22">
        <f t="shared" si="206"/>
        <v>-13.425440801724282</v>
      </c>
      <c r="BW245" s="3"/>
      <c r="BX245" s="7"/>
      <c r="BY245" t="str">
        <f t="shared" si="167"/>
        <v>42020</v>
      </c>
      <c r="CQ245" s="15">
        <v>39325</v>
      </c>
      <c r="CR245" s="16">
        <v>4464</v>
      </c>
    </row>
    <row r="246" spans="1:96">
      <c r="A246" t="s">
        <v>18</v>
      </c>
      <c r="B246" t="s">
        <v>18</v>
      </c>
      <c r="C246" s="3">
        <v>46962</v>
      </c>
      <c r="D246">
        <v>0</v>
      </c>
      <c r="E246">
        <v>46962</v>
      </c>
      <c r="F246" t="s">
        <v>10</v>
      </c>
      <c r="G246" s="3">
        <v>31010989</v>
      </c>
      <c r="J246" s="3">
        <f t="shared" si="211"/>
        <v>46962</v>
      </c>
      <c r="L246" s="3">
        <f t="shared" si="207"/>
        <v>35988240.329999998</v>
      </c>
      <c r="M246" s="4">
        <f t="shared" si="212"/>
        <v>1.3066313214797668E-3</v>
      </c>
      <c r="N246" s="4">
        <f t="shared" si="213"/>
        <v>1.5654E-3</v>
      </c>
      <c r="O246" s="4"/>
      <c r="P246" s="3">
        <f t="shared" si="214"/>
        <v>-5526586.5</v>
      </c>
      <c r="Q246" s="3">
        <f t="shared" si="215"/>
        <v>41514826.830000006</v>
      </c>
      <c r="R246" s="6">
        <f t="shared" si="216"/>
        <v>-0.1331231977103251</v>
      </c>
      <c r="S246" s="6">
        <f t="shared" si="217"/>
        <v>-0.11769797048694314</v>
      </c>
      <c r="T246" s="6"/>
      <c r="U246" s="6"/>
      <c r="V246" s="3">
        <f t="shared" si="208"/>
        <v>205358.05757606862</v>
      </c>
      <c r="W246" s="7">
        <f t="shared" si="168"/>
        <v>126.60000000000036</v>
      </c>
      <c r="X246" s="7">
        <f t="shared" si="171"/>
        <v>9313.9</v>
      </c>
      <c r="Y246" s="3">
        <f t="shared" si="172"/>
        <v>23854881.671959862</v>
      </c>
      <c r="Z246" s="3">
        <f t="shared" si="169"/>
        <v>59843122.00195986</v>
      </c>
      <c r="AA246" s="2">
        <v>43944</v>
      </c>
      <c r="AB246" s="7">
        <f t="shared" si="174"/>
        <v>119.9608011</v>
      </c>
      <c r="AC246" s="7">
        <f t="shared" si="175"/>
        <v>79.516272239866197</v>
      </c>
      <c r="AD246" s="7">
        <f t="shared" si="176"/>
        <v>99.738536669933097</v>
      </c>
      <c r="AE246" s="7"/>
      <c r="AF246" s="7">
        <f t="shared" si="209"/>
        <v>252320.05757606862</v>
      </c>
      <c r="AG246" s="3">
        <f t="shared" si="177"/>
        <v>32096332.055574544</v>
      </c>
      <c r="AH246" s="7"/>
      <c r="AI246" s="7"/>
      <c r="AJ246" s="7"/>
      <c r="AK246" s="7"/>
      <c r="AL246" s="3">
        <f t="shared" si="178"/>
        <v>43424965.14909976</v>
      </c>
      <c r="AM246" s="3">
        <f t="shared" si="179"/>
        <v>15108091.725574544</v>
      </c>
      <c r="AN246" s="3">
        <f t="shared" si="180"/>
        <v>20328633.093525369</v>
      </c>
      <c r="AO246" s="3">
        <f t="shared" si="181"/>
        <v>5988240.3299999982</v>
      </c>
      <c r="AP246" s="3">
        <f t="shared" si="182"/>
        <v>35988240.329999998</v>
      </c>
      <c r="AQ246" s="7"/>
      <c r="AR246" s="40">
        <f t="shared" si="210"/>
        <v>205358.05757606862</v>
      </c>
      <c r="AS246" s="5">
        <f t="shared" si="170"/>
        <v>46962</v>
      </c>
      <c r="AT246" s="5">
        <f t="shared" si="183"/>
        <v>5467.625899280576</v>
      </c>
      <c r="AU246" s="5">
        <f t="shared" si="184"/>
        <v>257787.68347534919</v>
      </c>
      <c r="AV246" s="5">
        <f t="shared" si="185"/>
        <v>3424965.1490997383</v>
      </c>
      <c r="AW246" s="3"/>
      <c r="AX246" s="4">
        <f t="shared" si="186"/>
        <v>5.971844781388241E-3</v>
      </c>
      <c r="AY246" s="4">
        <f t="shared" si="187"/>
        <v>1.377989180716865E-2</v>
      </c>
      <c r="AZ246" s="4">
        <f t="shared" si="188"/>
        <v>2.6903416733924963E-4</v>
      </c>
      <c r="BA246" s="4">
        <f t="shared" si="189"/>
        <v>1.3066313214797668E-3</v>
      </c>
      <c r="BB246" s="3"/>
      <c r="BC246" s="2">
        <f t="shared" si="190"/>
        <v>43944</v>
      </c>
      <c r="BD246" s="22">
        <f t="shared" si="191"/>
        <v>108.56241287274939</v>
      </c>
      <c r="BE246" s="22">
        <f t="shared" si="192"/>
        <v>79.516272239866012</v>
      </c>
      <c r="BF246" s="22">
        <f t="shared" si="193"/>
        <v>106.99280575539667</v>
      </c>
      <c r="BG246" s="22">
        <f t="shared" si="194"/>
        <v>119.9608011</v>
      </c>
      <c r="BH246" s="22"/>
      <c r="BI246" s="3">
        <f t="shared" si="195"/>
        <v>53196310.587978743</v>
      </c>
      <c r="BJ246" s="3">
        <f t="shared" si="196"/>
        <v>20041875.832394209</v>
      </c>
      <c r="BK246" s="3">
        <f t="shared" si="197"/>
        <v>20328633.093525369</v>
      </c>
      <c r="BL246" s="3">
        <f t="shared" si="198"/>
        <v>41514826.830000006</v>
      </c>
      <c r="BM246" s="22"/>
      <c r="BN246" s="3">
        <f t="shared" si="199"/>
        <v>-9771345.4388790186</v>
      </c>
      <c r="BO246" s="3">
        <f t="shared" si="200"/>
        <v>-4933784.1068196567</v>
      </c>
      <c r="BP246" s="3">
        <f t="shared" si="201"/>
        <v>0</v>
      </c>
      <c r="BQ246" s="3">
        <f t="shared" si="202"/>
        <v>-5526586.5</v>
      </c>
      <c r="BR246" s="3"/>
      <c r="BS246" s="22">
        <f t="shared" si="203"/>
        <v>-18.368464524844583</v>
      </c>
      <c r="BT246" s="22">
        <f t="shared" si="204"/>
        <v>-24.617376876694607</v>
      </c>
      <c r="BU246" s="22">
        <f t="shared" si="205"/>
        <v>0</v>
      </c>
      <c r="BV246" s="22">
        <f t="shared" si="206"/>
        <v>-13.312319771032509</v>
      </c>
      <c r="BW246" s="3"/>
      <c r="BX246" s="7"/>
      <c r="BY246" t="str">
        <f t="shared" si="167"/>
        <v>42020</v>
      </c>
      <c r="CQ246" s="15">
        <v>39326</v>
      </c>
      <c r="CR246" s="16">
        <v>4464</v>
      </c>
    </row>
    <row r="247" spans="1:96">
      <c r="A247" t="s">
        <v>19</v>
      </c>
      <c r="B247" t="s">
        <v>19</v>
      </c>
      <c r="C247" s="3">
        <v>158908</v>
      </c>
      <c r="D247">
        <v>0</v>
      </c>
      <c r="E247">
        <v>158907.75</v>
      </c>
      <c r="F247" t="s">
        <v>10</v>
      </c>
      <c r="G247" s="3">
        <v>31169896</v>
      </c>
      <c r="J247" s="3">
        <f t="shared" si="211"/>
        <v>158908</v>
      </c>
      <c r="L247" s="3">
        <f t="shared" si="207"/>
        <v>36147148.329999998</v>
      </c>
      <c r="M247" s="4">
        <f t="shared" si="212"/>
        <v>4.4155534847735633E-3</v>
      </c>
      <c r="N247" s="4">
        <f t="shared" si="213"/>
        <v>5.2969333333333334E-3</v>
      </c>
      <c r="O247" s="4"/>
      <c r="P247" s="3">
        <f t="shared" si="214"/>
        <v>-5367678.5</v>
      </c>
      <c r="Q247" s="3">
        <f t="shared" si="215"/>
        <v>41514826.830000006</v>
      </c>
      <c r="R247" s="6">
        <f t="shared" si="216"/>
        <v>-0.12929545682510557</v>
      </c>
      <c r="S247" s="6">
        <f t="shared" si="217"/>
        <v>-0.11328241700216958</v>
      </c>
      <c r="T247" s="6"/>
      <c r="U247" s="6"/>
      <c r="V247" s="3">
        <f t="shared" si="208"/>
        <v>-258725.19892087558</v>
      </c>
      <c r="W247" s="7">
        <f t="shared" si="168"/>
        <v>-159.5</v>
      </c>
      <c r="X247" s="7">
        <f t="shared" si="171"/>
        <v>9154.4</v>
      </c>
      <c r="Y247" s="3">
        <f t="shared" si="172"/>
        <v>23446368.199979533</v>
      </c>
      <c r="Z247" s="3">
        <f t="shared" si="169"/>
        <v>59593516.529979527</v>
      </c>
      <c r="AA247" s="2">
        <v>43945</v>
      </c>
      <c r="AB247" s="7">
        <f t="shared" si="174"/>
        <v>120.49049443333332</v>
      </c>
      <c r="AC247" s="7">
        <f t="shared" si="175"/>
        <v>78.154560666598442</v>
      </c>
      <c r="AD247" s="7">
        <f t="shared" si="176"/>
        <v>99.322527549965884</v>
      </c>
      <c r="AE247" s="7"/>
      <c r="AF247" s="7">
        <f t="shared" si="209"/>
        <v>-99817.198920875584</v>
      </c>
      <c r="AG247" s="3">
        <f t="shared" si="177"/>
        <v>31996514.856653668</v>
      </c>
      <c r="AH247" s="7"/>
      <c r="AI247" s="7"/>
      <c r="AJ247" s="7"/>
      <c r="AK247" s="7"/>
      <c r="AL247" s="3">
        <f t="shared" si="178"/>
        <v>43330615.576078162</v>
      </c>
      <c r="AM247" s="3">
        <f t="shared" si="179"/>
        <v>14849366.526653668</v>
      </c>
      <c r="AN247" s="3">
        <f t="shared" si="180"/>
        <v>20334100.71942465</v>
      </c>
      <c r="AO247" s="3">
        <f t="shared" si="181"/>
        <v>6147148.3299999982</v>
      </c>
      <c r="AP247" s="3">
        <f t="shared" si="182"/>
        <v>36147148.329999998</v>
      </c>
      <c r="AQ247" s="7"/>
      <c r="AR247" s="40">
        <f t="shared" si="210"/>
        <v>-258725.19892087558</v>
      </c>
      <c r="AS247" s="5">
        <f t="shared" si="170"/>
        <v>158908</v>
      </c>
      <c r="AT247" s="5">
        <f t="shared" si="183"/>
        <v>5467.625899280576</v>
      </c>
      <c r="AU247" s="5">
        <f t="shared" si="184"/>
        <v>-94349.573021595003</v>
      </c>
      <c r="AV247" s="5">
        <f t="shared" si="185"/>
        <v>3330615.5760781434</v>
      </c>
      <c r="AW247" s="3"/>
      <c r="AX247" s="4">
        <f t="shared" si="186"/>
        <v>-2.1727034828386261E-3</v>
      </c>
      <c r="AY247" s="4">
        <f t="shared" si="187"/>
        <v>-1.7124942290555001E-2</v>
      </c>
      <c r="AZ247" s="4">
        <f t="shared" si="188"/>
        <v>2.6896180742334342E-4</v>
      </c>
      <c r="BA247" s="4">
        <f t="shared" si="189"/>
        <v>4.4155534847735633E-3</v>
      </c>
      <c r="BB247" s="3"/>
      <c r="BC247" s="2">
        <f t="shared" si="190"/>
        <v>43945</v>
      </c>
      <c r="BD247" s="22">
        <f t="shared" si="191"/>
        <v>108.32653894019539</v>
      </c>
      <c r="BE247" s="22">
        <f t="shared" si="192"/>
        <v>78.154560666598243</v>
      </c>
      <c r="BF247" s="22">
        <f t="shared" si="193"/>
        <v>107.02158273381394</v>
      </c>
      <c r="BG247" s="22">
        <f t="shared" si="194"/>
        <v>120.49049443333332</v>
      </c>
      <c r="BH247" s="22"/>
      <c r="BI247" s="3">
        <f t="shared" si="195"/>
        <v>53196310.587978743</v>
      </c>
      <c r="BJ247" s="3">
        <f t="shared" si="196"/>
        <v>20041875.832394209</v>
      </c>
      <c r="BK247" s="3">
        <f t="shared" si="197"/>
        <v>20334100.71942465</v>
      </c>
      <c r="BL247" s="3">
        <f t="shared" si="198"/>
        <v>41514826.830000006</v>
      </c>
      <c r="BM247" s="22"/>
      <c r="BN247" s="3">
        <f t="shared" si="199"/>
        <v>-9865695.0119006131</v>
      </c>
      <c r="BO247" s="3">
        <f t="shared" si="200"/>
        <v>-5192509.3057405325</v>
      </c>
      <c r="BP247" s="3">
        <f t="shared" si="201"/>
        <v>0</v>
      </c>
      <c r="BQ247" s="3">
        <f t="shared" si="202"/>
        <v>-5367678.5</v>
      </c>
      <c r="BR247" s="3"/>
      <c r="BS247" s="22">
        <f t="shared" si="203"/>
        <v>-18.545825646280917</v>
      </c>
      <c r="BT247" s="22">
        <f t="shared" si="204"/>
        <v>-25.908299947391868</v>
      </c>
      <c r="BU247" s="22">
        <f t="shared" si="205"/>
        <v>0</v>
      </c>
      <c r="BV247" s="22">
        <f t="shared" si="206"/>
        <v>-12.929545682510557</v>
      </c>
      <c r="BW247" s="3"/>
      <c r="BX247" s="7"/>
      <c r="BY247" t="str">
        <f t="shared" si="167"/>
        <v>42020</v>
      </c>
      <c r="CQ247" s="15">
        <v>39327</v>
      </c>
      <c r="CR247" s="16">
        <v>4464</v>
      </c>
    </row>
    <row r="248" spans="1:96">
      <c r="A248" t="s">
        <v>20</v>
      </c>
      <c r="B248" t="s">
        <v>20</v>
      </c>
      <c r="C248" s="3">
        <v>-140395</v>
      </c>
      <c r="D248">
        <v>0</v>
      </c>
      <c r="E248">
        <v>-140395.35</v>
      </c>
      <c r="F248" t="s">
        <v>10</v>
      </c>
      <c r="G248" s="3">
        <v>31029501</v>
      </c>
      <c r="J248" s="3">
        <f t="shared" si="211"/>
        <v>-140395</v>
      </c>
      <c r="L248" s="3">
        <f t="shared" si="207"/>
        <v>36006753.329999998</v>
      </c>
      <c r="M248" s="4">
        <f t="shared" si="212"/>
        <v>-3.8839855005513794E-3</v>
      </c>
      <c r="N248" s="4">
        <f t="shared" si="213"/>
        <v>-4.6798333333333336E-3</v>
      </c>
      <c r="O248" s="4"/>
      <c r="P248" s="3">
        <f t="shared" si="214"/>
        <v>-5508073.5</v>
      </c>
      <c r="Q248" s="3">
        <f t="shared" si="215"/>
        <v>41514826.830000006</v>
      </c>
      <c r="R248" s="6">
        <f t="shared" si="216"/>
        <v>-0.13267726064606106</v>
      </c>
      <c r="S248" s="6">
        <f t="shared" si="217"/>
        <v>-0.11716640250272096</v>
      </c>
      <c r="T248" s="6"/>
      <c r="U248" s="6"/>
      <c r="V248" s="3">
        <f t="shared" si="208"/>
        <v>207466.78960488961</v>
      </c>
      <c r="W248" s="7">
        <f t="shared" si="168"/>
        <v>127.89999999999964</v>
      </c>
      <c r="X248" s="7">
        <f t="shared" si="171"/>
        <v>9282.2999999999993</v>
      </c>
      <c r="Y248" s="3">
        <f t="shared" si="172"/>
        <v>23773947.341460936</v>
      </c>
      <c r="Z248" s="3">
        <f t="shared" si="169"/>
        <v>59780700.671460934</v>
      </c>
      <c r="AA248" s="2">
        <v>43948</v>
      </c>
      <c r="AB248" s="7">
        <f t="shared" si="174"/>
        <v>120.0225111</v>
      </c>
      <c r="AC248" s="7">
        <f t="shared" si="175"/>
        <v>79.246491138203126</v>
      </c>
      <c r="AD248" s="7">
        <f t="shared" si="176"/>
        <v>99.634501119101557</v>
      </c>
      <c r="AE248" s="7"/>
      <c r="AF248" s="7">
        <f t="shared" si="209"/>
        <v>67071.789604889607</v>
      </c>
      <c r="AG248" s="3">
        <f t="shared" si="177"/>
        <v>32063586.646258559</v>
      </c>
      <c r="AH248" s="7"/>
      <c r="AI248" s="7"/>
      <c r="AJ248" s="7"/>
      <c r="AK248" s="7"/>
      <c r="AL248" s="3">
        <f t="shared" si="178"/>
        <v>43403154.991582334</v>
      </c>
      <c r="AM248" s="3">
        <f t="shared" si="179"/>
        <v>15056833.316258557</v>
      </c>
      <c r="AN248" s="3">
        <f t="shared" si="180"/>
        <v>20339568.345323931</v>
      </c>
      <c r="AO248" s="3">
        <f t="shared" si="181"/>
        <v>6006753.3299999982</v>
      </c>
      <c r="AP248" s="3">
        <f t="shared" si="182"/>
        <v>36006753.329999998</v>
      </c>
      <c r="AQ248" s="7"/>
      <c r="AR248" s="40">
        <f t="shared" si="210"/>
        <v>207466.78960488961</v>
      </c>
      <c r="AS248" s="5">
        <f t="shared" si="170"/>
        <v>-140395</v>
      </c>
      <c r="AT248" s="5">
        <f t="shared" si="183"/>
        <v>5467.625899280576</v>
      </c>
      <c r="AU248" s="5">
        <f t="shared" si="184"/>
        <v>72539.415504170189</v>
      </c>
      <c r="AV248" s="5">
        <f t="shared" si="185"/>
        <v>3403154.9915823136</v>
      </c>
      <c r="AW248" s="3"/>
      <c r="AX248" s="4">
        <f t="shared" si="186"/>
        <v>1.6740915064270986E-3</v>
      </c>
      <c r="AY248" s="4">
        <f t="shared" si="187"/>
        <v>1.3971423577733092E-2</v>
      </c>
      <c r="AZ248" s="4">
        <f t="shared" si="188"/>
        <v>2.6888948642107846E-4</v>
      </c>
      <c r="BA248" s="4">
        <f t="shared" si="189"/>
        <v>-3.8839855005513794E-3</v>
      </c>
      <c r="BB248" s="3"/>
      <c r="BC248" s="2">
        <f t="shared" si="190"/>
        <v>43948</v>
      </c>
      <c r="BD248" s="22">
        <f t="shared" si="191"/>
        <v>108.50788747895584</v>
      </c>
      <c r="BE248" s="22">
        <f t="shared" si="192"/>
        <v>79.246491138202941</v>
      </c>
      <c r="BF248" s="22">
        <f t="shared" si="193"/>
        <v>107.05035971223123</v>
      </c>
      <c r="BG248" s="22">
        <f t="shared" si="194"/>
        <v>120.0225111</v>
      </c>
      <c r="BH248" s="22"/>
      <c r="BI248" s="3">
        <f t="shared" si="195"/>
        <v>53196310.587978743</v>
      </c>
      <c r="BJ248" s="3">
        <f t="shared" si="196"/>
        <v>20041875.832394209</v>
      </c>
      <c r="BK248" s="3">
        <f t="shared" si="197"/>
        <v>20339568.345323931</v>
      </c>
      <c r="BL248" s="3">
        <f t="shared" si="198"/>
        <v>41514826.830000006</v>
      </c>
      <c r="BM248" s="22"/>
      <c r="BN248" s="3">
        <f t="shared" si="199"/>
        <v>-9793155.5963964425</v>
      </c>
      <c r="BO248" s="3">
        <f t="shared" si="200"/>
        <v>-4985042.5161356432</v>
      </c>
      <c r="BP248" s="3">
        <f t="shared" si="201"/>
        <v>0</v>
      </c>
      <c r="BQ248" s="3">
        <f t="shared" si="202"/>
        <v>-5508073.5</v>
      </c>
      <c r="BR248" s="3"/>
      <c r="BS248" s="22">
        <f t="shared" si="203"/>
        <v>-18.409463904832325</v>
      </c>
      <c r="BT248" s="22">
        <f t="shared" si="204"/>
        <v>-24.873133422362535</v>
      </c>
      <c r="BU248" s="22">
        <f t="shared" si="205"/>
        <v>0</v>
      </c>
      <c r="BV248" s="22">
        <f t="shared" si="206"/>
        <v>-13.267726064606105</v>
      </c>
      <c r="BW248" s="3"/>
      <c r="BX248" s="7"/>
      <c r="BY248" t="str">
        <f t="shared" si="167"/>
        <v>42020</v>
      </c>
      <c r="CQ248" s="15">
        <v>39328</v>
      </c>
      <c r="CR248" s="16">
        <v>4474.75</v>
      </c>
    </row>
    <row r="249" spans="1:96">
      <c r="A249" t="s">
        <v>21</v>
      </c>
      <c r="B249" t="s">
        <v>21</v>
      </c>
      <c r="C249" s="3">
        <v>38951</v>
      </c>
      <c r="D249">
        <v>0</v>
      </c>
      <c r="E249">
        <v>38951</v>
      </c>
      <c r="F249" t="s">
        <v>10</v>
      </c>
      <c r="G249" s="3">
        <v>31068452</v>
      </c>
      <c r="J249" s="3">
        <f t="shared" si="211"/>
        <v>38951</v>
      </c>
      <c r="L249" s="3">
        <f t="shared" si="207"/>
        <v>36045704.329999998</v>
      </c>
      <c r="M249" s="4">
        <f t="shared" si="212"/>
        <v>1.0817692904166098E-3</v>
      </c>
      <c r="N249" s="4">
        <f t="shared" si="213"/>
        <v>1.2983666666666668E-3</v>
      </c>
      <c r="O249" s="4"/>
      <c r="P249" s="3">
        <f t="shared" si="214"/>
        <v>-5469122.5</v>
      </c>
      <c r="Q249" s="3">
        <f t="shared" si="215"/>
        <v>41514826.830000006</v>
      </c>
      <c r="R249" s="6">
        <f t="shared" si="216"/>
        <v>-0.13173901754174797</v>
      </c>
      <c r="S249" s="6">
        <f t="shared" si="217"/>
        <v>-0.11608463321230436</v>
      </c>
      <c r="T249" s="6"/>
      <c r="U249" s="6"/>
      <c r="V249" s="3">
        <f t="shared" si="208"/>
        <v>159939.21387836005</v>
      </c>
      <c r="W249" s="7">
        <f t="shared" si="168"/>
        <v>98.600000000000364</v>
      </c>
      <c r="X249" s="7">
        <f t="shared" si="171"/>
        <v>9380.9</v>
      </c>
      <c r="Y249" s="3">
        <f t="shared" si="172"/>
        <v>24026482.942321505</v>
      </c>
      <c r="Z249" s="3">
        <f t="shared" si="169"/>
        <v>60072187.272321507</v>
      </c>
      <c r="AA249" s="2">
        <v>43949</v>
      </c>
      <c r="AB249" s="7">
        <f t="shared" si="174"/>
        <v>120.15234776666665</v>
      </c>
      <c r="AC249" s="7">
        <f t="shared" si="175"/>
        <v>80.088276474405021</v>
      </c>
      <c r="AD249" s="7">
        <f t="shared" si="176"/>
        <v>100.12031212053584</v>
      </c>
      <c r="AE249" s="7"/>
      <c r="AF249" s="7">
        <f t="shared" si="209"/>
        <v>198890.21387836005</v>
      </c>
      <c r="AG249" s="3">
        <f t="shared" si="177"/>
        <v>32262476.860136919</v>
      </c>
      <c r="AH249" s="7"/>
      <c r="AI249" s="7"/>
      <c r="AJ249" s="7"/>
      <c r="AK249" s="7"/>
      <c r="AL249" s="3">
        <f t="shared" si="178"/>
        <v>43607512.831359975</v>
      </c>
      <c r="AM249" s="3">
        <f t="shared" si="179"/>
        <v>15216772.530136917</v>
      </c>
      <c r="AN249" s="3">
        <f t="shared" si="180"/>
        <v>20345035.971223213</v>
      </c>
      <c r="AO249" s="3">
        <f t="shared" si="181"/>
        <v>6045704.3299999982</v>
      </c>
      <c r="AP249" s="3">
        <f t="shared" si="182"/>
        <v>36045704.329999998</v>
      </c>
      <c r="AQ249" s="7"/>
      <c r="AR249" s="40">
        <f t="shared" si="210"/>
        <v>159939.21387836005</v>
      </c>
      <c r="AS249" s="5">
        <f t="shared" si="170"/>
        <v>38951</v>
      </c>
      <c r="AT249" s="5">
        <f t="shared" si="183"/>
        <v>5467.625899280576</v>
      </c>
      <c r="AU249" s="5">
        <f t="shared" si="184"/>
        <v>204357.83977764062</v>
      </c>
      <c r="AV249" s="5">
        <f t="shared" si="185"/>
        <v>3607512.8313599541</v>
      </c>
      <c r="AW249" s="3"/>
      <c r="AX249" s="4">
        <f t="shared" si="186"/>
        <v>4.7083637080593344E-3</v>
      </c>
      <c r="AY249" s="4">
        <f t="shared" si="187"/>
        <v>1.0622367301207731E-2</v>
      </c>
      <c r="AZ249" s="4">
        <f t="shared" si="188"/>
        <v>2.6881720430107277E-4</v>
      </c>
      <c r="BA249" s="4">
        <f t="shared" si="189"/>
        <v>1.0817692904166098E-3</v>
      </c>
      <c r="BB249" s="3"/>
      <c r="BC249" s="2">
        <f t="shared" si="190"/>
        <v>43949</v>
      </c>
      <c r="BD249" s="22">
        <f t="shared" si="191"/>
        <v>109.01878207839995</v>
      </c>
      <c r="BE249" s="22">
        <f t="shared" si="192"/>
        <v>80.088276474404836</v>
      </c>
      <c r="BF249" s="22">
        <f t="shared" si="193"/>
        <v>107.07913669064848</v>
      </c>
      <c r="BG249" s="22">
        <f t="shared" si="194"/>
        <v>120.15234776666665</v>
      </c>
      <c r="BH249" s="22"/>
      <c r="BI249" s="3">
        <f t="shared" si="195"/>
        <v>53196310.587978743</v>
      </c>
      <c r="BJ249" s="3">
        <f t="shared" si="196"/>
        <v>20041875.832394209</v>
      </c>
      <c r="BK249" s="3">
        <f t="shared" si="197"/>
        <v>20345035.971223213</v>
      </c>
      <c r="BL249" s="3">
        <f t="shared" si="198"/>
        <v>41514826.830000006</v>
      </c>
      <c r="BM249" s="22"/>
      <c r="BN249" s="3">
        <f t="shared" si="199"/>
        <v>-9588797.7566188015</v>
      </c>
      <c r="BO249" s="3">
        <f t="shared" si="200"/>
        <v>-4825103.3022572836</v>
      </c>
      <c r="BP249" s="3">
        <f t="shared" si="201"/>
        <v>0</v>
      </c>
      <c r="BQ249" s="3">
        <f t="shared" si="202"/>
        <v>-5469122.5</v>
      </c>
      <c r="BR249" s="3"/>
      <c r="BS249" s="22">
        <f t="shared" si="203"/>
        <v>-18.025305985760731</v>
      </c>
      <c r="BT249" s="22">
        <f t="shared" si="204"/>
        <v>-24.075108251386045</v>
      </c>
      <c r="BU249" s="22">
        <f t="shared" si="205"/>
        <v>0</v>
      </c>
      <c r="BV249" s="22">
        <f t="shared" si="206"/>
        <v>-13.173901754174796</v>
      </c>
      <c r="BW249" s="3"/>
      <c r="BX249" s="7"/>
      <c r="BY249" t="str">
        <f t="shared" si="167"/>
        <v>42020</v>
      </c>
      <c r="CQ249" s="15">
        <v>39329</v>
      </c>
      <c r="CR249" s="16">
        <v>4479.25</v>
      </c>
    </row>
    <row r="250" spans="1:96">
      <c r="A250" t="s">
        <v>22</v>
      </c>
      <c r="B250" t="s">
        <v>22</v>
      </c>
      <c r="C250" s="3">
        <v>171121</v>
      </c>
      <c r="D250">
        <v>0</v>
      </c>
      <c r="E250">
        <v>171121.25</v>
      </c>
      <c r="F250" t="s">
        <v>10</v>
      </c>
      <c r="G250" s="3">
        <v>31239573</v>
      </c>
      <c r="J250" s="3">
        <f t="shared" si="211"/>
        <v>171121</v>
      </c>
      <c r="L250" s="3">
        <f t="shared" si="207"/>
        <v>36216825.329999998</v>
      </c>
      <c r="M250" s="4">
        <f t="shared" si="212"/>
        <v>4.747334063259793E-3</v>
      </c>
      <c r="N250" s="4">
        <f t="shared" si="213"/>
        <v>5.704033333333333E-3</v>
      </c>
      <c r="O250" s="4"/>
      <c r="P250" s="3">
        <f t="shared" si="214"/>
        <v>-5298001.5</v>
      </c>
      <c r="Q250" s="3">
        <f t="shared" si="215"/>
        <v>41514826.830000006</v>
      </c>
      <c r="R250" s="6">
        <f t="shared" si="216"/>
        <v>-0.12761709260392451</v>
      </c>
      <c r="S250" s="6">
        <f t="shared" si="217"/>
        <v>-0.11133729914904457</v>
      </c>
      <c r="T250" s="6"/>
      <c r="U250" s="6"/>
      <c r="V250" s="3">
        <f t="shared" si="208"/>
        <v>279731.41413106699</v>
      </c>
      <c r="W250" s="7">
        <f t="shared" si="168"/>
        <v>172.45000000000073</v>
      </c>
      <c r="X250" s="7">
        <f t="shared" si="171"/>
        <v>9553.35</v>
      </c>
      <c r="Y250" s="3">
        <f t="shared" si="172"/>
        <v>24468164.122528452</v>
      </c>
      <c r="Z250" s="3">
        <f t="shared" si="169"/>
        <v>60684989.452528447</v>
      </c>
      <c r="AA250" s="2">
        <v>43950</v>
      </c>
      <c r="AB250" s="7">
        <f t="shared" si="174"/>
        <v>120.7227511</v>
      </c>
      <c r="AC250" s="7">
        <f t="shared" si="175"/>
        <v>81.560547075094846</v>
      </c>
      <c r="AD250" s="7">
        <f t="shared" si="176"/>
        <v>101.14164908754742</v>
      </c>
      <c r="AE250" s="7"/>
      <c r="AF250" s="7">
        <f t="shared" si="209"/>
        <v>450852.41413106699</v>
      </c>
      <c r="AG250" s="3">
        <f t="shared" si="177"/>
        <v>32713329.274267986</v>
      </c>
      <c r="AH250" s="7"/>
      <c r="AI250" s="7"/>
      <c r="AJ250" s="7"/>
      <c r="AK250" s="7"/>
      <c r="AL250" s="3">
        <f t="shared" si="178"/>
        <v>44063832.87139032</v>
      </c>
      <c r="AM250" s="3">
        <f t="shared" si="179"/>
        <v>15496503.944267984</v>
      </c>
      <c r="AN250" s="3">
        <f t="shared" si="180"/>
        <v>20350503.597122494</v>
      </c>
      <c r="AO250" s="3">
        <f t="shared" si="181"/>
        <v>6216825.3299999982</v>
      </c>
      <c r="AP250" s="3">
        <f t="shared" si="182"/>
        <v>36216825.329999998</v>
      </c>
      <c r="AQ250" s="7"/>
      <c r="AR250" s="40">
        <f t="shared" si="210"/>
        <v>279731.41413106699</v>
      </c>
      <c r="AS250" s="5">
        <f t="shared" si="170"/>
        <v>171121</v>
      </c>
      <c r="AT250" s="5">
        <f t="shared" si="183"/>
        <v>5467.625899280576</v>
      </c>
      <c r="AU250" s="5">
        <f t="shared" si="184"/>
        <v>456320.04003034759</v>
      </c>
      <c r="AV250" s="5">
        <f t="shared" si="185"/>
        <v>4063832.8713903017</v>
      </c>
      <c r="AW250" s="3"/>
      <c r="AX250" s="4">
        <f t="shared" si="186"/>
        <v>1.0464252840904719E-2</v>
      </c>
      <c r="AY250" s="4">
        <f t="shared" si="187"/>
        <v>1.8383097570595676E-2</v>
      </c>
      <c r="AZ250" s="4">
        <f t="shared" si="188"/>
        <v>2.6874496103197813E-4</v>
      </c>
      <c r="BA250" s="4">
        <f t="shared" si="189"/>
        <v>4.747334063259793E-3</v>
      </c>
      <c r="BB250" s="3"/>
      <c r="BC250" s="2">
        <f t="shared" si="190"/>
        <v>43950</v>
      </c>
      <c r="BD250" s="22">
        <f t="shared" si="191"/>
        <v>110.15958217847579</v>
      </c>
      <c r="BE250" s="22">
        <f t="shared" si="192"/>
        <v>81.560547075094661</v>
      </c>
      <c r="BF250" s="22">
        <f t="shared" si="193"/>
        <v>107.10791366906575</v>
      </c>
      <c r="BG250" s="22">
        <f t="shared" si="194"/>
        <v>120.7227511</v>
      </c>
      <c r="BH250" s="22"/>
      <c r="BI250" s="3">
        <f t="shared" si="195"/>
        <v>53196310.587978743</v>
      </c>
      <c r="BJ250" s="3">
        <f t="shared" si="196"/>
        <v>20041875.832394209</v>
      </c>
      <c r="BK250" s="3">
        <f t="shared" si="197"/>
        <v>20350503.597122494</v>
      </c>
      <c r="BL250" s="3">
        <f t="shared" si="198"/>
        <v>41514826.830000006</v>
      </c>
      <c r="BM250" s="22"/>
      <c r="BN250" s="3">
        <f t="shared" si="199"/>
        <v>-9132477.7165884543</v>
      </c>
      <c r="BO250" s="3">
        <f t="shared" si="200"/>
        <v>-4545371.8881262168</v>
      </c>
      <c r="BP250" s="3">
        <f t="shared" si="201"/>
        <v>0</v>
      </c>
      <c r="BQ250" s="3">
        <f t="shared" si="202"/>
        <v>-5298001.5</v>
      </c>
      <c r="BR250" s="3"/>
      <c r="BS250" s="22">
        <f t="shared" si="203"/>
        <v>-17.167502061039933</v>
      </c>
      <c r="BT250" s="22">
        <f t="shared" si="204"/>
        <v>-22.679373558334362</v>
      </c>
      <c r="BU250" s="22">
        <f t="shared" si="205"/>
        <v>0</v>
      </c>
      <c r="BV250" s="22">
        <f t="shared" si="206"/>
        <v>-12.76170926039245</v>
      </c>
      <c r="BW250" s="3"/>
      <c r="BX250" s="7"/>
      <c r="BY250" t="str">
        <f t="shared" si="167"/>
        <v>42020</v>
      </c>
      <c r="CQ250" s="15">
        <v>39330</v>
      </c>
      <c r="CR250" s="16">
        <v>4475.8500000000004</v>
      </c>
    </row>
    <row r="251" spans="1:96">
      <c r="A251" t="s">
        <v>23</v>
      </c>
      <c r="B251" t="s">
        <v>23</v>
      </c>
      <c r="C251" s="3">
        <v>-356934</v>
      </c>
      <c r="D251">
        <v>0</v>
      </c>
      <c r="E251">
        <v>-356934</v>
      </c>
      <c r="F251" t="s">
        <v>10</v>
      </c>
      <c r="G251" s="3">
        <v>30882639</v>
      </c>
      <c r="J251" s="3">
        <f t="shared" si="211"/>
        <v>-356934</v>
      </c>
      <c r="L251" s="3">
        <f t="shared" si="207"/>
        <v>35859891.329999998</v>
      </c>
      <c r="M251" s="4">
        <f t="shared" si="212"/>
        <v>-9.8554745411198637E-3</v>
      </c>
      <c r="N251" s="4">
        <f t="shared" si="213"/>
        <v>-1.18978E-2</v>
      </c>
      <c r="O251" s="4"/>
      <c r="P251" s="3">
        <f t="shared" si="214"/>
        <v>-5654935.5</v>
      </c>
      <c r="Q251" s="3">
        <f t="shared" si="215"/>
        <v>41514826.830000006</v>
      </c>
      <c r="R251" s="6">
        <f t="shared" si="216"/>
        <v>-0.13621484013787463</v>
      </c>
      <c r="S251" s="6">
        <f t="shared" si="217"/>
        <v>-0.12119277369016443</v>
      </c>
      <c r="T251" s="6"/>
      <c r="U251" s="6"/>
      <c r="V251" s="3">
        <f t="shared" si="208"/>
        <v>497255.23341187602</v>
      </c>
      <c r="W251" s="7">
        <f t="shared" si="168"/>
        <v>306.54999999999927</v>
      </c>
      <c r="X251" s="7">
        <f t="shared" si="171"/>
        <v>9859.9</v>
      </c>
      <c r="Y251" s="3">
        <f t="shared" si="172"/>
        <v>25253303.964757733</v>
      </c>
      <c r="Z251" s="3">
        <f t="shared" si="169"/>
        <v>61113195.294757731</v>
      </c>
      <c r="AA251" s="2">
        <v>43951</v>
      </c>
      <c r="AB251" s="7">
        <f t="shared" si="174"/>
        <v>119.53297109999998</v>
      </c>
      <c r="AC251" s="7">
        <f t="shared" si="175"/>
        <v>84.17767988252578</v>
      </c>
      <c r="AD251" s="7">
        <f t="shared" si="176"/>
        <v>101.85532549126289</v>
      </c>
      <c r="AE251" s="7"/>
      <c r="AF251" s="7">
        <f t="shared" si="209"/>
        <v>140321.23341187602</v>
      </c>
      <c r="AG251" s="3">
        <f t="shared" si="177"/>
        <v>32853650.507679861</v>
      </c>
      <c r="AH251" s="7"/>
      <c r="AI251" s="7"/>
      <c r="AJ251" s="7"/>
      <c r="AK251" s="7"/>
      <c r="AL251" s="3">
        <f t="shared" si="178"/>
        <v>44209621.730701476</v>
      </c>
      <c r="AM251" s="3">
        <f t="shared" si="179"/>
        <v>15993759.177679861</v>
      </c>
      <c r="AN251" s="3">
        <f t="shared" si="180"/>
        <v>20355971.223021775</v>
      </c>
      <c r="AO251" s="3">
        <f t="shared" si="181"/>
        <v>5859891.3299999982</v>
      </c>
      <c r="AP251" s="3">
        <f t="shared" si="182"/>
        <v>35859891.329999998</v>
      </c>
      <c r="AQ251" s="7"/>
      <c r="AR251" s="40">
        <f t="shared" si="210"/>
        <v>497255.23341187602</v>
      </c>
      <c r="AS251" s="5">
        <f t="shared" si="170"/>
        <v>-356934</v>
      </c>
      <c r="AT251" s="5">
        <f t="shared" si="183"/>
        <v>5467.625899280576</v>
      </c>
      <c r="AU251" s="5">
        <f t="shared" si="184"/>
        <v>145788.85931115659</v>
      </c>
      <c r="AV251" s="5">
        <f t="shared" si="185"/>
        <v>4209621.7307014586</v>
      </c>
      <c r="AW251" s="3"/>
      <c r="AX251" s="4">
        <f t="shared" si="186"/>
        <v>3.3085832486854337E-3</v>
      </c>
      <c r="AY251" s="4">
        <f t="shared" si="187"/>
        <v>3.2088220362490615E-2</v>
      </c>
      <c r="AZ251" s="4">
        <f t="shared" si="188"/>
        <v>2.6867275658248001E-4</v>
      </c>
      <c r="BA251" s="4">
        <f t="shared" si="189"/>
        <v>-9.8554745411198637E-3</v>
      </c>
      <c r="BB251" s="3"/>
      <c r="BC251" s="2">
        <f t="shared" si="190"/>
        <v>43951</v>
      </c>
      <c r="BD251" s="22">
        <f t="shared" si="191"/>
        <v>110.5240543267537</v>
      </c>
      <c r="BE251" s="22">
        <f t="shared" si="192"/>
        <v>84.177679882525581</v>
      </c>
      <c r="BF251" s="22">
        <f t="shared" si="193"/>
        <v>107.13669064748304</v>
      </c>
      <c r="BG251" s="22">
        <f t="shared" si="194"/>
        <v>119.53297109999998</v>
      </c>
      <c r="BH251" s="22"/>
      <c r="BI251" s="3">
        <f t="shared" si="195"/>
        <v>53196310.587978743</v>
      </c>
      <c r="BJ251" s="3">
        <f t="shared" si="196"/>
        <v>20041875.832394209</v>
      </c>
      <c r="BK251" s="3">
        <f t="shared" si="197"/>
        <v>20355971.223021775</v>
      </c>
      <c r="BL251" s="3">
        <f t="shared" si="198"/>
        <v>41514826.830000006</v>
      </c>
      <c r="BM251" s="22"/>
      <c r="BN251" s="3">
        <f t="shared" si="199"/>
        <v>-8986688.8572772983</v>
      </c>
      <c r="BO251" s="3">
        <f t="shared" si="200"/>
        <v>-4048116.6547143408</v>
      </c>
      <c r="BP251" s="3">
        <f t="shared" si="201"/>
        <v>0</v>
      </c>
      <c r="BQ251" s="3">
        <f t="shared" si="202"/>
        <v>-5654935.5</v>
      </c>
      <c r="BR251" s="3"/>
      <c r="BS251" s="22">
        <f t="shared" si="203"/>
        <v>-16.893443845912319</v>
      </c>
      <c r="BT251" s="22">
        <f t="shared" si="204"/>
        <v>-20.198292258508378</v>
      </c>
      <c r="BU251" s="22">
        <f t="shared" si="205"/>
        <v>0</v>
      </c>
      <c r="BV251" s="22">
        <f t="shared" si="206"/>
        <v>-13.621484013787462</v>
      </c>
      <c r="BW251" s="3"/>
      <c r="BX251" s="7"/>
      <c r="BY251" t="str">
        <f t="shared" si="167"/>
        <v>42020</v>
      </c>
      <c r="CQ251" s="15">
        <v>39331</v>
      </c>
      <c r="CR251" s="16">
        <v>4518.6000000000004</v>
      </c>
    </row>
    <row r="252" spans="1:96">
      <c r="A252" s="2">
        <v>43926</v>
      </c>
      <c r="B252" s="2">
        <v>43926</v>
      </c>
      <c r="C252" s="3">
        <v>1022251</v>
      </c>
      <c r="D252">
        <v>0</v>
      </c>
      <c r="E252">
        <v>1022251</v>
      </c>
      <c r="F252" t="s">
        <v>10</v>
      </c>
      <c r="G252" s="3">
        <v>31904890</v>
      </c>
      <c r="J252" s="3">
        <f t="shared" si="211"/>
        <v>1022251</v>
      </c>
      <c r="L252" s="3">
        <f t="shared" si="207"/>
        <v>36882142.329999998</v>
      </c>
      <c r="M252" s="4">
        <f t="shared" si="212"/>
        <v>2.8506806966946824E-2</v>
      </c>
      <c r="N252" s="4">
        <f t="shared" si="213"/>
        <v>3.4075033333333331E-2</v>
      </c>
      <c r="O252" s="4"/>
      <c r="P252" s="3">
        <f t="shared" si="214"/>
        <v>-4632684.5</v>
      </c>
      <c r="Q252" s="3">
        <f t="shared" si="215"/>
        <v>41514826.830000006</v>
      </c>
      <c r="R252" s="6">
        <f t="shared" si="216"/>
        <v>-0.11159108332477174</v>
      </c>
      <c r="S252" s="6">
        <f t="shared" si="217"/>
        <v>-9.2685966723217605E-2</v>
      </c>
      <c r="T252" s="6"/>
      <c r="U252" s="6"/>
      <c r="V252" s="3">
        <f t="shared" si="208"/>
        <v>-918758.32394221844</v>
      </c>
      <c r="W252" s="7">
        <f t="shared" si="168"/>
        <v>-566.39999999999964</v>
      </c>
      <c r="X252" s="7">
        <f t="shared" si="171"/>
        <v>9293.5</v>
      </c>
      <c r="Y252" s="3">
        <f t="shared" si="172"/>
        <v>23802632.926954228</v>
      </c>
      <c r="Z252" s="3">
        <f t="shared" si="169"/>
        <v>60684775.256954223</v>
      </c>
      <c r="AA252" s="2">
        <v>43955</v>
      </c>
      <c r="AB252" s="7">
        <f t="shared" si="174"/>
        <v>122.94047443333334</v>
      </c>
      <c r="AC252" s="7">
        <f t="shared" si="175"/>
        <v>79.342109756514091</v>
      </c>
      <c r="AD252" s="7">
        <f t="shared" si="176"/>
        <v>101.14129209492371</v>
      </c>
      <c r="AE252" s="7"/>
      <c r="AF252" s="7">
        <f t="shared" si="209"/>
        <v>103492.67605778156</v>
      </c>
      <c r="AG252" s="3">
        <f t="shared" si="177"/>
        <v>32957143.183737643</v>
      </c>
      <c r="AH252" s="7"/>
      <c r="AI252" s="7"/>
      <c r="AJ252" s="7"/>
      <c r="AK252" s="7"/>
      <c r="AL252" s="3">
        <f t="shared" si="178"/>
        <v>44318582.03265854</v>
      </c>
      <c r="AM252" s="3">
        <f t="shared" si="179"/>
        <v>15075000.853737643</v>
      </c>
      <c r="AN252" s="3">
        <f t="shared" si="180"/>
        <v>20361438.848921057</v>
      </c>
      <c r="AO252" s="3">
        <f t="shared" si="181"/>
        <v>6882142.3299999982</v>
      </c>
      <c r="AP252" s="3">
        <f t="shared" si="182"/>
        <v>36882142.329999998</v>
      </c>
      <c r="AQ252" s="7"/>
      <c r="AR252" s="40">
        <f t="shared" si="210"/>
        <v>-918758.32394221844</v>
      </c>
      <c r="AS252" s="5">
        <f t="shared" si="170"/>
        <v>1022251</v>
      </c>
      <c r="AT252" s="5">
        <f t="shared" si="183"/>
        <v>5467.625899280576</v>
      </c>
      <c r="AU252" s="5">
        <f t="shared" si="184"/>
        <v>108960.30195706214</v>
      </c>
      <c r="AV252" s="5">
        <f t="shared" si="185"/>
        <v>4318582.0326585211</v>
      </c>
      <c r="AW252" s="3"/>
      <c r="AX252" s="4">
        <f t="shared" si="186"/>
        <v>2.4646286869583053E-3</v>
      </c>
      <c r="AY252" s="4">
        <f t="shared" si="187"/>
        <v>-5.7444801671416586E-2</v>
      </c>
      <c r="AZ252" s="4">
        <f t="shared" si="188"/>
        <v>2.6860059092129749E-4</v>
      </c>
      <c r="BA252" s="4">
        <f t="shared" si="189"/>
        <v>2.8506806966946824E-2</v>
      </c>
      <c r="BB252" s="3"/>
      <c r="BC252" s="2">
        <f t="shared" si="190"/>
        <v>43955</v>
      </c>
      <c r="BD252" s="22">
        <f t="shared" si="191"/>
        <v>110.79645508164634</v>
      </c>
      <c r="BE252" s="22">
        <f t="shared" si="192"/>
        <v>79.342109756513906</v>
      </c>
      <c r="BF252" s="22">
        <f t="shared" si="193"/>
        <v>107.16546762590029</v>
      </c>
      <c r="BG252" s="22">
        <f t="shared" si="194"/>
        <v>122.94047443333334</v>
      </c>
      <c r="BH252" s="22"/>
      <c r="BI252" s="3">
        <f t="shared" si="195"/>
        <v>53196310.587978743</v>
      </c>
      <c r="BJ252" s="3">
        <f t="shared" si="196"/>
        <v>20041875.832394209</v>
      </c>
      <c r="BK252" s="3">
        <f t="shared" si="197"/>
        <v>20361438.848921057</v>
      </c>
      <c r="BL252" s="3">
        <f t="shared" si="198"/>
        <v>41514826.830000006</v>
      </c>
      <c r="BM252" s="22"/>
      <c r="BN252" s="3">
        <f t="shared" si="199"/>
        <v>-8877728.5553202368</v>
      </c>
      <c r="BO252" s="3">
        <f t="shared" si="200"/>
        <v>-4966874.9786565593</v>
      </c>
      <c r="BP252" s="3">
        <f t="shared" si="201"/>
        <v>0</v>
      </c>
      <c r="BQ252" s="3">
        <f t="shared" si="202"/>
        <v>-4632684.5</v>
      </c>
      <c r="BR252" s="3"/>
      <c r="BS252" s="22">
        <f t="shared" si="203"/>
        <v>-16.688617043540642</v>
      </c>
      <c r="BT252" s="22">
        <f t="shared" si="204"/>
        <v>-24.782485532758709</v>
      </c>
      <c r="BU252" s="22">
        <f t="shared" si="205"/>
        <v>0</v>
      </c>
      <c r="BV252" s="22">
        <f t="shared" si="206"/>
        <v>-11.159108332477174</v>
      </c>
      <c r="BW252" s="3"/>
      <c r="BX252" s="7"/>
      <c r="BY252" t="str">
        <f t="shared" si="167"/>
        <v>52020</v>
      </c>
      <c r="CQ252" s="15">
        <v>39332</v>
      </c>
      <c r="CR252" s="16">
        <v>4509.5</v>
      </c>
    </row>
    <row r="253" spans="1:96">
      <c r="A253" s="2">
        <v>43956</v>
      </c>
      <c r="B253" s="2">
        <v>43956</v>
      </c>
      <c r="C253" s="3">
        <v>-385394</v>
      </c>
      <c r="D253">
        <v>0</v>
      </c>
      <c r="E253">
        <v>-385394</v>
      </c>
      <c r="F253" t="s">
        <v>10</v>
      </c>
      <c r="G253" s="3">
        <v>31519496</v>
      </c>
      <c r="J253" s="3">
        <f t="shared" si="211"/>
        <v>-385394</v>
      </c>
      <c r="L253" s="3">
        <f t="shared" si="207"/>
        <v>36496748.329999998</v>
      </c>
      <c r="M253" s="4">
        <f t="shared" si="212"/>
        <v>-1.0449338776248901E-2</v>
      </c>
      <c r="N253" s="4">
        <f t="shared" si="213"/>
        <v>-1.2846466666666667E-2</v>
      </c>
      <c r="O253" s="4"/>
      <c r="P253" s="3">
        <f t="shared" si="214"/>
        <v>-5018078.5</v>
      </c>
      <c r="Q253" s="3">
        <f t="shared" si="215"/>
        <v>41514826.830000006</v>
      </c>
      <c r="R253" s="6">
        <f t="shared" si="216"/>
        <v>-0.12087436906695148</v>
      </c>
      <c r="S253" s="6">
        <f t="shared" si="217"/>
        <v>-0.10313530549946651</v>
      </c>
      <c r="T253" s="6"/>
      <c r="U253" s="6"/>
      <c r="V253" s="3">
        <f t="shared" si="208"/>
        <v>-142582.72717959166</v>
      </c>
      <c r="W253" s="7">
        <f t="shared" si="168"/>
        <v>-87.899999999999636</v>
      </c>
      <c r="X253" s="7">
        <f t="shared" si="171"/>
        <v>9205.6</v>
      </c>
      <c r="Y253" s="3">
        <f t="shared" si="172"/>
        <v>23577502.305091716</v>
      </c>
      <c r="Z253" s="3">
        <f t="shared" si="169"/>
        <v>60074250.635091715</v>
      </c>
      <c r="AA253" s="2">
        <v>43956</v>
      </c>
      <c r="AB253" s="7">
        <f t="shared" si="174"/>
        <v>121.65582776666666</v>
      </c>
      <c r="AC253" s="7">
        <f t="shared" si="175"/>
        <v>78.591674350305723</v>
      </c>
      <c r="AD253" s="7">
        <f t="shared" si="176"/>
        <v>100.12375105848619</v>
      </c>
      <c r="AE253" s="7"/>
      <c r="AF253" s="7">
        <f t="shared" si="209"/>
        <v>-527976.72717959166</v>
      </c>
      <c r="AG253" s="3">
        <f t="shared" si="177"/>
        <v>32429166.456558052</v>
      </c>
      <c r="AH253" s="7"/>
      <c r="AI253" s="7"/>
      <c r="AJ253" s="7"/>
      <c r="AK253" s="7"/>
      <c r="AL253" s="3">
        <f t="shared" si="178"/>
        <v>43796072.93137823</v>
      </c>
      <c r="AM253" s="3">
        <f t="shared" si="179"/>
        <v>14932418.126558051</v>
      </c>
      <c r="AN253" s="3">
        <f t="shared" si="180"/>
        <v>20366906.474820338</v>
      </c>
      <c r="AO253" s="3">
        <f t="shared" si="181"/>
        <v>6496748.3299999982</v>
      </c>
      <c r="AP253" s="3">
        <f t="shared" si="182"/>
        <v>36496748.329999998</v>
      </c>
      <c r="AQ253" s="7"/>
      <c r="AR253" s="40">
        <f t="shared" si="210"/>
        <v>-142582.72717959166</v>
      </c>
      <c r="AS253" s="5">
        <f t="shared" si="170"/>
        <v>-385394</v>
      </c>
      <c r="AT253" s="5">
        <f t="shared" si="183"/>
        <v>5467.625899280576</v>
      </c>
      <c r="AU253" s="5">
        <f t="shared" si="184"/>
        <v>-522509.10128031106</v>
      </c>
      <c r="AV253" s="5">
        <f t="shared" si="185"/>
        <v>3796072.93137821</v>
      </c>
      <c r="AW253" s="3"/>
      <c r="AX253" s="4">
        <f t="shared" si="186"/>
        <v>-1.1789842484023339E-2</v>
      </c>
      <c r="AY253" s="4">
        <f t="shared" si="187"/>
        <v>-9.4582234895356707E-3</v>
      </c>
      <c r="AZ253" s="4">
        <f t="shared" si="188"/>
        <v>2.6852846401718332E-4</v>
      </c>
      <c r="BA253" s="4">
        <f t="shared" si="189"/>
        <v>-1.0449338776248901E-2</v>
      </c>
      <c r="BB253" s="3"/>
      <c r="BC253" s="2">
        <f t="shared" si="190"/>
        <v>43956</v>
      </c>
      <c r="BD253" s="22">
        <f t="shared" si="191"/>
        <v>109.49018232844558</v>
      </c>
      <c r="BE253" s="22">
        <f t="shared" si="192"/>
        <v>78.591674350305524</v>
      </c>
      <c r="BF253" s="22">
        <f t="shared" si="193"/>
        <v>107.19424460431756</v>
      </c>
      <c r="BG253" s="22">
        <f t="shared" si="194"/>
        <v>121.65582776666666</v>
      </c>
      <c r="BH253" s="22"/>
      <c r="BI253" s="3">
        <f t="shared" si="195"/>
        <v>53196310.587978743</v>
      </c>
      <c r="BJ253" s="3">
        <f t="shared" si="196"/>
        <v>20041875.832394209</v>
      </c>
      <c r="BK253" s="3">
        <f t="shared" si="197"/>
        <v>20366906.474820338</v>
      </c>
      <c r="BL253" s="3">
        <f t="shared" si="198"/>
        <v>41514826.830000006</v>
      </c>
      <c r="BM253" s="22"/>
      <c r="BN253" s="3">
        <f t="shared" si="199"/>
        <v>-9400237.656600548</v>
      </c>
      <c r="BO253" s="3">
        <f t="shared" si="200"/>
        <v>-5109457.7058361508</v>
      </c>
      <c r="BP253" s="3">
        <f t="shared" si="201"/>
        <v>0</v>
      </c>
      <c r="BQ253" s="3">
        <f t="shared" si="202"/>
        <v>-5018078.5</v>
      </c>
      <c r="BR253" s="3"/>
      <c r="BS253" s="22">
        <f t="shared" si="203"/>
        <v>-17.670845125723446</v>
      </c>
      <c r="BT253" s="22">
        <f t="shared" si="204"/>
        <v>-25.493909594917262</v>
      </c>
      <c r="BU253" s="22">
        <f t="shared" si="205"/>
        <v>0</v>
      </c>
      <c r="BV253" s="22">
        <f t="shared" si="206"/>
        <v>-12.087436906695148</v>
      </c>
      <c r="BW253" s="3"/>
      <c r="BX253" s="7"/>
      <c r="BY253" t="str">
        <f t="shared" si="167"/>
        <v>52020</v>
      </c>
      <c r="CQ253" s="15">
        <v>39333</v>
      </c>
      <c r="CR253" s="16">
        <v>4509.5</v>
      </c>
    </row>
    <row r="254" spans="1:96">
      <c r="A254" s="2">
        <v>43987</v>
      </c>
      <c r="B254" s="2">
        <v>43987</v>
      </c>
      <c r="C254" s="3">
        <v>-179805</v>
      </c>
      <c r="D254">
        <v>0</v>
      </c>
      <c r="E254">
        <v>-179804.75</v>
      </c>
      <c r="F254" t="s">
        <v>10</v>
      </c>
      <c r="G254" s="3">
        <v>31339692</v>
      </c>
      <c r="J254" s="3">
        <f t="shared" si="211"/>
        <v>-179805</v>
      </c>
      <c r="L254" s="3">
        <f t="shared" si="207"/>
        <v>36316943.329999998</v>
      </c>
      <c r="M254" s="4">
        <f t="shared" si="212"/>
        <v>-4.9266032791256071E-3</v>
      </c>
      <c r="N254" s="4">
        <f t="shared" si="213"/>
        <v>-5.9934999999999997E-3</v>
      </c>
      <c r="O254" s="4"/>
      <c r="P254" s="3">
        <f t="shared" si="214"/>
        <v>-5197883.5</v>
      </c>
      <c r="Q254" s="3">
        <f t="shared" si="215"/>
        <v>41514826.830000006</v>
      </c>
      <c r="R254" s="6">
        <f t="shared" si="216"/>
        <v>-0.12520547228306961</v>
      </c>
      <c r="S254" s="6">
        <f t="shared" si="217"/>
        <v>-0.10806190877859212</v>
      </c>
      <c r="T254" s="6"/>
      <c r="U254" s="6"/>
      <c r="V254" s="3">
        <f t="shared" si="208"/>
        <v>105923.23190929773</v>
      </c>
      <c r="W254" s="7">
        <f t="shared" si="168"/>
        <v>65.299999999999272</v>
      </c>
      <c r="X254" s="7">
        <f t="shared" si="171"/>
        <v>9270.9</v>
      </c>
      <c r="Y254" s="3">
        <f t="shared" si="172"/>
        <v>23744749.513369557</v>
      </c>
      <c r="Z254" s="3">
        <f t="shared" si="169"/>
        <v>60061692.843369558</v>
      </c>
      <c r="AA254" s="2">
        <v>43957</v>
      </c>
      <c r="AB254" s="7">
        <f t="shared" si="174"/>
        <v>121.05647776666666</v>
      </c>
      <c r="AC254" s="7">
        <f t="shared" si="175"/>
        <v>79.14916504456518</v>
      </c>
      <c r="AD254" s="7">
        <f t="shared" si="176"/>
        <v>100.10282140561593</v>
      </c>
      <c r="AE254" s="7"/>
      <c r="AF254" s="7">
        <f t="shared" si="209"/>
        <v>-73881.768090702273</v>
      </c>
      <c r="AG254" s="3">
        <f t="shared" si="177"/>
        <v>32355284.68846735</v>
      </c>
      <c r="AH254" s="7"/>
      <c r="AI254" s="7"/>
      <c r="AJ254" s="7"/>
      <c r="AK254" s="7"/>
      <c r="AL254" s="3">
        <f t="shared" si="178"/>
        <v>43727658.789186805</v>
      </c>
      <c r="AM254" s="3">
        <f t="shared" si="179"/>
        <v>15038341.358467348</v>
      </c>
      <c r="AN254" s="3">
        <f t="shared" si="180"/>
        <v>20372374.10071962</v>
      </c>
      <c r="AO254" s="3">
        <f t="shared" si="181"/>
        <v>6316943.3299999982</v>
      </c>
      <c r="AP254" s="3">
        <f t="shared" si="182"/>
        <v>36316943.329999998</v>
      </c>
      <c r="AQ254" s="7"/>
      <c r="AR254" s="40">
        <f t="shared" si="210"/>
        <v>105923.23190929773</v>
      </c>
      <c r="AS254" s="5">
        <f t="shared" si="170"/>
        <v>-179805</v>
      </c>
      <c r="AT254" s="5">
        <f t="shared" si="183"/>
        <v>5467.625899280576</v>
      </c>
      <c r="AU254" s="5">
        <f t="shared" si="184"/>
        <v>-68414.142191421692</v>
      </c>
      <c r="AV254" s="5">
        <f t="shared" si="185"/>
        <v>3727658.7891867883</v>
      </c>
      <c r="AW254" s="3"/>
      <c r="AX254" s="4">
        <f t="shared" si="186"/>
        <v>-1.5621067737880568E-3</v>
      </c>
      <c r="AY254" s="4">
        <f t="shared" si="187"/>
        <v>7.0935082992960108E-3</v>
      </c>
      <c r="AZ254" s="4">
        <f t="shared" si="188"/>
        <v>2.6845637583892366E-4</v>
      </c>
      <c r="BA254" s="4">
        <f t="shared" si="189"/>
        <v>-4.9266032791256071E-3</v>
      </c>
      <c r="BB254" s="3"/>
      <c r="BC254" s="2">
        <f t="shared" si="190"/>
        <v>43957</v>
      </c>
      <c r="BD254" s="22">
        <f t="shared" si="191"/>
        <v>109.319146972967</v>
      </c>
      <c r="BE254" s="22">
        <f t="shared" si="192"/>
        <v>79.149165044564981</v>
      </c>
      <c r="BF254" s="22">
        <f t="shared" si="193"/>
        <v>107.22302158273484</v>
      </c>
      <c r="BG254" s="22">
        <f t="shared" si="194"/>
        <v>121.05647776666666</v>
      </c>
      <c r="BH254" s="22"/>
      <c r="BI254" s="3">
        <f t="shared" si="195"/>
        <v>53196310.587978743</v>
      </c>
      <c r="BJ254" s="3">
        <f t="shared" si="196"/>
        <v>20041875.832394209</v>
      </c>
      <c r="BK254" s="3">
        <f t="shared" si="197"/>
        <v>20372374.10071962</v>
      </c>
      <c r="BL254" s="3">
        <f t="shared" si="198"/>
        <v>41514826.830000006</v>
      </c>
      <c r="BM254" s="22"/>
      <c r="BN254" s="3">
        <f t="shared" si="199"/>
        <v>-9468651.7987919692</v>
      </c>
      <c r="BO254" s="3">
        <f t="shared" si="200"/>
        <v>-5003534.4739268534</v>
      </c>
      <c r="BP254" s="3">
        <f t="shared" si="201"/>
        <v>0</v>
      </c>
      <c r="BQ254" s="3">
        <f t="shared" si="202"/>
        <v>-5197883.5</v>
      </c>
      <c r="BR254" s="3"/>
      <c r="BS254" s="22">
        <f t="shared" si="203"/>
        <v>-17.799452056232802</v>
      </c>
      <c r="BT254" s="22">
        <f t="shared" si="204"/>
        <v>-24.965400024280708</v>
      </c>
      <c r="BU254" s="22">
        <f t="shared" si="205"/>
        <v>0</v>
      </c>
      <c r="BV254" s="22">
        <f t="shared" si="206"/>
        <v>-12.520547228306961</v>
      </c>
      <c r="BW254" s="3"/>
      <c r="BX254" s="7"/>
      <c r="BY254" t="str">
        <f t="shared" si="167"/>
        <v>52020</v>
      </c>
      <c r="CQ254" s="15">
        <v>39334</v>
      </c>
      <c r="CR254" s="16">
        <v>4509.5</v>
      </c>
    </row>
    <row r="255" spans="1:96">
      <c r="A255" s="2">
        <v>44017</v>
      </c>
      <c r="B255" s="2">
        <v>44017</v>
      </c>
      <c r="C255" s="3">
        <v>672493</v>
      </c>
      <c r="D255">
        <v>0</v>
      </c>
      <c r="E255">
        <v>672492.5</v>
      </c>
      <c r="F255" t="s">
        <v>10</v>
      </c>
      <c r="G255" s="3">
        <v>32012184</v>
      </c>
      <c r="J255" s="3">
        <f t="shared" si="211"/>
        <v>672493</v>
      </c>
      <c r="L255" s="3">
        <f t="shared" si="207"/>
        <v>36989436.329999998</v>
      </c>
      <c r="M255" s="4">
        <f t="shared" si="212"/>
        <v>1.8517334839809604E-2</v>
      </c>
      <c r="N255" s="4">
        <f t="shared" si="213"/>
        <v>2.2416433333333333E-2</v>
      </c>
      <c r="O255" s="4"/>
      <c r="P255" s="3">
        <f t="shared" si="214"/>
        <v>-4525390.5</v>
      </c>
      <c r="Q255" s="3">
        <f t="shared" si="215"/>
        <v>41514826.830000006</v>
      </c>
      <c r="R255" s="6">
        <f t="shared" si="216"/>
        <v>-0.1090066090973021</v>
      </c>
      <c r="S255" s="6">
        <f t="shared" si="217"/>
        <v>-8.9544573938782512E-2</v>
      </c>
      <c r="T255" s="6"/>
      <c r="U255" s="6"/>
      <c r="V255" s="3">
        <f t="shared" si="208"/>
        <v>-116547.99713144204</v>
      </c>
      <c r="W255" s="7">
        <f t="shared" si="168"/>
        <v>-71.850000000000364</v>
      </c>
      <c r="X255" s="7">
        <f t="shared" si="171"/>
        <v>9199.0499999999993</v>
      </c>
      <c r="Y255" s="3">
        <f t="shared" si="172"/>
        <v>23560726.36000412</v>
      </c>
      <c r="Z255" s="3">
        <f t="shared" si="169"/>
        <v>60550162.690004118</v>
      </c>
      <c r="AA255" s="2">
        <v>43958</v>
      </c>
      <c r="AB255" s="7">
        <f t="shared" si="174"/>
        <v>123.2981211</v>
      </c>
      <c r="AC255" s="7">
        <f t="shared" si="175"/>
        <v>78.535754533347074</v>
      </c>
      <c r="AD255" s="7">
        <f t="shared" si="176"/>
        <v>100.91693781667352</v>
      </c>
      <c r="AE255" s="7"/>
      <c r="AF255" s="7">
        <f t="shared" si="209"/>
        <v>555945.00286855793</v>
      </c>
      <c r="AG255" s="3">
        <f t="shared" si="177"/>
        <v>32911229.691335909</v>
      </c>
      <c r="AH255" s="7"/>
      <c r="AI255" s="7"/>
      <c r="AJ255" s="7"/>
      <c r="AK255" s="7"/>
      <c r="AL255" s="3">
        <f t="shared" si="178"/>
        <v>44289071.417954646</v>
      </c>
      <c r="AM255" s="3">
        <f t="shared" si="179"/>
        <v>14921793.361335905</v>
      </c>
      <c r="AN255" s="3">
        <f t="shared" si="180"/>
        <v>20377841.726618901</v>
      </c>
      <c r="AO255" s="3">
        <f t="shared" si="181"/>
        <v>6989436.3299999982</v>
      </c>
      <c r="AP255" s="3">
        <f t="shared" si="182"/>
        <v>36989436.329999998</v>
      </c>
      <c r="AQ255" s="7"/>
      <c r="AR255" s="40">
        <f t="shared" si="210"/>
        <v>-116547.99713144204</v>
      </c>
      <c r="AS255" s="5">
        <f t="shared" si="170"/>
        <v>672493</v>
      </c>
      <c r="AT255" s="5">
        <f t="shared" si="183"/>
        <v>5467.625899280576</v>
      </c>
      <c r="AU255" s="5">
        <f t="shared" si="184"/>
        <v>561412.62876783847</v>
      </c>
      <c r="AV255" s="5">
        <f t="shared" si="185"/>
        <v>4289071.4179546265</v>
      </c>
      <c r="AW255" s="3"/>
      <c r="AX255" s="4">
        <f t="shared" si="186"/>
        <v>1.2838844893901967E-2</v>
      </c>
      <c r="AY255" s="4">
        <f t="shared" si="187"/>
        <v>-7.7500566288063151E-3</v>
      </c>
      <c r="AZ255" s="4">
        <f t="shared" si="188"/>
        <v>2.683843263553383E-4</v>
      </c>
      <c r="BA255" s="4">
        <f t="shared" si="189"/>
        <v>1.8517334839809604E-2</v>
      </c>
      <c r="BB255" s="3"/>
      <c r="BC255" s="2">
        <f t="shared" si="190"/>
        <v>43958</v>
      </c>
      <c r="BD255" s="22">
        <f t="shared" si="191"/>
        <v>110.72267854488662</v>
      </c>
      <c r="BE255" s="22">
        <f t="shared" si="192"/>
        <v>78.535754533346875</v>
      </c>
      <c r="BF255" s="22">
        <f t="shared" si="193"/>
        <v>107.2517985611521</v>
      </c>
      <c r="BG255" s="22">
        <f t="shared" si="194"/>
        <v>123.2981211</v>
      </c>
      <c r="BH255" s="22"/>
      <c r="BI255" s="3">
        <f t="shared" si="195"/>
        <v>53196310.587978743</v>
      </c>
      <c r="BJ255" s="3">
        <f t="shared" si="196"/>
        <v>20041875.832394209</v>
      </c>
      <c r="BK255" s="3">
        <f t="shared" si="197"/>
        <v>20377841.726618901</v>
      </c>
      <c r="BL255" s="3">
        <f t="shared" si="198"/>
        <v>41514826.830000006</v>
      </c>
      <c r="BM255" s="22"/>
      <c r="BN255" s="3">
        <f t="shared" si="199"/>
        <v>-8907239.1700241305</v>
      </c>
      <c r="BO255" s="3">
        <f t="shared" si="200"/>
        <v>-5120082.4710582951</v>
      </c>
      <c r="BP255" s="3">
        <f t="shared" si="201"/>
        <v>0</v>
      </c>
      <c r="BQ255" s="3">
        <f t="shared" si="202"/>
        <v>-4525390.5</v>
      </c>
      <c r="BR255" s="3"/>
      <c r="BS255" s="22">
        <f t="shared" si="203"/>
        <v>-16.744091970989018</v>
      </c>
      <c r="BT255" s="22">
        <f t="shared" si="204"/>
        <v>-25.546922423212358</v>
      </c>
      <c r="BU255" s="22">
        <f t="shared" si="205"/>
        <v>0</v>
      </c>
      <c r="BV255" s="22">
        <f t="shared" si="206"/>
        <v>-10.90066090973021</v>
      </c>
      <c r="BW255" s="3"/>
      <c r="BX255" s="7"/>
      <c r="BY255" t="str">
        <f t="shared" si="167"/>
        <v>52020</v>
      </c>
      <c r="CQ255" s="15">
        <v>39335</v>
      </c>
      <c r="CR255" s="16">
        <v>4507.8500000000004</v>
      </c>
    </row>
    <row r="256" spans="1:96">
      <c r="A256" s="2">
        <v>44048</v>
      </c>
      <c r="B256" s="2">
        <v>44048</v>
      </c>
      <c r="C256" s="3">
        <v>73753</v>
      </c>
      <c r="D256">
        <v>0</v>
      </c>
      <c r="E256">
        <v>73753.2</v>
      </c>
      <c r="F256" t="s">
        <v>10</v>
      </c>
      <c r="G256" s="3">
        <v>32085937</v>
      </c>
      <c r="J256" s="3">
        <f t="shared" si="211"/>
        <v>73753</v>
      </c>
      <c r="L256" s="3">
        <f t="shared" si="207"/>
        <v>37063189.329999998</v>
      </c>
      <c r="M256" s="4">
        <f t="shared" si="212"/>
        <v>1.993893590105432E-3</v>
      </c>
      <c r="N256" s="4">
        <f t="shared" si="213"/>
        <v>2.4584333333333335E-3</v>
      </c>
      <c r="O256" s="4"/>
      <c r="P256" s="3">
        <f t="shared" si="214"/>
        <v>-4451637.5</v>
      </c>
      <c r="Q256" s="3">
        <f t="shared" si="215"/>
        <v>41514826.830000006</v>
      </c>
      <c r="R256" s="6">
        <f t="shared" si="216"/>
        <v>-0.10723006308635491</v>
      </c>
      <c r="S256" s="6">
        <f t="shared" si="217"/>
        <v>-8.7550680348677079E-2</v>
      </c>
      <c r="T256" s="6"/>
      <c r="U256" s="6"/>
      <c r="V256" s="3">
        <f t="shared" si="208"/>
        <v>85079.226855173125</v>
      </c>
      <c r="W256" s="7">
        <f t="shared" si="168"/>
        <v>52.450000000000728</v>
      </c>
      <c r="X256" s="7">
        <f t="shared" si="171"/>
        <v>9251.5</v>
      </c>
      <c r="Y256" s="3">
        <f t="shared" si="172"/>
        <v>23695061.981354393</v>
      </c>
      <c r="Z256" s="3">
        <f t="shared" si="169"/>
        <v>60758251.311354391</v>
      </c>
      <c r="AA256" s="2">
        <v>43959</v>
      </c>
      <c r="AB256" s="7">
        <f t="shared" si="174"/>
        <v>123.54396443333333</v>
      </c>
      <c r="AC256" s="7">
        <f t="shared" si="175"/>
        <v>78.983539937847979</v>
      </c>
      <c r="AD256" s="7">
        <f t="shared" si="176"/>
        <v>101.26375218559065</v>
      </c>
      <c r="AE256" s="7"/>
      <c r="AF256" s="7">
        <f t="shared" si="209"/>
        <v>158832.22685517312</v>
      </c>
      <c r="AG256" s="3">
        <f t="shared" si="177"/>
        <v>33070061.918191083</v>
      </c>
      <c r="AH256" s="7"/>
      <c r="AI256" s="7"/>
      <c r="AJ256" s="7"/>
      <c r="AK256" s="7"/>
      <c r="AL256" s="3">
        <f t="shared" si="178"/>
        <v>44453371.270709097</v>
      </c>
      <c r="AM256" s="3">
        <f t="shared" si="179"/>
        <v>15006872.588191079</v>
      </c>
      <c r="AN256" s="3">
        <f t="shared" si="180"/>
        <v>20383309.352518182</v>
      </c>
      <c r="AO256" s="3">
        <f t="shared" si="181"/>
        <v>7063189.3299999982</v>
      </c>
      <c r="AP256" s="3">
        <f t="shared" si="182"/>
        <v>37063189.329999998</v>
      </c>
      <c r="AQ256" s="7"/>
      <c r="AR256" s="40">
        <f t="shared" si="210"/>
        <v>85079.226855173125</v>
      </c>
      <c r="AS256" s="5">
        <f t="shared" si="170"/>
        <v>73753</v>
      </c>
      <c r="AT256" s="5">
        <f t="shared" si="183"/>
        <v>5467.625899280576</v>
      </c>
      <c r="AU256" s="5">
        <f t="shared" si="184"/>
        <v>164299.85275445369</v>
      </c>
      <c r="AV256" s="5">
        <f t="shared" si="185"/>
        <v>4453371.2707090806</v>
      </c>
      <c r="AW256" s="3"/>
      <c r="AX256" s="4">
        <f t="shared" si="186"/>
        <v>3.7097154556247269E-3</v>
      </c>
      <c r="AY256" s="4">
        <f t="shared" si="187"/>
        <v>5.7016757165142939E-3</v>
      </c>
      <c r="AZ256" s="4">
        <f t="shared" si="188"/>
        <v>2.6831231553528051E-4</v>
      </c>
      <c r="BA256" s="4">
        <f t="shared" si="189"/>
        <v>1.993893590105432E-3</v>
      </c>
      <c r="BB256" s="3"/>
      <c r="BC256" s="2">
        <f t="shared" si="190"/>
        <v>43959</v>
      </c>
      <c r="BD256" s="22">
        <f t="shared" si="191"/>
        <v>111.13342817677274</v>
      </c>
      <c r="BE256" s="22">
        <f t="shared" si="192"/>
        <v>78.98353993784778</v>
      </c>
      <c r="BF256" s="22">
        <f t="shared" si="193"/>
        <v>107.28057553956938</v>
      </c>
      <c r="BG256" s="22">
        <f t="shared" si="194"/>
        <v>123.54396443333333</v>
      </c>
      <c r="BH256" s="22"/>
      <c r="BI256" s="3">
        <f t="shared" si="195"/>
        <v>53196310.587978743</v>
      </c>
      <c r="BJ256" s="3">
        <f t="shared" si="196"/>
        <v>20041875.832394209</v>
      </c>
      <c r="BK256" s="3">
        <f t="shared" si="197"/>
        <v>20383309.352518182</v>
      </c>
      <c r="BL256" s="3">
        <f t="shared" si="198"/>
        <v>41514826.830000006</v>
      </c>
      <c r="BM256" s="22"/>
      <c r="BN256" s="3">
        <f t="shared" si="199"/>
        <v>-8742939.3172696773</v>
      </c>
      <c r="BO256" s="3">
        <f t="shared" si="200"/>
        <v>-5035003.2442031223</v>
      </c>
      <c r="BP256" s="3">
        <f t="shared" si="201"/>
        <v>0</v>
      </c>
      <c r="BQ256" s="3">
        <f t="shared" si="202"/>
        <v>-4451637.5</v>
      </c>
      <c r="BR256" s="3"/>
      <c r="BS256" s="22">
        <f t="shared" si="203"/>
        <v>-16.435236242201729</v>
      </c>
      <c r="BT256" s="22">
        <f t="shared" si="204"/>
        <v>-25.122415118773038</v>
      </c>
      <c r="BU256" s="22">
        <f t="shared" si="205"/>
        <v>0</v>
      </c>
      <c r="BV256" s="22">
        <f t="shared" si="206"/>
        <v>-10.72300630863549</v>
      </c>
      <c r="BW256" s="3"/>
      <c r="BX256" s="7"/>
      <c r="BY256" t="str">
        <f t="shared" si="167"/>
        <v>52020</v>
      </c>
      <c r="CQ256" s="15">
        <v>39336</v>
      </c>
      <c r="CR256" s="16">
        <v>4497.05</v>
      </c>
    </row>
    <row r="257" spans="1:96">
      <c r="A257" s="2">
        <v>44140</v>
      </c>
      <c r="B257" s="2">
        <v>44140</v>
      </c>
      <c r="C257" s="3">
        <v>189417</v>
      </c>
      <c r="D257">
        <v>0</v>
      </c>
      <c r="E257">
        <v>189416.6</v>
      </c>
      <c r="F257" t="s">
        <v>10</v>
      </c>
      <c r="G257" s="3">
        <v>32275354</v>
      </c>
      <c r="J257" s="3">
        <f t="shared" si="211"/>
        <v>189417</v>
      </c>
      <c r="L257" s="3">
        <f t="shared" si="207"/>
        <v>37252606.329999998</v>
      </c>
      <c r="M257" s="4">
        <f t="shared" si="212"/>
        <v>5.1106503089490066E-3</v>
      </c>
      <c r="N257" s="4">
        <f t="shared" si="213"/>
        <v>6.3138999999999999E-3</v>
      </c>
      <c r="O257" s="4"/>
      <c r="P257" s="3">
        <f t="shared" si="214"/>
        <v>-4262220.5</v>
      </c>
      <c r="Q257" s="3">
        <f t="shared" si="215"/>
        <v>41514826.830000006</v>
      </c>
      <c r="R257" s="6">
        <f t="shared" si="216"/>
        <v>-0.10266742813244681</v>
      </c>
      <c r="S257" s="6">
        <f t="shared" si="217"/>
        <v>-8.2440030039728079E-2</v>
      </c>
      <c r="T257" s="6"/>
      <c r="U257" s="6"/>
      <c r="V257" s="3">
        <f t="shared" si="208"/>
        <v>-19951.849195777941</v>
      </c>
      <c r="W257" s="7">
        <f t="shared" si="168"/>
        <v>-12.299999999999272</v>
      </c>
      <c r="X257" s="7">
        <f t="shared" si="171"/>
        <v>9239.2000000000007</v>
      </c>
      <c r="Y257" s="3">
        <f t="shared" si="172"/>
        <v>23663559.061571587</v>
      </c>
      <c r="Z257" s="3">
        <f t="shared" si="169"/>
        <v>60916165.391571581</v>
      </c>
      <c r="AA257" s="2">
        <v>43962</v>
      </c>
      <c r="AB257" s="7">
        <f t="shared" si="174"/>
        <v>124.17535443333333</v>
      </c>
      <c r="AC257" s="7">
        <f t="shared" si="175"/>
        <v>78.878530205238633</v>
      </c>
      <c r="AD257" s="7">
        <f t="shared" si="176"/>
        <v>101.52694231928596</v>
      </c>
      <c r="AE257" s="7"/>
      <c r="AF257" s="7">
        <f t="shared" si="209"/>
        <v>169465.15080422207</v>
      </c>
      <c r="AG257" s="3">
        <f t="shared" si="177"/>
        <v>33239527.068995304</v>
      </c>
      <c r="AH257" s="7"/>
      <c r="AI257" s="7"/>
      <c r="AJ257" s="7"/>
      <c r="AK257" s="7"/>
      <c r="AL257" s="3">
        <f t="shared" si="178"/>
        <v>44628304.047412597</v>
      </c>
      <c r="AM257" s="3">
        <f t="shared" si="179"/>
        <v>14986920.738995301</v>
      </c>
      <c r="AN257" s="3">
        <f t="shared" si="180"/>
        <v>20388776.978417464</v>
      </c>
      <c r="AO257" s="3">
        <f t="shared" si="181"/>
        <v>7252606.3299999982</v>
      </c>
      <c r="AP257" s="3">
        <f t="shared" si="182"/>
        <v>37252606.329999998</v>
      </c>
      <c r="AQ257" s="7"/>
      <c r="AR257" s="40">
        <f t="shared" si="210"/>
        <v>-19951.849195777941</v>
      </c>
      <c r="AS257" s="5">
        <f t="shared" si="170"/>
        <v>189417</v>
      </c>
      <c r="AT257" s="5">
        <f t="shared" si="183"/>
        <v>5467.625899280576</v>
      </c>
      <c r="AU257" s="5">
        <f t="shared" si="184"/>
        <v>174932.77670350263</v>
      </c>
      <c r="AV257" s="5">
        <f t="shared" si="185"/>
        <v>4628304.0474125836</v>
      </c>
      <c r="AW257" s="3"/>
      <c r="AX257" s="4">
        <f t="shared" si="186"/>
        <v>3.9351970773647063E-3</v>
      </c>
      <c r="AY257" s="4">
        <f t="shared" si="187"/>
        <v>-1.3295141328432459E-3</v>
      </c>
      <c r="AZ257" s="4">
        <f t="shared" si="188"/>
        <v>2.6824034334763694E-4</v>
      </c>
      <c r="BA257" s="4">
        <f t="shared" si="189"/>
        <v>5.1106503089490066E-3</v>
      </c>
      <c r="BB257" s="3"/>
      <c r="BC257" s="2">
        <f t="shared" si="190"/>
        <v>43962</v>
      </c>
      <c r="BD257" s="22">
        <f t="shared" si="191"/>
        <v>111.57076011853148</v>
      </c>
      <c r="BE257" s="22">
        <f t="shared" si="192"/>
        <v>78.878530205238434</v>
      </c>
      <c r="BF257" s="22">
        <f t="shared" si="193"/>
        <v>107.30935251798665</v>
      </c>
      <c r="BG257" s="22">
        <f t="shared" si="194"/>
        <v>124.17535443333333</v>
      </c>
      <c r="BH257" s="22"/>
      <c r="BI257" s="3">
        <f t="shared" si="195"/>
        <v>53196310.587978743</v>
      </c>
      <c r="BJ257" s="3">
        <f t="shared" si="196"/>
        <v>20041875.832394209</v>
      </c>
      <c r="BK257" s="3">
        <f t="shared" si="197"/>
        <v>20388776.978417464</v>
      </c>
      <c r="BL257" s="3">
        <f t="shared" si="198"/>
        <v>41514826.830000006</v>
      </c>
      <c r="BM257" s="22"/>
      <c r="BN257" s="3">
        <f t="shared" si="199"/>
        <v>-8568006.5405661743</v>
      </c>
      <c r="BO257" s="3">
        <f t="shared" si="200"/>
        <v>-5054955.0933989007</v>
      </c>
      <c r="BP257" s="3">
        <f t="shared" si="201"/>
        <v>0</v>
      </c>
      <c r="BQ257" s="3">
        <f t="shared" si="202"/>
        <v>-4262220.5</v>
      </c>
      <c r="BR257" s="3"/>
      <c r="BS257" s="22">
        <f t="shared" si="203"/>
        <v>-16.106392428091368</v>
      </c>
      <c r="BT257" s="22">
        <f t="shared" si="204"/>
        <v>-25.221965926105799</v>
      </c>
      <c r="BU257" s="22">
        <f t="shared" si="205"/>
        <v>0</v>
      </c>
      <c r="BV257" s="22">
        <f t="shared" si="206"/>
        <v>-10.266742813244681</v>
      </c>
      <c r="BW257" s="3"/>
      <c r="BX257" s="7"/>
      <c r="BY257" t="str">
        <f t="shared" si="167"/>
        <v>52020</v>
      </c>
      <c r="CQ257" s="15">
        <v>39337</v>
      </c>
      <c r="CR257" s="16">
        <v>4496.8500000000004</v>
      </c>
    </row>
    <row r="258" spans="1:96">
      <c r="A258" s="2">
        <v>44170</v>
      </c>
      <c r="B258" s="2">
        <v>44170</v>
      </c>
      <c r="C258" s="3">
        <v>270658</v>
      </c>
      <c r="D258">
        <v>0</v>
      </c>
      <c r="E258">
        <v>270658.15000000002</v>
      </c>
      <c r="F258" t="s">
        <v>10</v>
      </c>
      <c r="G258" s="3">
        <v>32546012</v>
      </c>
      <c r="J258" s="3">
        <f t="shared" si="211"/>
        <v>270658</v>
      </c>
      <c r="L258" s="3">
        <f t="shared" si="207"/>
        <v>37523264.329999998</v>
      </c>
      <c r="M258" s="4">
        <f t="shared" si="212"/>
        <v>7.2654782219099571E-3</v>
      </c>
      <c r="N258" s="4">
        <f t="shared" si="213"/>
        <v>9.0219333333333325E-3</v>
      </c>
      <c r="O258" s="4"/>
      <c r="P258" s="3">
        <f t="shared" si="214"/>
        <v>-3991562.5</v>
      </c>
      <c r="Q258" s="3">
        <f t="shared" si="215"/>
        <v>41514826.830000006</v>
      </c>
      <c r="R258" s="6">
        <f t="shared" si="216"/>
        <v>-9.6147877873732648E-2</v>
      </c>
      <c r="S258" s="6">
        <f t="shared" si="217"/>
        <v>-7.5174551817818125E-2</v>
      </c>
      <c r="T258" s="6"/>
      <c r="U258" s="6"/>
      <c r="V258" s="3">
        <f t="shared" si="208"/>
        <v>-69182.631560976297</v>
      </c>
      <c r="W258" s="7">
        <f t="shared" si="168"/>
        <v>-42.650000000001455</v>
      </c>
      <c r="X258" s="7">
        <f t="shared" si="171"/>
        <v>9196.5499999999993</v>
      </c>
      <c r="Y258" s="3">
        <f t="shared" si="172"/>
        <v>23554323.32752794</v>
      </c>
      <c r="Z258" s="3">
        <f t="shared" si="169"/>
        <v>61077587.657527938</v>
      </c>
      <c r="AA258" s="2">
        <v>43963</v>
      </c>
      <c r="AB258" s="7">
        <f t="shared" si="174"/>
        <v>125.07754776666667</v>
      </c>
      <c r="AC258" s="7">
        <f t="shared" si="175"/>
        <v>78.514411091759811</v>
      </c>
      <c r="AD258" s="7">
        <f t="shared" si="176"/>
        <v>101.79597942921323</v>
      </c>
      <c r="AE258" s="7"/>
      <c r="AF258" s="7">
        <f t="shared" si="209"/>
        <v>201475.3684390237</v>
      </c>
      <c r="AG258" s="3">
        <f t="shared" si="177"/>
        <v>33441002.437434327</v>
      </c>
      <c r="AH258" s="7"/>
      <c r="AI258" s="7"/>
      <c r="AJ258" s="7"/>
      <c r="AK258" s="7"/>
      <c r="AL258" s="3">
        <f t="shared" si="178"/>
        <v>44835247.0417509</v>
      </c>
      <c r="AM258" s="3">
        <f t="shared" si="179"/>
        <v>14917738.107434325</v>
      </c>
      <c r="AN258" s="3">
        <f t="shared" si="180"/>
        <v>20394244.604316745</v>
      </c>
      <c r="AO258" s="3">
        <f t="shared" si="181"/>
        <v>7523264.3299999982</v>
      </c>
      <c r="AP258" s="3">
        <f t="shared" si="182"/>
        <v>37523264.329999998</v>
      </c>
      <c r="AQ258" s="7"/>
      <c r="AR258" s="40">
        <f t="shared" si="210"/>
        <v>-69182.631560976297</v>
      </c>
      <c r="AS258" s="5">
        <f t="shared" si="170"/>
        <v>270658</v>
      </c>
      <c r="AT258" s="5">
        <f t="shared" si="183"/>
        <v>5467.625899280576</v>
      </c>
      <c r="AU258" s="5">
        <f t="shared" si="184"/>
        <v>206942.99433830427</v>
      </c>
      <c r="AV258" s="5">
        <f t="shared" si="185"/>
        <v>4835247.0417508874</v>
      </c>
      <c r="AW258" s="3"/>
      <c r="AX258" s="4">
        <f t="shared" si="186"/>
        <v>4.637034697048994E-3</v>
      </c>
      <c r="AY258" s="4">
        <f t="shared" si="187"/>
        <v>-4.6162005368431801E-3</v>
      </c>
      <c r="AZ258" s="4">
        <f t="shared" si="188"/>
        <v>2.6816840976132757E-4</v>
      </c>
      <c r="BA258" s="4">
        <f t="shared" si="189"/>
        <v>7.2654782219099571E-3</v>
      </c>
      <c r="BB258" s="3"/>
      <c r="BC258" s="2">
        <f t="shared" si="190"/>
        <v>43963</v>
      </c>
      <c r="BD258" s="22">
        <f t="shared" si="191"/>
        <v>112.08811760437725</v>
      </c>
      <c r="BE258" s="22">
        <f t="shared" si="192"/>
        <v>78.514411091759612</v>
      </c>
      <c r="BF258" s="22">
        <f t="shared" si="193"/>
        <v>107.33812949640391</v>
      </c>
      <c r="BG258" s="22">
        <f t="shared" si="194"/>
        <v>125.07754776666667</v>
      </c>
      <c r="BH258" s="22"/>
      <c r="BI258" s="3">
        <f t="shared" si="195"/>
        <v>53196310.587978743</v>
      </c>
      <c r="BJ258" s="3">
        <f t="shared" si="196"/>
        <v>20041875.832394209</v>
      </c>
      <c r="BK258" s="3">
        <f t="shared" si="197"/>
        <v>20394244.604316745</v>
      </c>
      <c r="BL258" s="3">
        <f t="shared" si="198"/>
        <v>41514826.830000006</v>
      </c>
      <c r="BM258" s="22"/>
      <c r="BN258" s="3">
        <f t="shared" si="199"/>
        <v>-8361063.5462278705</v>
      </c>
      <c r="BO258" s="3">
        <f t="shared" si="200"/>
        <v>-5124137.7249598773</v>
      </c>
      <c r="BP258" s="3">
        <f t="shared" si="201"/>
        <v>0</v>
      </c>
      <c r="BQ258" s="3">
        <f t="shared" si="202"/>
        <v>-3991562.5</v>
      </c>
      <c r="BR258" s="3"/>
      <c r="BS258" s="22">
        <f t="shared" si="203"/>
        <v>-15.717374858919813</v>
      </c>
      <c r="BT258" s="22">
        <f t="shared" si="204"/>
        <v>-25.567156327141788</v>
      </c>
      <c r="BU258" s="22">
        <f t="shared" si="205"/>
        <v>0</v>
      </c>
      <c r="BV258" s="22">
        <f t="shared" si="206"/>
        <v>-9.614787787373265</v>
      </c>
      <c r="BW258" s="3"/>
      <c r="BX258" s="7"/>
      <c r="BY258" t="str">
        <f t="shared" si="167"/>
        <v>52020</v>
      </c>
      <c r="CQ258" s="15">
        <v>39338</v>
      </c>
      <c r="CR258" s="16">
        <v>4528.95</v>
      </c>
    </row>
    <row r="259" spans="1:96">
      <c r="A259" t="s">
        <v>24</v>
      </c>
      <c r="B259" t="s">
        <v>24</v>
      </c>
      <c r="C259" s="3">
        <v>325895</v>
      </c>
      <c r="D259">
        <v>0</v>
      </c>
      <c r="E259">
        <v>325894.5</v>
      </c>
      <c r="F259" t="s">
        <v>10</v>
      </c>
      <c r="G259" s="3">
        <v>32871907</v>
      </c>
      <c r="J259" s="3">
        <f t="shared" si="211"/>
        <v>325895</v>
      </c>
      <c r="L259" s="3">
        <f t="shared" si="207"/>
        <v>37849159.329999998</v>
      </c>
      <c r="M259" s="4">
        <f t="shared" si="212"/>
        <v>8.6851452244107036E-3</v>
      </c>
      <c r="N259" s="4">
        <f t="shared" si="213"/>
        <v>1.0863166666666667E-2</v>
      </c>
      <c r="O259" s="4"/>
      <c r="P259" s="3">
        <f t="shared" si="214"/>
        <v>-3665667.5</v>
      </c>
      <c r="Q259" s="3">
        <f t="shared" si="215"/>
        <v>41514826.830000006</v>
      </c>
      <c r="R259" s="6">
        <f t="shared" si="216"/>
        <v>-8.8297790931674211E-2</v>
      </c>
      <c r="S259" s="6">
        <f t="shared" si="217"/>
        <v>-6.6489406593407421E-2</v>
      </c>
      <c r="T259" s="6"/>
      <c r="U259" s="6"/>
      <c r="V259" s="3">
        <f t="shared" si="208"/>
        <v>303332.99183826795</v>
      </c>
      <c r="W259" s="7">
        <f t="shared" si="168"/>
        <v>187</v>
      </c>
      <c r="X259" s="7">
        <f t="shared" si="171"/>
        <v>9383.5499999999993</v>
      </c>
      <c r="Y259" s="3">
        <f t="shared" si="172"/>
        <v>24033270.156746261</v>
      </c>
      <c r="Z259" s="3">
        <f t="shared" si="169"/>
        <v>61882429.486746259</v>
      </c>
      <c r="AA259" s="2">
        <v>43964</v>
      </c>
      <c r="AB259" s="7">
        <f t="shared" si="174"/>
        <v>126.16386443333332</v>
      </c>
      <c r="AC259" s="7">
        <f t="shared" si="175"/>
        <v>80.11090052248754</v>
      </c>
      <c r="AD259" s="7">
        <f t="shared" si="176"/>
        <v>103.13738247791042</v>
      </c>
      <c r="AE259" s="7"/>
      <c r="AF259" s="7">
        <f t="shared" si="209"/>
        <v>629227.991838268</v>
      </c>
      <c r="AG259" s="3">
        <f t="shared" si="177"/>
        <v>34070230.429272592</v>
      </c>
      <c r="AH259" s="7"/>
      <c r="AI259" s="7"/>
      <c r="AJ259" s="7"/>
      <c r="AK259" s="7"/>
      <c r="AL259" s="3">
        <f t="shared" si="178"/>
        <v>45469942.659488447</v>
      </c>
      <c r="AM259" s="3">
        <f t="shared" si="179"/>
        <v>15221071.099272592</v>
      </c>
      <c r="AN259" s="3">
        <f t="shared" si="180"/>
        <v>20399712.230216026</v>
      </c>
      <c r="AO259" s="3">
        <f t="shared" si="181"/>
        <v>7849159.3299999982</v>
      </c>
      <c r="AP259" s="3">
        <f t="shared" si="182"/>
        <v>37849159.329999998</v>
      </c>
      <c r="AQ259" s="7"/>
      <c r="AR259" s="40">
        <f t="shared" si="210"/>
        <v>303332.99183826795</v>
      </c>
      <c r="AS259" s="5">
        <f t="shared" si="170"/>
        <v>325895</v>
      </c>
      <c r="AT259" s="5">
        <f t="shared" si="183"/>
        <v>5467.625899280576</v>
      </c>
      <c r="AU259" s="5">
        <f t="shared" si="184"/>
        <v>634695.61773754854</v>
      </c>
      <c r="AV259" s="5">
        <f t="shared" si="185"/>
        <v>5469942.6594884358</v>
      </c>
      <c r="AW259" s="3"/>
      <c r="AX259" s="4">
        <f t="shared" si="186"/>
        <v>1.415617532220834E-2</v>
      </c>
      <c r="AY259" s="4">
        <f t="shared" si="187"/>
        <v>2.0333712098558731E-2</v>
      </c>
      <c r="AZ259" s="4">
        <f t="shared" si="188"/>
        <v>2.6809651474530574E-4</v>
      </c>
      <c r="BA259" s="4">
        <f t="shared" si="189"/>
        <v>8.6851452244107036E-3</v>
      </c>
      <c r="BB259" s="3"/>
      <c r="BC259" s="2">
        <f t="shared" si="190"/>
        <v>43964</v>
      </c>
      <c r="BD259" s="22">
        <f t="shared" si="191"/>
        <v>113.67485664872112</v>
      </c>
      <c r="BE259" s="22">
        <f t="shared" si="192"/>
        <v>80.110900522487327</v>
      </c>
      <c r="BF259" s="22">
        <f t="shared" si="193"/>
        <v>107.36690647482119</v>
      </c>
      <c r="BG259" s="22">
        <f t="shared" si="194"/>
        <v>126.16386443333332</v>
      </c>
      <c r="BH259" s="22"/>
      <c r="BI259" s="3">
        <f t="shared" si="195"/>
        <v>53196310.587978743</v>
      </c>
      <c r="BJ259" s="3">
        <f t="shared" si="196"/>
        <v>20041875.832394209</v>
      </c>
      <c r="BK259" s="3">
        <f t="shared" si="197"/>
        <v>20399712.230216026</v>
      </c>
      <c r="BL259" s="3">
        <f t="shared" si="198"/>
        <v>41514826.830000006</v>
      </c>
      <c r="BM259" s="22"/>
      <c r="BN259" s="3">
        <f t="shared" si="199"/>
        <v>-7726367.9284903221</v>
      </c>
      <c r="BO259" s="3">
        <f t="shared" si="200"/>
        <v>-4820804.7331216093</v>
      </c>
      <c r="BP259" s="3">
        <f t="shared" si="201"/>
        <v>0</v>
      </c>
      <c r="BQ259" s="3">
        <f t="shared" si="202"/>
        <v>-3665667.5</v>
      </c>
      <c r="BR259" s="3"/>
      <c r="BS259" s="22">
        <f t="shared" si="203"/>
        <v>-14.524255240806719</v>
      </c>
      <c r="BT259" s="22">
        <f t="shared" si="204"/>
        <v>-24.053660313220863</v>
      </c>
      <c r="BU259" s="22">
        <f t="shared" si="205"/>
        <v>0</v>
      </c>
      <c r="BV259" s="22">
        <f t="shared" si="206"/>
        <v>-8.8297790931674207</v>
      </c>
      <c r="BW259" s="3"/>
      <c r="BX259" s="7"/>
      <c r="BY259" t="str">
        <f t="shared" ref="BY259:BY299" si="218">+MONTH(BC259)&amp;YEAR(BC259)</f>
        <v>52020</v>
      </c>
      <c r="CQ259" s="15">
        <v>39339</v>
      </c>
      <c r="CR259" s="16">
        <v>4518</v>
      </c>
    </row>
    <row r="260" spans="1:96">
      <c r="A260" t="s">
        <v>25</v>
      </c>
      <c r="B260" t="s">
        <v>25</v>
      </c>
      <c r="C260" s="3">
        <v>485703</v>
      </c>
      <c r="D260">
        <v>0</v>
      </c>
      <c r="E260">
        <v>485702.5</v>
      </c>
      <c r="F260" t="s">
        <v>10</v>
      </c>
      <c r="G260" s="3">
        <v>33357609</v>
      </c>
      <c r="J260" s="3">
        <f t="shared" si="211"/>
        <v>485703</v>
      </c>
      <c r="L260" s="3">
        <f t="shared" si="207"/>
        <v>38334862.329999998</v>
      </c>
      <c r="M260" s="4">
        <f t="shared" si="212"/>
        <v>1.2832596776198992E-2</v>
      </c>
      <c r="N260" s="4">
        <f t="shared" si="213"/>
        <v>1.6190099999999999E-2</v>
      </c>
      <c r="O260" s="4"/>
      <c r="P260" s="3">
        <f t="shared" si="214"/>
        <v>-3179964.5</v>
      </c>
      <c r="Q260" s="3">
        <f t="shared" si="215"/>
        <v>41514826.830000006</v>
      </c>
      <c r="R260" s="6">
        <f t="shared" si="216"/>
        <v>-7.6598284102730521E-2</v>
      </c>
      <c r="S260" s="6">
        <f t="shared" si="217"/>
        <v>-5.3656809817208426E-2</v>
      </c>
      <c r="T260" s="6"/>
      <c r="U260" s="6"/>
      <c r="V260" s="3">
        <f t="shared" si="208"/>
        <v>-390602.05580029247</v>
      </c>
      <c r="W260" s="7">
        <f t="shared" ref="W260:W323" si="219">+X260-X259</f>
        <v>-240.79999999999927</v>
      </c>
      <c r="X260" s="7">
        <f t="shared" si="171"/>
        <v>9142.75</v>
      </c>
      <c r="Y260" s="3">
        <f t="shared" si="172"/>
        <v>23416530.068640538</v>
      </c>
      <c r="Z260" s="3">
        <f t="shared" ref="Z260:Z323" si="220">+Y260+L260</f>
        <v>61751392.398640536</v>
      </c>
      <c r="AA260" s="2">
        <v>43965</v>
      </c>
      <c r="AB260" s="7">
        <f t="shared" si="174"/>
        <v>127.78287443333333</v>
      </c>
      <c r="AC260" s="7">
        <f t="shared" si="175"/>
        <v>78.055100228801791</v>
      </c>
      <c r="AD260" s="7">
        <f t="shared" si="176"/>
        <v>102.91898733106757</v>
      </c>
      <c r="AE260" s="7"/>
      <c r="AF260" s="7">
        <f t="shared" si="209"/>
        <v>95100.944199707534</v>
      </c>
      <c r="AG260" s="3">
        <f t="shared" si="177"/>
        <v>34165331.373472303</v>
      </c>
      <c r="AH260" s="7"/>
      <c r="AI260" s="7"/>
      <c r="AJ260" s="7"/>
      <c r="AK260" s="7"/>
      <c r="AL260" s="3">
        <f t="shared" si="178"/>
        <v>45570511.229587436</v>
      </c>
      <c r="AM260" s="3">
        <f t="shared" si="179"/>
        <v>14830469.043472299</v>
      </c>
      <c r="AN260" s="3">
        <f t="shared" si="180"/>
        <v>20405179.856115308</v>
      </c>
      <c r="AO260" s="3">
        <f t="shared" si="181"/>
        <v>8334862.3299999982</v>
      </c>
      <c r="AP260" s="3">
        <f t="shared" si="182"/>
        <v>38334862.329999998</v>
      </c>
      <c r="AQ260" s="7"/>
      <c r="AR260" s="40">
        <f t="shared" si="210"/>
        <v>-390602.05580029247</v>
      </c>
      <c r="AS260" s="5">
        <f t="shared" ref="AS260:AS323" si="221">+J260</f>
        <v>485703</v>
      </c>
      <c r="AT260" s="5">
        <f t="shared" si="183"/>
        <v>5467.625899280576</v>
      </c>
      <c r="AU260" s="5">
        <f t="shared" si="184"/>
        <v>100568.57009898812</v>
      </c>
      <c r="AV260" s="5">
        <f t="shared" si="185"/>
        <v>5570511.2295874236</v>
      </c>
      <c r="AW260" s="3"/>
      <c r="AX260" s="4">
        <f t="shared" si="186"/>
        <v>2.2117593341191943E-3</v>
      </c>
      <c r="AY260" s="4">
        <f t="shared" si="187"/>
        <v>-2.5661929653489311E-2</v>
      </c>
      <c r="AZ260" s="4">
        <f t="shared" si="188"/>
        <v>2.6802465826855811E-4</v>
      </c>
      <c r="BA260" s="4">
        <f t="shared" si="189"/>
        <v>1.2832596776198992E-2</v>
      </c>
      <c r="BB260" s="3"/>
      <c r="BC260" s="2">
        <f t="shared" si="190"/>
        <v>43965</v>
      </c>
      <c r="BD260" s="22">
        <f t="shared" si="191"/>
        <v>113.92627807396858</v>
      </c>
      <c r="BE260" s="22">
        <f t="shared" si="192"/>
        <v>78.055100228801578</v>
      </c>
      <c r="BF260" s="22">
        <f t="shared" si="193"/>
        <v>107.39568345323846</v>
      </c>
      <c r="BG260" s="22">
        <f t="shared" si="194"/>
        <v>127.78287443333333</v>
      </c>
      <c r="BH260" s="22"/>
      <c r="BI260" s="3">
        <f t="shared" si="195"/>
        <v>53196310.587978743</v>
      </c>
      <c r="BJ260" s="3">
        <f t="shared" si="196"/>
        <v>20041875.832394209</v>
      </c>
      <c r="BK260" s="3">
        <f t="shared" si="197"/>
        <v>20405179.856115308</v>
      </c>
      <c r="BL260" s="3">
        <f t="shared" si="198"/>
        <v>41514826.830000006</v>
      </c>
      <c r="BM260" s="22"/>
      <c r="BN260" s="3">
        <f t="shared" si="199"/>
        <v>-7625799.3583913343</v>
      </c>
      <c r="BO260" s="3">
        <f t="shared" si="200"/>
        <v>-5211406.788921902</v>
      </c>
      <c r="BP260" s="3">
        <f t="shared" si="201"/>
        <v>0</v>
      </c>
      <c r="BQ260" s="3">
        <f t="shared" si="202"/>
        <v>-3179964.5</v>
      </c>
      <c r="BR260" s="3"/>
      <c r="BS260" s="22">
        <f t="shared" si="203"/>
        <v>-14.335203464494784</v>
      </c>
      <c r="BT260" s="22">
        <f t="shared" si="204"/>
        <v>-26.002589939702993</v>
      </c>
      <c r="BU260" s="22">
        <f t="shared" si="205"/>
        <v>0</v>
      </c>
      <c r="BV260" s="22">
        <f t="shared" si="206"/>
        <v>-7.6598284102730521</v>
      </c>
      <c r="BW260" s="3"/>
      <c r="BX260" s="7"/>
      <c r="BY260" t="str">
        <f t="shared" si="218"/>
        <v>52020</v>
      </c>
      <c r="CQ260" s="15">
        <v>39340</v>
      </c>
      <c r="CR260" s="16">
        <v>4518</v>
      </c>
    </row>
    <row r="261" spans="1:96">
      <c r="A261" t="s">
        <v>26</v>
      </c>
      <c r="B261" t="s">
        <v>26</v>
      </c>
      <c r="C261" s="3">
        <v>-2700</v>
      </c>
      <c r="D261">
        <v>0</v>
      </c>
      <c r="E261">
        <v>-2700</v>
      </c>
      <c r="F261" t="s">
        <v>10</v>
      </c>
      <c r="G261" s="3">
        <v>33354909</v>
      </c>
      <c r="J261" s="3">
        <f t="shared" si="211"/>
        <v>-2700</v>
      </c>
      <c r="L261" s="3">
        <f t="shared" si="207"/>
        <v>38332162.329999998</v>
      </c>
      <c r="M261" s="4">
        <f t="shared" si="212"/>
        <v>-7.0431973297763501E-5</v>
      </c>
      <c r="N261" s="4">
        <f t="shared" si="213"/>
        <v>-9.0000000000000006E-5</v>
      </c>
      <c r="O261" s="4"/>
      <c r="P261" s="3">
        <f t="shared" si="214"/>
        <v>-3182664.5</v>
      </c>
      <c r="Q261" s="3">
        <f t="shared" si="215"/>
        <v>41514826.830000006</v>
      </c>
      <c r="R261" s="6">
        <f t="shared" si="216"/>
        <v>-7.6663321107727708E-2</v>
      </c>
      <c r="S261" s="6">
        <f t="shared" si="217"/>
        <v>-5.372724179050619E-2</v>
      </c>
      <c r="T261" s="6"/>
      <c r="U261" s="6"/>
      <c r="V261" s="3">
        <f t="shared" si="208"/>
        <v>-9570.3992077308576</v>
      </c>
      <c r="W261" s="7">
        <f t="shared" si="219"/>
        <v>-5.8999999999996362</v>
      </c>
      <c r="X261" s="7">
        <f t="shared" ref="X261:X324" si="222">+VLOOKUP(AA261,$CQ$4:$CR$5981,2,FALSE)</f>
        <v>9136.85</v>
      </c>
      <c r="Y261" s="3">
        <f t="shared" ref="Y261:Y324" si="223">+Y260*(X261/X260)</f>
        <v>23401418.911996752</v>
      </c>
      <c r="Z261" s="3">
        <f t="shared" si="220"/>
        <v>61733581.24199675</v>
      </c>
      <c r="AA261" s="2">
        <v>43966</v>
      </c>
      <c r="AB261" s="7">
        <f t="shared" ref="AB261:AB324" si="224">+L261/$L$3*100</f>
        <v>127.77387443333332</v>
      </c>
      <c r="AC261" s="7">
        <f t="shared" ref="AC261:AC324" si="225">+Y261/$Y$3*100</f>
        <v>78.004729706655837</v>
      </c>
      <c r="AD261" s="7">
        <f t="shared" ref="AD261:AD324" si="226">+Z261/$Z$3*100</f>
        <v>102.88930206999459</v>
      </c>
      <c r="AE261" s="7"/>
      <c r="AF261" s="7">
        <f t="shared" si="209"/>
        <v>-12270.399207730858</v>
      </c>
      <c r="AG261" s="3">
        <f t="shared" ref="AG261:AG324" si="227">+AG260+AF261</f>
        <v>34153060.97426457</v>
      </c>
      <c r="AH261" s="7"/>
      <c r="AI261" s="7"/>
      <c r="AJ261" s="7"/>
      <c r="AK261" s="7"/>
      <c r="AL261" s="3">
        <f t="shared" ref="AL261:AL324" si="228">+AL260+AU261</f>
        <v>45563708.456278987</v>
      </c>
      <c r="AM261" s="3">
        <f t="shared" ref="AM261:AM324" si="229">+AM260+AR261</f>
        <v>14820898.644264568</v>
      </c>
      <c r="AN261" s="3">
        <f t="shared" ref="AN261:AN324" si="230">+AN260+AT261</f>
        <v>20410647.482014589</v>
      </c>
      <c r="AO261" s="3">
        <f t="shared" ref="AO261:AO324" si="231">+AO260+AS261</f>
        <v>8332162.3299999982</v>
      </c>
      <c r="AP261" s="3">
        <f t="shared" ref="AP261:AP324" si="232">+AP260+AS261</f>
        <v>38332162.329999998</v>
      </c>
      <c r="AQ261" s="7"/>
      <c r="AR261" s="40">
        <f t="shared" si="210"/>
        <v>-9570.3992077308576</v>
      </c>
      <c r="AS261" s="5">
        <f t="shared" si="221"/>
        <v>-2700</v>
      </c>
      <c r="AT261" s="5">
        <f t="shared" ref="AT261:AT324" si="233">+$AN$3*4*$AT$1/973</f>
        <v>5467.625899280576</v>
      </c>
      <c r="AU261" s="5">
        <f t="shared" ref="AU261:AU324" si="234">+AR261+AS261+AT261</f>
        <v>-6802.7733084502815</v>
      </c>
      <c r="AV261" s="5">
        <f t="shared" ref="AV261:AV324" si="235">+AU261+AV260</f>
        <v>5563708.4562789733</v>
      </c>
      <c r="AW261" s="3"/>
      <c r="AX261" s="4">
        <f t="shared" ref="AX261:AX324" si="236">+AU261/AL260</f>
        <v>-1.4928016221230067E-4</v>
      </c>
      <c r="AY261" s="4">
        <f t="shared" ref="AY261:AY324" si="237">+AR261/AM260</f>
        <v>-6.4532006234444179E-4</v>
      </c>
      <c r="AZ261" s="4">
        <f t="shared" ref="AZ261:AZ324" si="238">+AT261/AN260</f>
        <v>2.6795284030010458E-4</v>
      </c>
      <c r="BA261" s="4">
        <f t="shared" ref="BA261:BA324" si="239">+AS261/AP260</f>
        <v>-7.0431973297763501E-5</v>
      </c>
      <c r="BB261" s="3"/>
      <c r="BC261" s="2">
        <f t="shared" ref="BC261:BC324" si="240">+AA261</f>
        <v>43966</v>
      </c>
      <c r="BD261" s="22">
        <f t="shared" ref="BD261:BD324" si="241">+AL261/AL$3*100</f>
        <v>113.90927114069747</v>
      </c>
      <c r="BE261" s="22">
        <f t="shared" ref="BE261:BE324" si="242">+AM261/AM$3*100</f>
        <v>78.004729706655624</v>
      </c>
      <c r="BF261" s="22">
        <f t="shared" ref="BF261:BF324" si="243">+AN261/AN$3*100</f>
        <v>107.42446043165572</v>
      </c>
      <c r="BG261" s="22">
        <f t="shared" ref="BG261:BG324" si="244">+AP261/AP$3*100</f>
        <v>127.77387443333332</v>
      </c>
      <c r="BH261" s="22"/>
      <c r="BI261" s="3">
        <f t="shared" ref="BI261:BI324" si="245">+MAX(BI260,AL261)</f>
        <v>53196310.587978743</v>
      </c>
      <c r="BJ261" s="3">
        <f t="shared" ref="BJ261:BJ324" si="246">+MAX(BJ260,AM261)</f>
        <v>20041875.832394209</v>
      </c>
      <c r="BK261" s="3">
        <f t="shared" ref="BK261:BK324" si="247">+MAX(BK260,AN261)</f>
        <v>20410647.482014589</v>
      </c>
      <c r="BL261" s="3">
        <f t="shared" ref="BL261:BL324" si="248">+MAX(BL260,AP261)</f>
        <v>41514826.830000006</v>
      </c>
      <c r="BM261" s="22"/>
      <c r="BN261" s="3">
        <f t="shared" ref="BN261:BN324" si="249">+MIN(AU261+BN260,0)</f>
        <v>-7632602.1316997847</v>
      </c>
      <c r="BO261" s="3">
        <f t="shared" ref="BO261:BO324" si="250">+MIN(AR261+BO260,0)</f>
        <v>-5220977.1881296327</v>
      </c>
      <c r="BP261" s="3">
        <f t="shared" ref="BP261:BP324" si="251">+MIN(AT261+BP260,0)</f>
        <v>0</v>
      </c>
      <c r="BQ261" s="3">
        <f t="shared" ref="BQ261:BQ324" si="252">+MIN(AS261+BQ260,0)</f>
        <v>-3182664.5</v>
      </c>
      <c r="BR261" s="3"/>
      <c r="BS261" s="22">
        <f t="shared" ref="BS261:BS324" si="253">+BN261/BI261*100</f>
        <v>-14.347991519217487</v>
      </c>
      <c r="BT261" s="22">
        <f t="shared" ref="BT261:BT324" si="254">+BO261/BJ261*100</f>
        <v>-26.050341952976432</v>
      </c>
      <c r="BU261" s="22">
        <f t="shared" ref="BU261:BU324" si="255">+BP261/BK261*100</f>
        <v>0</v>
      </c>
      <c r="BV261" s="22">
        <f t="shared" ref="BV261:BV324" si="256">+BQ261/BL261*100</f>
        <v>-7.6663321107727711</v>
      </c>
      <c r="BW261" s="3"/>
      <c r="BX261" s="7"/>
      <c r="BY261" t="str">
        <f t="shared" si="218"/>
        <v>52020</v>
      </c>
      <c r="CQ261" s="15">
        <v>39341</v>
      </c>
      <c r="CR261" s="16">
        <v>4518</v>
      </c>
    </row>
    <row r="262" spans="1:96">
      <c r="A262" t="s">
        <v>27</v>
      </c>
      <c r="B262" t="s">
        <v>27</v>
      </c>
      <c r="C262" s="3">
        <v>60573</v>
      </c>
      <c r="D262">
        <v>0</v>
      </c>
      <c r="E262">
        <v>60572.75</v>
      </c>
      <c r="F262" t="s">
        <v>10</v>
      </c>
      <c r="G262" s="3">
        <v>33415482</v>
      </c>
      <c r="J262" s="3">
        <f t="shared" si="211"/>
        <v>60573</v>
      </c>
      <c r="L262" s="3">
        <f t="shared" ref="L262:L325" si="257">+L261+J262</f>
        <v>38392735.329999998</v>
      </c>
      <c r="M262" s="4">
        <f t="shared" si="212"/>
        <v>1.5802134896155753E-3</v>
      </c>
      <c r="N262" s="4">
        <f t="shared" si="213"/>
        <v>2.0190999999999998E-3</v>
      </c>
      <c r="O262" s="4"/>
      <c r="P262" s="3">
        <f t="shared" si="214"/>
        <v>-3122091.5</v>
      </c>
      <c r="Q262" s="3">
        <f t="shared" si="215"/>
        <v>41514826.830000006</v>
      </c>
      <c r="R262" s="6">
        <f t="shared" si="216"/>
        <v>-7.5204252032285299E-2</v>
      </c>
      <c r="S262" s="6">
        <f t="shared" si="217"/>
        <v>-5.2147028300890616E-2</v>
      </c>
      <c r="T262" s="6"/>
      <c r="U262" s="6"/>
      <c r="V262" s="3">
        <f t="shared" ref="V262:V325" si="258">+$U$4*W262</f>
        <v>-508691.04941433656</v>
      </c>
      <c r="W262" s="7">
        <f t="shared" si="219"/>
        <v>-313.60000000000036</v>
      </c>
      <c r="X262" s="7">
        <f t="shared" si="222"/>
        <v>8823.25</v>
      </c>
      <c r="Y262" s="3">
        <f t="shared" si="223"/>
        <v>22598222.51818464</v>
      </c>
      <c r="Z262" s="3">
        <f t="shared" si="220"/>
        <v>60990957.848184638</v>
      </c>
      <c r="AA262" s="2">
        <v>43969</v>
      </c>
      <c r="AB262" s="7">
        <f t="shared" si="224"/>
        <v>127.97578443333333</v>
      </c>
      <c r="AC262" s="7">
        <f t="shared" si="225"/>
        <v>75.327408393948801</v>
      </c>
      <c r="AD262" s="7">
        <f t="shared" si="226"/>
        <v>101.65159641364106</v>
      </c>
      <c r="AE262" s="7"/>
      <c r="AF262" s="7">
        <f t="shared" ref="AF262:AF325" si="259">+J262+V262</f>
        <v>-448118.04941433656</v>
      </c>
      <c r="AG262" s="3">
        <f t="shared" si="227"/>
        <v>33704942.924850233</v>
      </c>
      <c r="AH262" s="7"/>
      <c r="AI262" s="7"/>
      <c r="AJ262" s="7"/>
      <c r="AK262" s="7"/>
      <c r="AL262" s="3">
        <f t="shared" si="228"/>
        <v>45121058.032763928</v>
      </c>
      <c r="AM262" s="3">
        <f t="shared" si="229"/>
        <v>14312207.594850231</v>
      </c>
      <c r="AN262" s="3">
        <f t="shared" si="230"/>
        <v>20416115.10791387</v>
      </c>
      <c r="AO262" s="3">
        <f t="shared" si="231"/>
        <v>8392735.3299999982</v>
      </c>
      <c r="AP262" s="3">
        <f t="shared" si="232"/>
        <v>38392735.329999998</v>
      </c>
      <c r="AQ262" s="7"/>
      <c r="AR262" s="40">
        <f t="shared" ref="AR262:AR325" si="260">+V262</f>
        <v>-508691.04941433656</v>
      </c>
      <c r="AS262" s="5">
        <f t="shared" si="221"/>
        <v>60573</v>
      </c>
      <c r="AT262" s="5">
        <f t="shared" si="233"/>
        <v>5467.625899280576</v>
      </c>
      <c r="AU262" s="5">
        <f t="shared" si="234"/>
        <v>-442650.42351505597</v>
      </c>
      <c r="AV262" s="5">
        <f t="shared" si="235"/>
        <v>5121058.032763917</v>
      </c>
      <c r="AW262" s="3"/>
      <c r="AX262" s="4">
        <f t="shared" si="236"/>
        <v>-9.7149779618971241E-3</v>
      </c>
      <c r="AY262" s="4">
        <f t="shared" si="237"/>
        <v>-3.4322550988579309E-2</v>
      </c>
      <c r="AZ262" s="4">
        <f t="shared" si="238"/>
        <v>2.6788106080899822E-4</v>
      </c>
      <c r="BA262" s="4">
        <f t="shared" si="239"/>
        <v>1.5802134896155753E-3</v>
      </c>
      <c r="BB262" s="3"/>
      <c r="BC262" s="2">
        <f t="shared" si="240"/>
        <v>43969</v>
      </c>
      <c r="BD262" s="22">
        <f t="shared" si="241"/>
        <v>112.80264508190983</v>
      </c>
      <c r="BE262" s="22">
        <f t="shared" si="242"/>
        <v>75.327408393948588</v>
      </c>
      <c r="BF262" s="22">
        <f t="shared" si="243"/>
        <v>107.453237410073</v>
      </c>
      <c r="BG262" s="22">
        <f t="shared" si="244"/>
        <v>127.97578443333333</v>
      </c>
      <c r="BH262" s="22"/>
      <c r="BI262" s="3">
        <f t="shared" si="245"/>
        <v>53196310.587978743</v>
      </c>
      <c r="BJ262" s="3">
        <f t="shared" si="246"/>
        <v>20041875.832394209</v>
      </c>
      <c r="BK262" s="3">
        <f t="shared" si="247"/>
        <v>20416115.10791387</v>
      </c>
      <c r="BL262" s="3">
        <f t="shared" si="248"/>
        <v>41514826.830000006</v>
      </c>
      <c r="BM262" s="22"/>
      <c r="BN262" s="3">
        <f t="shared" si="249"/>
        <v>-8075252.5552148409</v>
      </c>
      <c r="BO262" s="3">
        <f t="shared" si="250"/>
        <v>-5729668.2375439694</v>
      </c>
      <c r="BP262" s="3">
        <f t="shared" si="251"/>
        <v>0</v>
      </c>
      <c r="BQ262" s="3">
        <f t="shared" si="252"/>
        <v>-3122091.5</v>
      </c>
      <c r="BR262" s="3"/>
      <c r="BS262" s="22">
        <f t="shared" si="253"/>
        <v>-15.180098894000515</v>
      </c>
      <c r="BT262" s="22">
        <f t="shared" si="254"/>
        <v>-28.588482861883403</v>
      </c>
      <c r="BU262" s="22">
        <f t="shared" si="255"/>
        <v>0</v>
      </c>
      <c r="BV262" s="22">
        <f t="shared" si="256"/>
        <v>-7.5204252032285295</v>
      </c>
      <c r="BW262" s="3"/>
      <c r="BX262" s="7"/>
      <c r="BY262" t="str">
        <f t="shared" si="218"/>
        <v>52020</v>
      </c>
      <c r="CQ262" s="15">
        <v>39342</v>
      </c>
      <c r="CR262" s="16">
        <v>4494.6499999999996</v>
      </c>
    </row>
    <row r="263" spans="1:96">
      <c r="A263" t="s">
        <v>28</v>
      </c>
      <c r="B263" t="s">
        <v>28</v>
      </c>
      <c r="C263" s="3">
        <v>50881</v>
      </c>
      <c r="D263">
        <v>0</v>
      </c>
      <c r="E263">
        <v>50881.24</v>
      </c>
      <c r="F263" t="s">
        <v>10</v>
      </c>
      <c r="G263" s="3">
        <v>33466363</v>
      </c>
      <c r="J263" s="3">
        <f t="shared" si="211"/>
        <v>50881</v>
      </c>
      <c r="L263" s="3">
        <f t="shared" si="257"/>
        <v>38443616.329999998</v>
      </c>
      <c r="M263" s="4">
        <f t="shared" si="212"/>
        <v>1.3252767629776485E-3</v>
      </c>
      <c r="N263" s="4">
        <f t="shared" si="213"/>
        <v>1.6960333333333334E-3</v>
      </c>
      <c r="O263" s="4"/>
      <c r="P263" s="3">
        <f t="shared" si="214"/>
        <v>-3071210.5</v>
      </c>
      <c r="Q263" s="3">
        <f t="shared" si="215"/>
        <v>41514826.830000006</v>
      </c>
      <c r="R263" s="6">
        <f t="shared" si="216"/>
        <v>-7.3978641717003149E-2</v>
      </c>
      <c r="S263" s="6">
        <f t="shared" si="217"/>
        <v>-5.0821751537912969E-2</v>
      </c>
      <c r="T263" s="6"/>
      <c r="U263" s="6"/>
      <c r="V263" s="3">
        <f t="shared" si="258"/>
        <v>90594.372161322855</v>
      </c>
      <c r="W263" s="7">
        <f t="shared" si="219"/>
        <v>55.850000000000364</v>
      </c>
      <c r="X263" s="7">
        <f t="shared" si="222"/>
        <v>8879.1</v>
      </c>
      <c r="Y263" s="3">
        <f t="shared" si="223"/>
        <v>22741266.263702516</v>
      </c>
      <c r="Z263" s="3">
        <f t="shared" si="220"/>
        <v>61184882.59370251</v>
      </c>
      <c r="AA263" s="2">
        <v>43970</v>
      </c>
      <c r="AB263" s="7">
        <f t="shared" si="224"/>
        <v>128.14538776666666</v>
      </c>
      <c r="AC263" s="7">
        <f t="shared" si="225"/>
        <v>75.804220879008383</v>
      </c>
      <c r="AD263" s="7">
        <f t="shared" si="226"/>
        <v>101.97480432283751</v>
      </c>
      <c r="AE263" s="7"/>
      <c r="AF263" s="7">
        <f t="shared" si="259"/>
        <v>141475.37216132286</v>
      </c>
      <c r="AG263" s="3">
        <f t="shared" si="227"/>
        <v>33846418.297011554</v>
      </c>
      <c r="AH263" s="7"/>
      <c r="AI263" s="7"/>
      <c r="AJ263" s="7"/>
      <c r="AK263" s="7"/>
      <c r="AL263" s="3">
        <f t="shared" si="228"/>
        <v>45268001.030824535</v>
      </c>
      <c r="AM263" s="3">
        <f t="shared" si="229"/>
        <v>14402801.967011554</v>
      </c>
      <c r="AN263" s="3">
        <f t="shared" si="230"/>
        <v>20421582.733813152</v>
      </c>
      <c r="AO263" s="3">
        <f t="shared" si="231"/>
        <v>8443616.3299999982</v>
      </c>
      <c r="AP263" s="3">
        <f t="shared" si="232"/>
        <v>38443616.329999998</v>
      </c>
      <c r="AQ263" s="7"/>
      <c r="AR263" s="40">
        <f t="shared" si="260"/>
        <v>90594.372161322855</v>
      </c>
      <c r="AS263" s="5">
        <f t="shared" si="221"/>
        <v>50881</v>
      </c>
      <c r="AT263" s="5">
        <f t="shared" si="233"/>
        <v>5467.625899280576</v>
      </c>
      <c r="AU263" s="5">
        <f t="shared" si="234"/>
        <v>146942.99806060342</v>
      </c>
      <c r="AV263" s="5">
        <f t="shared" si="235"/>
        <v>5268001.0308245206</v>
      </c>
      <c r="AW263" s="3"/>
      <c r="AX263" s="4">
        <f t="shared" si="236"/>
        <v>3.2566390166184297E-3</v>
      </c>
      <c r="AY263" s="4">
        <f t="shared" si="237"/>
        <v>6.3298671124586122E-3</v>
      </c>
      <c r="AZ263" s="4">
        <f t="shared" si="238"/>
        <v>2.6780931976432519E-4</v>
      </c>
      <c r="BA263" s="4">
        <f t="shared" si="239"/>
        <v>1.3252767629776485E-3</v>
      </c>
      <c r="BB263" s="3"/>
      <c r="BC263" s="2">
        <f t="shared" si="240"/>
        <v>43970</v>
      </c>
      <c r="BD263" s="22">
        <f t="shared" si="241"/>
        <v>113.17000257706134</v>
      </c>
      <c r="BE263" s="22">
        <f t="shared" si="242"/>
        <v>75.80422087900817</v>
      </c>
      <c r="BF263" s="22">
        <f t="shared" si="243"/>
        <v>107.48201438849027</v>
      </c>
      <c r="BG263" s="22">
        <f t="shared" si="244"/>
        <v>128.14538776666666</v>
      </c>
      <c r="BH263" s="22"/>
      <c r="BI263" s="3">
        <f t="shared" si="245"/>
        <v>53196310.587978743</v>
      </c>
      <c r="BJ263" s="3">
        <f t="shared" si="246"/>
        <v>20041875.832394209</v>
      </c>
      <c r="BK263" s="3">
        <f t="shared" si="247"/>
        <v>20421582.733813152</v>
      </c>
      <c r="BL263" s="3">
        <f t="shared" si="248"/>
        <v>41514826.830000006</v>
      </c>
      <c r="BM263" s="22"/>
      <c r="BN263" s="3">
        <f t="shared" si="249"/>
        <v>-7928309.5571542373</v>
      </c>
      <c r="BO263" s="3">
        <f t="shared" si="250"/>
        <v>-5639073.8653826462</v>
      </c>
      <c r="BP263" s="3">
        <f t="shared" si="251"/>
        <v>0</v>
      </c>
      <c r="BQ263" s="3">
        <f t="shared" si="252"/>
        <v>-3071210.5</v>
      </c>
      <c r="BR263" s="3"/>
      <c r="BS263" s="22">
        <f t="shared" si="253"/>
        <v>-14.903871094673002</v>
      </c>
      <c r="BT263" s="22">
        <f t="shared" si="254"/>
        <v>-28.13645744810006</v>
      </c>
      <c r="BU263" s="22">
        <f t="shared" si="255"/>
        <v>0</v>
      </c>
      <c r="BV263" s="22">
        <f t="shared" si="256"/>
        <v>-7.3978641717003146</v>
      </c>
      <c r="BW263" s="3"/>
      <c r="BX263" s="7"/>
      <c r="BY263" t="str">
        <f t="shared" si="218"/>
        <v>52020</v>
      </c>
      <c r="CQ263" s="15">
        <v>39343</v>
      </c>
      <c r="CR263" s="16">
        <v>4546.2</v>
      </c>
    </row>
    <row r="264" spans="1:96">
      <c r="A264" t="s">
        <v>29</v>
      </c>
      <c r="B264" t="s">
        <v>29</v>
      </c>
      <c r="C264" s="3">
        <v>-290330</v>
      </c>
      <c r="D264">
        <v>0</v>
      </c>
      <c r="E264">
        <v>-290330</v>
      </c>
      <c r="F264" t="s">
        <v>10</v>
      </c>
      <c r="G264" s="3">
        <v>33176033</v>
      </c>
      <c r="J264" s="3">
        <f t="shared" si="211"/>
        <v>-290330</v>
      </c>
      <c r="L264" s="3">
        <f t="shared" si="257"/>
        <v>38153286.329999998</v>
      </c>
      <c r="M264" s="4">
        <f t="shared" si="212"/>
        <v>-7.5520990925465317E-3</v>
      </c>
      <c r="N264" s="4">
        <f t="shared" si="213"/>
        <v>-9.677666666666666E-3</v>
      </c>
      <c r="O264" s="4"/>
      <c r="P264" s="3">
        <f t="shared" si="214"/>
        <v>-3361540.5</v>
      </c>
      <c r="Q264" s="3">
        <f t="shared" si="215"/>
        <v>41514826.830000006</v>
      </c>
      <c r="R264" s="6">
        <f t="shared" si="216"/>
        <v>-8.0972046776570869E-2</v>
      </c>
      <c r="S264" s="6">
        <f t="shared" si="217"/>
        <v>-5.8373850630459502E-2</v>
      </c>
      <c r="T264" s="6"/>
      <c r="U264" s="6"/>
      <c r="V264" s="3">
        <f t="shared" si="258"/>
        <v>304062.93754055077</v>
      </c>
      <c r="W264" s="7">
        <f t="shared" si="219"/>
        <v>187.44999999999891</v>
      </c>
      <c r="X264" s="7">
        <f t="shared" si="222"/>
        <v>9066.5499999999993</v>
      </c>
      <c r="Y264" s="3">
        <f t="shared" si="223"/>
        <v>23221365.638766542</v>
      </c>
      <c r="Z264" s="3">
        <f t="shared" si="220"/>
        <v>61374651.96876654</v>
      </c>
      <c r="AA264" s="2">
        <v>43971</v>
      </c>
      <c r="AB264" s="7">
        <f t="shared" si="224"/>
        <v>127.1776211</v>
      </c>
      <c r="AC264" s="7">
        <f t="shared" si="225"/>
        <v>77.404552129221798</v>
      </c>
      <c r="AD264" s="7">
        <f t="shared" si="226"/>
        <v>102.2910866146109</v>
      </c>
      <c r="AE264" s="7"/>
      <c r="AF264" s="7">
        <f t="shared" si="259"/>
        <v>13732.937540550774</v>
      </c>
      <c r="AG264" s="3">
        <f t="shared" si="227"/>
        <v>33860151.234552108</v>
      </c>
      <c r="AH264" s="7"/>
      <c r="AI264" s="7"/>
      <c r="AJ264" s="7"/>
      <c r="AK264" s="7"/>
      <c r="AL264" s="3">
        <f t="shared" si="228"/>
        <v>45287201.594264366</v>
      </c>
      <c r="AM264" s="3">
        <f t="shared" si="229"/>
        <v>14706864.904552106</v>
      </c>
      <c r="AN264" s="3">
        <f t="shared" si="230"/>
        <v>20427050.359712433</v>
      </c>
      <c r="AO264" s="3">
        <f t="shared" si="231"/>
        <v>8153286.3299999982</v>
      </c>
      <c r="AP264" s="3">
        <f t="shared" si="232"/>
        <v>38153286.329999998</v>
      </c>
      <c r="AQ264" s="7"/>
      <c r="AR264" s="40">
        <f t="shared" si="260"/>
        <v>304062.93754055077</v>
      </c>
      <c r="AS264" s="5">
        <f t="shared" si="221"/>
        <v>-290330</v>
      </c>
      <c r="AT264" s="5">
        <f t="shared" si="233"/>
        <v>5467.625899280576</v>
      </c>
      <c r="AU264" s="5">
        <f t="shared" si="234"/>
        <v>19200.563439831349</v>
      </c>
      <c r="AV264" s="5">
        <f t="shared" si="235"/>
        <v>5287201.5942643518</v>
      </c>
      <c r="AW264" s="3"/>
      <c r="AX264" s="4">
        <f t="shared" si="236"/>
        <v>4.2415311042245994E-4</v>
      </c>
      <c r="AY264" s="4">
        <f t="shared" si="237"/>
        <v>2.1111373900507845E-2</v>
      </c>
      <c r="AZ264" s="4">
        <f t="shared" si="238"/>
        <v>2.6773761713520485E-4</v>
      </c>
      <c r="BA264" s="4">
        <f t="shared" si="239"/>
        <v>-7.5520990925465317E-3</v>
      </c>
      <c r="BB264" s="3"/>
      <c r="BC264" s="2">
        <f t="shared" si="240"/>
        <v>43971</v>
      </c>
      <c r="BD264" s="22">
        <f t="shared" si="241"/>
        <v>113.21800398566091</v>
      </c>
      <c r="BE264" s="22">
        <f t="shared" si="242"/>
        <v>77.404552129221599</v>
      </c>
      <c r="BF264" s="22">
        <f t="shared" si="243"/>
        <v>107.51079136690753</v>
      </c>
      <c r="BG264" s="22">
        <f t="shared" si="244"/>
        <v>127.1776211</v>
      </c>
      <c r="BH264" s="22"/>
      <c r="BI264" s="3">
        <f t="shared" si="245"/>
        <v>53196310.587978743</v>
      </c>
      <c r="BJ264" s="3">
        <f t="shared" si="246"/>
        <v>20041875.832394209</v>
      </c>
      <c r="BK264" s="3">
        <f t="shared" si="247"/>
        <v>20427050.359712433</v>
      </c>
      <c r="BL264" s="3">
        <f t="shared" si="248"/>
        <v>41514826.830000006</v>
      </c>
      <c r="BM264" s="22"/>
      <c r="BN264" s="3">
        <f t="shared" si="249"/>
        <v>-7909108.9937144062</v>
      </c>
      <c r="BO264" s="3">
        <f t="shared" si="250"/>
        <v>-5335010.9278420955</v>
      </c>
      <c r="BP264" s="3">
        <f t="shared" si="251"/>
        <v>0</v>
      </c>
      <c r="BQ264" s="3">
        <f t="shared" si="252"/>
        <v>-3361540.5</v>
      </c>
      <c r="BR264" s="3"/>
      <c r="BS264" s="22">
        <f t="shared" si="253"/>
        <v>-14.867777306912897</v>
      </c>
      <c r="BT264" s="22">
        <f t="shared" si="254"/>
        <v>-26.619319331471846</v>
      </c>
      <c r="BU264" s="22">
        <f t="shared" si="255"/>
        <v>0</v>
      </c>
      <c r="BV264" s="22">
        <f t="shared" si="256"/>
        <v>-8.0972046776570874</v>
      </c>
      <c r="BW264" s="3"/>
      <c r="BX264" s="7"/>
      <c r="BY264" t="str">
        <f t="shared" si="218"/>
        <v>52020</v>
      </c>
      <c r="CQ264" s="15">
        <v>39344</v>
      </c>
      <c r="CR264" s="16">
        <v>4732.3500000000004</v>
      </c>
    </row>
    <row r="265" spans="1:96">
      <c r="A265" t="s">
        <v>30</v>
      </c>
      <c r="B265" t="s">
        <v>30</v>
      </c>
      <c r="C265" s="3">
        <v>314816</v>
      </c>
      <c r="D265">
        <v>0</v>
      </c>
      <c r="E265">
        <v>314816.25</v>
      </c>
      <c r="F265" t="s">
        <v>10</v>
      </c>
      <c r="G265" s="3">
        <v>33490849</v>
      </c>
      <c r="J265" s="3">
        <f t="shared" si="211"/>
        <v>314816</v>
      </c>
      <c r="L265" s="3">
        <f t="shared" si="257"/>
        <v>38468102.329999998</v>
      </c>
      <c r="M265" s="4">
        <f t="shared" si="212"/>
        <v>8.2513468768340304E-3</v>
      </c>
      <c r="N265" s="4">
        <f t="shared" si="213"/>
        <v>1.0493866666666667E-2</v>
      </c>
      <c r="O265" s="4"/>
      <c r="P265" s="3">
        <f t="shared" si="214"/>
        <v>-3046724.5</v>
      </c>
      <c r="Q265" s="3">
        <f t="shared" si="215"/>
        <v>41514826.830000006</v>
      </c>
      <c r="R265" s="6">
        <f t="shared" si="216"/>
        <v>-7.3388828345017559E-2</v>
      </c>
      <c r="S265" s="6">
        <f t="shared" si="217"/>
        <v>-5.0122503753625473E-2</v>
      </c>
      <c r="T265" s="6"/>
      <c r="U265" s="6"/>
      <c r="V265" s="3">
        <f t="shared" si="258"/>
        <v>64397.431957109395</v>
      </c>
      <c r="W265" s="7">
        <f t="shared" si="219"/>
        <v>39.700000000000728</v>
      </c>
      <c r="X265" s="7">
        <f t="shared" si="222"/>
        <v>9106.25</v>
      </c>
      <c r="Y265" s="3">
        <f t="shared" si="223"/>
        <v>23323045.794488296</v>
      </c>
      <c r="Z265" s="3">
        <f t="shared" si="220"/>
        <v>61791148.124488294</v>
      </c>
      <c r="AA265" s="2">
        <v>43972</v>
      </c>
      <c r="AB265" s="7">
        <f t="shared" si="224"/>
        <v>128.22700776666667</v>
      </c>
      <c r="AC265" s="7">
        <f t="shared" si="225"/>
        <v>77.743485981627657</v>
      </c>
      <c r="AD265" s="7">
        <f t="shared" si="226"/>
        <v>102.98524687414717</v>
      </c>
      <c r="AE265" s="7"/>
      <c r="AF265" s="7">
        <f t="shared" si="259"/>
        <v>379213.43195710937</v>
      </c>
      <c r="AG265" s="3">
        <f t="shared" si="227"/>
        <v>34239364.666509219</v>
      </c>
      <c r="AH265" s="7"/>
      <c r="AI265" s="7"/>
      <c r="AJ265" s="7"/>
      <c r="AK265" s="7"/>
      <c r="AL265" s="3">
        <f t="shared" si="228"/>
        <v>45671882.652120754</v>
      </c>
      <c r="AM265" s="3">
        <f t="shared" si="229"/>
        <v>14771262.336509215</v>
      </c>
      <c r="AN265" s="3">
        <f t="shared" si="230"/>
        <v>20432517.985611714</v>
      </c>
      <c r="AO265" s="3">
        <f t="shared" si="231"/>
        <v>8468102.3299999982</v>
      </c>
      <c r="AP265" s="3">
        <f t="shared" si="232"/>
        <v>38468102.329999998</v>
      </c>
      <c r="AQ265" s="7"/>
      <c r="AR265" s="40">
        <f t="shared" si="260"/>
        <v>64397.431957109395</v>
      </c>
      <c r="AS265" s="5">
        <f t="shared" si="221"/>
        <v>314816</v>
      </c>
      <c r="AT265" s="5">
        <f t="shared" si="233"/>
        <v>5467.625899280576</v>
      </c>
      <c r="AU265" s="5">
        <f t="shared" si="234"/>
        <v>384681.05785638996</v>
      </c>
      <c r="AV265" s="5">
        <f t="shared" si="235"/>
        <v>5671882.652120742</v>
      </c>
      <c r="AW265" s="3"/>
      <c r="AX265" s="4">
        <f t="shared" si="236"/>
        <v>8.4942554256898471E-3</v>
      </c>
      <c r="AY265" s="4">
        <f t="shared" si="237"/>
        <v>4.3787328145767452E-3</v>
      </c>
      <c r="AZ265" s="4">
        <f t="shared" si="238"/>
        <v>2.6766595289078965E-4</v>
      </c>
      <c r="BA265" s="4">
        <f t="shared" si="239"/>
        <v>8.2513468768340304E-3</v>
      </c>
      <c r="BB265" s="3"/>
      <c r="BC265" s="2">
        <f t="shared" si="240"/>
        <v>43972</v>
      </c>
      <c r="BD265" s="22">
        <f t="shared" si="241"/>
        <v>114.17970663030188</v>
      </c>
      <c r="BE265" s="22">
        <f t="shared" si="242"/>
        <v>77.743485981627444</v>
      </c>
      <c r="BF265" s="22">
        <f t="shared" si="243"/>
        <v>107.53956834532481</v>
      </c>
      <c r="BG265" s="22">
        <f t="shared" si="244"/>
        <v>128.22700776666667</v>
      </c>
      <c r="BH265" s="22"/>
      <c r="BI265" s="3">
        <f t="shared" si="245"/>
        <v>53196310.587978743</v>
      </c>
      <c r="BJ265" s="3">
        <f t="shared" si="246"/>
        <v>20041875.832394209</v>
      </c>
      <c r="BK265" s="3">
        <f t="shared" si="247"/>
        <v>20432517.985611714</v>
      </c>
      <c r="BL265" s="3">
        <f t="shared" si="248"/>
        <v>41514826.830000006</v>
      </c>
      <c r="BM265" s="22"/>
      <c r="BN265" s="3">
        <f t="shared" si="249"/>
        <v>-7524427.9358580159</v>
      </c>
      <c r="BO265" s="3">
        <f t="shared" si="250"/>
        <v>-5270613.4958849857</v>
      </c>
      <c r="BP265" s="3">
        <f t="shared" si="251"/>
        <v>0</v>
      </c>
      <c r="BQ265" s="3">
        <f t="shared" si="252"/>
        <v>-3046724.5</v>
      </c>
      <c r="BR265" s="3"/>
      <c r="BS265" s="22">
        <f t="shared" si="253"/>
        <v>-14.144642462401105</v>
      </c>
      <c r="BT265" s="22">
        <f t="shared" si="254"/>
        <v>-26.298004937072584</v>
      </c>
      <c r="BU265" s="22">
        <f t="shared" si="255"/>
        <v>0</v>
      </c>
      <c r="BV265" s="22">
        <f t="shared" si="256"/>
        <v>-7.3388828345017556</v>
      </c>
      <c r="BW265" s="3"/>
      <c r="BX265" s="7"/>
      <c r="BY265" t="str">
        <f t="shared" si="218"/>
        <v>52020</v>
      </c>
      <c r="CQ265" s="15">
        <v>39345</v>
      </c>
      <c r="CR265" s="16">
        <v>4747.55</v>
      </c>
    </row>
    <row r="266" spans="1:96">
      <c r="A266" t="s">
        <v>31</v>
      </c>
      <c r="B266" t="s">
        <v>31</v>
      </c>
      <c r="C266" s="3">
        <v>258256</v>
      </c>
      <c r="D266">
        <v>0</v>
      </c>
      <c r="E266">
        <v>258256</v>
      </c>
      <c r="F266" t="s">
        <v>10</v>
      </c>
      <c r="G266" s="3">
        <v>33749105</v>
      </c>
      <c r="J266" s="3">
        <f t="shared" si="211"/>
        <v>258256</v>
      </c>
      <c r="L266" s="3">
        <f t="shared" si="257"/>
        <v>38726358.329999998</v>
      </c>
      <c r="M266" s="4">
        <f t="shared" si="212"/>
        <v>6.7135102684437514E-3</v>
      </c>
      <c r="N266" s="4">
        <f t="shared" si="213"/>
        <v>8.608533333333333E-3</v>
      </c>
      <c r="O266" s="4"/>
      <c r="P266" s="3">
        <f t="shared" si="214"/>
        <v>-2788468.5</v>
      </c>
      <c r="Q266" s="3">
        <f t="shared" si="215"/>
        <v>41514826.830000006</v>
      </c>
      <c r="R266" s="6">
        <f t="shared" si="216"/>
        <v>-6.7168014729257139E-2</v>
      </c>
      <c r="S266" s="6">
        <f t="shared" si="217"/>
        <v>-4.3408993485181721E-2</v>
      </c>
      <c r="T266" s="6"/>
      <c r="U266" s="6"/>
      <c r="V266" s="3">
        <f t="shared" si="258"/>
        <v>-108680.80456237408</v>
      </c>
      <c r="W266" s="7">
        <f t="shared" si="219"/>
        <v>-67</v>
      </c>
      <c r="X266" s="7">
        <f t="shared" si="222"/>
        <v>9039.25</v>
      </c>
      <c r="Y266" s="3">
        <f t="shared" si="223"/>
        <v>23151444.524126653</v>
      </c>
      <c r="Z266" s="3">
        <f t="shared" si="220"/>
        <v>61877802.854126647</v>
      </c>
      <c r="AA266" s="2">
        <v>43973</v>
      </c>
      <c r="AB266" s="7">
        <f t="shared" si="224"/>
        <v>129.0878611</v>
      </c>
      <c r="AC266" s="7">
        <f t="shared" si="225"/>
        <v>77.171481747088848</v>
      </c>
      <c r="AD266" s="7">
        <f t="shared" si="226"/>
        <v>103.12967142354441</v>
      </c>
      <c r="AE266" s="7"/>
      <c r="AF266" s="7">
        <f t="shared" si="259"/>
        <v>149575.19543762592</v>
      </c>
      <c r="AG266" s="3">
        <f t="shared" si="227"/>
        <v>34388939.861946844</v>
      </c>
      <c r="AH266" s="7"/>
      <c r="AI266" s="7"/>
      <c r="AJ266" s="7"/>
      <c r="AK266" s="7"/>
      <c r="AL266" s="3">
        <f t="shared" si="228"/>
        <v>45826925.473457664</v>
      </c>
      <c r="AM266" s="3">
        <f t="shared" si="229"/>
        <v>14662581.53194684</v>
      </c>
      <c r="AN266" s="3">
        <f t="shared" si="230"/>
        <v>20437985.611510996</v>
      </c>
      <c r="AO266" s="3">
        <f t="shared" si="231"/>
        <v>8726358.3299999982</v>
      </c>
      <c r="AP266" s="3">
        <f t="shared" si="232"/>
        <v>38726358.329999998</v>
      </c>
      <c r="AQ266" s="7"/>
      <c r="AR266" s="40">
        <f t="shared" si="260"/>
        <v>-108680.80456237408</v>
      </c>
      <c r="AS266" s="5">
        <f t="shared" si="221"/>
        <v>258256</v>
      </c>
      <c r="AT266" s="5">
        <f t="shared" si="233"/>
        <v>5467.625899280576</v>
      </c>
      <c r="AU266" s="5">
        <f t="shared" si="234"/>
        <v>155042.82133690649</v>
      </c>
      <c r="AV266" s="5">
        <f t="shared" si="235"/>
        <v>5826925.4734576484</v>
      </c>
      <c r="AW266" s="3"/>
      <c r="AX266" s="4">
        <f t="shared" si="236"/>
        <v>3.3947105381631807E-3</v>
      </c>
      <c r="AY266" s="4">
        <f t="shared" si="237"/>
        <v>-7.3575840768702926E-3</v>
      </c>
      <c r="AZ266" s="4">
        <f t="shared" si="238"/>
        <v>2.6759432700026493E-4</v>
      </c>
      <c r="BA266" s="4">
        <f t="shared" si="239"/>
        <v>6.7135102684437514E-3</v>
      </c>
      <c r="BB266" s="3"/>
      <c r="BC266" s="2">
        <f t="shared" si="240"/>
        <v>43973</v>
      </c>
      <c r="BD266" s="22">
        <f t="shared" si="241"/>
        <v>114.56731368364417</v>
      </c>
      <c r="BE266" s="22">
        <f t="shared" si="242"/>
        <v>77.171481747088635</v>
      </c>
      <c r="BF266" s="22">
        <f t="shared" si="243"/>
        <v>107.56834532374209</v>
      </c>
      <c r="BG266" s="22">
        <f t="shared" si="244"/>
        <v>129.0878611</v>
      </c>
      <c r="BH266" s="22"/>
      <c r="BI266" s="3">
        <f t="shared" si="245"/>
        <v>53196310.587978743</v>
      </c>
      <c r="BJ266" s="3">
        <f t="shared" si="246"/>
        <v>20041875.832394209</v>
      </c>
      <c r="BK266" s="3">
        <f t="shared" si="247"/>
        <v>20437985.611510996</v>
      </c>
      <c r="BL266" s="3">
        <f t="shared" si="248"/>
        <v>41514826.830000006</v>
      </c>
      <c r="BM266" s="22"/>
      <c r="BN266" s="3">
        <f t="shared" si="249"/>
        <v>-7369385.1145211095</v>
      </c>
      <c r="BO266" s="3">
        <f t="shared" si="250"/>
        <v>-5379294.3004473597</v>
      </c>
      <c r="BP266" s="3">
        <f t="shared" si="251"/>
        <v>0</v>
      </c>
      <c r="BQ266" s="3">
        <f t="shared" si="252"/>
        <v>-2788468.5</v>
      </c>
      <c r="BR266" s="3"/>
      <c r="BS266" s="22">
        <f t="shared" si="253"/>
        <v>-13.853188375410449</v>
      </c>
      <c r="BT266" s="22">
        <f t="shared" si="254"/>
        <v>-26.840273562381149</v>
      </c>
      <c r="BU266" s="22">
        <f t="shared" si="255"/>
        <v>0</v>
      </c>
      <c r="BV266" s="22">
        <f t="shared" si="256"/>
        <v>-6.7168014729257139</v>
      </c>
      <c r="BW266" s="3"/>
      <c r="BX266" s="7"/>
      <c r="BY266" t="str">
        <f t="shared" si="218"/>
        <v>52020</v>
      </c>
      <c r="CQ266" s="15">
        <v>39346</v>
      </c>
      <c r="CR266" s="16">
        <v>4837.55</v>
      </c>
    </row>
    <row r="267" spans="1:96">
      <c r="A267" t="s">
        <v>32</v>
      </c>
      <c r="B267" t="s">
        <v>32</v>
      </c>
      <c r="C267" s="3">
        <v>742096</v>
      </c>
      <c r="D267">
        <v>0</v>
      </c>
      <c r="E267">
        <v>742096</v>
      </c>
      <c r="F267" t="s">
        <v>10</v>
      </c>
      <c r="G267" s="3">
        <v>34491201</v>
      </c>
      <c r="J267" s="3">
        <f t="shared" si="211"/>
        <v>742096</v>
      </c>
      <c r="L267" s="3">
        <f t="shared" si="257"/>
        <v>39468454.329999998</v>
      </c>
      <c r="M267" s="4">
        <f t="shared" si="212"/>
        <v>1.9162555737267023E-2</v>
      </c>
      <c r="N267" s="4">
        <f t="shared" si="213"/>
        <v>2.4736533333333335E-2</v>
      </c>
      <c r="O267" s="4"/>
      <c r="P267" s="3">
        <f t="shared" si="214"/>
        <v>-2046372.5</v>
      </c>
      <c r="Q267" s="3">
        <f t="shared" si="215"/>
        <v>41514826.830000006</v>
      </c>
      <c r="R267" s="6">
        <f t="shared" si="216"/>
        <v>-4.9292569818001085E-2</v>
      </c>
      <c r="S267" s="6">
        <f t="shared" si="217"/>
        <v>-2.4246437747914698E-2</v>
      </c>
      <c r="T267" s="6"/>
      <c r="U267" s="6"/>
      <c r="V267" s="3">
        <f t="shared" si="258"/>
        <v>-16545.435918452156</v>
      </c>
      <c r="W267" s="7">
        <f t="shared" si="219"/>
        <v>-10.200000000000728</v>
      </c>
      <c r="X267" s="7">
        <f t="shared" si="222"/>
        <v>9029.0499999999993</v>
      </c>
      <c r="Y267" s="3">
        <f t="shared" si="223"/>
        <v>23125320.151623834</v>
      </c>
      <c r="Z267" s="3">
        <f t="shared" si="220"/>
        <v>62593774.481623828</v>
      </c>
      <c r="AA267" s="2">
        <v>43977</v>
      </c>
      <c r="AB267" s="7">
        <f t="shared" si="224"/>
        <v>131.56151443333331</v>
      </c>
      <c r="AC267" s="7">
        <f t="shared" si="225"/>
        <v>77.084400505412773</v>
      </c>
      <c r="AD267" s="7">
        <f t="shared" si="226"/>
        <v>104.32295746937305</v>
      </c>
      <c r="AE267" s="7"/>
      <c r="AF267" s="7">
        <f t="shared" si="259"/>
        <v>725550.5640815479</v>
      </c>
      <c r="AG267" s="3">
        <f t="shared" si="227"/>
        <v>35114490.426028393</v>
      </c>
      <c r="AH267" s="7"/>
      <c r="AI267" s="7"/>
      <c r="AJ267" s="7"/>
      <c r="AK267" s="7"/>
      <c r="AL267" s="3">
        <f t="shared" si="228"/>
        <v>46557943.663438492</v>
      </c>
      <c r="AM267" s="3">
        <f t="shared" si="229"/>
        <v>14646036.096028388</v>
      </c>
      <c r="AN267" s="3">
        <f t="shared" si="230"/>
        <v>20443453.237410277</v>
      </c>
      <c r="AO267" s="3">
        <f t="shared" si="231"/>
        <v>9468454.3299999982</v>
      </c>
      <c r="AP267" s="3">
        <f t="shared" si="232"/>
        <v>39468454.329999998</v>
      </c>
      <c r="AQ267" s="7"/>
      <c r="AR267" s="40">
        <f t="shared" si="260"/>
        <v>-16545.435918452156</v>
      </c>
      <c r="AS267" s="5">
        <f t="shared" si="221"/>
        <v>742096</v>
      </c>
      <c r="AT267" s="5">
        <f t="shared" si="233"/>
        <v>5467.625899280576</v>
      </c>
      <c r="AU267" s="5">
        <f t="shared" si="234"/>
        <v>731018.18998082844</v>
      </c>
      <c r="AV267" s="5">
        <f t="shared" si="235"/>
        <v>6557943.6634384766</v>
      </c>
      <c r="AW267" s="3"/>
      <c r="AX267" s="4">
        <f t="shared" si="236"/>
        <v>1.5951717956820478E-2</v>
      </c>
      <c r="AY267" s="4">
        <f t="shared" si="237"/>
        <v>-1.128412202339878E-3</v>
      </c>
      <c r="AZ267" s="4">
        <f t="shared" si="238"/>
        <v>2.6752273943284912E-4</v>
      </c>
      <c r="BA267" s="4">
        <f t="shared" si="239"/>
        <v>1.9162555737267023E-2</v>
      </c>
      <c r="BB267" s="3"/>
      <c r="BC267" s="2">
        <f t="shared" si="240"/>
        <v>43977</v>
      </c>
      <c r="BD267" s="22">
        <f t="shared" si="241"/>
        <v>116.39485915859622</v>
      </c>
      <c r="BE267" s="22">
        <f t="shared" si="242"/>
        <v>77.08440050541256</v>
      </c>
      <c r="BF267" s="22">
        <f t="shared" si="243"/>
        <v>107.59712230215935</v>
      </c>
      <c r="BG267" s="22">
        <f t="shared" si="244"/>
        <v>131.56151443333331</v>
      </c>
      <c r="BH267" s="22"/>
      <c r="BI267" s="3">
        <f t="shared" si="245"/>
        <v>53196310.587978743</v>
      </c>
      <c r="BJ267" s="3">
        <f t="shared" si="246"/>
        <v>20041875.832394209</v>
      </c>
      <c r="BK267" s="3">
        <f t="shared" si="247"/>
        <v>20443453.237410277</v>
      </c>
      <c r="BL267" s="3">
        <f t="shared" si="248"/>
        <v>41514826.830000006</v>
      </c>
      <c r="BM267" s="22"/>
      <c r="BN267" s="3">
        <f t="shared" si="249"/>
        <v>-6638366.9245402813</v>
      </c>
      <c r="BO267" s="3">
        <f t="shared" si="250"/>
        <v>-5395839.7363658119</v>
      </c>
      <c r="BP267" s="3">
        <f t="shared" si="251"/>
        <v>0</v>
      </c>
      <c r="BQ267" s="3">
        <f t="shared" si="252"/>
        <v>-2046372.5</v>
      </c>
      <c r="BR267" s="3"/>
      <c r="BS267" s="22">
        <f t="shared" si="253"/>
        <v>-12.478998733495652</v>
      </c>
      <c r="BT267" s="22">
        <f t="shared" si="254"/>
        <v>-26.922827890413203</v>
      </c>
      <c r="BU267" s="22">
        <f t="shared" si="255"/>
        <v>0</v>
      </c>
      <c r="BV267" s="22">
        <f t="shared" si="256"/>
        <v>-4.9292569818001084</v>
      </c>
      <c r="BW267" s="3"/>
      <c r="BX267" s="7"/>
      <c r="BY267" t="str">
        <f t="shared" si="218"/>
        <v>52020</v>
      </c>
      <c r="CQ267" s="15">
        <v>39347</v>
      </c>
      <c r="CR267" s="16">
        <v>4837.55</v>
      </c>
    </row>
    <row r="268" spans="1:96">
      <c r="A268" t="s">
        <v>33</v>
      </c>
      <c r="B268" t="s">
        <v>33</v>
      </c>
      <c r="C268" s="3">
        <v>193570</v>
      </c>
      <c r="D268">
        <v>0</v>
      </c>
      <c r="E268">
        <v>193569.75</v>
      </c>
      <c r="F268" t="s">
        <v>10</v>
      </c>
      <c r="G268" s="3">
        <v>34684771</v>
      </c>
      <c r="J268" s="3">
        <f t="shared" si="211"/>
        <v>193570</v>
      </c>
      <c r="L268" s="3">
        <f t="shared" si="257"/>
        <v>39662024.329999998</v>
      </c>
      <c r="M268" s="4">
        <f t="shared" si="212"/>
        <v>4.9044231218567718E-3</v>
      </c>
      <c r="N268" s="4">
        <f t="shared" si="213"/>
        <v>6.4523333333333334E-3</v>
      </c>
      <c r="O268" s="4"/>
      <c r="P268" s="3">
        <f t="shared" si="214"/>
        <v>-1852802.5</v>
      </c>
      <c r="Q268" s="3">
        <f t="shared" si="215"/>
        <v>41514826.830000006</v>
      </c>
      <c r="R268" s="6">
        <f t="shared" si="216"/>
        <v>-4.4629898315295458E-2</v>
      </c>
      <c r="S268" s="6">
        <f t="shared" si="217"/>
        <v>-1.9342014626057925E-2</v>
      </c>
      <c r="T268" s="6"/>
      <c r="U268" s="6"/>
      <c r="V268" s="3">
        <f t="shared" si="258"/>
        <v>463758.83618481946</v>
      </c>
      <c r="W268" s="7">
        <f t="shared" si="219"/>
        <v>285.90000000000146</v>
      </c>
      <c r="X268" s="7">
        <f t="shared" si="222"/>
        <v>9314.9500000000007</v>
      </c>
      <c r="Y268" s="3">
        <f t="shared" si="223"/>
        <v>23857570.945599865</v>
      </c>
      <c r="Z268" s="3">
        <f t="shared" si="220"/>
        <v>63519595.275599867</v>
      </c>
      <c r="AA268" s="2">
        <v>43978</v>
      </c>
      <c r="AB268" s="7">
        <f t="shared" si="224"/>
        <v>132.20674776666667</v>
      </c>
      <c r="AC268" s="7">
        <f t="shared" si="225"/>
        <v>79.525236485332883</v>
      </c>
      <c r="AD268" s="7">
        <f t="shared" si="226"/>
        <v>105.86599212599978</v>
      </c>
      <c r="AE268" s="7"/>
      <c r="AF268" s="7">
        <f t="shared" si="259"/>
        <v>657328.83618481946</v>
      </c>
      <c r="AG268" s="3">
        <f t="shared" si="227"/>
        <v>35771819.262213215</v>
      </c>
      <c r="AH268" s="7"/>
      <c r="AI268" s="7"/>
      <c r="AJ268" s="7"/>
      <c r="AK268" s="7"/>
      <c r="AL268" s="3">
        <f t="shared" si="228"/>
        <v>47220740.125522591</v>
      </c>
      <c r="AM268" s="3">
        <f t="shared" si="229"/>
        <v>15109794.932213208</v>
      </c>
      <c r="AN268" s="3">
        <f t="shared" si="230"/>
        <v>20448920.863309558</v>
      </c>
      <c r="AO268" s="3">
        <f t="shared" si="231"/>
        <v>9662024.3299999982</v>
      </c>
      <c r="AP268" s="3">
        <f t="shared" si="232"/>
        <v>39662024.329999998</v>
      </c>
      <c r="AQ268" s="7"/>
      <c r="AR268" s="40">
        <f t="shared" si="260"/>
        <v>463758.83618481946</v>
      </c>
      <c r="AS268" s="5">
        <f t="shared" si="221"/>
        <v>193570</v>
      </c>
      <c r="AT268" s="5">
        <f t="shared" si="233"/>
        <v>5467.625899280576</v>
      </c>
      <c r="AU268" s="5">
        <f t="shared" si="234"/>
        <v>662796.4620841</v>
      </c>
      <c r="AV268" s="5">
        <f t="shared" si="235"/>
        <v>7220740.1255225763</v>
      </c>
      <c r="AW268" s="3"/>
      <c r="AX268" s="4">
        <f t="shared" si="236"/>
        <v>1.4235947937807823E-2</v>
      </c>
      <c r="AY268" s="4">
        <f t="shared" si="237"/>
        <v>3.1664460823674904E-2</v>
      </c>
      <c r="AZ268" s="4">
        <f t="shared" si="238"/>
        <v>2.6745119015779352E-4</v>
      </c>
      <c r="BA268" s="4">
        <f t="shared" si="239"/>
        <v>4.9044231218567718E-3</v>
      </c>
      <c r="BB268" s="3"/>
      <c r="BC268" s="2">
        <f t="shared" si="240"/>
        <v>43978</v>
      </c>
      <c r="BD268" s="22">
        <f t="shared" si="241"/>
        <v>118.05185031380647</v>
      </c>
      <c r="BE268" s="22">
        <f t="shared" si="242"/>
        <v>79.52523648533267</v>
      </c>
      <c r="BF268" s="22">
        <f t="shared" si="243"/>
        <v>107.62589928057662</v>
      </c>
      <c r="BG268" s="22">
        <f t="shared" si="244"/>
        <v>132.20674776666667</v>
      </c>
      <c r="BH268" s="22"/>
      <c r="BI268" s="3">
        <f t="shared" si="245"/>
        <v>53196310.587978743</v>
      </c>
      <c r="BJ268" s="3">
        <f t="shared" si="246"/>
        <v>20041875.832394209</v>
      </c>
      <c r="BK268" s="3">
        <f t="shared" si="247"/>
        <v>20448920.863309558</v>
      </c>
      <c r="BL268" s="3">
        <f t="shared" si="248"/>
        <v>41514826.830000006</v>
      </c>
      <c r="BM268" s="22"/>
      <c r="BN268" s="3">
        <f t="shared" si="249"/>
        <v>-5975570.4624561816</v>
      </c>
      <c r="BO268" s="3">
        <f t="shared" si="250"/>
        <v>-4932080.9001809927</v>
      </c>
      <c r="BP268" s="3">
        <f t="shared" si="251"/>
        <v>0</v>
      </c>
      <c r="BQ268" s="3">
        <f t="shared" si="252"/>
        <v>-1852802.5</v>
      </c>
      <c r="BR268" s="3"/>
      <c r="BS268" s="22">
        <f t="shared" si="253"/>
        <v>-11.233054316000885</v>
      </c>
      <c r="BT268" s="22">
        <f t="shared" si="254"/>
        <v>-24.608878637044249</v>
      </c>
      <c r="BU268" s="22">
        <f t="shared" si="255"/>
        <v>0</v>
      </c>
      <c r="BV268" s="22">
        <f t="shared" si="256"/>
        <v>-4.462989831529546</v>
      </c>
      <c r="BW268" s="3"/>
      <c r="BX268" s="7"/>
      <c r="BY268" t="str">
        <f t="shared" si="218"/>
        <v>52020</v>
      </c>
      <c r="CQ268" s="15">
        <v>39348</v>
      </c>
      <c r="CR268" s="16">
        <v>4837.55</v>
      </c>
    </row>
    <row r="269" spans="1:96">
      <c r="A269" t="s">
        <v>34</v>
      </c>
      <c r="B269" t="s">
        <v>34</v>
      </c>
      <c r="C269" s="3">
        <v>-135039</v>
      </c>
      <c r="D269">
        <v>0</v>
      </c>
      <c r="E269">
        <v>-135039.29999999999</v>
      </c>
      <c r="F269" t="s">
        <v>10</v>
      </c>
      <c r="G269" s="3">
        <v>34549732</v>
      </c>
      <c r="J269" s="3">
        <f t="shared" si="211"/>
        <v>-135039</v>
      </c>
      <c r="L269" s="3">
        <f t="shared" si="257"/>
        <v>39526985.329999998</v>
      </c>
      <c r="M269" s="4">
        <f t="shared" si="212"/>
        <v>-3.4047430074782572E-3</v>
      </c>
      <c r="N269" s="4">
        <f t="shared" si="213"/>
        <v>-4.5012999999999997E-3</v>
      </c>
      <c r="O269" s="4"/>
      <c r="P269" s="3">
        <f t="shared" si="214"/>
        <v>-1987841.5</v>
      </c>
      <c r="Q269" s="3">
        <f t="shared" si="215"/>
        <v>41514826.830000006</v>
      </c>
      <c r="R269" s="6">
        <f t="shared" si="216"/>
        <v>-4.7882687988560248E-2</v>
      </c>
      <c r="S269" s="6">
        <f t="shared" si="217"/>
        <v>-2.2746757633536181E-2</v>
      </c>
      <c r="T269" s="6"/>
      <c r="U269" s="6"/>
      <c r="V269" s="3">
        <f t="shared" si="258"/>
        <v>284111.08834477281</v>
      </c>
      <c r="W269" s="7">
        <f t="shared" si="219"/>
        <v>175.14999999999964</v>
      </c>
      <c r="X269" s="7">
        <f t="shared" si="222"/>
        <v>9490.1</v>
      </c>
      <c r="Y269" s="3">
        <f t="shared" si="223"/>
        <v>24306167.400881086</v>
      </c>
      <c r="Z269" s="3">
        <f t="shared" si="220"/>
        <v>63833152.73088108</v>
      </c>
      <c r="AA269" s="2">
        <v>43979</v>
      </c>
      <c r="AB269" s="7">
        <f t="shared" si="224"/>
        <v>131.75661776666664</v>
      </c>
      <c r="AC269" s="7">
        <f t="shared" si="225"/>
        <v>81.020558002936951</v>
      </c>
      <c r="AD269" s="7">
        <f t="shared" si="226"/>
        <v>106.38858788480181</v>
      </c>
      <c r="AE269" s="7"/>
      <c r="AF269" s="7">
        <f t="shared" si="259"/>
        <v>149072.08834477281</v>
      </c>
      <c r="AG269" s="3">
        <f t="shared" si="227"/>
        <v>35920891.35055799</v>
      </c>
      <c r="AH269" s="7"/>
      <c r="AI269" s="7"/>
      <c r="AJ269" s="7"/>
      <c r="AK269" s="7"/>
      <c r="AL269" s="3">
        <f t="shared" si="228"/>
        <v>47375279.839766644</v>
      </c>
      <c r="AM269" s="3">
        <f t="shared" si="229"/>
        <v>15393906.020557981</v>
      </c>
      <c r="AN269" s="3">
        <f t="shared" si="230"/>
        <v>20454388.48920884</v>
      </c>
      <c r="AO269" s="3">
        <f t="shared" si="231"/>
        <v>9526985.3299999982</v>
      </c>
      <c r="AP269" s="3">
        <f t="shared" si="232"/>
        <v>39526985.329999998</v>
      </c>
      <c r="AQ269" s="7"/>
      <c r="AR269" s="40">
        <f t="shared" si="260"/>
        <v>284111.08834477281</v>
      </c>
      <c r="AS269" s="5">
        <f t="shared" si="221"/>
        <v>-135039</v>
      </c>
      <c r="AT269" s="5">
        <f t="shared" si="233"/>
        <v>5467.625899280576</v>
      </c>
      <c r="AU269" s="5">
        <f t="shared" si="234"/>
        <v>154539.71424405338</v>
      </c>
      <c r="AV269" s="5">
        <f t="shared" si="235"/>
        <v>7375279.83976663</v>
      </c>
      <c r="AW269" s="3"/>
      <c r="AX269" s="4">
        <f t="shared" si="236"/>
        <v>3.2727084292464401E-3</v>
      </c>
      <c r="AY269" s="4">
        <f t="shared" si="237"/>
        <v>1.8803106833638384E-2</v>
      </c>
      <c r="AZ269" s="4">
        <f t="shared" si="238"/>
        <v>2.6737967914438238E-4</v>
      </c>
      <c r="BA269" s="4">
        <f t="shared" si="239"/>
        <v>-3.4047430074782572E-3</v>
      </c>
      <c r="BB269" s="3"/>
      <c r="BC269" s="2">
        <f t="shared" si="240"/>
        <v>43979</v>
      </c>
      <c r="BD269" s="22">
        <f t="shared" si="241"/>
        <v>118.43819959941662</v>
      </c>
      <c r="BE269" s="22">
        <f t="shared" si="242"/>
        <v>81.020558002936738</v>
      </c>
      <c r="BF269" s="22">
        <f t="shared" si="243"/>
        <v>107.6546762589939</v>
      </c>
      <c r="BG269" s="22">
        <f t="shared" si="244"/>
        <v>131.75661776666664</v>
      </c>
      <c r="BH269" s="22"/>
      <c r="BI269" s="3">
        <f t="shared" si="245"/>
        <v>53196310.587978743</v>
      </c>
      <c r="BJ269" s="3">
        <f t="shared" si="246"/>
        <v>20041875.832394209</v>
      </c>
      <c r="BK269" s="3">
        <f t="shared" si="247"/>
        <v>20454388.48920884</v>
      </c>
      <c r="BL269" s="3">
        <f t="shared" si="248"/>
        <v>41514826.830000006</v>
      </c>
      <c r="BM269" s="22"/>
      <c r="BN269" s="3">
        <f t="shared" si="249"/>
        <v>-5821030.7482121279</v>
      </c>
      <c r="BO269" s="3">
        <f t="shared" si="250"/>
        <v>-4647969.8118362203</v>
      </c>
      <c r="BP269" s="3">
        <f t="shared" si="251"/>
        <v>0</v>
      </c>
      <c r="BQ269" s="3">
        <f t="shared" si="252"/>
        <v>-1987841.5</v>
      </c>
      <c r="BR269" s="3"/>
      <c r="BS269" s="22">
        <f t="shared" si="253"/>
        <v>-10.942545984622399</v>
      </c>
      <c r="BT269" s="22">
        <f t="shared" si="254"/>
        <v>-23.191291327748797</v>
      </c>
      <c r="BU269" s="22">
        <f t="shared" si="255"/>
        <v>0</v>
      </c>
      <c r="BV269" s="22">
        <f t="shared" si="256"/>
        <v>-4.7882687988560244</v>
      </c>
      <c r="BW269" s="3"/>
      <c r="BX269" s="7"/>
      <c r="BY269" t="str">
        <f t="shared" si="218"/>
        <v>52020</v>
      </c>
      <c r="CQ269" s="15">
        <v>39349</v>
      </c>
      <c r="CR269" s="16">
        <v>4932.2</v>
      </c>
    </row>
    <row r="270" spans="1:96">
      <c r="A270" t="s">
        <v>35</v>
      </c>
      <c r="B270" t="s">
        <v>35</v>
      </c>
      <c r="C270" s="3">
        <v>72080</v>
      </c>
      <c r="D270">
        <v>0</v>
      </c>
      <c r="E270">
        <v>72080</v>
      </c>
      <c r="F270" t="s">
        <v>10</v>
      </c>
      <c r="G270" s="3">
        <v>34621812</v>
      </c>
      <c r="J270" s="3">
        <f t="shared" si="211"/>
        <v>72080</v>
      </c>
      <c r="L270" s="3">
        <f t="shared" si="257"/>
        <v>39599065.329999998</v>
      </c>
      <c r="M270" s="4">
        <f t="shared" si="212"/>
        <v>1.8235643168388325E-3</v>
      </c>
      <c r="N270" s="4">
        <f t="shared" si="213"/>
        <v>2.4026666666666667E-3</v>
      </c>
      <c r="O270" s="4"/>
      <c r="P270" s="3">
        <f t="shared" si="214"/>
        <v>-1915761.5</v>
      </c>
      <c r="Q270" s="3">
        <f t="shared" si="215"/>
        <v>41514826.830000006</v>
      </c>
      <c r="R270" s="6">
        <f t="shared" si="216"/>
        <v>-4.6146440832931679E-2</v>
      </c>
      <c r="S270" s="6">
        <f t="shared" si="217"/>
        <v>-2.0923193316697349E-2</v>
      </c>
      <c r="T270" s="6"/>
      <c r="U270" s="6"/>
      <c r="V270" s="3">
        <f t="shared" si="258"/>
        <v>146313.56076904511</v>
      </c>
      <c r="W270" s="7">
        <f t="shared" si="219"/>
        <v>90.199999999998909</v>
      </c>
      <c r="X270" s="7">
        <f t="shared" si="222"/>
        <v>9580.2999999999993</v>
      </c>
      <c r="Y270" s="3">
        <f t="shared" si="223"/>
        <v>24537188.812621683</v>
      </c>
      <c r="Z270" s="3">
        <f t="shared" si="220"/>
        <v>64136254.142621681</v>
      </c>
      <c r="AA270" s="2">
        <v>43980</v>
      </c>
      <c r="AB270" s="7">
        <f t="shared" si="224"/>
        <v>131.99688443333332</v>
      </c>
      <c r="AC270" s="7">
        <f t="shared" si="225"/>
        <v>81.790629375405615</v>
      </c>
      <c r="AD270" s="7">
        <f t="shared" si="226"/>
        <v>106.89375690436947</v>
      </c>
      <c r="AE270" s="7"/>
      <c r="AF270" s="7">
        <f t="shared" si="259"/>
        <v>218393.56076904511</v>
      </c>
      <c r="AG270" s="3">
        <f t="shared" si="227"/>
        <v>36139284.911327034</v>
      </c>
      <c r="AH270" s="7"/>
      <c r="AI270" s="7"/>
      <c r="AJ270" s="7"/>
      <c r="AK270" s="7"/>
      <c r="AL270" s="3">
        <f t="shared" si="228"/>
        <v>47599141.026434973</v>
      </c>
      <c r="AM270" s="3">
        <f t="shared" si="229"/>
        <v>15540219.581327027</v>
      </c>
      <c r="AN270" s="3">
        <f t="shared" si="230"/>
        <v>20459856.115108121</v>
      </c>
      <c r="AO270" s="3">
        <f t="shared" si="231"/>
        <v>9599065.3299999982</v>
      </c>
      <c r="AP270" s="3">
        <f t="shared" si="232"/>
        <v>39599065.329999998</v>
      </c>
      <c r="AQ270" s="7"/>
      <c r="AR270" s="40">
        <f t="shared" si="260"/>
        <v>146313.56076904511</v>
      </c>
      <c r="AS270" s="5">
        <f t="shared" si="221"/>
        <v>72080</v>
      </c>
      <c r="AT270" s="5">
        <f t="shared" si="233"/>
        <v>5467.625899280576</v>
      </c>
      <c r="AU270" s="5">
        <f t="shared" si="234"/>
        <v>223861.18666832568</v>
      </c>
      <c r="AV270" s="5">
        <f t="shared" si="235"/>
        <v>7599141.0264349561</v>
      </c>
      <c r="AW270" s="3"/>
      <c r="AX270" s="4">
        <f t="shared" si="236"/>
        <v>4.7252741815029323E-3</v>
      </c>
      <c r="AY270" s="4">
        <f t="shared" si="237"/>
        <v>9.5046416792235102E-3</v>
      </c>
      <c r="AZ270" s="4">
        <f t="shared" si="238"/>
        <v>2.6730820636193265E-4</v>
      </c>
      <c r="BA270" s="4">
        <f t="shared" si="239"/>
        <v>1.8235643168388325E-3</v>
      </c>
      <c r="BB270" s="3"/>
      <c r="BC270" s="2">
        <f t="shared" si="240"/>
        <v>43980</v>
      </c>
      <c r="BD270" s="22">
        <f t="shared" si="241"/>
        <v>118.99785256608743</v>
      </c>
      <c r="BE270" s="22">
        <f t="shared" si="242"/>
        <v>81.790629375405402</v>
      </c>
      <c r="BF270" s="22">
        <f t="shared" si="243"/>
        <v>107.68345323741116</v>
      </c>
      <c r="BG270" s="22">
        <f t="shared" si="244"/>
        <v>131.99688443333332</v>
      </c>
      <c r="BH270" s="22"/>
      <c r="BI270" s="3">
        <f t="shared" si="245"/>
        <v>53196310.587978743</v>
      </c>
      <c r="BJ270" s="3">
        <f t="shared" si="246"/>
        <v>20041875.832394209</v>
      </c>
      <c r="BK270" s="3">
        <f t="shared" si="247"/>
        <v>20459856.115108121</v>
      </c>
      <c r="BL270" s="3">
        <f t="shared" si="248"/>
        <v>41514826.830000006</v>
      </c>
      <c r="BM270" s="22"/>
      <c r="BN270" s="3">
        <f t="shared" si="249"/>
        <v>-5597169.5615438018</v>
      </c>
      <c r="BO270" s="3">
        <f t="shared" si="250"/>
        <v>-4501656.2510671755</v>
      </c>
      <c r="BP270" s="3">
        <f t="shared" si="251"/>
        <v>0</v>
      </c>
      <c r="BQ270" s="3">
        <f t="shared" si="252"/>
        <v>-1915761.5</v>
      </c>
      <c r="BR270" s="3"/>
      <c r="BS270" s="22">
        <f t="shared" si="253"/>
        <v>-10.521725096493149</v>
      </c>
      <c r="BT270" s="22">
        <f t="shared" si="254"/>
        <v>-22.461252073975185</v>
      </c>
      <c r="BU270" s="22">
        <f t="shared" si="255"/>
        <v>0</v>
      </c>
      <c r="BV270" s="22">
        <f t="shared" si="256"/>
        <v>-4.6146440832931681</v>
      </c>
      <c r="BW270" s="3"/>
      <c r="BX270" s="7"/>
      <c r="BY270" t="str">
        <f t="shared" si="218"/>
        <v>52020</v>
      </c>
      <c r="CQ270" s="15">
        <v>39350</v>
      </c>
      <c r="CR270" s="16">
        <v>4938.8500000000004</v>
      </c>
    </row>
    <row r="271" spans="1:96">
      <c r="A271" s="2">
        <v>43836</v>
      </c>
      <c r="B271" s="2">
        <v>43836</v>
      </c>
      <c r="C271" s="3">
        <v>-341011</v>
      </c>
      <c r="D271">
        <v>0</v>
      </c>
      <c r="E271">
        <v>-341010.5</v>
      </c>
      <c r="F271" t="s">
        <v>10</v>
      </c>
      <c r="G271" s="3">
        <v>34280801</v>
      </c>
      <c r="J271" s="3">
        <f t="shared" si="211"/>
        <v>-341011</v>
      </c>
      <c r="L271" s="3">
        <f t="shared" si="257"/>
        <v>39258054.329999998</v>
      </c>
      <c r="M271" s="4">
        <f t="shared" si="212"/>
        <v>-8.6115921463846331E-3</v>
      </c>
      <c r="N271" s="4">
        <f t="shared" si="213"/>
        <v>-1.1367033333333334E-2</v>
      </c>
      <c r="O271" s="4"/>
      <c r="P271" s="3">
        <f t="shared" si="214"/>
        <v>-2256772.5</v>
      </c>
      <c r="Q271" s="3">
        <f t="shared" si="215"/>
        <v>41514826.830000006</v>
      </c>
      <c r="R271" s="6">
        <f t="shared" si="216"/>
        <v>-5.4360638651855836E-2</v>
      </c>
      <c r="S271" s="6">
        <f t="shared" si="217"/>
        <v>-2.9534785463081983E-2</v>
      </c>
      <c r="T271" s="6"/>
      <c r="U271" s="6"/>
      <c r="V271" s="3">
        <f t="shared" si="258"/>
        <v>398793.66868148814</v>
      </c>
      <c r="W271" s="7">
        <f t="shared" si="219"/>
        <v>245.85000000000036</v>
      </c>
      <c r="X271" s="7">
        <f t="shared" si="222"/>
        <v>9826.15</v>
      </c>
      <c r="Y271" s="3">
        <f t="shared" si="223"/>
        <v>25166863.026329298</v>
      </c>
      <c r="Z271" s="3">
        <f t="shared" si="220"/>
        <v>64424917.356329292</v>
      </c>
      <c r="AA271" s="2">
        <v>43983</v>
      </c>
      <c r="AB271" s="7">
        <f t="shared" si="224"/>
        <v>130.86018110000001</v>
      </c>
      <c r="AC271" s="7">
        <f t="shared" si="225"/>
        <v>83.889543421097656</v>
      </c>
      <c r="AD271" s="7">
        <f t="shared" si="226"/>
        <v>107.37486226054882</v>
      </c>
      <c r="AE271" s="7"/>
      <c r="AF271" s="7">
        <f t="shared" si="259"/>
        <v>57782.66868148814</v>
      </c>
      <c r="AG271" s="3">
        <f t="shared" si="227"/>
        <v>36197067.580008522</v>
      </c>
      <c r="AH271" s="7"/>
      <c r="AI271" s="7"/>
      <c r="AJ271" s="7"/>
      <c r="AK271" s="7"/>
      <c r="AL271" s="3">
        <f t="shared" si="228"/>
        <v>47662391.321015738</v>
      </c>
      <c r="AM271" s="3">
        <f t="shared" si="229"/>
        <v>15939013.250008514</v>
      </c>
      <c r="AN271" s="3">
        <f t="shared" si="230"/>
        <v>20465323.741007403</v>
      </c>
      <c r="AO271" s="3">
        <f t="shared" si="231"/>
        <v>9258054.3299999982</v>
      </c>
      <c r="AP271" s="3">
        <f t="shared" si="232"/>
        <v>39258054.329999998</v>
      </c>
      <c r="AQ271" s="7"/>
      <c r="AR271" s="40">
        <f t="shared" si="260"/>
        <v>398793.66868148814</v>
      </c>
      <c r="AS271" s="5">
        <f t="shared" si="221"/>
        <v>-341011</v>
      </c>
      <c r="AT271" s="5">
        <f t="shared" si="233"/>
        <v>5467.625899280576</v>
      </c>
      <c r="AU271" s="5">
        <f t="shared" si="234"/>
        <v>63250.294580768714</v>
      </c>
      <c r="AV271" s="5">
        <f t="shared" si="235"/>
        <v>7662391.3210157249</v>
      </c>
      <c r="AW271" s="3"/>
      <c r="AX271" s="4">
        <f t="shared" si="236"/>
        <v>1.3288116805646054E-3</v>
      </c>
      <c r="AY271" s="4">
        <f t="shared" si="237"/>
        <v>2.5662035635627353E-2</v>
      </c>
      <c r="AZ271" s="4">
        <f t="shared" si="238"/>
        <v>2.6723677177979422E-4</v>
      </c>
      <c r="BA271" s="4">
        <f t="shared" si="239"/>
        <v>-8.6115921463846331E-3</v>
      </c>
      <c r="BB271" s="3"/>
      <c r="BC271" s="2">
        <f t="shared" si="240"/>
        <v>43983</v>
      </c>
      <c r="BD271" s="22">
        <f t="shared" si="241"/>
        <v>119.15597830253934</v>
      </c>
      <c r="BE271" s="22">
        <f t="shared" si="242"/>
        <v>83.889543421097443</v>
      </c>
      <c r="BF271" s="22">
        <f t="shared" si="243"/>
        <v>107.71223021582843</v>
      </c>
      <c r="BG271" s="22">
        <f t="shared" si="244"/>
        <v>130.86018110000001</v>
      </c>
      <c r="BH271" s="22"/>
      <c r="BI271" s="3">
        <f t="shared" si="245"/>
        <v>53196310.587978743</v>
      </c>
      <c r="BJ271" s="3">
        <f t="shared" si="246"/>
        <v>20041875.832394209</v>
      </c>
      <c r="BK271" s="3">
        <f t="shared" si="247"/>
        <v>20465323.741007403</v>
      </c>
      <c r="BL271" s="3">
        <f t="shared" si="248"/>
        <v>41514826.830000006</v>
      </c>
      <c r="BM271" s="22"/>
      <c r="BN271" s="3">
        <f t="shared" si="249"/>
        <v>-5533919.266963033</v>
      </c>
      <c r="BO271" s="3">
        <f t="shared" si="250"/>
        <v>-4102862.5823856872</v>
      </c>
      <c r="BP271" s="3">
        <f t="shared" si="251"/>
        <v>0</v>
      </c>
      <c r="BQ271" s="3">
        <f t="shared" si="252"/>
        <v>-2256772.5</v>
      </c>
      <c r="BR271" s="3"/>
      <c r="BS271" s="22">
        <f t="shared" si="253"/>
        <v>-10.402825319644599</v>
      </c>
      <c r="BT271" s="22">
        <f t="shared" si="254"/>
        <v>-20.47144996155561</v>
      </c>
      <c r="BU271" s="22">
        <f t="shared" si="255"/>
        <v>0</v>
      </c>
      <c r="BV271" s="22">
        <f t="shared" si="256"/>
        <v>-5.4360638651855835</v>
      </c>
      <c r="BW271" s="3"/>
      <c r="BX271" s="7"/>
      <c r="BY271" t="str">
        <f t="shared" si="218"/>
        <v>62020</v>
      </c>
      <c r="CQ271" s="15">
        <v>39351</v>
      </c>
      <c r="CR271" s="16">
        <v>4940.5</v>
      </c>
    </row>
    <row r="272" spans="1:96">
      <c r="A272" s="2">
        <v>43867</v>
      </c>
      <c r="B272" s="2">
        <v>43867</v>
      </c>
      <c r="C272" s="3">
        <v>282201</v>
      </c>
      <c r="D272">
        <v>0</v>
      </c>
      <c r="E272">
        <v>282201</v>
      </c>
      <c r="F272" t="s">
        <v>10</v>
      </c>
      <c r="G272" s="3">
        <v>34563002</v>
      </c>
      <c r="J272" s="3">
        <f t="shared" si="211"/>
        <v>282201</v>
      </c>
      <c r="L272" s="3">
        <f t="shared" si="257"/>
        <v>39540255.329999998</v>
      </c>
      <c r="M272" s="4">
        <f t="shared" si="212"/>
        <v>7.1883593014529313E-3</v>
      </c>
      <c r="N272" s="4">
        <f t="shared" si="213"/>
        <v>9.4067000000000005E-3</v>
      </c>
      <c r="O272" s="4"/>
      <c r="P272" s="3">
        <f t="shared" si="214"/>
        <v>-1974571.5</v>
      </c>
      <c r="Q272" s="3">
        <f t="shared" si="215"/>
        <v>41514826.830000006</v>
      </c>
      <c r="R272" s="6">
        <f t="shared" si="216"/>
        <v>-4.7563043152888895E-2</v>
      </c>
      <c r="S272" s="6">
        <f t="shared" si="217"/>
        <v>-2.2346426161629053E-2</v>
      </c>
      <c r="T272" s="6"/>
      <c r="U272" s="6"/>
      <c r="V272" s="3">
        <f t="shared" si="258"/>
        <v>248100.43369873424</v>
      </c>
      <c r="W272" s="7">
        <f t="shared" si="219"/>
        <v>152.95000000000073</v>
      </c>
      <c r="X272" s="7">
        <f t="shared" si="222"/>
        <v>9979.1</v>
      </c>
      <c r="Y272" s="3">
        <f t="shared" si="223"/>
        <v>25558600.553222038</v>
      </c>
      <c r="Z272" s="3">
        <f t="shared" si="220"/>
        <v>65098855.883222036</v>
      </c>
      <c r="AA272" s="2">
        <v>43984</v>
      </c>
      <c r="AB272" s="7">
        <f t="shared" si="224"/>
        <v>131.80085109999999</v>
      </c>
      <c r="AC272" s="7">
        <f t="shared" si="225"/>
        <v>85.19533517740679</v>
      </c>
      <c r="AD272" s="7">
        <f t="shared" si="226"/>
        <v>108.4980931387034</v>
      </c>
      <c r="AE272" s="7"/>
      <c r="AF272" s="7">
        <f t="shared" si="259"/>
        <v>530301.43369873427</v>
      </c>
      <c r="AG272" s="3">
        <f t="shared" si="227"/>
        <v>36727369.013707258</v>
      </c>
      <c r="AH272" s="7"/>
      <c r="AI272" s="7"/>
      <c r="AJ272" s="7"/>
      <c r="AK272" s="7"/>
      <c r="AL272" s="3">
        <f t="shared" si="228"/>
        <v>48198160.380613752</v>
      </c>
      <c r="AM272" s="3">
        <f t="shared" si="229"/>
        <v>16187113.683707248</v>
      </c>
      <c r="AN272" s="3">
        <f t="shared" si="230"/>
        <v>20470791.366906684</v>
      </c>
      <c r="AO272" s="3">
        <f t="shared" si="231"/>
        <v>9540255.3299999982</v>
      </c>
      <c r="AP272" s="3">
        <f t="shared" si="232"/>
        <v>39540255.329999998</v>
      </c>
      <c r="AQ272" s="7"/>
      <c r="AR272" s="40">
        <f t="shared" si="260"/>
        <v>248100.43369873424</v>
      </c>
      <c r="AS272" s="5">
        <f t="shared" si="221"/>
        <v>282201</v>
      </c>
      <c r="AT272" s="5">
        <f t="shared" si="233"/>
        <v>5467.625899280576</v>
      </c>
      <c r="AU272" s="5">
        <f t="shared" si="234"/>
        <v>535769.05959801481</v>
      </c>
      <c r="AV272" s="5">
        <f t="shared" si="235"/>
        <v>8198160.3806137396</v>
      </c>
      <c r="AW272" s="3"/>
      <c r="AX272" s="4">
        <f t="shared" si="236"/>
        <v>1.1240918568048822E-2</v>
      </c>
      <c r="AY272" s="4">
        <f t="shared" si="237"/>
        <v>1.5565608096762308E-2</v>
      </c>
      <c r="AZ272" s="4">
        <f t="shared" si="238"/>
        <v>2.6716537536734971E-4</v>
      </c>
      <c r="BA272" s="4">
        <f t="shared" si="239"/>
        <v>7.1883593014529313E-3</v>
      </c>
      <c r="BB272" s="3"/>
      <c r="BC272" s="2">
        <f t="shared" si="240"/>
        <v>43984</v>
      </c>
      <c r="BD272" s="22">
        <f t="shared" si="241"/>
        <v>120.49540095153436</v>
      </c>
      <c r="BE272" s="22">
        <f t="shared" si="242"/>
        <v>85.195335177406577</v>
      </c>
      <c r="BF272" s="22">
        <f t="shared" si="243"/>
        <v>107.74100719424571</v>
      </c>
      <c r="BG272" s="22">
        <f t="shared" si="244"/>
        <v>131.80085109999999</v>
      </c>
      <c r="BH272" s="22"/>
      <c r="BI272" s="3">
        <f t="shared" si="245"/>
        <v>53196310.587978743</v>
      </c>
      <c r="BJ272" s="3">
        <f t="shared" si="246"/>
        <v>20041875.832394209</v>
      </c>
      <c r="BK272" s="3">
        <f t="shared" si="247"/>
        <v>20470791.366906684</v>
      </c>
      <c r="BL272" s="3">
        <f t="shared" si="248"/>
        <v>41514826.830000006</v>
      </c>
      <c r="BM272" s="22"/>
      <c r="BN272" s="3">
        <f t="shared" si="249"/>
        <v>-4998150.2073650183</v>
      </c>
      <c r="BO272" s="3">
        <f t="shared" si="250"/>
        <v>-3854762.1486869529</v>
      </c>
      <c r="BP272" s="3">
        <f t="shared" si="251"/>
        <v>0</v>
      </c>
      <c r="BQ272" s="3">
        <f t="shared" si="252"/>
        <v>-1974571.5</v>
      </c>
      <c r="BR272" s="3"/>
      <c r="BS272" s="22">
        <f t="shared" si="253"/>
        <v>-9.3956707751354767</v>
      </c>
      <c r="BT272" s="22">
        <f t="shared" si="254"/>
        <v>-19.233539719153434</v>
      </c>
      <c r="BU272" s="22">
        <f t="shared" si="255"/>
        <v>0</v>
      </c>
      <c r="BV272" s="22">
        <f t="shared" si="256"/>
        <v>-4.7563043152888893</v>
      </c>
      <c r="BW272" s="3"/>
      <c r="BX272" s="7"/>
      <c r="BY272" t="str">
        <f t="shared" si="218"/>
        <v>62020</v>
      </c>
      <c r="CQ272" s="15">
        <v>39352</v>
      </c>
      <c r="CR272" s="16">
        <v>5000.55</v>
      </c>
    </row>
    <row r="273" spans="1:96">
      <c r="A273" s="2">
        <v>43896</v>
      </c>
      <c r="B273" s="2">
        <v>43896</v>
      </c>
      <c r="C273" s="3">
        <v>-976949</v>
      </c>
      <c r="D273">
        <v>0</v>
      </c>
      <c r="E273">
        <v>-976949.15</v>
      </c>
      <c r="F273" t="s">
        <v>10</v>
      </c>
      <c r="G273" s="3">
        <v>33586053</v>
      </c>
      <c r="J273" s="3">
        <f t="shared" si="211"/>
        <v>-976949</v>
      </c>
      <c r="L273" s="3">
        <f t="shared" si="257"/>
        <v>38563306.329999998</v>
      </c>
      <c r="M273" s="4">
        <f t="shared" si="212"/>
        <v>-2.470770590241406E-2</v>
      </c>
      <c r="N273" s="4">
        <f t="shared" si="213"/>
        <v>-3.2564966666666667E-2</v>
      </c>
      <c r="O273" s="4"/>
      <c r="P273" s="3">
        <f t="shared" si="214"/>
        <v>-2951520.5</v>
      </c>
      <c r="Q273" s="3">
        <f t="shared" si="215"/>
        <v>41514826.830000006</v>
      </c>
      <c r="R273" s="6">
        <f t="shared" si="216"/>
        <v>-7.1095575373257544E-2</v>
      </c>
      <c r="S273" s="6">
        <f t="shared" si="217"/>
        <v>-4.7054132064043117E-2</v>
      </c>
      <c r="T273" s="6"/>
      <c r="U273" s="6"/>
      <c r="V273" s="3">
        <f t="shared" si="258"/>
        <v>133742.27367414362</v>
      </c>
      <c r="W273" s="7">
        <f t="shared" si="219"/>
        <v>82.449999999998909</v>
      </c>
      <c r="X273" s="7">
        <f t="shared" si="222"/>
        <v>10061.549999999999</v>
      </c>
      <c r="Y273" s="3">
        <f t="shared" si="223"/>
        <v>25769772.564286478</v>
      </c>
      <c r="Z273" s="3">
        <f t="shared" si="220"/>
        <v>64333078.894286476</v>
      </c>
      <c r="AA273" s="2">
        <v>43985</v>
      </c>
      <c r="AB273" s="7">
        <f t="shared" si="224"/>
        <v>128.54435443333333</v>
      </c>
      <c r="AC273" s="7">
        <f t="shared" si="225"/>
        <v>85.899241880954918</v>
      </c>
      <c r="AD273" s="7">
        <f t="shared" si="226"/>
        <v>107.22179815714412</v>
      </c>
      <c r="AE273" s="7"/>
      <c r="AF273" s="7">
        <f t="shared" si="259"/>
        <v>-843206.72632585641</v>
      </c>
      <c r="AG273" s="3">
        <f t="shared" si="227"/>
        <v>35884162.287381403</v>
      </c>
      <c r="AH273" s="7"/>
      <c r="AI273" s="7"/>
      <c r="AJ273" s="7"/>
      <c r="AK273" s="7"/>
      <c r="AL273" s="3">
        <f t="shared" si="228"/>
        <v>47360421.280187175</v>
      </c>
      <c r="AM273" s="3">
        <f t="shared" si="229"/>
        <v>16320855.957381392</v>
      </c>
      <c r="AN273" s="3">
        <f t="shared" si="230"/>
        <v>20476258.992805965</v>
      </c>
      <c r="AO273" s="3">
        <f t="shared" si="231"/>
        <v>8563306.3299999982</v>
      </c>
      <c r="AP273" s="3">
        <f t="shared" si="232"/>
        <v>38563306.329999998</v>
      </c>
      <c r="AQ273" s="7"/>
      <c r="AR273" s="40">
        <f t="shared" si="260"/>
        <v>133742.27367414362</v>
      </c>
      <c r="AS273" s="5">
        <f t="shared" si="221"/>
        <v>-976949</v>
      </c>
      <c r="AT273" s="5">
        <f t="shared" si="233"/>
        <v>5467.625899280576</v>
      </c>
      <c r="AU273" s="5">
        <f t="shared" si="234"/>
        <v>-837739.10042657587</v>
      </c>
      <c r="AV273" s="5">
        <f t="shared" si="235"/>
        <v>7360421.2801871635</v>
      </c>
      <c r="AW273" s="3"/>
      <c r="AX273" s="4">
        <f t="shared" si="236"/>
        <v>-1.7381142637210092E-2</v>
      </c>
      <c r="AY273" s="4">
        <f t="shared" si="237"/>
        <v>8.2622681404133647E-3</v>
      </c>
      <c r="AZ273" s="4">
        <f t="shared" si="238"/>
        <v>2.6709401709401441E-4</v>
      </c>
      <c r="BA273" s="4">
        <f t="shared" si="239"/>
        <v>-2.470770590241406E-2</v>
      </c>
      <c r="BB273" s="3"/>
      <c r="BC273" s="2">
        <f t="shared" si="240"/>
        <v>43985</v>
      </c>
      <c r="BD273" s="22">
        <f t="shared" si="241"/>
        <v>118.40105320046794</v>
      </c>
      <c r="BE273" s="22">
        <f t="shared" si="242"/>
        <v>85.89924188095469</v>
      </c>
      <c r="BF273" s="22">
        <f t="shared" si="243"/>
        <v>107.76978417266298</v>
      </c>
      <c r="BG273" s="22">
        <f t="shared" si="244"/>
        <v>128.54435443333333</v>
      </c>
      <c r="BH273" s="22"/>
      <c r="BI273" s="3">
        <f t="shared" si="245"/>
        <v>53196310.587978743</v>
      </c>
      <c r="BJ273" s="3">
        <f t="shared" si="246"/>
        <v>20041875.832394209</v>
      </c>
      <c r="BK273" s="3">
        <f t="shared" si="247"/>
        <v>20476258.992805965</v>
      </c>
      <c r="BL273" s="3">
        <f t="shared" si="248"/>
        <v>41514826.830000006</v>
      </c>
      <c r="BM273" s="22"/>
      <c r="BN273" s="3">
        <f t="shared" si="249"/>
        <v>-5835889.3077915944</v>
      </c>
      <c r="BO273" s="3">
        <f t="shared" si="250"/>
        <v>-3721019.8750128094</v>
      </c>
      <c r="BP273" s="3">
        <f t="shared" si="251"/>
        <v>0</v>
      </c>
      <c r="BQ273" s="3">
        <f t="shared" si="252"/>
        <v>-2951520.5</v>
      </c>
      <c r="BR273" s="3"/>
      <c r="BS273" s="22">
        <f t="shared" si="253"/>
        <v>-10.970477544941591</v>
      </c>
      <c r="BT273" s="22">
        <f t="shared" si="254"/>
        <v>-18.566225567561034</v>
      </c>
      <c r="BU273" s="22">
        <f t="shared" si="255"/>
        <v>0</v>
      </c>
      <c r="BV273" s="22">
        <f t="shared" si="256"/>
        <v>-7.1095575373257542</v>
      </c>
      <c r="BW273" s="3"/>
      <c r="BX273" s="7"/>
      <c r="BY273" t="str">
        <f t="shared" si="218"/>
        <v>62020</v>
      </c>
      <c r="CQ273" s="15">
        <v>39353</v>
      </c>
      <c r="CR273" s="16">
        <v>5021.3500000000004</v>
      </c>
    </row>
    <row r="274" spans="1:96">
      <c r="A274" s="2">
        <v>43927</v>
      </c>
      <c r="B274" s="2">
        <v>43927</v>
      </c>
      <c r="C274" s="3">
        <v>1033478</v>
      </c>
      <c r="D274">
        <v>0</v>
      </c>
      <c r="E274">
        <v>1033478.25</v>
      </c>
      <c r="F274" t="s">
        <v>10</v>
      </c>
      <c r="G274" s="3">
        <v>34619531</v>
      </c>
      <c r="J274" s="3">
        <f t="shared" si="211"/>
        <v>1033478</v>
      </c>
      <c r="L274" s="3">
        <f t="shared" si="257"/>
        <v>39596784.329999998</v>
      </c>
      <c r="M274" s="4">
        <f t="shared" si="212"/>
        <v>2.679951742612937E-2</v>
      </c>
      <c r="N274" s="4">
        <f t="shared" si="213"/>
        <v>3.4449266666666666E-2</v>
      </c>
      <c r="O274" s="4"/>
      <c r="P274" s="3">
        <f t="shared" si="214"/>
        <v>-1918042.5</v>
      </c>
      <c r="Q274" s="3">
        <f t="shared" si="215"/>
        <v>41514826.830000006</v>
      </c>
      <c r="R274" s="6">
        <f t="shared" si="216"/>
        <v>-4.6201385058264488E-2</v>
      </c>
      <c r="S274" s="6">
        <f t="shared" si="217"/>
        <v>-2.0254614637913747E-2</v>
      </c>
      <c r="T274" s="6"/>
      <c r="U274" s="6"/>
      <c r="V274" s="3">
        <f t="shared" si="258"/>
        <v>-52637.19564252119</v>
      </c>
      <c r="W274" s="7">
        <f t="shared" si="219"/>
        <v>-32.449999999998909</v>
      </c>
      <c r="X274" s="7">
        <f t="shared" si="222"/>
        <v>10029.1</v>
      </c>
      <c r="Y274" s="3">
        <f t="shared" si="223"/>
        <v>25686661.202745654</v>
      </c>
      <c r="Z274" s="3">
        <f t="shared" si="220"/>
        <v>65283445.532745652</v>
      </c>
      <c r="AA274" s="2">
        <v>43986</v>
      </c>
      <c r="AB274" s="7">
        <f t="shared" si="224"/>
        <v>131.9892811</v>
      </c>
      <c r="AC274" s="7">
        <f t="shared" si="225"/>
        <v>85.622204009152185</v>
      </c>
      <c r="AD274" s="7">
        <f t="shared" si="226"/>
        <v>108.80574255457609</v>
      </c>
      <c r="AE274" s="7"/>
      <c r="AF274" s="7">
        <f t="shared" si="259"/>
        <v>980840.80435747886</v>
      </c>
      <c r="AG274" s="3">
        <f t="shared" si="227"/>
        <v>36865003.09173888</v>
      </c>
      <c r="AH274" s="7"/>
      <c r="AI274" s="7"/>
      <c r="AJ274" s="7"/>
      <c r="AK274" s="7"/>
      <c r="AL274" s="3">
        <f t="shared" si="228"/>
        <v>48346729.710443936</v>
      </c>
      <c r="AM274" s="3">
        <f t="shared" si="229"/>
        <v>16268218.76173887</v>
      </c>
      <c r="AN274" s="3">
        <f t="shared" si="230"/>
        <v>20481726.618705247</v>
      </c>
      <c r="AO274" s="3">
        <f t="shared" si="231"/>
        <v>9596784.3299999982</v>
      </c>
      <c r="AP274" s="3">
        <f t="shared" si="232"/>
        <v>39596784.329999998</v>
      </c>
      <c r="AQ274" s="7"/>
      <c r="AR274" s="40">
        <f t="shared" si="260"/>
        <v>-52637.19564252119</v>
      </c>
      <c r="AS274" s="5">
        <f t="shared" si="221"/>
        <v>1033478</v>
      </c>
      <c r="AT274" s="5">
        <f t="shared" si="233"/>
        <v>5467.625899280576</v>
      </c>
      <c r="AU274" s="5">
        <f t="shared" si="234"/>
        <v>986308.4302567594</v>
      </c>
      <c r="AV274" s="5">
        <f t="shared" si="235"/>
        <v>8346729.7104439232</v>
      </c>
      <c r="AW274" s="3"/>
      <c r="AX274" s="4">
        <f t="shared" si="236"/>
        <v>2.0825583970668207E-2</v>
      </c>
      <c r="AY274" s="4">
        <f t="shared" si="237"/>
        <v>-3.2251492066330688E-3</v>
      </c>
      <c r="AZ274" s="4">
        <f t="shared" si="238"/>
        <v>2.6702269692923628E-4</v>
      </c>
      <c r="BA274" s="4">
        <f t="shared" si="239"/>
        <v>2.679951742612937E-2</v>
      </c>
      <c r="BB274" s="3"/>
      <c r="BC274" s="2">
        <f t="shared" si="240"/>
        <v>43986</v>
      </c>
      <c r="BD274" s="22">
        <f t="shared" si="241"/>
        <v>120.86682427610984</v>
      </c>
      <c r="BE274" s="22">
        <f t="shared" si="242"/>
        <v>85.622204009151943</v>
      </c>
      <c r="BF274" s="22">
        <f t="shared" si="243"/>
        <v>107.79856115108024</v>
      </c>
      <c r="BG274" s="22">
        <f t="shared" si="244"/>
        <v>131.9892811</v>
      </c>
      <c r="BH274" s="22"/>
      <c r="BI274" s="3">
        <f t="shared" si="245"/>
        <v>53196310.587978743</v>
      </c>
      <c r="BJ274" s="3">
        <f t="shared" si="246"/>
        <v>20041875.832394209</v>
      </c>
      <c r="BK274" s="3">
        <f t="shared" si="247"/>
        <v>20481726.618705247</v>
      </c>
      <c r="BL274" s="3">
        <f t="shared" si="248"/>
        <v>41514826.830000006</v>
      </c>
      <c r="BM274" s="22"/>
      <c r="BN274" s="3">
        <f t="shared" si="249"/>
        <v>-4849580.8775348347</v>
      </c>
      <c r="BO274" s="3">
        <f t="shared" si="250"/>
        <v>-3773657.0706553305</v>
      </c>
      <c r="BP274" s="3">
        <f t="shared" si="251"/>
        <v>0</v>
      </c>
      <c r="BQ274" s="3">
        <f t="shared" si="252"/>
        <v>-1918042.5</v>
      </c>
      <c r="BR274" s="3"/>
      <c r="BS274" s="22">
        <f t="shared" si="253"/>
        <v>-9.1163857491852802</v>
      </c>
      <c r="BT274" s="22">
        <f t="shared" si="254"/>
        <v>-18.828861640564952</v>
      </c>
      <c r="BU274" s="22">
        <f t="shared" si="255"/>
        <v>0</v>
      </c>
      <c r="BV274" s="22">
        <f t="shared" si="256"/>
        <v>-4.620138505826449</v>
      </c>
      <c r="BW274" s="3"/>
      <c r="BX274" s="7"/>
      <c r="BY274" t="str">
        <f t="shared" si="218"/>
        <v>62020</v>
      </c>
      <c r="CQ274" s="15">
        <v>39354</v>
      </c>
      <c r="CR274" s="16">
        <v>5021.3500000000004</v>
      </c>
    </row>
    <row r="275" spans="1:96">
      <c r="A275" s="2">
        <v>43957</v>
      </c>
      <c r="B275" s="2">
        <v>43957</v>
      </c>
      <c r="C275" s="3">
        <v>-270832</v>
      </c>
      <c r="D275">
        <v>0</v>
      </c>
      <c r="E275">
        <v>-270832.36</v>
      </c>
      <c r="F275" t="s">
        <v>10</v>
      </c>
      <c r="G275" s="3">
        <v>34348699</v>
      </c>
      <c r="J275" s="3">
        <f t="shared" si="211"/>
        <v>-270832</v>
      </c>
      <c r="L275" s="3">
        <f t="shared" si="257"/>
        <v>39325952.329999998</v>
      </c>
      <c r="M275" s="4">
        <f t="shared" si="212"/>
        <v>-6.8397473325834592E-3</v>
      </c>
      <c r="N275" s="4">
        <f t="shared" si="213"/>
        <v>-9.0277333333333327E-3</v>
      </c>
      <c r="O275" s="4"/>
      <c r="P275" s="3">
        <f t="shared" si="214"/>
        <v>-2188874.5</v>
      </c>
      <c r="Q275" s="3">
        <f t="shared" si="215"/>
        <v>41514826.830000006</v>
      </c>
      <c r="R275" s="6">
        <f t="shared" si="216"/>
        <v>-5.2725126590634018E-2</v>
      </c>
      <c r="S275" s="6">
        <f t="shared" si="217"/>
        <v>-2.7094361970497208E-2</v>
      </c>
      <c r="T275" s="6"/>
      <c r="U275" s="6"/>
      <c r="V275" s="3">
        <f t="shared" si="258"/>
        <v>183378.58142949716</v>
      </c>
      <c r="W275" s="7">
        <f t="shared" si="219"/>
        <v>113.04999999999927</v>
      </c>
      <c r="X275" s="7">
        <f t="shared" si="222"/>
        <v>10142.15</v>
      </c>
      <c r="Y275" s="3">
        <f t="shared" si="223"/>
        <v>25976206.331318546</v>
      </c>
      <c r="Z275" s="3">
        <f t="shared" si="220"/>
        <v>65302158.661318541</v>
      </c>
      <c r="AA275" s="2">
        <v>43987</v>
      </c>
      <c r="AB275" s="7">
        <f t="shared" si="224"/>
        <v>131.08650776666667</v>
      </c>
      <c r="AC275" s="7">
        <f t="shared" si="225"/>
        <v>86.587354437728493</v>
      </c>
      <c r="AD275" s="7">
        <f t="shared" si="226"/>
        <v>108.83693110219757</v>
      </c>
      <c r="AE275" s="7"/>
      <c r="AF275" s="7">
        <f t="shared" si="259"/>
        <v>-87453.418570502836</v>
      </c>
      <c r="AG275" s="3">
        <f t="shared" si="227"/>
        <v>36777549.673168376</v>
      </c>
      <c r="AH275" s="7"/>
      <c r="AI275" s="7"/>
      <c r="AJ275" s="7"/>
      <c r="AK275" s="7"/>
      <c r="AL275" s="3">
        <f t="shared" si="228"/>
        <v>48264743.91777271</v>
      </c>
      <c r="AM275" s="3">
        <f t="shared" si="229"/>
        <v>16451597.343168367</v>
      </c>
      <c r="AN275" s="3">
        <f t="shared" si="230"/>
        <v>20487194.244604528</v>
      </c>
      <c r="AO275" s="3">
        <f t="shared" si="231"/>
        <v>9325952.3299999982</v>
      </c>
      <c r="AP275" s="3">
        <f t="shared" si="232"/>
        <v>39325952.329999998</v>
      </c>
      <c r="AQ275" s="7"/>
      <c r="AR275" s="40">
        <f t="shared" si="260"/>
        <v>183378.58142949716</v>
      </c>
      <c r="AS275" s="5">
        <f t="shared" si="221"/>
        <v>-270832</v>
      </c>
      <c r="AT275" s="5">
        <f t="shared" si="233"/>
        <v>5467.625899280576</v>
      </c>
      <c r="AU275" s="5">
        <f t="shared" si="234"/>
        <v>-81985.792671222254</v>
      </c>
      <c r="AV275" s="5">
        <f t="shared" si="235"/>
        <v>8264743.917772701</v>
      </c>
      <c r="AW275" s="3"/>
      <c r="AX275" s="4">
        <f t="shared" si="236"/>
        <v>-1.6957877639759273E-3</v>
      </c>
      <c r="AY275" s="4">
        <f t="shared" si="237"/>
        <v>1.1272197904099016E-2</v>
      </c>
      <c r="AZ275" s="4">
        <f t="shared" si="238"/>
        <v>2.6695141484249594E-4</v>
      </c>
      <c r="BA275" s="4">
        <f t="shared" si="239"/>
        <v>-6.8397473325834592E-3</v>
      </c>
      <c r="BB275" s="3"/>
      <c r="BC275" s="2">
        <f t="shared" si="240"/>
        <v>43987</v>
      </c>
      <c r="BD275" s="22">
        <f t="shared" si="241"/>
        <v>120.66185979443178</v>
      </c>
      <c r="BE275" s="22">
        <f t="shared" si="242"/>
        <v>86.587354437728251</v>
      </c>
      <c r="BF275" s="22">
        <f t="shared" si="243"/>
        <v>107.82733812949752</v>
      </c>
      <c r="BG275" s="22">
        <f t="shared" si="244"/>
        <v>131.08650776666667</v>
      </c>
      <c r="BH275" s="22"/>
      <c r="BI275" s="3">
        <f t="shared" si="245"/>
        <v>53196310.587978743</v>
      </c>
      <c r="BJ275" s="3">
        <f t="shared" si="246"/>
        <v>20041875.832394209</v>
      </c>
      <c r="BK275" s="3">
        <f t="shared" si="247"/>
        <v>20487194.244604528</v>
      </c>
      <c r="BL275" s="3">
        <f t="shared" si="248"/>
        <v>41514826.830000006</v>
      </c>
      <c r="BM275" s="22"/>
      <c r="BN275" s="3">
        <f t="shared" si="249"/>
        <v>-4931566.6702060569</v>
      </c>
      <c r="BO275" s="3">
        <f t="shared" si="250"/>
        <v>-3590278.4892258332</v>
      </c>
      <c r="BP275" s="3">
        <f t="shared" si="251"/>
        <v>0</v>
      </c>
      <c r="BQ275" s="3">
        <f t="shared" si="252"/>
        <v>-2188874.5</v>
      </c>
      <c r="BR275" s="3"/>
      <c r="BS275" s="22">
        <f t="shared" si="253"/>
        <v>-9.2705050701777196</v>
      </c>
      <c r="BT275" s="22">
        <f t="shared" si="254"/>
        <v>-17.913884504876396</v>
      </c>
      <c r="BU275" s="22">
        <f t="shared" si="255"/>
        <v>0</v>
      </c>
      <c r="BV275" s="22">
        <f t="shared" si="256"/>
        <v>-5.2725126590634019</v>
      </c>
      <c r="BW275" s="3"/>
      <c r="BX275" s="7"/>
      <c r="BY275" t="str">
        <f t="shared" si="218"/>
        <v>62020</v>
      </c>
      <c r="CQ275" s="15">
        <v>39355</v>
      </c>
      <c r="CR275" s="16">
        <v>5021.3500000000004</v>
      </c>
    </row>
    <row r="276" spans="1:96">
      <c r="A276" s="2">
        <v>44049</v>
      </c>
      <c r="B276" s="2">
        <v>44049</v>
      </c>
      <c r="C276" s="3">
        <v>-51442</v>
      </c>
      <c r="D276">
        <v>0</v>
      </c>
      <c r="E276">
        <v>-51441.66</v>
      </c>
      <c r="F276" t="s">
        <v>10</v>
      </c>
      <c r="G276" s="3">
        <v>34297257</v>
      </c>
      <c r="J276" s="3">
        <f t="shared" si="211"/>
        <v>-51442</v>
      </c>
      <c r="L276" s="3">
        <f t="shared" si="257"/>
        <v>39274510.329999998</v>
      </c>
      <c r="M276" s="4">
        <f t="shared" si="212"/>
        <v>-1.3080929247009541E-3</v>
      </c>
      <c r="N276" s="4">
        <f t="shared" si="213"/>
        <v>-1.7147333333333333E-3</v>
      </c>
      <c r="O276" s="4"/>
      <c r="P276" s="3">
        <f t="shared" si="214"/>
        <v>-2240316.5</v>
      </c>
      <c r="Q276" s="3">
        <f t="shared" si="215"/>
        <v>41514826.830000006</v>
      </c>
      <c r="R276" s="6">
        <f t="shared" si="216"/>
        <v>-5.3964250150287808E-2</v>
      </c>
      <c r="S276" s="6">
        <f t="shared" si="217"/>
        <v>-2.8402454895198163E-2</v>
      </c>
      <c r="T276" s="6"/>
      <c r="U276" s="6"/>
      <c r="V276" s="3">
        <f t="shared" si="258"/>
        <v>41039.169484002727</v>
      </c>
      <c r="W276" s="7">
        <f t="shared" si="219"/>
        <v>25.300000000001091</v>
      </c>
      <c r="X276" s="7">
        <f t="shared" si="222"/>
        <v>10167.450000000001</v>
      </c>
      <c r="Y276" s="3">
        <f t="shared" si="223"/>
        <v>26041005.019977499</v>
      </c>
      <c r="Z276" s="3">
        <f t="shared" si="220"/>
        <v>65315515.349977493</v>
      </c>
      <c r="AA276" s="2">
        <v>43990</v>
      </c>
      <c r="AB276" s="7">
        <f t="shared" si="224"/>
        <v>130.91503443333332</v>
      </c>
      <c r="AC276" s="7">
        <f t="shared" si="225"/>
        <v>86.803350066591662</v>
      </c>
      <c r="AD276" s="7">
        <f t="shared" si="226"/>
        <v>108.8591922499625</v>
      </c>
      <c r="AE276" s="7"/>
      <c r="AF276" s="7">
        <f t="shared" si="259"/>
        <v>-10402.830515997273</v>
      </c>
      <c r="AG276" s="3">
        <f t="shared" si="227"/>
        <v>36767146.84265238</v>
      </c>
      <c r="AH276" s="7"/>
      <c r="AI276" s="7"/>
      <c r="AJ276" s="7"/>
      <c r="AK276" s="7"/>
      <c r="AL276" s="3">
        <f t="shared" si="228"/>
        <v>48259808.713155992</v>
      </c>
      <c r="AM276" s="3">
        <f t="shared" si="229"/>
        <v>16492636.512652369</v>
      </c>
      <c r="AN276" s="3">
        <f t="shared" si="230"/>
        <v>20492661.870503809</v>
      </c>
      <c r="AO276" s="3">
        <f t="shared" si="231"/>
        <v>9274510.3299999982</v>
      </c>
      <c r="AP276" s="3">
        <f t="shared" si="232"/>
        <v>39274510.329999998</v>
      </c>
      <c r="AQ276" s="7"/>
      <c r="AR276" s="40">
        <f t="shared" si="260"/>
        <v>41039.169484002727</v>
      </c>
      <c r="AS276" s="5">
        <f t="shared" si="221"/>
        <v>-51442</v>
      </c>
      <c r="AT276" s="5">
        <f t="shared" si="233"/>
        <v>5467.625899280576</v>
      </c>
      <c r="AU276" s="5">
        <f t="shared" si="234"/>
        <v>-4935.2046167166973</v>
      </c>
      <c r="AV276" s="5">
        <f t="shared" si="235"/>
        <v>8259808.7131559839</v>
      </c>
      <c r="AW276" s="3"/>
      <c r="AX276" s="4">
        <f t="shared" si="236"/>
        <v>-1.0225278777247149E-4</v>
      </c>
      <c r="AY276" s="4">
        <f t="shared" si="237"/>
        <v>2.4945401123037158E-3</v>
      </c>
      <c r="AZ276" s="4">
        <f t="shared" si="238"/>
        <v>2.668801708033066E-4</v>
      </c>
      <c r="BA276" s="4">
        <f t="shared" si="239"/>
        <v>-1.3080929247009541E-3</v>
      </c>
      <c r="BB276" s="3"/>
      <c r="BC276" s="2">
        <f t="shared" si="240"/>
        <v>43990</v>
      </c>
      <c r="BD276" s="22">
        <f t="shared" si="241"/>
        <v>120.64952178288999</v>
      </c>
      <c r="BE276" s="22">
        <f t="shared" si="242"/>
        <v>86.803350066591406</v>
      </c>
      <c r="BF276" s="22">
        <f t="shared" si="243"/>
        <v>107.8561151079148</v>
      </c>
      <c r="BG276" s="22">
        <f t="shared" si="244"/>
        <v>130.91503443333332</v>
      </c>
      <c r="BH276" s="22"/>
      <c r="BI276" s="3">
        <f t="shared" si="245"/>
        <v>53196310.587978743</v>
      </c>
      <c r="BJ276" s="3">
        <f t="shared" si="246"/>
        <v>20041875.832394209</v>
      </c>
      <c r="BK276" s="3">
        <f t="shared" si="247"/>
        <v>20492661.870503809</v>
      </c>
      <c r="BL276" s="3">
        <f t="shared" si="248"/>
        <v>41514826.830000006</v>
      </c>
      <c r="BM276" s="22"/>
      <c r="BN276" s="3">
        <f t="shared" si="249"/>
        <v>-4936501.874822774</v>
      </c>
      <c r="BO276" s="3">
        <f t="shared" si="250"/>
        <v>-3549239.3197418307</v>
      </c>
      <c r="BP276" s="3">
        <f t="shared" si="251"/>
        <v>0</v>
      </c>
      <c r="BQ276" s="3">
        <f t="shared" si="252"/>
        <v>-2240316.5</v>
      </c>
      <c r="BR276" s="3"/>
      <c r="BS276" s="22">
        <f t="shared" si="253"/>
        <v>-9.2797824139674834</v>
      </c>
      <c r="BT276" s="22">
        <f t="shared" si="254"/>
        <v>-17.709117397110617</v>
      </c>
      <c r="BU276" s="22">
        <f t="shared" si="255"/>
        <v>0</v>
      </c>
      <c r="BV276" s="22">
        <f t="shared" si="256"/>
        <v>-5.3964250150287807</v>
      </c>
      <c r="BW276" s="3"/>
      <c r="BX276" s="7"/>
      <c r="BY276" t="str">
        <f t="shared" si="218"/>
        <v>62020</v>
      </c>
      <c r="CD276">
        <f>6.5/3</f>
        <v>2.1666666666666665</v>
      </c>
      <c r="CQ276" s="15">
        <v>39356</v>
      </c>
      <c r="CR276" s="16">
        <v>5068.95</v>
      </c>
    </row>
    <row r="277" spans="1:96">
      <c r="A277" s="2">
        <v>44080</v>
      </c>
      <c r="B277" s="2">
        <v>44080</v>
      </c>
      <c r="C277" s="3">
        <v>363489</v>
      </c>
      <c r="D277">
        <v>0</v>
      </c>
      <c r="E277">
        <v>363489.15</v>
      </c>
      <c r="F277" t="s">
        <v>10</v>
      </c>
      <c r="G277" s="3">
        <v>34660746</v>
      </c>
      <c r="J277" s="3">
        <f t="shared" si="211"/>
        <v>363489</v>
      </c>
      <c r="L277" s="3">
        <f t="shared" si="257"/>
        <v>39637999.329999998</v>
      </c>
      <c r="M277" s="4">
        <f t="shared" si="212"/>
        <v>9.2550867457244258E-3</v>
      </c>
      <c r="N277" s="4">
        <f t="shared" si="213"/>
        <v>1.21163E-2</v>
      </c>
      <c r="O277" s="4"/>
      <c r="P277" s="3">
        <f t="shared" si="214"/>
        <v>-1876827.5</v>
      </c>
      <c r="Q277" s="3">
        <f t="shared" si="215"/>
        <v>41514826.830000006</v>
      </c>
      <c r="R277" s="6">
        <f t="shared" si="216"/>
        <v>-4.520860722087227E-2</v>
      </c>
      <c r="S277" s="6">
        <f t="shared" si="217"/>
        <v>-1.9147368149473737E-2</v>
      </c>
      <c r="T277" s="6"/>
      <c r="U277" s="6"/>
      <c r="V277" s="3">
        <f t="shared" si="258"/>
        <v>-195949.86852440159</v>
      </c>
      <c r="W277" s="7">
        <f t="shared" si="219"/>
        <v>-120.80000000000109</v>
      </c>
      <c r="X277" s="7">
        <f t="shared" si="222"/>
        <v>10046.65</v>
      </c>
      <c r="Y277" s="3">
        <f t="shared" si="223"/>
        <v>25731610.490728442</v>
      </c>
      <c r="Z277" s="3">
        <f t="shared" si="220"/>
        <v>65369609.820728436</v>
      </c>
      <c r="AA277" s="2">
        <v>43991</v>
      </c>
      <c r="AB277" s="7">
        <f t="shared" si="224"/>
        <v>132.12666443333333</v>
      </c>
      <c r="AC277" s="7">
        <f t="shared" si="225"/>
        <v>85.772034969094804</v>
      </c>
      <c r="AD277" s="7">
        <f t="shared" si="226"/>
        <v>108.94934970121406</v>
      </c>
      <c r="AE277" s="7"/>
      <c r="AF277" s="7">
        <f t="shared" si="259"/>
        <v>167539.13147559841</v>
      </c>
      <c r="AG277" s="3">
        <f t="shared" si="227"/>
        <v>36934685.974127978</v>
      </c>
      <c r="AH277" s="7"/>
      <c r="AI277" s="7"/>
      <c r="AJ277" s="7"/>
      <c r="AK277" s="7"/>
      <c r="AL277" s="3">
        <f t="shared" si="228"/>
        <v>48432815.470530868</v>
      </c>
      <c r="AM277" s="3">
        <f t="shared" si="229"/>
        <v>16296686.644127967</v>
      </c>
      <c r="AN277" s="3">
        <f t="shared" si="230"/>
        <v>20498129.496403091</v>
      </c>
      <c r="AO277" s="3">
        <f t="shared" si="231"/>
        <v>9637999.3299999982</v>
      </c>
      <c r="AP277" s="3">
        <f t="shared" si="232"/>
        <v>39637999.329999998</v>
      </c>
      <c r="AQ277" s="7"/>
      <c r="AR277" s="40">
        <f t="shared" si="260"/>
        <v>-195949.86852440159</v>
      </c>
      <c r="AS277" s="5">
        <f t="shared" si="221"/>
        <v>363489</v>
      </c>
      <c r="AT277" s="5">
        <f t="shared" si="233"/>
        <v>5467.625899280576</v>
      </c>
      <c r="AU277" s="5">
        <f t="shared" si="234"/>
        <v>173006.75737487897</v>
      </c>
      <c r="AV277" s="5">
        <f t="shared" si="235"/>
        <v>8432815.4705308639</v>
      </c>
      <c r="AW277" s="3"/>
      <c r="AX277" s="4">
        <f t="shared" si="236"/>
        <v>3.5849035043463819E-3</v>
      </c>
      <c r="AY277" s="4">
        <f t="shared" si="237"/>
        <v>-1.1881051787813193E-2</v>
      </c>
      <c r="AZ277" s="4">
        <f t="shared" si="238"/>
        <v>2.668089647812139E-4</v>
      </c>
      <c r="BA277" s="4">
        <f t="shared" si="239"/>
        <v>9.2550867457244258E-3</v>
      </c>
      <c r="BB277" s="3"/>
      <c r="BC277" s="2">
        <f t="shared" si="240"/>
        <v>43991</v>
      </c>
      <c r="BD277" s="22">
        <f t="shared" si="241"/>
        <v>121.08203867632716</v>
      </c>
      <c r="BE277" s="22">
        <f t="shared" si="242"/>
        <v>85.772034969094562</v>
      </c>
      <c r="BF277" s="22">
        <f t="shared" si="243"/>
        <v>107.88489208633206</v>
      </c>
      <c r="BG277" s="22">
        <f t="shared" si="244"/>
        <v>132.12666443333333</v>
      </c>
      <c r="BH277" s="22"/>
      <c r="BI277" s="3">
        <f t="shared" si="245"/>
        <v>53196310.587978743</v>
      </c>
      <c r="BJ277" s="3">
        <f t="shared" si="246"/>
        <v>20041875.832394209</v>
      </c>
      <c r="BK277" s="3">
        <f t="shared" si="247"/>
        <v>20498129.496403091</v>
      </c>
      <c r="BL277" s="3">
        <f t="shared" si="248"/>
        <v>41514826.830000006</v>
      </c>
      <c r="BM277" s="22"/>
      <c r="BN277" s="3">
        <f t="shared" si="249"/>
        <v>-4763495.117447895</v>
      </c>
      <c r="BO277" s="3">
        <f t="shared" si="250"/>
        <v>-3745189.1882662321</v>
      </c>
      <c r="BP277" s="3">
        <f t="shared" si="251"/>
        <v>0</v>
      </c>
      <c r="BQ277" s="3">
        <f t="shared" si="252"/>
        <v>-1876827.5</v>
      </c>
      <c r="BR277" s="3"/>
      <c r="BS277" s="22">
        <f t="shared" si="253"/>
        <v>-8.9545591880282487</v>
      </c>
      <c r="BT277" s="22">
        <f t="shared" si="254"/>
        <v>-18.686819634980399</v>
      </c>
      <c r="BU277" s="22">
        <f t="shared" si="255"/>
        <v>0</v>
      </c>
      <c r="BV277" s="22">
        <f t="shared" si="256"/>
        <v>-4.5208607220872272</v>
      </c>
      <c r="BW277" s="3"/>
      <c r="BX277" s="7"/>
      <c r="BY277" t="str">
        <f t="shared" si="218"/>
        <v>62020</v>
      </c>
      <c r="CA277" t="s">
        <v>36</v>
      </c>
      <c r="CD277">
        <f>+CD276^(1/4)</f>
        <v>1.2132436459293634</v>
      </c>
      <c r="CQ277" s="15">
        <v>39357</v>
      </c>
      <c r="CR277" s="16">
        <v>5068.95</v>
      </c>
    </row>
    <row r="278" spans="1:96">
      <c r="A278" s="2">
        <v>44110</v>
      </c>
      <c r="B278" s="2">
        <v>44110</v>
      </c>
      <c r="C278" s="3">
        <v>470695</v>
      </c>
      <c r="D278">
        <v>0</v>
      </c>
      <c r="E278">
        <v>470695</v>
      </c>
      <c r="F278" t="s">
        <v>10</v>
      </c>
      <c r="G278" s="3">
        <v>35131441</v>
      </c>
      <c r="J278" s="3">
        <f t="shared" si="211"/>
        <v>470695</v>
      </c>
      <c r="L278" s="3">
        <f t="shared" si="257"/>
        <v>40108694.329999998</v>
      </c>
      <c r="M278" s="4">
        <f t="shared" si="212"/>
        <v>1.1874842523743491E-2</v>
      </c>
      <c r="N278" s="4">
        <f t="shared" si="213"/>
        <v>1.5689833333333333E-2</v>
      </c>
      <c r="O278" s="4"/>
      <c r="P278" s="3">
        <f t="shared" si="214"/>
        <v>-1406132.5</v>
      </c>
      <c r="Q278" s="3">
        <f t="shared" si="215"/>
        <v>41514826.830000006</v>
      </c>
      <c r="R278" s="6">
        <f t="shared" si="216"/>
        <v>-3.3870609788594408E-2</v>
      </c>
      <c r="S278" s="6">
        <f t="shared" si="217"/>
        <v>-7.2725256257302456E-3</v>
      </c>
      <c r="T278" s="6"/>
      <c r="U278" s="6"/>
      <c r="V278" s="3">
        <f t="shared" si="258"/>
        <v>112736.0584639552</v>
      </c>
      <c r="W278" s="7">
        <f t="shared" si="219"/>
        <v>69.5</v>
      </c>
      <c r="X278" s="7">
        <f t="shared" si="222"/>
        <v>10116.15</v>
      </c>
      <c r="Y278" s="3">
        <f t="shared" si="223"/>
        <v>25909614.793566264</v>
      </c>
      <c r="Z278" s="3">
        <f t="shared" si="220"/>
        <v>66018309.123566262</v>
      </c>
      <c r="AA278" s="2">
        <v>43992</v>
      </c>
      <c r="AB278" s="7">
        <f t="shared" si="224"/>
        <v>133.69564776666667</v>
      </c>
      <c r="AC278" s="7">
        <f t="shared" si="225"/>
        <v>86.365382645220876</v>
      </c>
      <c r="AD278" s="7">
        <f t="shared" si="226"/>
        <v>110.03051520594379</v>
      </c>
      <c r="AE278" s="7"/>
      <c r="AF278" s="7">
        <f t="shared" si="259"/>
        <v>583431.05846395518</v>
      </c>
      <c r="AG278" s="3">
        <f t="shared" si="227"/>
        <v>37518117.032591932</v>
      </c>
      <c r="AH278" s="7"/>
      <c r="AI278" s="7"/>
      <c r="AJ278" s="7"/>
      <c r="AK278" s="7"/>
      <c r="AL278" s="3">
        <f t="shared" si="228"/>
        <v>49021714.154894106</v>
      </c>
      <c r="AM278" s="3">
        <f t="shared" si="229"/>
        <v>16409422.702591922</v>
      </c>
      <c r="AN278" s="3">
        <f t="shared" si="230"/>
        <v>20503597.122302372</v>
      </c>
      <c r="AO278" s="3">
        <f t="shared" si="231"/>
        <v>10108694.329999998</v>
      </c>
      <c r="AP278" s="3">
        <f t="shared" si="232"/>
        <v>40108694.329999998</v>
      </c>
      <c r="AQ278" s="7"/>
      <c r="AR278" s="40">
        <f t="shared" si="260"/>
        <v>112736.0584639552</v>
      </c>
      <c r="AS278" s="5">
        <f t="shared" si="221"/>
        <v>470695</v>
      </c>
      <c r="AT278" s="5">
        <f t="shared" si="233"/>
        <v>5467.625899280576</v>
      </c>
      <c r="AU278" s="5">
        <f t="shared" si="234"/>
        <v>588898.68436323572</v>
      </c>
      <c r="AV278" s="5">
        <f t="shared" si="235"/>
        <v>9021714.1548940986</v>
      </c>
      <c r="AW278" s="3"/>
      <c r="AX278" s="4">
        <f t="shared" si="236"/>
        <v>1.2159084262230292E-2</v>
      </c>
      <c r="AY278" s="4">
        <f t="shared" si="237"/>
        <v>6.9177287951705402E-3</v>
      </c>
      <c r="AZ278" s="4">
        <f t="shared" si="238"/>
        <v>2.6673779674579615E-4</v>
      </c>
      <c r="BA278" s="4">
        <f t="shared" si="239"/>
        <v>1.1874842523743491E-2</v>
      </c>
      <c r="BB278" s="3"/>
      <c r="BC278" s="2">
        <f t="shared" si="240"/>
        <v>43992</v>
      </c>
      <c r="BD278" s="22">
        <f t="shared" si="241"/>
        <v>122.55428538723527</v>
      </c>
      <c r="BE278" s="22">
        <f t="shared" si="242"/>
        <v>86.365382645220649</v>
      </c>
      <c r="BF278" s="22">
        <f t="shared" si="243"/>
        <v>107.91366906474933</v>
      </c>
      <c r="BG278" s="22">
        <f t="shared" si="244"/>
        <v>133.69564776666667</v>
      </c>
      <c r="BH278" s="22"/>
      <c r="BI278" s="3">
        <f t="shared" si="245"/>
        <v>53196310.587978743</v>
      </c>
      <c r="BJ278" s="3">
        <f t="shared" si="246"/>
        <v>20041875.832394209</v>
      </c>
      <c r="BK278" s="3">
        <f t="shared" si="247"/>
        <v>20503597.122302372</v>
      </c>
      <c r="BL278" s="3">
        <f t="shared" si="248"/>
        <v>41514826.830000006</v>
      </c>
      <c r="BM278" s="22"/>
      <c r="BN278" s="3">
        <f t="shared" si="249"/>
        <v>-4174596.4330846593</v>
      </c>
      <c r="BO278" s="3">
        <f t="shared" si="250"/>
        <v>-3632453.1298022768</v>
      </c>
      <c r="BP278" s="3">
        <f t="shared" si="251"/>
        <v>0</v>
      </c>
      <c r="BQ278" s="3">
        <f t="shared" si="252"/>
        <v>-1406132.5</v>
      </c>
      <c r="BR278" s="3"/>
      <c r="BS278" s="22">
        <f t="shared" si="253"/>
        <v>-7.8475300015035829</v>
      </c>
      <c r="BT278" s="22">
        <f t="shared" si="254"/>
        <v>-18.124317105742406</v>
      </c>
      <c r="BU278" s="22">
        <f t="shared" si="255"/>
        <v>0</v>
      </c>
      <c r="BV278" s="22">
        <f t="shared" si="256"/>
        <v>-3.3870609788594406</v>
      </c>
      <c r="BW278" s="3"/>
      <c r="BX278" s="7"/>
      <c r="BY278" t="str">
        <f t="shared" si="218"/>
        <v>62020</v>
      </c>
      <c r="CD278">
        <f>+CD277-1</f>
        <v>0.2132436459293634</v>
      </c>
      <c r="CQ278" s="15">
        <v>39358</v>
      </c>
      <c r="CR278" s="16">
        <v>5210.8</v>
      </c>
    </row>
    <row r="279" spans="1:96">
      <c r="A279" s="2">
        <v>44141</v>
      </c>
      <c r="B279" s="2">
        <v>44141</v>
      </c>
      <c r="C279" s="3">
        <v>51230</v>
      </c>
      <c r="D279">
        <v>0</v>
      </c>
      <c r="E279">
        <v>51230.25</v>
      </c>
      <c r="F279" t="s">
        <v>10</v>
      </c>
      <c r="G279" s="3">
        <v>35182672</v>
      </c>
      <c r="J279" s="3">
        <f t="shared" si="211"/>
        <v>51230</v>
      </c>
      <c r="L279" s="3">
        <f t="shared" si="257"/>
        <v>40159924.329999998</v>
      </c>
      <c r="M279" s="4">
        <f t="shared" si="212"/>
        <v>1.2772791748965418E-3</v>
      </c>
      <c r="N279" s="4">
        <f t="shared" si="213"/>
        <v>1.7076666666666666E-3</v>
      </c>
      <c r="O279" s="4"/>
      <c r="P279" s="3">
        <f t="shared" si="214"/>
        <v>-1354902.5</v>
      </c>
      <c r="Q279" s="3">
        <f t="shared" si="215"/>
        <v>41514826.830000006</v>
      </c>
      <c r="R279" s="6">
        <f t="shared" si="216"/>
        <v>-3.2636592838221887E-2</v>
      </c>
      <c r="S279" s="6">
        <f t="shared" si="217"/>
        <v>-5.9952464508337038E-3</v>
      </c>
      <c r="T279" s="6"/>
      <c r="U279" s="6"/>
      <c r="V279" s="3">
        <f t="shared" si="258"/>
        <v>-347373.04920943832</v>
      </c>
      <c r="W279" s="7">
        <f t="shared" si="219"/>
        <v>-214.14999999999964</v>
      </c>
      <c r="X279" s="7">
        <f t="shared" si="222"/>
        <v>9902</v>
      </c>
      <c r="Y279" s="3">
        <f t="shared" si="223"/>
        <v>25361131.031656623</v>
      </c>
      <c r="Z279" s="3">
        <f t="shared" si="220"/>
        <v>65521055.361656621</v>
      </c>
      <c r="AA279" s="2">
        <v>43993</v>
      </c>
      <c r="AB279" s="7">
        <f t="shared" si="224"/>
        <v>133.86641443333335</v>
      </c>
      <c r="AC279" s="7">
        <f t="shared" si="225"/>
        <v>84.537103438855411</v>
      </c>
      <c r="AD279" s="7">
        <f t="shared" si="226"/>
        <v>109.20175893609436</v>
      </c>
      <c r="AE279" s="7"/>
      <c r="AF279" s="7">
        <f t="shared" si="259"/>
        <v>-296143.04920943832</v>
      </c>
      <c r="AG279" s="3">
        <f t="shared" si="227"/>
        <v>37221973.983382493</v>
      </c>
      <c r="AH279" s="7"/>
      <c r="AI279" s="7"/>
      <c r="AJ279" s="7"/>
      <c r="AK279" s="7"/>
      <c r="AL279" s="3">
        <f t="shared" si="228"/>
        <v>48731038.731583945</v>
      </c>
      <c r="AM279" s="3">
        <f t="shared" si="229"/>
        <v>16062049.653382484</v>
      </c>
      <c r="AN279" s="3">
        <f t="shared" si="230"/>
        <v>20509064.748201653</v>
      </c>
      <c r="AO279" s="3">
        <f t="shared" si="231"/>
        <v>10159924.329999998</v>
      </c>
      <c r="AP279" s="3">
        <f t="shared" si="232"/>
        <v>40159924.329999998</v>
      </c>
      <c r="AQ279" s="7"/>
      <c r="AR279" s="40">
        <f t="shared" si="260"/>
        <v>-347373.04920943832</v>
      </c>
      <c r="AS279" s="5">
        <f t="shared" si="221"/>
        <v>51230</v>
      </c>
      <c r="AT279" s="5">
        <f t="shared" si="233"/>
        <v>5467.625899280576</v>
      </c>
      <c r="AU279" s="5">
        <f t="shared" si="234"/>
        <v>-290675.42331015773</v>
      </c>
      <c r="AV279" s="5">
        <f t="shared" si="235"/>
        <v>8731038.7315839417</v>
      </c>
      <c r="AW279" s="3"/>
      <c r="AX279" s="4">
        <f t="shared" si="236"/>
        <v>-5.9295238512408893E-3</v>
      </c>
      <c r="AY279" s="4">
        <f t="shared" si="237"/>
        <v>-2.116912066349352E-2</v>
      </c>
      <c r="AZ279" s="4">
        <f t="shared" si="238"/>
        <v>2.6666666666666391E-4</v>
      </c>
      <c r="BA279" s="4">
        <f t="shared" si="239"/>
        <v>1.2772791748965418E-3</v>
      </c>
      <c r="BB279" s="3"/>
      <c r="BC279" s="2">
        <f t="shared" si="240"/>
        <v>43993</v>
      </c>
      <c r="BD279" s="22">
        <f t="shared" si="241"/>
        <v>121.82759682895987</v>
      </c>
      <c r="BE279" s="22">
        <f t="shared" si="242"/>
        <v>84.537103438855183</v>
      </c>
      <c r="BF279" s="22">
        <f t="shared" si="243"/>
        <v>107.94244604316661</v>
      </c>
      <c r="BG279" s="22">
        <f t="shared" si="244"/>
        <v>133.86641443333335</v>
      </c>
      <c r="BH279" s="22"/>
      <c r="BI279" s="3">
        <f t="shared" si="245"/>
        <v>53196310.587978743</v>
      </c>
      <c r="BJ279" s="3">
        <f t="shared" si="246"/>
        <v>20041875.832394209</v>
      </c>
      <c r="BK279" s="3">
        <f t="shared" si="247"/>
        <v>20509064.748201653</v>
      </c>
      <c r="BL279" s="3">
        <f t="shared" si="248"/>
        <v>41514826.830000006</v>
      </c>
      <c r="BM279" s="22"/>
      <c r="BN279" s="3">
        <f t="shared" si="249"/>
        <v>-4465271.8563948171</v>
      </c>
      <c r="BO279" s="3">
        <f t="shared" si="250"/>
        <v>-3979826.1790117151</v>
      </c>
      <c r="BP279" s="3">
        <f t="shared" si="251"/>
        <v>0</v>
      </c>
      <c r="BQ279" s="3">
        <f t="shared" si="252"/>
        <v>-1354902.5</v>
      </c>
      <c r="BR279" s="3"/>
      <c r="BS279" s="22">
        <f t="shared" si="253"/>
        <v>-8.3939502703104303</v>
      </c>
      <c r="BT279" s="22">
        <f t="shared" si="254"/>
        <v>-19.857553316336876</v>
      </c>
      <c r="BU279" s="22">
        <f t="shared" si="255"/>
        <v>0</v>
      </c>
      <c r="BV279" s="22">
        <f t="shared" si="256"/>
        <v>-3.2636592838221885</v>
      </c>
      <c r="BW279" s="3"/>
      <c r="BX279" s="7"/>
      <c r="BY279" t="str">
        <f t="shared" si="218"/>
        <v>62020</v>
      </c>
      <c r="CQ279" s="15">
        <v>39359</v>
      </c>
      <c r="CR279" s="16">
        <v>5208.6499999999996</v>
      </c>
    </row>
    <row r="280" spans="1:96">
      <c r="A280" s="2">
        <v>44171</v>
      </c>
      <c r="B280" s="2">
        <v>44171</v>
      </c>
      <c r="C280" s="3">
        <v>148863</v>
      </c>
      <c r="D280">
        <v>0</v>
      </c>
      <c r="E280">
        <v>148863</v>
      </c>
      <c r="F280" t="s">
        <v>10</v>
      </c>
      <c r="G280" s="3">
        <v>35331535</v>
      </c>
      <c r="J280" s="3">
        <f t="shared" si="211"/>
        <v>148863</v>
      </c>
      <c r="L280" s="3">
        <f t="shared" si="257"/>
        <v>40308787.329999998</v>
      </c>
      <c r="M280" s="4">
        <f t="shared" si="212"/>
        <v>3.7067549922846182E-3</v>
      </c>
      <c r="N280" s="4">
        <f t="shared" si="213"/>
        <v>4.9620999999999997E-3</v>
      </c>
      <c r="O280" s="4"/>
      <c r="P280" s="3">
        <f t="shared" si="214"/>
        <v>-1206039.5</v>
      </c>
      <c r="Q280" s="3">
        <f t="shared" si="215"/>
        <v>41514826.830000006</v>
      </c>
      <c r="R280" s="6">
        <f t="shared" si="216"/>
        <v>-2.9050813699371507E-2</v>
      </c>
      <c r="S280" s="6">
        <f t="shared" si="217"/>
        <v>-2.2884914585490856E-3</v>
      </c>
      <c r="T280" s="6"/>
      <c r="U280" s="6"/>
      <c r="V280" s="3">
        <f t="shared" si="258"/>
        <v>115007.00064884002</v>
      </c>
      <c r="W280" s="7">
        <f t="shared" si="219"/>
        <v>70.899999999999636</v>
      </c>
      <c r="X280" s="7">
        <f t="shared" si="222"/>
        <v>9972.9</v>
      </c>
      <c r="Y280" s="3">
        <f t="shared" si="223"/>
        <v>25542721.032681108</v>
      </c>
      <c r="Z280" s="3">
        <f t="shared" si="220"/>
        <v>65851508.362681106</v>
      </c>
      <c r="AA280" s="2">
        <v>43994</v>
      </c>
      <c r="AB280" s="7">
        <f t="shared" si="224"/>
        <v>134.36262443333334</v>
      </c>
      <c r="AC280" s="7">
        <f t="shared" si="225"/>
        <v>85.14240344227035</v>
      </c>
      <c r="AD280" s="7">
        <f t="shared" si="226"/>
        <v>109.75251393780184</v>
      </c>
      <c r="AE280" s="7"/>
      <c r="AF280" s="7">
        <f t="shared" si="259"/>
        <v>263870.00064884004</v>
      </c>
      <c r="AG280" s="3">
        <f t="shared" si="227"/>
        <v>37485843.984031335</v>
      </c>
      <c r="AH280" s="7"/>
      <c r="AI280" s="7"/>
      <c r="AJ280" s="7"/>
      <c r="AK280" s="7"/>
      <c r="AL280" s="3">
        <f t="shared" si="228"/>
        <v>49000376.358132064</v>
      </c>
      <c r="AM280" s="3">
        <f t="shared" si="229"/>
        <v>16177056.654031323</v>
      </c>
      <c r="AN280" s="3">
        <f t="shared" si="230"/>
        <v>20514532.374100935</v>
      </c>
      <c r="AO280" s="3">
        <f t="shared" si="231"/>
        <v>10308787.329999998</v>
      </c>
      <c r="AP280" s="3">
        <f t="shared" si="232"/>
        <v>40308787.329999998</v>
      </c>
      <c r="AQ280" s="7"/>
      <c r="AR280" s="40">
        <f t="shared" si="260"/>
        <v>115007.00064884002</v>
      </c>
      <c r="AS280" s="5">
        <f t="shared" si="221"/>
        <v>148863</v>
      </c>
      <c r="AT280" s="5">
        <f t="shared" si="233"/>
        <v>5467.625899280576</v>
      </c>
      <c r="AU280" s="5">
        <f t="shared" si="234"/>
        <v>269337.62654812064</v>
      </c>
      <c r="AV280" s="5">
        <f t="shared" si="235"/>
        <v>9000376.3581320625</v>
      </c>
      <c r="AW280" s="3"/>
      <c r="AX280" s="4">
        <f t="shared" si="236"/>
        <v>5.5270241217648293E-3</v>
      </c>
      <c r="AY280" s="4">
        <f t="shared" si="237"/>
        <v>7.1601696626943786E-3</v>
      </c>
      <c r="AZ280" s="4">
        <f t="shared" si="238"/>
        <v>2.665955745134603E-4</v>
      </c>
      <c r="BA280" s="4">
        <f t="shared" si="239"/>
        <v>3.7067549922846182E-3</v>
      </c>
      <c r="BB280" s="3"/>
      <c r="BC280" s="2">
        <f t="shared" si="240"/>
        <v>43994</v>
      </c>
      <c r="BD280" s="22">
        <f t="shared" si="241"/>
        <v>122.50094089533017</v>
      </c>
      <c r="BE280" s="22">
        <f t="shared" si="242"/>
        <v>85.142403442270123</v>
      </c>
      <c r="BF280" s="22">
        <f t="shared" si="243"/>
        <v>107.97122302158387</v>
      </c>
      <c r="BG280" s="22">
        <f t="shared" si="244"/>
        <v>134.36262443333334</v>
      </c>
      <c r="BH280" s="22"/>
      <c r="BI280" s="3">
        <f t="shared" si="245"/>
        <v>53196310.587978743</v>
      </c>
      <c r="BJ280" s="3">
        <f t="shared" si="246"/>
        <v>20041875.832394209</v>
      </c>
      <c r="BK280" s="3">
        <f t="shared" si="247"/>
        <v>20514532.374100935</v>
      </c>
      <c r="BL280" s="3">
        <f t="shared" si="248"/>
        <v>41514826.830000006</v>
      </c>
      <c r="BM280" s="22"/>
      <c r="BN280" s="3">
        <f t="shared" si="249"/>
        <v>-4195934.2298466964</v>
      </c>
      <c r="BO280" s="3">
        <f t="shared" si="250"/>
        <v>-3864819.1783628752</v>
      </c>
      <c r="BP280" s="3">
        <f t="shared" si="251"/>
        <v>0</v>
      </c>
      <c r="BQ280" s="3">
        <f t="shared" si="252"/>
        <v>-1206039.5</v>
      </c>
      <c r="BR280" s="3"/>
      <c r="BS280" s="22">
        <f t="shared" si="253"/>
        <v>-7.8876414237548458</v>
      </c>
      <c r="BT280" s="22">
        <f t="shared" si="254"/>
        <v>-19.28371980089841</v>
      </c>
      <c r="BU280" s="22">
        <f t="shared" si="255"/>
        <v>0</v>
      </c>
      <c r="BV280" s="22">
        <f t="shared" si="256"/>
        <v>-2.9050813699371507</v>
      </c>
      <c r="BW280" s="3"/>
      <c r="BX280" s="7"/>
      <c r="BY280" t="str">
        <f t="shared" si="218"/>
        <v>62020</v>
      </c>
      <c r="CQ280" s="15">
        <v>39360</v>
      </c>
      <c r="CR280" s="16">
        <v>5185.8500000000004</v>
      </c>
    </row>
    <row r="281" spans="1:96">
      <c r="A281" t="s">
        <v>37</v>
      </c>
      <c r="B281" t="s">
        <v>37</v>
      </c>
      <c r="C281" s="3">
        <v>53619</v>
      </c>
      <c r="D281">
        <v>0</v>
      </c>
      <c r="E281">
        <v>53619.03</v>
      </c>
      <c r="F281" t="s">
        <v>10</v>
      </c>
      <c r="G281" s="3">
        <v>35385154</v>
      </c>
      <c r="J281" s="3">
        <f t="shared" si="211"/>
        <v>53619</v>
      </c>
      <c r="L281" s="3">
        <f t="shared" si="257"/>
        <v>40362406.329999998</v>
      </c>
      <c r="M281" s="4">
        <f t="shared" si="212"/>
        <v>1.3302062292529901E-3</v>
      </c>
      <c r="N281" s="4">
        <f t="shared" si="213"/>
        <v>1.7872999999999999E-3</v>
      </c>
      <c r="O281" s="4"/>
      <c r="P281" s="3">
        <f t="shared" si="214"/>
        <v>-1152420.5</v>
      </c>
      <c r="Q281" s="3">
        <f t="shared" si="215"/>
        <v>41514826.830000006</v>
      </c>
      <c r="R281" s="6">
        <f t="shared" si="216"/>
        <v>-2.7759251043466292E-2</v>
      </c>
      <c r="S281" s="6">
        <f t="shared" si="217"/>
        <v>-9.5828522929609548E-4</v>
      </c>
      <c r="T281" s="6"/>
      <c r="U281" s="6"/>
      <c r="V281" s="3">
        <f t="shared" si="258"/>
        <v>-258238.56845268409</v>
      </c>
      <c r="W281" s="7">
        <f t="shared" si="219"/>
        <v>-159.19999999999891</v>
      </c>
      <c r="X281" s="7">
        <f t="shared" si="222"/>
        <v>9813.7000000000007</v>
      </c>
      <c r="Y281" s="3">
        <f t="shared" si="223"/>
        <v>25134975.924597919</v>
      </c>
      <c r="Z281" s="3">
        <f t="shared" si="220"/>
        <v>65497382.254597917</v>
      </c>
      <c r="AA281" s="2">
        <v>43997</v>
      </c>
      <c r="AB281" s="7">
        <f t="shared" si="224"/>
        <v>134.54135443333334</v>
      </c>
      <c r="AC281" s="7">
        <f t="shared" si="225"/>
        <v>83.783253081993053</v>
      </c>
      <c r="AD281" s="7">
        <f t="shared" si="226"/>
        <v>109.16230375766321</v>
      </c>
      <c r="AE281" s="7"/>
      <c r="AF281" s="7">
        <f t="shared" si="259"/>
        <v>-204619.56845268409</v>
      </c>
      <c r="AG281" s="3">
        <f t="shared" si="227"/>
        <v>37281224.415578648</v>
      </c>
      <c r="AH281" s="7"/>
      <c r="AI281" s="7"/>
      <c r="AJ281" s="7"/>
      <c r="AK281" s="7"/>
      <c r="AL281" s="3">
        <f t="shared" si="228"/>
        <v>48801224.415578663</v>
      </c>
      <c r="AM281" s="3">
        <f t="shared" si="229"/>
        <v>15918818.085578639</v>
      </c>
      <c r="AN281" s="3">
        <f t="shared" si="230"/>
        <v>20520000.000000216</v>
      </c>
      <c r="AO281" s="3">
        <f t="shared" si="231"/>
        <v>10362406.329999998</v>
      </c>
      <c r="AP281" s="3">
        <f t="shared" si="232"/>
        <v>40362406.329999998</v>
      </c>
      <c r="AQ281" s="7"/>
      <c r="AR281" s="40">
        <f t="shared" si="260"/>
        <v>-258238.56845268409</v>
      </c>
      <c r="AS281" s="5">
        <f t="shared" si="221"/>
        <v>53619</v>
      </c>
      <c r="AT281" s="5">
        <f t="shared" si="233"/>
        <v>5467.625899280576</v>
      </c>
      <c r="AU281" s="5">
        <f t="shared" si="234"/>
        <v>-199151.94255340353</v>
      </c>
      <c r="AV281" s="5">
        <f t="shared" si="235"/>
        <v>8801224.4155786596</v>
      </c>
      <c r="AW281" s="3"/>
      <c r="AX281" s="4">
        <f t="shared" si="236"/>
        <v>-4.064294141290864E-3</v>
      </c>
      <c r="AY281" s="4">
        <f t="shared" si="237"/>
        <v>-1.5963260435780884E-2</v>
      </c>
      <c r="AZ281" s="4">
        <f t="shared" si="238"/>
        <v>2.6652452025586077E-4</v>
      </c>
      <c r="BA281" s="4">
        <f t="shared" si="239"/>
        <v>1.3302062292529901E-3</v>
      </c>
      <c r="BB281" s="3"/>
      <c r="BC281" s="2">
        <f t="shared" si="240"/>
        <v>43997</v>
      </c>
      <c r="BD281" s="22">
        <f t="shared" si="241"/>
        <v>122.00306103894664</v>
      </c>
      <c r="BE281" s="22">
        <f t="shared" si="242"/>
        <v>83.783253081992839</v>
      </c>
      <c r="BF281" s="22">
        <f t="shared" si="243"/>
        <v>108.00000000000114</v>
      </c>
      <c r="BG281" s="22">
        <f t="shared" si="244"/>
        <v>134.54135443333334</v>
      </c>
      <c r="BH281" s="22"/>
      <c r="BI281" s="3">
        <f t="shared" si="245"/>
        <v>53196310.587978743</v>
      </c>
      <c r="BJ281" s="3">
        <f t="shared" si="246"/>
        <v>20041875.832394209</v>
      </c>
      <c r="BK281" s="3">
        <f t="shared" si="247"/>
        <v>20520000.000000216</v>
      </c>
      <c r="BL281" s="3">
        <f t="shared" si="248"/>
        <v>41514826.830000006</v>
      </c>
      <c r="BM281" s="22"/>
      <c r="BN281" s="3">
        <f t="shared" si="249"/>
        <v>-4395086.1724001002</v>
      </c>
      <c r="BO281" s="3">
        <f t="shared" si="250"/>
        <v>-4123057.7468155595</v>
      </c>
      <c r="BP281" s="3">
        <f t="shared" si="251"/>
        <v>0</v>
      </c>
      <c r="BQ281" s="3">
        <f t="shared" si="252"/>
        <v>-1152420.5</v>
      </c>
      <c r="BR281" s="3"/>
      <c r="BS281" s="22">
        <f t="shared" si="253"/>
        <v>-8.2620131430567643</v>
      </c>
      <c r="BT281" s="22">
        <f t="shared" si="254"/>
        <v>-20.572214803124133</v>
      </c>
      <c r="BU281" s="22">
        <f t="shared" si="255"/>
        <v>0</v>
      </c>
      <c r="BV281" s="22">
        <f t="shared" si="256"/>
        <v>-2.7759251043466291</v>
      </c>
      <c r="BW281" s="3"/>
      <c r="BX281" s="7"/>
      <c r="BY281" t="str">
        <f t="shared" si="218"/>
        <v>62020</v>
      </c>
      <c r="CJ281" s="42" t="s">
        <v>583</v>
      </c>
      <c r="CK281" s="42"/>
      <c r="CQ281" s="15">
        <v>39361</v>
      </c>
      <c r="CR281" s="16">
        <v>5185.8500000000004</v>
      </c>
    </row>
    <row r="282" spans="1:96">
      <c r="A282" t="s">
        <v>38</v>
      </c>
      <c r="B282" t="s">
        <v>38</v>
      </c>
      <c r="C282" s="3">
        <v>-549327</v>
      </c>
      <c r="D282">
        <v>0</v>
      </c>
      <c r="E282">
        <v>-549326.69999999995</v>
      </c>
      <c r="F282" t="s">
        <v>10</v>
      </c>
      <c r="G282" s="3">
        <v>34835827</v>
      </c>
      <c r="J282" s="3">
        <f t="shared" si="211"/>
        <v>-549327</v>
      </c>
      <c r="L282" s="3">
        <f t="shared" si="257"/>
        <v>39813079.329999998</v>
      </c>
      <c r="M282" s="4">
        <f t="shared" si="212"/>
        <v>-1.3609867447167143E-2</v>
      </c>
      <c r="N282" s="4">
        <f t="shared" si="213"/>
        <v>-1.8310900000000001E-2</v>
      </c>
      <c r="O282" s="4"/>
      <c r="P282" s="3">
        <f t="shared" si="214"/>
        <v>-1701747.5</v>
      </c>
      <c r="Q282" s="3">
        <f t="shared" si="215"/>
        <v>41514826.830000006</v>
      </c>
      <c r="R282" s="6">
        <f t="shared" si="216"/>
        <v>-4.0991318763499221E-2</v>
      </c>
      <c r="S282" s="6">
        <f t="shared" si="217"/>
        <v>-1.4568152676463239E-2</v>
      </c>
      <c r="T282" s="6"/>
      <c r="U282" s="6"/>
      <c r="V282" s="3">
        <f t="shared" si="258"/>
        <v>162696.78653143343</v>
      </c>
      <c r="W282" s="7">
        <f t="shared" si="219"/>
        <v>100.29999999999927</v>
      </c>
      <c r="X282" s="7">
        <f t="shared" si="222"/>
        <v>9914</v>
      </c>
      <c r="Y282" s="3">
        <f t="shared" si="223"/>
        <v>25391865.587542288</v>
      </c>
      <c r="Z282" s="3">
        <f t="shared" si="220"/>
        <v>65204944.917542286</v>
      </c>
      <c r="AA282" s="2">
        <v>43998</v>
      </c>
      <c r="AB282" s="7">
        <f t="shared" si="224"/>
        <v>132.71026443333335</v>
      </c>
      <c r="AC282" s="7">
        <f t="shared" si="225"/>
        <v>84.639551958474286</v>
      </c>
      <c r="AD282" s="7">
        <f t="shared" si="226"/>
        <v>108.67490819590383</v>
      </c>
      <c r="AE282" s="7"/>
      <c r="AF282" s="7">
        <f t="shared" si="259"/>
        <v>-386630.21346856654</v>
      </c>
      <c r="AG282" s="3">
        <f t="shared" si="227"/>
        <v>36894594.202110082</v>
      </c>
      <c r="AH282" s="7"/>
      <c r="AI282" s="7"/>
      <c r="AJ282" s="7"/>
      <c r="AK282" s="7"/>
      <c r="AL282" s="3">
        <f t="shared" si="228"/>
        <v>48420061.828009374</v>
      </c>
      <c r="AM282" s="3">
        <f t="shared" si="229"/>
        <v>16081514.872110073</v>
      </c>
      <c r="AN282" s="3">
        <f t="shared" si="230"/>
        <v>20525467.625899497</v>
      </c>
      <c r="AO282" s="3">
        <f t="shared" si="231"/>
        <v>9813079.3299999982</v>
      </c>
      <c r="AP282" s="3">
        <f t="shared" si="232"/>
        <v>39813079.329999998</v>
      </c>
      <c r="AQ282" s="7"/>
      <c r="AR282" s="40">
        <f t="shared" si="260"/>
        <v>162696.78653143343</v>
      </c>
      <c r="AS282" s="5">
        <f t="shared" si="221"/>
        <v>-549327</v>
      </c>
      <c r="AT282" s="5">
        <f t="shared" si="233"/>
        <v>5467.625899280576</v>
      </c>
      <c r="AU282" s="5">
        <f t="shared" si="234"/>
        <v>-381162.58756928594</v>
      </c>
      <c r="AV282" s="5">
        <f t="shared" si="235"/>
        <v>8420061.8280093744</v>
      </c>
      <c r="AW282" s="3"/>
      <c r="AX282" s="4">
        <f t="shared" si="236"/>
        <v>-7.8105127921259407E-3</v>
      </c>
      <c r="AY282" s="4">
        <f t="shared" si="237"/>
        <v>1.0220406166889085E-2</v>
      </c>
      <c r="AZ282" s="4">
        <f t="shared" si="238"/>
        <v>2.6645350386357304E-4</v>
      </c>
      <c r="BA282" s="4">
        <f t="shared" si="239"/>
        <v>-1.3609867447167143E-2</v>
      </c>
      <c r="BB282" s="3"/>
      <c r="BC282" s="2">
        <f t="shared" si="240"/>
        <v>43998</v>
      </c>
      <c r="BD282" s="22">
        <f t="shared" si="241"/>
        <v>121.05015457002344</v>
      </c>
      <c r="BE282" s="22">
        <f t="shared" si="242"/>
        <v>84.639551958474073</v>
      </c>
      <c r="BF282" s="22">
        <f t="shared" si="243"/>
        <v>108.02877697841842</v>
      </c>
      <c r="BG282" s="22">
        <f t="shared" si="244"/>
        <v>132.71026443333335</v>
      </c>
      <c r="BH282" s="22"/>
      <c r="BI282" s="3">
        <f t="shared" si="245"/>
        <v>53196310.587978743</v>
      </c>
      <c r="BJ282" s="3">
        <f t="shared" si="246"/>
        <v>20041875.832394209</v>
      </c>
      <c r="BK282" s="3">
        <f t="shared" si="247"/>
        <v>20525467.625899497</v>
      </c>
      <c r="BL282" s="3">
        <f t="shared" si="248"/>
        <v>41514826.830000006</v>
      </c>
      <c r="BM282" s="22"/>
      <c r="BN282" s="3">
        <f t="shared" si="249"/>
        <v>-4776248.7599693863</v>
      </c>
      <c r="BO282" s="3">
        <f t="shared" si="250"/>
        <v>-3960360.960284126</v>
      </c>
      <c r="BP282" s="3">
        <f t="shared" si="251"/>
        <v>0</v>
      </c>
      <c r="BQ282" s="3">
        <f t="shared" si="252"/>
        <v>-1701747.5</v>
      </c>
      <c r="BR282" s="3"/>
      <c r="BS282" s="22">
        <f t="shared" si="253"/>
        <v>-8.9785338629268008</v>
      </c>
      <c r="BT282" s="22">
        <f t="shared" si="254"/>
        <v>-19.760430577475642</v>
      </c>
      <c r="BU282" s="22">
        <f t="shared" si="255"/>
        <v>0</v>
      </c>
      <c r="BV282" s="22">
        <f t="shared" si="256"/>
        <v>-4.0991318763499223</v>
      </c>
      <c r="BW282" s="3"/>
      <c r="BX282" s="7"/>
      <c r="BY282" t="str">
        <f t="shared" si="218"/>
        <v>62020</v>
      </c>
      <c r="CD282" s="8" t="s">
        <v>568</v>
      </c>
      <c r="CE282" s="8"/>
      <c r="CF282" s="8"/>
      <c r="CJ282" s="10" t="s">
        <v>40</v>
      </c>
      <c r="CK282" s="37">
        <v>114.50885109999987</v>
      </c>
      <c r="CQ282" s="15">
        <v>39362</v>
      </c>
      <c r="CR282" s="16">
        <v>5185.8500000000004</v>
      </c>
    </row>
    <row r="283" spans="1:96">
      <c r="A283" t="s">
        <v>39</v>
      </c>
      <c r="B283" t="s">
        <v>39</v>
      </c>
      <c r="C283" s="3">
        <v>409102</v>
      </c>
      <c r="D283">
        <v>0</v>
      </c>
      <c r="E283">
        <v>409102</v>
      </c>
      <c r="F283" t="s">
        <v>10</v>
      </c>
      <c r="G283" s="3">
        <v>35244929</v>
      </c>
      <c r="J283" s="3">
        <f t="shared" si="211"/>
        <v>409102</v>
      </c>
      <c r="L283" s="3">
        <f t="shared" si="257"/>
        <v>40222181.329999998</v>
      </c>
      <c r="M283" s="4">
        <f t="shared" si="212"/>
        <v>1.0275567900916747E-2</v>
      </c>
      <c r="N283" s="4">
        <f t="shared" si="213"/>
        <v>1.3636733333333333E-2</v>
      </c>
      <c r="O283" s="4"/>
      <c r="P283" s="3">
        <f t="shared" si="214"/>
        <v>-1292645.5</v>
      </c>
      <c r="Q283" s="3">
        <f t="shared" si="215"/>
        <v>41514826.830000006</v>
      </c>
      <c r="R283" s="6">
        <f t="shared" si="216"/>
        <v>-3.1136959941884933E-2</v>
      </c>
      <c r="S283" s="6">
        <f t="shared" si="217"/>
        <v>-4.2925847755464919E-3</v>
      </c>
      <c r="T283" s="6"/>
      <c r="U283" s="6"/>
      <c r="V283" s="3">
        <f t="shared" si="258"/>
        <v>-53286.036266776537</v>
      </c>
      <c r="W283" s="7">
        <f t="shared" si="219"/>
        <v>-32.850000000000364</v>
      </c>
      <c r="X283" s="7">
        <f t="shared" si="222"/>
        <v>9881.15</v>
      </c>
      <c r="Y283" s="3">
        <f t="shared" si="223"/>
        <v>25307729.740805272</v>
      </c>
      <c r="Z283" s="3">
        <f t="shared" si="220"/>
        <v>65529911.070805266</v>
      </c>
      <c r="AA283" s="2">
        <v>43999</v>
      </c>
      <c r="AB283" s="7">
        <f t="shared" si="224"/>
        <v>134.07393776666666</v>
      </c>
      <c r="AC283" s="7">
        <f t="shared" si="225"/>
        <v>84.359099136017562</v>
      </c>
      <c r="AD283" s="7">
        <f t="shared" si="226"/>
        <v>109.2165184513421</v>
      </c>
      <c r="AE283" s="7"/>
      <c r="AF283" s="7">
        <f t="shared" si="259"/>
        <v>355815.96373322344</v>
      </c>
      <c r="AG283" s="3">
        <f t="shared" si="227"/>
        <v>37250410.165843308</v>
      </c>
      <c r="AH283" s="7"/>
      <c r="AI283" s="7"/>
      <c r="AJ283" s="7"/>
      <c r="AK283" s="7"/>
      <c r="AL283" s="3">
        <f t="shared" si="228"/>
        <v>48781345.417641878</v>
      </c>
      <c r="AM283" s="3">
        <f t="shared" si="229"/>
        <v>16028228.835843297</v>
      </c>
      <c r="AN283" s="3">
        <f t="shared" si="230"/>
        <v>20530935.251798779</v>
      </c>
      <c r="AO283" s="3">
        <f t="shared" si="231"/>
        <v>10222181.329999998</v>
      </c>
      <c r="AP283" s="3">
        <f t="shared" si="232"/>
        <v>40222181.329999998</v>
      </c>
      <c r="AQ283" s="7"/>
      <c r="AR283" s="40">
        <f t="shared" si="260"/>
        <v>-53286.036266776537</v>
      </c>
      <c r="AS283" s="5">
        <f t="shared" si="221"/>
        <v>409102</v>
      </c>
      <c r="AT283" s="5">
        <f t="shared" si="233"/>
        <v>5467.625899280576</v>
      </c>
      <c r="AU283" s="5">
        <f t="shared" si="234"/>
        <v>361283.58963250404</v>
      </c>
      <c r="AV283" s="5">
        <f t="shared" si="235"/>
        <v>8781345.4176418781</v>
      </c>
      <c r="AW283" s="3"/>
      <c r="AX283" s="4">
        <f t="shared" si="236"/>
        <v>7.4614442029380815E-3</v>
      </c>
      <c r="AY283" s="4">
        <f t="shared" si="237"/>
        <v>-3.3134960661690958E-3</v>
      </c>
      <c r="AZ283" s="4">
        <f t="shared" si="238"/>
        <v>2.6638252530633712E-4</v>
      </c>
      <c r="BA283" s="4">
        <f t="shared" si="239"/>
        <v>1.0275567900916747E-2</v>
      </c>
      <c r="BB283" s="3"/>
      <c r="BC283" s="2">
        <f t="shared" si="240"/>
        <v>43999</v>
      </c>
      <c r="BD283" s="22">
        <f t="shared" si="241"/>
        <v>121.95336354410469</v>
      </c>
      <c r="BE283" s="22">
        <f t="shared" si="242"/>
        <v>84.359099136017349</v>
      </c>
      <c r="BF283" s="22">
        <f t="shared" si="243"/>
        <v>108.05755395683568</v>
      </c>
      <c r="BG283" s="22">
        <f t="shared" si="244"/>
        <v>134.07393776666666</v>
      </c>
      <c r="BH283" s="22"/>
      <c r="BI283" s="3">
        <f t="shared" si="245"/>
        <v>53196310.587978743</v>
      </c>
      <c r="BJ283" s="3">
        <f t="shared" si="246"/>
        <v>20041875.832394209</v>
      </c>
      <c r="BK283" s="3">
        <f t="shared" si="247"/>
        <v>20530935.251798779</v>
      </c>
      <c r="BL283" s="3">
        <f t="shared" si="248"/>
        <v>41514826.830000006</v>
      </c>
      <c r="BM283" s="22"/>
      <c r="BN283" s="3">
        <f t="shared" si="249"/>
        <v>-4414965.1703368826</v>
      </c>
      <c r="BO283" s="3">
        <f t="shared" si="250"/>
        <v>-4013646.9965509027</v>
      </c>
      <c r="BP283" s="3">
        <f t="shared" si="251"/>
        <v>0</v>
      </c>
      <c r="BQ283" s="3">
        <f t="shared" si="252"/>
        <v>-1292645.5</v>
      </c>
      <c r="BR283" s="3"/>
      <c r="BS283" s="22">
        <f t="shared" si="253"/>
        <v>-8.2993822720754107</v>
      </c>
      <c r="BT283" s="22">
        <f t="shared" si="254"/>
        <v>-20.026304075108278</v>
      </c>
      <c r="BU283" s="22">
        <f t="shared" si="255"/>
        <v>0</v>
      </c>
      <c r="BV283" s="22">
        <f t="shared" si="256"/>
        <v>-3.1136959941884932</v>
      </c>
      <c r="BW283" s="3"/>
      <c r="BX283" s="7"/>
      <c r="BY283" t="str">
        <f t="shared" si="218"/>
        <v>62020</v>
      </c>
      <c r="CD283" s="8" t="s">
        <v>40</v>
      </c>
      <c r="CE283" s="28">
        <f>+BG975-100</f>
        <v>114.50885109999987</v>
      </c>
      <c r="CF283" s="28"/>
      <c r="CJ283" s="10" t="s">
        <v>569</v>
      </c>
      <c r="CK283" s="37">
        <v>21.021158002769891</v>
      </c>
      <c r="CQ283" s="15">
        <v>39363</v>
      </c>
      <c r="CR283" s="16">
        <v>5085.1000000000004</v>
      </c>
    </row>
    <row r="284" spans="1:96">
      <c r="A284" t="s">
        <v>41</v>
      </c>
      <c r="B284" t="s">
        <v>41</v>
      </c>
      <c r="C284" s="3">
        <v>-444949</v>
      </c>
      <c r="D284">
        <v>0</v>
      </c>
      <c r="E284">
        <v>-444949.3</v>
      </c>
      <c r="F284" t="s">
        <v>10</v>
      </c>
      <c r="G284" s="3">
        <v>34799980</v>
      </c>
      <c r="J284" s="3">
        <f t="shared" si="211"/>
        <v>-444949</v>
      </c>
      <c r="L284" s="3">
        <f t="shared" si="257"/>
        <v>39777232.329999998</v>
      </c>
      <c r="M284" s="4">
        <f t="shared" si="212"/>
        <v>-1.1062279202349765E-2</v>
      </c>
      <c r="N284" s="4">
        <f t="shared" si="213"/>
        <v>-1.4831633333333333E-2</v>
      </c>
      <c r="O284" s="4"/>
      <c r="P284" s="3">
        <f t="shared" si="214"/>
        <v>-1737594.5</v>
      </c>
      <c r="Q284" s="3">
        <f t="shared" si="215"/>
        <v>41514826.830000006</v>
      </c>
      <c r="R284" s="6">
        <f t="shared" si="216"/>
        <v>-4.1854793399845186E-2</v>
      </c>
      <c r="S284" s="6">
        <f t="shared" si="217"/>
        <v>-1.5354863977896257E-2</v>
      </c>
      <c r="T284" s="6"/>
      <c r="U284" s="6"/>
      <c r="V284" s="3">
        <f t="shared" si="258"/>
        <v>341452.37851313048</v>
      </c>
      <c r="W284" s="7">
        <f t="shared" si="219"/>
        <v>210.5</v>
      </c>
      <c r="X284" s="7">
        <f t="shared" si="222"/>
        <v>10091.65</v>
      </c>
      <c r="Y284" s="3">
        <f t="shared" si="223"/>
        <v>25846865.075299691</v>
      </c>
      <c r="Z284" s="3">
        <f t="shared" si="220"/>
        <v>65624097.405299693</v>
      </c>
      <c r="AA284" s="2">
        <v>44000</v>
      </c>
      <c r="AB284" s="7">
        <f t="shared" si="224"/>
        <v>132.59077443333334</v>
      </c>
      <c r="AC284" s="7">
        <f t="shared" si="225"/>
        <v>86.156216917665645</v>
      </c>
      <c r="AD284" s="7">
        <f t="shared" si="226"/>
        <v>109.3734956754995</v>
      </c>
      <c r="AE284" s="7"/>
      <c r="AF284" s="7">
        <f t="shared" si="259"/>
        <v>-103496.62148686952</v>
      </c>
      <c r="AG284" s="3">
        <f t="shared" si="227"/>
        <v>37146913.544356436</v>
      </c>
      <c r="AH284" s="7"/>
      <c r="AI284" s="7"/>
      <c r="AJ284" s="7"/>
      <c r="AK284" s="7"/>
      <c r="AL284" s="3">
        <f t="shared" si="228"/>
        <v>48683316.422054291</v>
      </c>
      <c r="AM284" s="3">
        <f t="shared" si="229"/>
        <v>16369681.214356428</v>
      </c>
      <c r="AN284" s="3">
        <f t="shared" si="230"/>
        <v>20536402.87769806</v>
      </c>
      <c r="AO284" s="3">
        <f t="shared" si="231"/>
        <v>9777232.3299999982</v>
      </c>
      <c r="AP284" s="3">
        <f t="shared" si="232"/>
        <v>39777232.329999998</v>
      </c>
      <c r="AQ284" s="7"/>
      <c r="AR284" s="40">
        <f t="shared" si="260"/>
        <v>341452.37851313048</v>
      </c>
      <c r="AS284" s="5">
        <f t="shared" si="221"/>
        <v>-444949</v>
      </c>
      <c r="AT284" s="5">
        <f t="shared" si="233"/>
        <v>5467.625899280576</v>
      </c>
      <c r="AU284" s="5">
        <f t="shared" si="234"/>
        <v>-98028.995587588943</v>
      </c>
      <c r="AV284" s="5">
        <f t="shared" si="235"/>
        <v>8683316.4220542889</v>
      </c>
      <c r="AW284" s="3"/>
      <c r="AX284" s="4">
        <f t="shared" si="236"/>
        <v>-2.0095590793634925E-3</v>
      </c>
      <c r="AY284" s="4">
        <f t="shared" si="237"/>
        <v>2.1303188394063477E-2</v>
      </c>
      <c r="AZ284" s="4">
        <f t="shared" si="238"/>
        <v>2.6631158455392532E-4</v>
      </c>
      <c r="BA284" s="4">
        <f t="shared" si="239"/>
        <v>-1.1062279202349765E-2</v>
      </c>
      <c r="BB284" s="3"/>
      <c r="BC284" s="2">
        <f t="shared" si="240"/>
        <v>44000</v>
      </c>
      <c r="BD284" s="22">
        <f t="shared" si="241"/>
        <v>121.70829105513572</v>
      </c>
      <c r="BE284" s="22">
        <f t="shared" si="242"/>
        <v>86.156216917665404</v>
      </c>
      <c r="BF284" s="22">
        <f t="shared" si="243"/>
        <v>108.08633093525295</v>
      </c>
      <c r="BG284" s="22">
        <f t="shared" si="244"/>
        <v>132.59077443333334</v>
      </c>
      <c r="BH284" s="22"/>
      <c r="BI284" s="3">
        <f t="shared" si="245"/>
        <v>53196310.587978743</v>
      </c>
      <c r="BJ284" s="3">
        <f t="shared" si="246"/>
        <v>20041875.832394209</v>
      </c>
      <c r="BK284" s="3">
        <f t="shared" si="247"/>
        <v>20536402.87769806</v>
      </c>
      <c r="BL284" s="3">
        <f t="shared" si="248"/>
        <v>41514826.830000006</v>
      </c>
      <c r="BM284" s="22"/>
      <c r="BN284" s="3">
        <f t="shared" si="249"/>
        <v>-4512994.1659244718</v>
      </c>
      <c r="BO284" s="3">
        <f t="shared" si="250"/>
        <v>-3672194.6180377724</v>
      </c>
      <c r="BP284" s="3">
        <f t="shared" si="251"/>
        <v>0</v>
      </c>
      <c r="BQ284" s="3">
        <f t="shared" si="252"/>
        <v>-1737594.5</v>
      </c>
      <c r="BR284" s="3"/>
      <c r="BS284" s="22">
        <f t="shared" si="253"/>
        <v>-8.4836600810138041</v>
      </c>
      <c r="BT284" s="22">
        <f t="shared" si="254"/>
        <v>-18.322609364250766</v>
      </c>
      <c r="BU284" s="22">
        <f t="shared" si="255"/>
        <v>0</v>
      </c>
      <c r="BV284" s="22">
        <f t="shared" si="256"/>
        <v>-4.1854793399845187</v>
      </c>
      <c r="BW284" s="3"/>
      <c r="BX284" s="7"/>
      <c r="BY284" t="str">
        <f t="shared" si="218"/>
        <v>62020</v>
      </c>
      <c r="CD284" s="8" t="s">
        <v>569</v>
      </c>
      <c r="CE284" s="29">
        <f>+CG284*100</f>
        <v>21.021158002769891</v>
      </c>
      <c r="CF284" s="29"/>
      <c r="CG284">
        <f>+(BG975/100)^(1/4)-1</f>
        <v>0.21021158002769891</v>
      </c>
      <c r="CH284">
        <v>32.64</v>
      </c>
      <c r="CJ284" s="10" t="s">
        <v>44</v>
      </c>
      <c r="CK284" s="37">
        <v>8.7634678471135374E-2</v>
      </c>
      <c r="CQ284" s="15">
        <v>39364</v>
      </c>
      <c r="CR284" s="16">
        <v>5327.25</v>
      </c>
    </row>
    <row r="285" spans="1:96">
      <c r="A285" t="s">
        <v>42</v>
      </c>
      <c r="B285" t="s">
        <v>42</v>
      </c>
      <c r="C285" s="3">
        <v>984695</v>
      </c>
      <c r="D285">
        <v>0</v>
      </c>
      <c r="E285">
        <v>984695</v>
      </c>
      <c r="F285" t="s">
        <v>10</v>
      </c>
      <c r="G285" s="3">
        <v>35784675</v>
      </c>
      <c r="J285" s="3">
        <f t="shared" si="211"/>
        <v>984695</v>
      </c>
      <c r="L285" s="3">
        <f t="shared" si="257"/>
        <v>40761927.329999998</v>
      </c>
      <c r="M285" s="4">
        <f t="shared" si="212"/>
        <v>2.4755241687776822E-2</v>
      </c>
      <c r="N285" s="4">
        <f t="shared" si="213"/>
        <v>3.2823166666666667E-2</v>
      </c>
      <c r="O285" s="4"/>
      <c r="P285" s="3">
        <f t="shared" si="214"/>
        <v>-752899.5</v>
      </c>
      <c r="Q285" s="3">
        <f t="shared" si="215"/>
        <v>41514826.830000006</v>
      </c>
      <c r="R285" s="6">
        <f t="shared" si="216"/>
        <v>-1.8135677238473497E-2</v>
      </c>
      <c r="S285" s="6">
        <f t="shared" si="217"/>
        <v>0</v>
      </c>
      <c r="T285" s="6"/>
      <c r="U285" s="6"/>
      <c r="V285" s="3">
        <f t="shared" si="258"/>
        <v>247776.01338660656</v>
      </c>
      <c r="W285" s="7">
        <f t="shared" si="219"/>
        <v>152.75</v>
      </c>
      <c r="X285" s="7">
        <f t="shared" si="222"/>
        <v>10244.4</v>
      </c>
      <c r="Y285" s="3">
        <f t="shared" si="223"/>
        <v>26238090.359594334</v>
      </c>
      <c r="Z285" s="3">
        <f t="shared" si="220"/>
        <v>67000017.689594328</v>
      </c>
      <c r="AA285" s="2">
        <v>44001</v>
      </c>
      <c r="AB285" s="7">
        <f t="shared" si="224"/>
        <v>135.87309109999998</v>
      </c>
      <c r="AC285" s="7">
        <f t="shared" si="225"/>
        <v>87.460301198647784</v>
      </c>
      <c r="AD285" s="7">
        <f t="shared" si="226"/>
        <v>111.66669614932387</v>
      </c>
      <c r="AE285" s="7"/>
      <c r="AF285" s="7">
        <f t="shared" si="259"/>
        <v>1232471.0133866065</v>
      </c>
      <c r="AG285" s="3">
        <f t="shared" si="227"/>
        <v>38379384.557743043</v>
      </c>
      <c r="AH285" s="7"/>
      <c r="AI285" s="7"/>
      <c r="AJ285" s="7"/>
      <c r="AK285" s="7"/>
      <c r="AL285" s="3">
        <f t="shared" si="228"/>
        <v>49921255.061340176</v>
      </c>
      <c r="AM285" s="3">
        <f t="shared" si="229"/>
        <v>16617457.227743035</v>
      </c>
      <c r="AN285" s="3">
        <f t="shared" si="230"/>
        <v>20541870.503597341</v>
      </c>
      <c r="AO285" s="3">
        <f t="shared" si="231"/>
        <v>10761927.329999998</v>
      </c>
      <c r="AP285" s="3">
        <f t="shared" si="232"/>
        <v>40761927.329999998</v>
      </c>
      <c r="AQ285" s="7"/>
      <c r="AR285" s="40">
        <f t="shared" si="260"/>
        <v>247776.01338660656</v>
      </c>
      <c r="AS285" s="5">
        <f t="shared" si="221"/>
        <v>984695</v>
      </c>
      <c r="AT285" s="5">
        <f t="shared" si="233"/>
        <v>5467.625899280576</v>
      </c>
      <c r="AU285" s="5">
        <f t="shared" si="234"/>
        <v>1237938.6392858871</v>
      </c>
      <c r="AV285" s="5">
        <f t="shared" si="235"/>
        <v>9921255.0613401756</v>
      </c>
      <c r="AW285" s="3"/>
      <c r="AX285" s="4">
        <f t="shared" si="236"/>
        <v>2.5428395809228024E-2</v>
      </c>
      <c r="AY285" s="4">
        <f t="shared" si="237"/>
        <v>1.5136276030183391E-2</v>
      </c>
      <c r="AZ285" s="4">
        <f t="shared" si="238"/>
        <v>2.6624068157614204E-4</v>
      </c>
      <c r="BA285" s="4">
        <f t="shared" si="239"/>
        <v>2.4755241687776822E-2</v>
      </c>
      <c r="BB285" s="3"/>
      <c r="BC285" s="2">
        <f t="shared" si="240"/>
        <v>44001</v>
      </c>
      <c r="BD285" s="22">
        <f t="shared" si="241"/>
        <v>124.80313765335045</v>
      </c>
      <c r="BE285" s="22">
        <f t="shared" si="242"/>
        <v>87.460301198647556</v>
      </c>
      <c r="BF285" s="22">
        <f t="shared" si="243"/>
        <v>108.11510791367023</v>
      </c>
      <c r="BG285" s="22">
        <f t="shared" si="244"/>
        <v>135.87309109999998</v>
      </c>
      <c r="BH285" s="22"/>
      <c r="BI285" s="3">
        <f t="shared" si="245"/>
        <v>53196310.587978743</v>
      </c>
      <c r="BJ285" s="3">
        <f t="shared" si="246"/>
        <v>20041875.832394209</v>
      </c>
      <c r="BK285" s="3">
        <f t="shared" si="247"/>
        <v>20541870.503597341</v>
      </c>
      <c r="BL285" s="3">
        <f t="shared" si="248"/>
        <v>41514826.830000006</v>
      </c>
      <c r="BM285" s="22"/>
      <c r="BN285" s="3">
        <f t="shared" si="249"/>
        <v>-3275055.5266385847</v>
      </c>
      <c r="BO285" s="3">
        <f t="shared" si="250"/>
        <v>-3424418.6046511657</v>
      </c>
      <c r="BP285" s="3">
        <f t="shared" si="251"/>
        <v>0</v>
      </c>
      <c r="BQ285" s="3">
        <f t="shared" si="252"/>
        <v>-752899.5</v>
      </c>
      <c r="BR285" s="3"/>
      <c r="BS285" s="22">
        <f t="shared" si="253"/>
        <v>-6.1565463665419662</v>
      </c>
      <c r="BT285" s="22">
        <f t="shared" si="254"/>
        <v>-17.086317834162948</v>
      </c>
      <c r="BU285" s="22">
        <f t="shared" si="255"/>
        <v>0</v>
      </c>
      <c r="BV285" s="22">
        <f t="shared" si="256"/>
        <v>-1.8135677238473498</v>
      </c>
      <c r="BW285" s="3"/>
      <c r="BX285" s="7"/>
      <c r="BY285" t="str">
        <f t="shared" si="218"/>
        <v>62020</v>
      </c>
      <c r="CD285" s="31" t="s">
        <v>574</v>
      </c>
      <c r="CE285" s="32">
        <f>BV977</f>
        <v>-23.712255720855669</v>
      </c>
      <c r="CF285" s="32"/>
      <c r="CG285">
        <v>2.4300000000000002</v>
      </c>
      <c r="CH285">
        <f>+CG285^(1/4)</f>
        <v>1.2485374350863452</v>
      </c>
      <c r="CJ285" s="10" t="s">
        <v>50</v>
      </c>
      <c r="CK285" s="36">
        <v>603</v>
      </c>
      <c r="CQ285" s="15">
        <v>39365</v>
      </c>
      <c r="CR285" s="16">
        <v>5441.45</v>
      </c>
    </row>
    <row r="286" spans="1:96">
      <c r="A286" t="s">
        <v>43</v>
      </c>
      <c r="B286" t="s">
        <v>43</v>
      </c>
      <c r="C286" s="3">
        <v>370533</v>
      </c>
      <c r="D286">
        <v>0</v>
      </c>
      <c r="E286">
        <v>370533</v>
      </c>
      <c r="F286" t="s">
        <v>10</v>
      </c>
      <c r="G286" s="3">
        <v>36155208</v>
      </c>
      <c r="J286" s="3">
        <f t="shared" si="211"/>
        <v>370533</v>
      </c>
      <c r="L286" s="3">
        <f t="shared" si="257"/>
        <v>41132460.329999998</v>
      </c>
      <c r="M286" s="4">
        <f t="shared" si="212"/>
        <v>9.0901737054836177E-3</v>
      </c>
      <c r="N286" s="4">
        <f t="shared" si="213"/>
        <v>1.23511E-2</v>
      </c>
      <c r="O286" s="4"/>
      <c r="P286" s="3">
        <f t="shared" si="214"/>
        <v>-382366.5</v>
      </c>
      <c r="Q286" s="3">
        <f t="shared" si="215"/>
        <v>41514826.830000006</v>
      </c>
      <c r="R286" s="6">
        <f t="shared" si="216"/>
        <v>-9.2103599893541919E-3</v>
      </c>
      <c r="S286" s="6">
        <f t="shared" si="217"/>
        <v>0</v>
      </c>
      <c r="T286" s="6"/>
      <c r="U286" s="6"/>
      <c r="V286" s="3">
        <f t="shared" si="258"/>
        <v>108356.38425024935</v>
      </c>
      <c r="W286" s="7">
        <f t="shared" si="219"/>
        <v>66.800000000001091</v>
      </c>
      <c r="X286" s="7">
        <f t="shared" si="222"/>
        <v>10311.200000000001</v>
      </c>
      <c r="Y286" s="3">
        <f t="shared" si="223"/>
        <v>26409179.387357883</v>
      </c>
      <c r="Z286" s="3">
        <f t="shared" si="220"/>
        <v>67541639.717357874</v>
      </c>
      <c r="AA286" s="2">
        <v>44004</v>
      </c>
      <c r="AB286" s="7">
        <f t="shared" si="224"/>
        <v>137.1082011</v>
      </c>
      <c r="AC286" s="7">
        <f t="shared" si="225"/>
        <v>88.030597957859612</v>
      </c>
      <c r="AD286" s="7">
        <f t="shared" si="226"/>
        <v>112.56939952892979</v>
      </c>
      <c r="AE286" s="7"/>
      <c r="AF286" s="7">
        <f t="shared" si="259"/>
        <v>478889.38425024936</v>
      </c>
      <c r="AG286" s="3">
        <f t="shared" si="227"/>
        <v>38858273.941993289</v>
      </c>
      <c r="AH286" s="7"/>
      <c r="AI286" s="7"/>
      <c r="AJ286" s="7"/>
      <c r="AK286" s="7"/>
      <c r="AL286" s="3">
        <f t="shared" si="228"/>
        <v>50405612.071489707</v>
      </c>
      <c r="AM286" s="3">
        <f t="shared" si="229"/>
        <v>16725813.611993285</v>
      </c>
      <c r="AN286" s="3">
        <f t="shared" si="230"/>
        <v>20547338.129496623</v>
      </c>
      <c r="AO286" s="3">
        <f t="shared" si="231"/>
        <v>11132460.329999998</v>
      </c>
      <c r="AP286" s="3">
        <f t="shared" si="232"/>
        <v>41132460.329999998</v>
      </c>
      <c r="AQ286" s="7"/>
      <c r="AR286" s="40">
        <f t="shared" si="260"/>
        <v>108356.38425024935</v>
      </c>
      <c r="AS286" s="5">
        <f t="shared" si="221"/>
        <v>370533</v>
      </c>
      <c r="AT286" s="5">
        <f t="shared" si="233"/>
        <v>5467.625899280576</v>
      </c>
      <c r="AU286" s="5">
        <f t="shared" si="234"/>
        <v>484357.01014952996</v>
      </c>
      <c r="AV286" s="5">
        <f t="shared" si="235"/>
        <v>10405612.071489705</v>
      </c>
      <c r="AW286" s="3"/>
      <c r="AX286" s="4">
        <f t="shared" si="236"/>
        <v>9.7024205331853498E-3</v>
      </c>
      <c r="AY286" s="4">
        <f t="shared" si="237"/>
        <v>6.5206356643630848E-3</v>
      </c>
      <c r="AZ286" s="4">
        <f t="shared" si="238"/>
        <v>2.6616981634282393E-4</v>
      </c>
      <c r="BA286" s="4">
        <f t="shared" si="239"/>
        <v>9.0901737054836177E-3</v>
      </c>
      <c r="BB286" s="3"/>
      <c r="BC286" s="2">
        <f t="shared" si="240"/>
        <v>44004</v>
      </c>
      <c r="BD286" s="22">
        <f t="shared" si="241"/>
        <v>126.01403017872425</v>
      </c>
      <c r="BE286" s="22">
        <f t="shared" si="242"/>
        <v>88.030597957859385</v>
      </c>
      <c r="BF286" s="22">
        <f t="shared" si="243"/>
        <v>108.14388489208748</v>
      </c>
      <c r="BG286" s="22">
        <f t="shared" si="244"/>
        <v>137.1082011</v>
      </c>
      <c r="BH286" s="22"/>
      <c r="BI286" s="3">
        <f t="shared" si="245"/>
        <v>53196310.587978743</v>
      </c>
      <c r="BJ286" s="3">
        <f t="shared" si="246"/>
        <v>20041875.832394209</v>
      </c>
      <c r="BK286" s="3">
        <f t="shared" si="247"/>
        <v>20547338.129496623</v>
      </c>
      <c r="BL286" s="3">
        <f t="shared" si="248"/>
        <v>41514826.830000006</v>
      </c>
      <c r="BM286" s="22"/>
      <c r="BN286" s="3">
        <f t="shared" si="249"/>
        <v>-2790698.5164890545</v>
      </c>
      <c r="BO286" s="3">
        <f t="shared" si="250"/>
        <v>-3316062.2204009164</v>
      </c>
      <c r="BP286" s="3">
        <f t="shared" si="251"/>
        <v>0</v>
      </c>
      <c r="BQ286" s="3">
        <f t="shared" si="252"/>
        <v>-382366.5</v>
      </c>
      <c r="BR286" s="3"/>
      <c r="BS286" s="22">
        <f t="shared" si="253"/>
        <v>-5.2460377151036752</v>
      </c>
      <c r="BT286" s="22">
        <f t="shared" si="254"/>
        <v>-16.545667921168729</v>
      </c>
      <c r="BU286" s="22">
        <f t="shared" si="255"/>
        <v>0</v>
      </c>
      <c r="BV286" s="22">
        <f t="shared" si="256"/>
        <v>-0.92103599893541921</v>
      </c>
      <c r="BW286" s="3"/>
      <c r="BX286" s="7"/>
      <c r="BY286" t="str">
        <f t="shared" si="218"/>
        <v>62020</v>
      </c>
      <c r="CD286" s="8" t="s">
        <v>44</v>
      </c>
      <c r="CE286" s="29">
        <f>+AVERAGE(BA3:BA975)*100</f>
        <v>8.7634678471135374E-2</v>
      </c>
      <c r="CF286" s="29"/>
      <c r="CJ286" s="10" t="s">
        <v>52</v>
      </c>
      <c r="CK286" s="36">
        <v>369</v>
      </c>
      <c r="CQ286" s="15">
        <v>39366</v>
      </c>
      <c r="CR286" s="16">
        <v>5524.85</v>
      </c>
    </row>
    <row r="287" spans="1:96">
      <c r="A287" t="s">
        <v>45</v>
      </c>
      <c r="B287" t="s">
        <v>45</v>
      </c>
      <c r="C287" s="3">
        <v>-378488</v>
      </c>
      <c r="D287">
        <v>0</v>
      </c>
      <c r="E287">
        <v>-378487.75</v>
      </c>
      <c r="F287" t="s">
        <v>10</v>
      </c>
      <c r="G287" s="3">
        <v>35776720</v>
      </c>
      <c r="J287" s="3">
        <f t="shared" si="211"/>
        <v>-378488</v>
      </c>
      <c r="L287" s="3">
        <f t="shared" si="257"/>
        <v>40753972.329999998</v>
      </c>
      <c r="M287" s="4">
        <f t="shared" si="212"/>
        <v>-9.2016863801348981E-3</v>
      </c>
      <c r="N287" s="4">
        <f t="shared" si="213"/>
        <v>-1.2616266666666667E-2</v>
      </c>
      <c r="O287" s="4"/>
      <c r="P287" s="3">
        <f t="shared" si="214"/>
        <v>-760854.5</v>
      </c>
      <c r="Q287" s="3">
        <f t="shared" si="215"/>
        <v>41514826.830000006</v>
      </c>
      <c r="R287" s="6">
        <f t="shared" si="216"/>
        <v>-1.832729552541891E-2</v>
      </c>
      <c r="S287" s="6">
        <f t="shared" si="217"/>
        <v>-9.2016863801348981E-3</v>
      </c>
      <c r="T287" s="6"/>
      <c r="U287" s="6"/>
      <c r="V287" s="3">
        <f t="shared" si="258"/>
        <v>259211.82938906414</v>
      </c>
      <c r="W287" s="7">
        <f t="shared" si="219"/>
        <v>159.79999999999927</v>
      </c>
      <c r="X287" s="7">
        <f t="shared" si="222"/>
        <v>10471</v>
      </c>
      <c r="Y287" s="3">
        <f t="shared" si="223"/>
        <v>26818461.223235354</v>
      </c>
      <c r="Z287" s="3">
        <f t="shared" si="220"/>
        <v>67572433.553235352</v>
      </c>
      <c r="AA287" s="2">
        <v>44005</v>
      </c>
      <c r="AB287" s="7">
        <f t="shared" si="224"/>
        <v>135.84657443333333</v>
      </c>
      <c r="AC287" s="7">
        <f t="shared" si="225"/>
        <v>89.394870744117853</v>
      </c>
      <c r="AD287" s="7">
        <f t="shared" si="226"/>
        <v>112.6207225887256</v>
      </c>
      <c r="AE287" s="7"/>
      <c r="AF287" s="7">
        <f t="shared" si="259"/>
        <v>-119276.17061093586</v>
      </c>
      <c r="AG287" s="3">
        <f t="shared" si="227"/>
        <v>38738997.771382354</v>
      </c>
      <c r="AH287" s="7"/>
      <c r="AI287" s="7"/>
      <c r="AJ287" s="7"/>
      <c r="AK287" s="7"/>
      <c r="AL287" s="3">
        <f t="shared" si="228"/>
        <v>50291803.52677805</v>
      </c>
      <c r="AM287" s="3">
        <f t="shared" si="229"/>
        <v>16985025.441382349</v>
      </c>
      <c r="AN287" s="3">
        <f t="shared" si="230"/>
        <v>20552805.755395904</v>
      </c>
      <c r="AO287" s="3">
        <f t="shared" si="231"/>
        <v>10753972.329999998</v>
      </c>
      <c r="AP287" s="3">
        <f t="shared" si="232"/>
        <v>40753972.329999998</v>
      </c>
      <c r="AQ287" s="7"/>
      <c r="AR287" s="40">
        <f t="shared" si="260"/>
        <v>259211.82938906414</v>
      </c>
      <c r="AS287" s="5">
        <f t="shared" si="221"/>
        <v>-378488</v>
      </c>
      <c r="AT287" s="5">
        <f t="shared" si="233"/>
        <v>5467.625899280576</v>
      </c>
      <c r="AU287" s="5">
        <f t="shared" si="234"/>
        <v>-113808.54471165528</v>
      </c>
      <c r="AV287" s="5">
        <f t="shared" si="235"/>
        <v>10291803.52677805</v>
      </c>
      <c r="AW287" s="3"/>
      <c r="AX287" s="4">
        <f t="shared" si="236"/>
        <v>-2.257854632342167E-3</v>
      </c>
      <c r="AY287" s="4">
        <f t="shared" si="237"/>
        <v>1.5497711226627306E-2</v>
      </c>
      <c r="AZ287" s="4">
        <f t="shared" si="238"/>
        <v>2.6609898882383964E-4</v>
      </c>
      <c r="BA287" s="4">
        <f t="shared" si="239"/>
        <v>-9.2016863801348981E-3</v>
      </c>
      <c r="BB287" s="3"/>
      <c r="BC287" s="2">
        <f t="shared" si="240"/>
        <v>44005</v>
      </c>
      <c r="BD287" s="22">
        <f t="shared" si="241"/>
        <v>125.72950881694513</v>
      </c>
      <c r="BE287" s="22">
        <f t="shared" si="242"/>
        <v>89.394870744117625</v>
      </c>
      <c r="BF287" s="22">
        <f t="shared" si="243"/>
        <v>108.17266187050475</v>
      </c>
      <c r="BG287" s="22">
        <f t="shared" si="244"/>
        <v>135.84657443333333</v>
      </c>
      <c r="BH287" s="22"/>
      <c r="BI287" s="3">
        <f t="shared" si="245"/>
        <v>53196310.587978743</v>
      </c>
      <c r="BJ287" s="3">
        <f t="shared" si="246"/>
        <v>20041875.832394209</v>
      </c>
      <c r="BK287" s="3">
        <f t="shared" si="247"/>
        <v>20552805.755395904</v>
      </c>
      <c r="BL287" s="3">
        <f t="shared" si="248"/>
        <v>41514826.830000006</v>
      </c>
      <c r="BM287" s="22"/>
      <c r="BN287" s="3">
        <f t="shared" si="249"/>
        <v>-2904507.06120071</v>
      </c>
      <c r="BO287" s="3">
        <f t="shared" si="250"/>
        <v>-3056850.3910118523</v>
      </c>
      <c r="BP287" s="3">
        <f t="shared" si="251"/>
        <v>0</v>
      </c>
      <c r="BQ287" s="3">
        <f t="shared" si="252"/>
        <v>-760854.5</v>
      </c>
      <c r="BR287" s="3"/>
      <c r="BS287" s="22">
        <f t="shared" si="253"/>
        <v>-5.4599783877814039</v>
      </c>
      <c r="BT287" s="22">
        <f t="shared" si="254"/>
        <v>-15.252316781999941</v>
      </c>
      <c r="BU287" s="22">
        <f t="shared" si="255"/>
        <v>0</v>
      </c>
      <c r="BV287" s="22">
        <f t="shared" si="256"/>
        <v>-1.832729552541891</v>
      </c>
      <c r="BW287" s="3"/>
      <c r="BX287" s="7"/>
      <c r="BY287" t="str">
        <f t="shared" si="218"/>
        <v>62020</v>
      </c>
      <c r="CD287" s="31" t="s">
        <v>46</v>
      </c>
      <c r="CE287" s="32">
        <f>+MAX(BA3:BA975)*100</f>
        <v>7.6077660391647219</v>
      </c>
      <c r="CF287" s="32"/>
      <c r="CJ287" s="10" t="s">
        <v>54</v>
      </c>
      <c r="CK287" s="37">
        <v>62.037037037037038</v>
      </c>
      <c r="CQ287" s="15">
        <v>39367</v>
      </c>
      <c r="CR287" s="16">
        <v>5428.25</v>
      </c>
    </row>
    <row r="288" spans="1:96">
      <c r="A288" t="s">
        <v>47</v>
      </c>
      <c r="B288" t="s">
        <v>47</v>
      </c>
      <c r="C288" s="3">
        <v>51414</v>
      </c>
      <c r="D288">
        <v>0</v>
      </c>
      <c r="E288">
        <v>51414.25</v>
      </c>
      <c r="F288" t="s">
        <v>10</v>
      </c>
      <c r="G288" s="3">
        <v>35828134</v>
      </c>
      <c r="J288" s="3">
        <f t="shared" si="211"/>
        <v>51414</v>
      </c>
      <c r="L288" s="3">
        <f t="shared" si="257"/>
        <v>40805386.329999998</v>
      </c>
      <c r="M288" s="4">
        <f t="shared" si="212"/>
        <v>1.2615702730443504E-3</v>
      </c>
      <c r="N288" s="4">
        <f t="shared" si="213"/>
        <v>1.7137999999999999E-3</v>
      </c>
      <c r="O288" s="4"/>
      <c r="P288" s="3">
        <f t="shared" si="214"/>
        <v>-709440.5</v>
      </c>
      <c r="Q288" s="3">
        <f t="shared" si="215"/>
        <v>41514826.830000006</v>
      </c>
      <c r="R288" s="6">
        <f t="shared" si="216"/>
        <v>-1.7088846423594727E-2</v>
      </c>
      <c r="S288" s="6">
        <f t="shared" si="217"/>
        <v>-7.940116107090547E-3</v>
      </c>
      <c r="T288" s="6"/>
      <c r="U288" s="6"/>
      <c r="V288" s="3">
        <f t="shared" si="258"/>
        <v>-268782.22859679797</v>
      </c>
      <c r="W288" s="7">
        <f t="shared" si="219"/>
        <v>-165.70000000000073</v>
      </c>
      <c r="X288" s="7">
        <f t="shared" si="222"/>
        <v>10305.299999999999</v>
      </c>
      <c r="Y288" s="3">
        <f t="shared" si="223"/>
        <v>26394068.230714094</v>
      </c>
      <c r="Z288" s="3">
        <f t="shared" si="220"/>
        <v>67199454.560714096</v>
      </c>
      <c r="AA288" s="2">
        <v>44006</v>
      </c>
      <c r="AB288" s="7">
        <f t="shared" si="224"/>
        <v>136.01795443333333</v>
      </c>
      <c r="AC288" s="7">
        <f t="shared" si="225"/>
        <v>87.980227435713644</v>
      </c>
      <c r="AD288" s="7">
        <f t="shared" si="226"/>
        <v>111.99909093452349</v>
      </c>
      <c r="AE288" s="7"/>
      <c r="AF288" s="7">
        <f t="shared" si="259"/>
        <v>-217368.22859679797</v>
      </c>
      <c r="AG288" s="3">
        <f t="shared" si="227"/>
        <v>38521629.542785555</v>
      </c>
      <c r="AH288" s="7"/>
      <c r="AI288" s="7"/>
      <c r="AJ288" s="7"/>
      <c r="AK288" s="7"/>
      <c r="AL288" s="3">
        <f t="shared" si="228"/>
        <v>50079902.924080536</v>
      </c>
      <c r="AM288" s="3">
        <f t="shared" si="229"/>
        <v>16716243.212785551</v>
      </c>
      <c r="AN288" s="3">
        <f t="shared" si="230"/>
        <v>20558273.381295186</v>
      </c>
      <c r="AO288" s="3">
        <f t="shared" si="231"/>
        <v>10805386.329999998</v>
      </c>
      <c r="AP288" s="3">
        <f t="shared" si="232"/>
        <v>40805386.329999998</v>
      </c>
      <c r="AQ288" s="7"/>
      <c r="AR288" s="40">
        <f t="shared" si="260"/>
        <v>-268782.22859679797</v>
      </c>
      <c r="AS288" s="5">
        <f t="shared" si="221"/>
        <v>51414</v>
      </c>
      <c r="AT288" s="5">
        <f t="shared" si="233"/>
        <v>5467.625899280576</v>
      </c>
      <c r="AU288" s="5">
        <f t="shared" si="234"/>
        <v>-211900.6026975174</v>
      </c>
      <c r="AV288" s="5">
        <f t="shared" si="235"/>
        <v>10079902.924080532</v>
      </c>
      <c r="AW288" s="3"/>
      <c r="AX288" s="4">
        <f t="shared" si="236"/>
        <v>-4.2134222246511836E-3</v>
      </c>
      <c r="AY288" s="4">
        <f t="shared" si="237"/>
        <v>-1.5824658580842418E-2</v>
      </c>
      <c r="AZ288" s="4">
        <f t="shared" si="238"/>
        <v>2.6602819898909004E-4</v>
      </c>
      <c r="BA288" s="4">
        <f t="shared" si="239"/>
        <v>1.2615702730443504E-3</v>
      </c>
      <c r="BB288" s="3"/>
      <c r="BC288" s="2">
        <f t="shared" si="240"/>
        <v>44006</v>
      </c>
      <c r="BD288" s="22">
        <f t="shared" si="241"/>
        <v>125.19975731020135</v>
      </c>
      <c r="BE288" s="22">
        <f t="shared" si="242"/>
        <v>87.980227435713431</v>
      </c>
      <c r="BF288" s="22">
        <f t="shared" si="243"/>
        <v>108.20143884892204</v>
      </c>
      <c r="BG288" s="22">
        <f t="shared" si="244"/>
        <v>136.01795443333333</v>
      </c>
      <c r="BH288" s="22"/>
      <c r="BI288" s="3">
        <f t="shared" si="245"/>
        <v>53196310.587978743</v>
      </c>
      <c r="BJ288" s="3">
        <f t="shared" si="246"/>
        <v>20041875.832394209</v>
      </c>
      <c r="BK288" s="3">
        <f t="shared" si="247"/>
        <v>20558273.381295186</v>
      </c>
      <c r="BL288" s="3">
        <f t="shared" si="248"/>
        <v>41514826.830000006</v>
      </c>
      <c r="BM288" s="22"/>
      <c r="BN288" s="3">
        <f t="shared" si="249"/>
        <v>-3116407.6638982273</v>
      </c>
      <c r="BO288" s="3">
        <f t="shared" si="250"/>
        <v>-3325632.6196086504</v>
      </c>
      <c r="BP288" s="3">
        <f t="shared" si="251"/>
        <v>0</v>
      </c>
      <c r="BQ288" s="3">
        <f t="shared" si="252"/>
        <v>-709440.5</v>
      </c>
      <c r="BR288" s="3"/>
      <c r="BS288" s="22">
        <f t="shared" si="253"/>
        <v>-5.8583154159613287</v>
      </c>
      <c r="BT288" s="22">
        <f t="shared" si="254"/>
        <v>-16.593419934442181</v>
      </c>
      <c r="BU288" s="22">
        <f t="shared" si="255"/>
        <v>0</v>
      </c>
      <c r="BV288" s="22">
        <f t="shared" si="256"/>
        <v>-1.7088846423594726</v>
      </c>
      <c r="BW288" s="3"/>
      <c r="BX288" s="7"/>
      <c r="BY288" t="str">
        <f t="shared" si="218"/>
        <v>62020</v>
      </c>
      <c r="CD288" s="31" t="s">
        <v>48</v>
      </c>
      <c r="CE288" s="32">
        <f>+MIN(BA3:BA975)*100</f>
        <v>-16.516465031760909</v>
      </c>
      <c r="CF288" s="32"/>
      <c r="CJ288" s="10" t="s">
        <v>56</v>
      </c>
      <c r="CK288" s="37">
        <v>0.18128743019446067</v>
      </c>
      <c r="CQ288" s="15">
        <v>39368</v>
      </c>
      <c r="CR288" s="16">
        <v>5428.25</v>
      </c>
    </row>
    <row r="289" spans="1:96">
      <c r="A289" t="s">
        <v>49</v>
      </c>
      <c r="B289" t="s">
        <v>49</v>
      </c>
      <c r="C289" s="3">
        <v>1010552</v>
      </c>
      <c r="D289">
        <v>0</v>
      </c>
      <c r="E289">
        <v>1010552</v>
      </c>
      <c r="F289" t="s">
        <v>10</v>
      </c>
      <c r="G289" s="3">
        <v>36838686</v>
      </c>
      <c r="J289" s="3">
        <f t="shared" si="211"/>
        <v>1010552</v>
      </c>
      <c r="L289" s="3">
        <f t="shared" si="257"/>
        <v>41815938.329999998</v>
      </c>
      <c r="M289" s="4">
        <f t="shared" si="212"/>
        <v>2.4765161928072352E-2</v>
      </c>
      <c r="N289" s="4">
        <f t="shared" si="213"/>
        <v>3.3685066666666666E-2</v>
      </c>
      <c r="O289" s="4"/>
      <c r="P289" s="3">
        <f t="shared" si="214"/>
        <v>0</v>
      </c>
      <c r="Q289" s="3">
        <f t="shared" si="215"/>
        <v>41815938.329999998</v>
      </c>
      <c r="R289" s="6">
        <f t="shared" si="216"/>
        <v>0</v>
      </c>
      <c r="S289" s="6">
        <f t="shared" si="217"/>
        <v>0</v>
      </c>
      <c r="T289" s="6"/>
      <c r="U289" s="6"/>
      <c r="V289" s="3">
        <f t="shared" si="258"/>
        <v>-26602.46559437157</v>
      </c>
      <c r="W289" s="7">
        <f t="shared" si="219"/>
        <v>-16.399999999999636</v>
      </c>
      <c r="X289" s="7">
        <f t="shared" si="222"/>
        <v>10288.9</v>
      </c>
      <c r="Y289" s="3">
        <f t="shared" si="223"/>
        <v>26352064.337670349</v>
      </c>
      <c r="Z289" s="3">
        <f t="shared" si="220"/>
        <v>68168002.667670339</v>
      </c>
      <c r="AA289" s="2">
        <v>44007</v>
      </c>
      <c r="AB289" s="7">
        <f t="shared" si="224"/>
        <v>139.38646109999999</v>
      </c>
      <c r="AC289" s="7">
        <f t="shared" si="225"/>
        <v>87.840214458901173</v>
      </c>
      <c r="AD289" s="7">
        <f t="shared" si="226"/>
        <v>113.61333777945057</v>
      </c>
      <c r="AE289" s="7"/>
      <c r="AF289" s="7">
        <f t="shared" si="259"/>
        <v>983949.53440562845</v>
      </c>
      <c r="AG289" s="3">
        <f t="shared" si="227"/>
        <v>39505579.077191181</v>
      </c>
      <c r="AH289" s="7"/>
      <c r="AI289" s="7"/>
      <c r="AJ289" s="7"/>
      <c r="AK289" s="7"/>
      <c r="AL289" s="3">
        <f t="shared" si="228"/>
        <v>51069320.084385447</v>
      </c>
      <c r="AM289" s="3">
        <f t="shared" si="229"/>
        <v>16689640.74719118</v>
      </c>
      <c r="AN289" s="3">
        <f t="shared" si="230"/>
        <v>20563741.007194467</v>
      </c>
      <c r="AO289" s="3">
        <f t="shared" si="231"/>
        <v>11815938.329999998</v>
      </c>
      <c r="AP289" s="3">
        <f t="shared" si="232"/>
        <v>41815938.329999998</v>
      </c>
      <c r="AQ289" s="7"/>
      <c r="AR289" s="40">
        <f t="shared" si="260"/>
        <v>-26602.46559437157</v>
      </c>
      <c r="AS289" s="5">
        <f t="shared" si="221"/>
        <v>1010552</v>
      </c>
      <c r="AT289" s="5">
        <f t="shared" si="233"/>
        <v>5467.625899280576</v>
      </c>
      <c r="AU289" s="5">
        <f t="shared" si="234"/>
        <v>989417.16030490899</v>
      </c>
      <c r="AV289" s="5">
        <f t="shared" si="235"/>
        <v>11069320.084385442</v>
      </c>
      <c r="AW289" s="3"/>
      <c r="AX289" s="4">
        <f t="shared" si="236"/>
        <v>1.9756770731062169E-2</v>
      </c>
      <c r="AY289" s="4">
        <f t="shared" si="237"/>
        <v>-1.5914141267114649E-3</v>
      </c>
      <c r="AZ289" s="4">
        <f t="shared" si="238"/>
        <v>2.6595744680850782E-4</v>
      </c>
      <c r="BA289" s="4">
        <f t="shared" si="239"/>
        <v>2.4765161928072352E-2</v>
      </c>
      <c r="BB289" s="3"/>
      <c r="BC289" s="2">
        <f t="shared" si="240"/>
        <v>44007</v>
      </c>
      <c r="BD289" s="22">
        <f t="shared" si="241"/>
        <v>127.67330021096362</v>
      </c>
      <c r="BE289" s="22">
        <f t="shared" si="242"/>
        <v>87.840214458900945</v>
      </c>
      <c r="BF289" s="22">
        <f t="shared" si="243"/>
        <v>108.23021582733929</v>
      </c>
      <c r="BG289" s="22">
        <f t="shared" si="244"/>
        <v>139.38646109999999</v>
      </c>
      <c r="BH289" s="22"/>
      <c r="BI289" s="3">
        <f t="shared" si="245"/>
        <v>53196310.587978743</v>
      </c>
      <c r="BJ289" s="3">
        <f t="shared" si="246"/>
        <v>20041875.832394209</v>
      </c>
      <c r="BK289" s="3">
        <f t="shared" si="247"/>
        <v>20563741.007194467</v>
      </c>
      <c r="BL289" s="3">
        <f t="shared" si="248"/>
        <v>41815938.329999998</v>
      </c>
      <c r="BM289" s="22"/>
      <c r="BN289" s="3">
        <f t="shared" si="249"/>
        <v>-2126990.5035933182</v>
      </c>
      <c r="BO289" s="3">
        <f t="shared" si="250"/>
        <v>-3352235.0852030222</v>
      </c>
      <c r="BP289" s="3">
        <f t="shared" si="251"/>
        <v>0</v>
      </c>
      <c r="BQ289" s="3">
        <f t="shared" si="252"/>
        <v>0</v>
      </c>
      <c r="BR289" s="3"/>
      <c r="BS289" s="22">
        <f t="shared" si="253"/>
        <v>-3.9983797373985062</v>
      </c>
      <c r="BT289" s="22">
        <f t="shared" si="254"/>
        <v>-16.726154344219204</v>
      </c>
      <c r="BU289" s="22">
        <f t="shared" si="255"/>
        <v>0</v>
      </c>
      <c r="BV289" s="22">
        <f t="shared" si="256"/>
        <v>0</v>
      </c>
      <c r="BW289" s="3"/>
      <c r="BX289" s="7"/>
      <c r="BY289" t="str">
        <f t="shared" si="218"/>
        <v>62020</v>
      </c>
      <c r="CD289" s="8" t="s">
        <v>50</v>
      </c>
      <c r="CE289" s="8">
        <f>COUNTIF(AS4:AS975,"&gt;=0")</f>
        <v>603</v>
      </c>
      <c r="CF289" s="8"/>
      <c r="CJ289" s="10" t="s">
        <v>57</v>
      </c>
      <c r="CK289" s="37">
        <v>0.68899235175663609</v>
      </c>
      <c r="CQ289" s="15">
        <v>39369</v>
      </c>
      <c r="CR289" s="16">
        <v>5428.25</v>
      </c>
    </row>
    <row r="290" spans="1:96">
      <c r="A290" t="s">
        <v>51</v>
      </c>
      <c r="B290" t="s">
        <v>51</v>
      </c>
      <c r="C290" s="3">
        <v>205750</v>
      </c>
      <c r="D290">
        <v>0</v>
      </c>
      <c r="E290">
        <v>205750</v>
      </c>
      <c r="F290" t="s">
        <v>10</v>
      </c>
      <c r="G290" s="3">
        <v>37044436</v>
      </c>
      <c r="J290" s="3">
        <f t="shared" si="211"/>
        <v>205750</v>
      </c>
      <c r="L290" s="3">
        <f t="shared" si="257"/>
        <v>42021688.329999998</v>
      </c>
      <c r="M290" s="4">
        <f t="shared" si="212"/>
        <v>4.920372666906982E-3</v>
      </c>
      <c r="N290" s="4">
        <f t="shared" si="213"/>
        <v>6.8583333333333335E-3</v>
      </c>
      <c r="O290" s="4"/>
      <c r="P290" s="3">
        <f t="shared" si="214"/>
        <v>0</v>
      </c>
      <c r="Q290" s="3">
        <f t="shared" si="215"/>
        <v>42021688.329999998</v>
      </c>
      <c r="R290" s="6">
        <f t="shared" si="216"/>
        <v>0</v>
      </c>
      <c r="S290" s="6">
        <f t="shared" si="217"/>
        <v>0</v>
      </c>
      <c r="T290" s="6"/>
      <c r="U290" s="6"/>
      <c r="V290" s="3">
        <f t="shared" si="258"/>
        <v>152639.75685551402</v>
      </c>
      <c r="W290" s="7">
        <f t="shared" si="219"/>
        <v>94.100000000000364</v>
      </c>
      <c r="X290" s="7">
        <f t="shared" si="222"/>
        <v>10383</v>
      </c>
      <c r="Y290" s="3">
        <f t="shared" si="223"/>
        <v>26593074.480073791</v>
      </c>
      <c r="Z290" s="3">
        <f t="shared" si="220"/>
        <v>68614762.810073793</v>
      </c>
      <c r="AA290" s="2">
        <v>44008</v>
      </c>
      <c r="AB290" s="7">
        <f t="shared" si="224"/>
        <v>140.07229443333333</v>
      </c>
      <c r="AC290" s="7">
        <f t="shared" si="225"/>
        <v>88.643581600245966</v>
      </c>
      <c r="AD290" s="7">
        <f t="shared" si="226"/>
        <v>114.35793801678966</v>
      </c>
      <c r="AE290" s="7"/>
      <c r="AF290" s="7">
        <f t="shared" si="259"/>
        <v>358389.75685551402</v>
      </c>
      <c r="AG290" s="3">
        <f t="shared" si="227"/>
        <v>39863968.834046699</v>
      </c>
      <c r="AH290" s="7"/>
      <c r="AI290" s="7"/>
      <c r="AJ290" s="7"/>
      <c r="AK290" s="7"/>
      <c r="AL290" s="3">
        <f t="shared" si="228"/>
        <v>51433177.467140242</v>
      </c>
      <c r="AM290" s="3">
        <f t="shared" si="229"/>
        <v>16842280.504046693</v>
      </c>
      <c r="AN290" s="3">
        <f t="shared" si="230"/>
        <v>20569208.633093748</v>
      </c>
      <c r="AO290" s="3">
        <f t="shared" si="231"/>
        <v>12021688.329999998</v>
      </c>
      <c r="AP290" s="3">
        <f t="shared" si="232"/>
        <v>42021688.329999998</v>
      </c>
      <c r="AQ290" s="7"/>
      <c r="AR290" s="40">
        <f t="shared" si="260"/>
        <v>152639.75685551402</v>
      </c>
      <c r="AS290" s="5">
        <f t="shared" si="221"/>
        <v>205750</v>
      </c>
      <c r="AT290" s="5">
        <f t="shared" si="233"/>
        <v>5467.625899280576</v>
      </c>
      <c r="AU290" s="5">
        <f t="shared" si="234"/>
        <v>363857.38275479461</v>
      </c>
      <c r="AV290" s="5">
        <f t="shared" si="235"/>
        <v>11433177.467140237</v>
      </c>
      <c r="AW290" s="3"/>
      <c r="AX290" s="4">
        <f t="shared" si="236"/>
        <v>7.124774368516505E-3</v>
      </c>
      <c r="AY290" s="4">
        <f t="shared" si="237"/>
        <v>9.1457784602824877E-3</v>
      </c>
      <c r="AZ290" s="4">
        <f t="shared" si="238"/>
        <v>2.6588673225205777E-4</v>
      </c>
      <c r="BA290" s="4">
        <f t="shared" si="239"/>
        <v>4.920372666906982E-3</v>
      </c>
      <c r="BB290" s="3"/>
      <c r="BC290" s="2">
        <f t="shared" si="240"/>
        <v>44008</v>
      </c>
      <c r="BD290" s="22">
        <f t="shared" si="241"/>
        <v>128.5829436678506</v>
      </c>
      <c r="BE290" s="22">
        <f t="shared" si="242"/>
        <v>88.643581600245753</v>
      </c>
      <c r="BF290" s="22">
        <f t="shared" si="243"/>
        <v>108.25899280575658</v>
      </c>
      <c r="BG290" s="22">
        <f t="shared" si="244"/>
        <v>140.07229443333333</v>
      </c>
      <c r="BH290" s="22"/>
      <c r="BI290" s="3">
        <f t="shared" si="245"/>
        <v>53196310.587978743</v>
      </c>
      <c r="BJ290" s="3">
        <f t="shared" si="246"/>
        <v>20041875.832394209</v>
      </c>
      <c r="BK290" s="3">
        <f t="shared" si="247"/>
        <v>20569208.633093748</v>
      </c>
      <c r="BL290" s="3">
        <f t="shared" si="248"/>
        <v>42021688.329999998</v>
      </c>
      <c r="BM290" s="22"/>
      <c r="BN290" s="3">
        <f t="shared" si="249"/>
        <v>-1763133.1208385236</v>
      </c>
      <c r="BO290" s="3">
        <f t="shared" si="250"/>
        <v>-3199595.3283475083</v>
      </c>
      <c r="BP290" s="3">
        <f t="shared" si="251"/>
        <v>0</v>
      </c>
      <c r="BQ290" s="3">
        <f t="shared" si="252"/>
        <v>0</v>
      </c>
      <c r="BR290" s="3"/>
      <c r="BS290" s="22">
        <f t="shared" si="253"/>
        <v>-3.3143898540154684</v>
      </c>
      <c r="BT290" s="22">
        <f t="shared" si="254"/>
        <v>-15.964550200315674</v>
      </c>
      <c r="BU290" s="22">
        <f t="shared" si="255"/>
        <v>0</v>
      </c>
      <c r="BV290" s="22">
        <f t="shared" si="256"/>
        <v>0</v>
      </c>
      <c r="BW290" s="3"/>
      <c r="BX290" s="7"/>
      <c r="BY290" t="str">
        <f t="shared" si="218"/>
        <v>62020</v>
      </c>
      <c r="CD290" s="8" t="s">
        <v>52</v>
      </c>
      <c r="CE290" s="8">
        <f>COUNTIF(AS4:AS975,"&lt;0")</f>
        <v>369</v>
      </c>
      <c r="CF290" s="8"/>
      <c r="CJ290" s="10" t="s">
        <v>58</v>
      </c>
      <c r="CK290" s="37">
        <v>-0.89507176323931681</v>
      </c>
      <c r="CQ290" s="15">
        <v>39370</v>
      </c>
      <c r="CR290" s="16">
        <v>5670.4</v>
      </c>
    </row>
    <row r="291" spans="1:96">
      <c r="A291" t="s">
        <v>53</v>
      </c>
      <c r="B291" t="s">
        <v>53</v>
      </c>
      <c r="C291" s="3">
        <v>469589</v>
      </c>
      <c r="D291">
        <v>0</v>
      </c>
      <c r="E291">
        <v>469589.4</v>
      </c>
      <c r="F291" t="s">
        <v>10</v>
      </c>
      <c r="G291" s="3">
        <v>37514026</v>
      </c>
      <c r="J291" s="3">
        <f t="shared" si="211"/>
        <v>469589</v>
      </c>
      <c r="L291" s="3">
        <f t="shared" si="257"/>
        <v>42491277.329999998</v>
      </c>
      <c r="M291" s="4">
        <f t="shared" si="212"/>
        <v>1.1174919872620931E-2</v>
      </c>
      <c r="N291" s="4">
        <f t="shared" si="213"/>
        <v>1.5652966666666667E-2</v>
      </c>
      <c r="O291" s="4"/>
      <c r="P291" s="3">
        <f t="shared" si="214"/>
        <v>0</v>
      </c>
      <c r="Q291" s="3">
        <f t="shared" si="215"/>
        <v>42491277.329999998</v>
      </c>
      <c r="R291" s="6">
        <f t="shared" si="216"/>
        <v>0</v>
      </c>
      <c r="S291" s="6">
        <f t="shared" si="217"/>
        <v>0</v>
      </c>
      <c r="T291" s="6"/>
      <c r="U291" s="6"/>
      <c r="V291" s="3">
        <f t="shared" si="258"/>
        <v>-114520.37018065147</v>
      </c>
      <c r="W291" s="7">
        <f t="shared" si="219"/>
        <v>-70.600000000000364</v>
      </c>
      <c r="X291" s="7">
        <f t="shared" si="222"/>
        <v>10312.4</v>
      </c>
      <c r="Y291" s="3">
        <f t="shared" si="223"/>
        <v>26412252.842946447</v>
      </c>
      <c r="Z291" s="3">
        <f t="shared" si="220"/>
        <v>68903530.172946453</v>
      </c>
      <c r="AA291" s="2">
        <v>44011</v>
      </c>
      <c r="AB291" s="7">
        <f t="shared" si="224"/>
        <v>141.63759110000001</v>
      </c>
      <c r="AC291" s="7">
        <f t="shared" si="225"/>
        <v>88.040842809821498</v>
      </c>
      <c r="AD291" s="7">
        <f t="shared" si="226"/>
        <v>114.83921695491075</v>
      </c>
      <c r="AE291" s="7"/>
      <c r="AF291" s="7">
        <f t="shared" si="259"/>
        <v>355068.62981934851</v>
      </c>
      <c r="AG291" s="3">
        <f t="shared" si="227"/>
        <v>40219037.463866048</v>
      </c>
      <c r="AH291" s="7"/>
      <c r="AI291" s="7"/>
      <c r="AJ291" s="7"/>
      <c r="AK291" s="7"/>
      <c r="AL291" s="3">
        <f t="shared" si="228"/>
        <v>51793713.722858869</v>
      </c>
      <c r="AM291" s="3">
        <f t="shared" si="229"/>
        <v>16727760.133866042</v>
      </c>
      <c r="AN291" s="3">
        <f t="shared" si="230"/>
        <v>20574676.25899303</v>
      </c>
      <c r="AO291" s="3">
        <f t="shared" si="231"/>
        <v>12491277.329999998</v>
      </c>
      <c r="AP291" s="3">
        <f t="shared" si="232"/>
        <v>42491277.329999998</v>
      </c>
      <c r="AQ291" s="7"/>
      <c r="AR291" s="40">
        <f t="shared" si="260"/>
        <v>-114520.37018065147</v>
      </c>
      <c r="AS291" s="5">
        <f t="shared" si="221"/>
        <v>469589</v>
      </c>
      <c r="AT291" s="5">
        <f t="shared" si="233"/>
        <v>5467.625899280576</v>
      </c>
      <c r="AU291" s="5">
        <f t="shared" si="234"/>
        <v>360536.25571862911</v>
      </c>
      <c r="AV291" s="5">
        <f t="shared" si="235"/>
        <v>11793713.722858867</v>
      </c>
      <c r="AW291" s="3"/>
      <c r="AX291" s="4">
        <f t="shared" si="236"/>
        <v>7.0097993838504225E-3</v>
      </c>
      <c r="AY291" s="4">
        <f t="shared" si="237"/>
        <v>-6.7995762303766213E-3</v>
      </c>
      <c r="AZ291" s="4">
        <f t="shared" si="238"/>
        <v>2.6581605528973665E-4</v>
      </c>
      <c r="BA291" s="4">
        <f t="shared" si="239"/>
        <v>1.1174919872620931E-2</v>
      </c>
      <c r="BB291" s="3"/>
      <c r="BC291" s="2">
        <f t="shared" si="240"/>
        <v>44011</v>
      </c>
      <c r="BD291" s="22">
        <f t="shared" si="241"/>
        <v>129.48428430714719</v>
      </c>
      <c r="BE291" s="22">
        <f t="shared" si="242"/>
        <v>88.040842809821271</v>
      </c>
      <c r="BF291" s="22">
        <f t="shared" si="243"/>
        <v>108.28776978417385</v>
      </c>
      <c r="BG291" s="22">
        <f t="shared" si="244"/>
        <v>141.63759110000001</v>
      </c>
      <c r="BH291" s="22"/>
      <c r="BI291" s="3">
        <f t="shared" si="245"/>
        <v>53196310.587978743</v>
      </c>
      <c r="BJ291" s="3">
        <f t="shared" si="246"/>
        <v>20041875.832394209</v>
      </c>
      <c r="BK291" s="3">
        <f t="shared" si="247"/>
        <v>20574676.25899303</v>
      </c>
      <c r="BL291" s="3">
        <f t="shared" si="248"/>
        <v>42491277.329999998</v>
      </c>
      <c r="BM291" s="22"/>
      <c r="BN291" s="3">
        <f t="shared" si="249"/>
        <v>-1402596.8651198945</v>
      </c>
      <c r="BO291" s="3">
        <f t="shared" si="250"/>
        <v>-3314115.6985281599</v>
      </c>
      <c r="BP291" s="3">
        <f t="shared" si="251"/>
        <v>0</v>
      </c>
      <c r="BQ291" s="3">
        <f t="shared" si="252"/>
        <v>0</v>
      </c>
      <c r="BR291" s="3"/>
      <c r="BS291" s="22">
        <f t="shared" si="253"/>
        <v>-2.6366431235869432</v>
      </c>
      <c r="BT291" s="22">
        <f t="shared" si="254"/>
        <v>-16.535955647282616</v>
      </c>
      <c r="BU291" s="22">
        <f t="shared" si="255"/>
        <v>0</v>
      </c>
      <c r="BV291" s="22">
        <f t="shared" si="256"/>
        <v>0</v>
      </c>
      <c r="BW291" s="3"/>
      <c r="BX291" s="7"/>
      <c r="BY291" t="str">
        <f t="shared" si="218"/>
        <v>62020</v>
      </c>
      <c r="CD291" s="8" t="s">
        <v>54</v>
      </c>
      <c r="CE291" s="29">
        <f>+CE289/(CE289+CE290)*100</f>
        <v>62.037037037037038</v>
      </c>
      <c r="CF291" s="29"/>
      <c r="CJ291" s="10" t="s">
        <v>59</v>
      </c>
      <c r="CK291" s="37">
        <v>1.7746022390404941</v>
      </c>
      <c r="CQ291" s="15">
        <v>39371</v>
      </c>
      <c r="CR291" s="16">
        <v>5668.05</v>
      </c>
    </row>
    <row r="292" spans="1:96">
      <c r="A292" t="s">
        <v>55</v>
      </c>
      <c r="B292" t="s">
        <v>55</v>
      </c>
      <c r="C292" s="3">
        <v>130490</v>
      </c>
      <c r="D292">
        <v>0</v>
      </c>
      <c r="E292">
        <v>130490</v>
      </c>
      <c r="F292" t="s">
        <v>10</v>
      </c>
      <c r="G292" s="3">
        <v>37644516</v>
      </c>
      <c r="J292" s="3">
        <f t="shared" si="211"/>
        <v>130490</v>
      </c>
      <c r="L292" s="3">
        <f t="shared" si="257"/>
        <v>42621767.329999998</v>
      </c>
      <c r="M292" s="4">
        <f t="shared" si="212"/>
        <v>3.070983227606352E-3</v>
      </c>
      <c r="N292" s="4">
        <f t="shared" si="213"/>
        <v>4.3496666666666666E-3</v>
      </c>
      <c r="O292" s="4"/>
      <c r="P292" s="3">
        <f t="shared" si="214"/>
        <v>0</v>
      </c>
      <c r="Q292" s="3">
        <f t="shared" si="215"/>
        <v>42621767.329999998</v>
      </c>
      <c r="R292" s="6">
        <f t="shared" si="216"/>
        <v>0</v>
      </c>
      <c r="S292" s="6">
        <f t="shared" si="217"/>
        <v>0</v>
      </c>
      <c r="T292" s="6"/>
      <c r="U292" s="6"/>
      <c r="V292" s="3">
        <f t="shared" si="258"/>
        <v>-16707.646074513043</v>
      </c>
      <c r="W292" s="7">
        <f t="shared" si="219"/>
        <v>-10.299999999999272</v>
      </c>
      <c r="X292" s="7">
        <f t="shared" si="222"/>
        <v>10302.1</v>
      </c>
      <c r="Y292" s="3">
        <f t="shared" si="223"/>
        <v>26385872.349144585</v>
      </c>
      <c r="Z292" s="3">
        <f t="shared" si="220"/>
        <v>69007639.679144591</v>
      </c>
      <c r="AA292" s="2">
        <v>44012</v>
      </c>
      <c r="AB292" s="7">
        <f t="shared" si="224"/>
        <v>142.07255776666665</v>
      </c>
      <c r="AC292" s="7">
        <f t="shared" si="225"/>
        <v>87.952907830481948</v>
      </c>
      <c r="AD292" s="7">
        <f t="shared" si="226"/>
        <v>115.01273279857432</v>
      </c>
      <c r="AE292" s="7"/>
      <c r="AF292" s="7">
        <f t="shared" si="259"/>
        <v>113782.35392548695</v>
      </c>
      <c r="AG292" s="3">
        <f t="shared" si="227"/>
        <v>40332819.817791536</v>
      </c>
      <c r="AH292" s="7"/>
      <c r="AI292" s="7"/>
      <c r="AJ292" s="7"/>
      <c r="AK292" s="7"/>
      <c r="AL292" s="3">
        <f t="shared" si="228"/>
        <v>51912963.702683635</v>
      </c>
      <c r="AM292" s="3">
        <f t="shared" si="229"/>
        <v>16711052.487791529</v>
      </c>
      <c r="AN292" s="3">
        <f t="shared" si="230"/>
        <v>20580143.884892311</v>
      </c>
      <c r="AO292" s="3">
        <f t="shared" si="231"/>
        <v>12621767.329999998</v>
      </c>
      <c r="AP292" s="3">
        <f t="shared" si="232"/>
        <v>42621767.329999998</v>
      </c>
      <c r="AQ292" s="7"/>
      <c r="AR292" s="40">
        <f t="shared" si="260"/>
        <v>-16707.646074513043</v>
      </c>
      <c r="AS292" s="5">
        <f t="shared" si="221"/>
        <v>130490</v>
      </c>
      <c r="AT292" s="5">
        <f t="shared" si="233"/>
        <v>5467.625899280576</v>
      </c>
      <c r="AU292" s="5">
        <f t="shared" si="234"/>
        <v>119249.97982476754</v>
      </c>
      <c r="AV292" s="5">
        <f t="shared" si="235"/>
        <v>11912963.702683635</v>
      </c>
      <c r="AW292" s="3"/>
      <c r="AX292" s="4">
        <f t="shared" si="236"/>
        <v>2.3024025746224337E-3</v>
      </c>
      <c r="AY292" s="4">
        <f t="shared" si="237"/>
        <v>-9.98797564097522E-4</v>
      </c>
      <c r="AZ292" s="4">
        <f t="shared" si="238"/>
        <v>2.6574541589157298E-4</v>
      </c>
      <c r="BA292" s="4">
        <f t="shared" si="239"/>
        <v>3.070983227606352E-3</v>
      </c>
      <c r="BB292" s="3"/>
      <c r="BC292" s="2">
        <f t="shared" si="240"/>
        <v>44012</v>
      </c>
      <c r="BD292" s="22">
        <f t="shared" si="241"/>
        <v>129.78240925670909</v>
      </c>
      <c r="BE292" s="22">
        <f t="shared" si="242"/>
        <v>87.952907830481735</v>
      </c>
      <c r="BF292" s="22">
        <f t="shared" si="243"/>
        <v>108.3165467625911</v>
      </c>
      <c r="BG292" s="22">
        <f t="shared" si="244"/>
        <v>142.07255776666665</v>
      </c>
      <c r="BH292" s="22"/>
      <c r="BI292" s="3">
        <f t="shared" si="245"/>
        <v>53196310.587978743</v>
      </c>
      <c r="BJ292" s="3">
        <f t="shared" si="246"/>
        <v>20041875.832394209</v>
      </c>
      <c r="BK292" s="3">
        <f t="shared" si="247"/>
        <v>20580143.884892311</v>
      </c>
      <c r="BL292" s="3">
        <f t="shared" si="248"/>
        <v>42621767.329999998</v>
      </c>
      <c r="BM292" s="22"/>
      <c r="BN292" s="3">
        <f t="shared" si="249"/>
        <v>-1283346.8852951271</v>
      </c>
      <c r="BO292" s="3">
        <f t="shared" si="250"/>
        <v>-3330823.3446026728</v>
      </c>
      <c r="BP292" s="3">
        <f t="shared" si="251"/>
        <v>0</v>
      </c>
      <c r="BQ292" s="3">
        <f t="shared" si="252"/>
        <v>0</v>
      </c>
      <c r="BR292" s="3"/>
      <c r="BS292" s="22">
        <f t="shared" si="253"/>
        <v>-2.412473480040807</v>
      </c>
      <c r="BT292" s="22">
        <f t="shared" si="254"/>
        <v>-16.619319331471839</v>
      </c>
      <c r="BU292" s="22">
        <f t="shared" si="255"/>
        <v>0</v>
      </c>
      <c r="BV292" s="22">
        <f t="shared" si="256"/>
        <v>0</v>
      </c>
      <c r="BW292" s="3"/>
      <c r="BX292" s="7"/>
      <c r="BY292" t="str">
        <f t="shared" si="218"/>
        <v>62020</v>
      </c>
      <c r="CD292" s="8" t="s">
        <v>56</v>
      </c>
      <c r="CE292" s="29">
        <f>+CE293*CE291/CE294/100*-(100-CE291)/100</f>
        <v>0.18128743019446067</v>
      </c>
      <c r="CF292" s="29"/>
      <c r="CQ292" s="15">
        <v>39372</v>
      </c>
      <c r="CR292" s="16">
        <v>5559.3</v>
      </c>
    </row>
    <row r="293" spans="1:96">
      <c r="A293" s="2">
        <v>43837</v>
      </c>
      <c r="B293" s="2">
        <v>43837</v>
      </c>
      <c r="C293" s="3">
        <v>21599</v>
      </c>
      <c r="D293">
        <v>0</v>
      </c>
      <c r="E293">
        <v>21599.4</v>
      </c>
      <c r="F293" t="s">
        <v>10</v>
      </c>
      <c r="G293" s="3">
        <v>37666115</v>
      </c>
      <c r="J293" s="3">
        <f t="shared" si="211"/>
        <v>21599</v>
      </c>
      <c r="L293" s="3">
        <f t="shared" si="257"/>
        <v>42643366.329999998</v>
      </c>
      <c r="M293" s="4">
        <f t="shared" si="212"/>
        <v>5.0675984017202415E-4</v>
      </c>
      <c r="N293" s="4">
        <f t="shared" si="213"/>
        <v>7.1996666666666669E-4</v>
      </c>
      <c r="O293" s="4"/>
      <c r="P293" s="3">
        <f t="shared" si="214"/>
        <v>0</v>
      </c>
      <c r="Q293" s="3">
        <f t="shared" si="215"/>
        <v>42643366.329999998</v>
      </c>
      <c r="R293" s="6">
        <f t="shared" si="216"/>
        <v>0</v>
      </c>
      <c r="S293" s="6">
        <f t="shared" si="217"/>
        <v>0</v>
      </c>
      <c r="T293" s="6"/>
      <c r="U293" s="6"/>
      <c r="V293" s="3">
        <f t="shared" si="258"/>
        <v>207547.89468292004</v>
      </c>
      <c r="W293" s="7">
        <f t="shared" si="219"/>
        <v>127.94999999999891</v>
      </c>
      <c r="X293" s="7">
        <f t="shared" si="222"/>
        <v>10430.049999999999</v>
      </c>
      <c r="Y293" s="3">
        <f t="shared" si="223"/>
        <v>26713579.551275514</v>
      </c>
      <c r="Z293" s="3">
        <f t="shared" si="220"/>
        <v>69356945.881275505</v>
      </c>
      <c r="AA293" s="2">
        <v>44013</v>
      </c>
      <c r="AB293" s="7">
        <f t="shared" si="224"/>
        <v>142.14455443333333</v>
      </c>
      <c r="AC293" s="7">
        <f t="shared" si="225"/>
        <v>89.04526517091837</v>
      </c>
      <c r="AD293" s="7">
        <f t="shared" si="226"/>
        <v>115.59490980212584</v>
      </c>
      <c r="AE293" s="7"/>
      <c r="AF293" s="7">
        <f t="shared" si="259"/>
        <v>229146.89468292004</v>
      </c>
      <c r="AG293" s="3">
        <f t="shared" si="227"/>
        <v>40561966.712474458</v>
      </c>
      <c r="AH293" s="7"/>
      <c r="AI293" s="7"/>
      <c r="AJ293" s="7"/>
      <c r="AK293" s="7"/>
      <c r="AL293" s="3">
        <f t="shared" si="228"/>
        <v>52147578.223265834</v>
      </c>
      <c r="AM293" s="3">
        <f t="shared" si="229"/>
        <v>16918600.382474449</v>
      </c>
      <c r="AN293" s="3">
        <f t="shared" si="230"/>
        <v>20585611.510791592</v>
      </c>
      <c r="AO293" s="3">
        <f t="shared" si="231"/>
        <v>12643366.329999998</v>
      </c>
      <c r="AP293" s="3">
        <f t="shared" si="232"/>
        <v>42643366.329999998</v>
      </c>
      <c r="AQ293" s="7"/>
      <c r="AR293" s="40">
        <f t="shared" si="260"/>
        <v>207547.89468292004</v>
      </c>
      <c r="AS293" s="5">
        <f t="shared" si="221"/>
        <v>21599</v>
      </c>
      <c r="AT293" s="5">
        <f t="shared" si="233"/>
        <v>5467.625899280576</v>
      </c>
      <c r="AU293" s="5">
        <f t="shared" si="234"/>
        <v>234614.52058220061</v>
      </c>
      <c r="AV293" s="5">
        <f t="shared" si="235"/>
        <v>12147578.223265836</v>
      </c>
      <c r="AW293" s="3"/>
      <c r="AX293" s="4">
        <f t="shared" si="236"/>
        <v>4.5193821320987735E-3</v>
      </c>
      <c r="AY293" s="4">
        <f t="shared" si="237"/>
        <v>1.2419797905281357E-2</v>
      </c>
      <c r="AZ293" s="4">
        <f t="shared" si="238"/>
        <v>2.6567481402762729E-4</v>
      </c>
      <c r="BA293" s="4">
        <f t="shared" si="239"/>
        <v>5.0675984017202415E-4</v>
      </c>
      <c r="BB293" s="3"/>
      <c r="BC293" s="2">
        <f t="shared" si="240"/>
        <v>44013</v>
      </c>
      <c r="BD293" s="22">
        <f t="shared" si="241"/>
        <v>130.3689455581646</v>
      </c>
      <c r="BE293" s="22">
        <f t="shared" si="242"/>
        <v>89.045265170918157</v>
      </c>
      <c r="BF293" s="22">
        <f t="shared" si="243"/>
        <v>108.34532374100839</v>
      </c>
      <c r="BG293" s="22">
        <f t="shared" si="244"/>
        <v>142.14455443333333</v>
      </c>
      <c r="BH293" s="22"/>
      <c r="BI293" s="3">
        <f t="shared" si="245"/>
        <v>53196310.587978743</v>
      </c>
      <c r="BJ293" s="3">
        <f t="shared" si="246"/>
        <v>20041875.832394209</v>
      </c>
      <c r="BK293" s="3">
        <f t="shared" si="247"/>
        <v>20585611.510791592</v>
      </c>
      <c r="BL293" s="3">
        <f t="shared" si="248"/>
        <v>42643366.329999998</v>
      </c>
      <c r="BM293" s="22"/>
      <c r="BN293" s="3">
        <f t="shared" si="249"/>
        <v>-1048732.3647129266</v>
      </c>
      <c r="BO293" s="3">
        <f t="shared" si="250"/>
        <v>-3123275.4499197528</v>
      </c>
      <c r="BP293" s="3">
        <f t="shared" si="251"/>
        <v>0</v>
      </c>
      <c r="BQ293" s="3">
        <f t="shared" si="252"/>
        <v>0</v>
      </c>
      <c r="BR293" s="3"/>
      <c r="BS293" s="22">
        <f t="shared" si="253"/>
        <v>-1.9714381563707881</v>
      </c>
      <c r="BT293" s="22">
        <f t="shared" si="254"/>
        <v>-15.583748128363917</v>
      </c>
      <c r="BU293" s="22">
        <f t="shared" si="255"/>
        <v>0</v>
      </c>
      <c r="BV293" s="22">
        <f t="shared" si="256"/>
        <v>0</v>
      </c>
      <c r="BW293" s="3"/>
      <c r="BX293" s="7"/>
      <c r="BY293" t="str">
        <f t="shared" si="218"/>
        <v>72020</v>
      </c>
      <c r="CD293" s="8" t="s">
        <v>57</v>
      </c>
      <c r="CE293" s="29">
        <f>+AVERAGEIF(BA3:BA975,"&gt;=0")*100</f>
        <v>0.68899235175663609</v>
      </c>
      <c r="CF293" s="29"/>
      <c r="CQ293" s="15">
        <v>39373</v>
      </c>
      <c r="CR293" s="16">
        <v>5351</v>
      </c>
    </row>
    <row r="294" spans="1:96">
      <c r="A294" s="2">
        <v>43868</v>
      </c>
      <c r="B294" s="2">
        <v>43868</v>
      </c>
      <c r="C294" s="3">
        <v>486916</v>
      </c>
      <c r="D294">
        <v>0</v>
      </c>
      <c r="E294">
        <v>486915.95</v>
      </c>
      <c r="F294" t="s">
        <v>10</v>
      </c>
      <c r="G294" s="3">
        <v>38153031</v>
      </c>
      <c r="J294" s="3">
        <f t="shared" si="211"/>
        <v>486916</v>
      </c>
      <c r="L294" s="3">
        <f t="shared" si="257"/>
        <v>43130282.329999998</v>
      </c>
      <c r="M294" s="4">
        <f t="shared" si="212"/>
        <v>1.1418329318373961E-2</v>
      </c>
      <c r="N294" s="4">
        <f t="shared" si="213"/>
        <v>1.6230533333333335E-2</v>
      </c>
      <c r="O294" s="4"/>
      <c r="P294" s="3">
        <f t="shared" si="214"/>
        <v>0</v>
      </c>
      <c r="Q294" s="3">
        <f t="shared" si="215"/>
        <v>43130282.329999998</v>
      </c>
      <c r="R294" s="6">
        <f t="shared" si="216"/>
        <v>0</v>
      </c>
      <c r="S294" s="6">
        <f t="shared" si="217"/>
        <v>0</v>
      </c>
      <c r="T294" s="6"/>
      <c r="U294" s="6"/>
      <c r="V294" s="3">
        <f t="shared" si="258"/>
        <v>197328.65485093975</v>
      </c>
      <c r="W294" s="7">
        <f t="shared" si="219"/>
        <v>121.65000000000146</v>
      </c>
      <c r="X294" s="7">
        <f t="shared" si="222"/>
        <v>10551.7</v>
      </c>
      <c r="Y294" s="3">
        <f t="shared" si="223"/>
        <v>27025151.111566473</v>
      </c>
      <c r="Z294" s="3">
        <f t="shared" si="220"/>
        <v>70155433.441566467</v>
      </c>
      <c r="AA294" s="2">
        <v>44014</v>
      </c>
      <c r="AB294" s="7">
        <f t="shared" si="224"/>
        <v>143.76760776666666</v>
      </c>
      <c r="AC294" s="7">
        <f t="shared" si="225"/>
        <v>90.083837038554918</v>
      </c>
      <c r="AD294" s="7">
        <f t="shared" si="226"/>
        <v>116.92572240261079</v>
      </c>
      <c r="AE294" s="7"/>
      <c r="AF294" s="7">
        <f t="shared" si="259"/>
        <v>684244.65485093975</v>
      </c>
      <c r="AG294" s="3">
        <f t="shared" si="227"/>
        <v>41246211.367325395</v>
      </c>
      <c r="AH294" s="7"/>
      <c r="AI294" s="7"/>
      <c r="AJ294" s="7"/>
      <c r="AK294" s="7"/>
      <c r="AL294" s="3">
        <f t="shared" si="228"/>
        <v>52837290.504016057</v>
      </c>
      <c r="AM294" s="3">
        <f t="shared" si="229"/>
        <v>17115929.03732539</v>
      </c>
      <c r="AN294" s="3">
        <f t="shared" si="230"/>
        <v>20591079.136690874</v>
      </c>
      <c r="AO294" s="3">
        <f t="shared" si="231"/>
        <v>13130282.329999998</v>
      </c>
      <c r="AP294" s="3">
        <f t="shared" si="232"/>
        <v>43130282.329999998</v>
      </c>
      <c r="AQ294" s="7"/>
      <c r="AR294" s="40">
        <f t="shared" si="260"/>
        <v>197328.65485093975</v>
      </c>
      <c r="AS294" s="5">
        <f t="shared" si="221"/>
        <v>486916</v>
      </c>
      <c r="AT294" s="5">
        <f t="shared" si="233"/>
        <v>5467.625899280576</v>
      </c>
      <c r="AU294" s="5">
        <f t="shared" si="234"/>
        <v>689712.28075022029</v>
      </c>
      <c r="AV294" s="5">
        <f t="shared" si="235"/>
        <v>12837290.504016057</v>
      </c>
      <c r="AW294" s="3"/>
      <c r="AX294" s="4">
        <f t="shared" si="236"/>
        <v>1.3226161295492388E-2</v>
      </c>
      <c r="AY294" s="4">
        <f t="shared" si="237"/>
        <v>1.1663414844607804E-2</v>
      </c>
      <c r="AZ294" s="4">
        <f t="shared" si="238"/>
        <v>2.6560424966799181E-4</v>
      </c>
      <c r="BA294" s="4">
        <f t="shared" si="239"/>
        <v>1.1418329318373961E-2</v>
      </c>
      <c r="BB294" s="3"/>
      <c r="BC294" s="2">
        <f t="shared" si="240"/>
        <v>44014</v>
      </c>
      <c r="BD294" s="22">
        <f t="shared" si="241"/>
        <v>132.09322626004015</v>
      </c>
      <c r="BE294" s="22">
        <f t="shared" si="242"/>
        <v>90.083837038554677</v>
      </c>
      <c r="BF294" s="22">
        <f t="shared" si="243"/>
        <v>108.37410071942566</v>
      </c>
      <c r="BG294" s="22">
        <f t="shared" si="244"/>
        <v>143.76760776666666</v>
      </c>
      <c r="BH294" s="22"/>
      <c r="BI294" s="3">
        <f t="shared" si="245"/>
        <v>53196310.587978743</v>
      </c>
      <c r="BJ294" s="3">
        <f t="shared" si="246"/>
        <v>20041875.832394209</v>
      </c>
      <c r="BK294" s="3">
        <f t="shared" si="247"/>
        <v>20591079.136690874</v>
      </c>
      <c r="BL294" s="3">
        <f t="shared" si="248"/>
        <v>43130282.329999998</v>
      </c>
      <c r="BM294" s="22"/>
      <c r="BN294" s="3">
        <f t="shared" si="249"/>
        <v>-359020.08396270627</v>
      </c>
      <c r="BO294" s="3">
        <f t="shared" si="250"/>
        <v>-2925946.795068813</v>
      </c>
      <c r="BP294" s="3">
        <f t="shared" si="251"/>
        <v>0</v>
      </c>
      <c r="BQ294" s="3">
        <f t="shared" si="252"/>
        <v>0</v>
      </c>
      <c r="BR294" s="3"/>
      <c r="BS294" s="22">
        <f t="shared" si="253"/>
        <v>-0.67489658586179724</v>
      </c>
      <c r="BT294" s="22">
        <f t="shared" si="254"/>
        <v>-14.599166363158126</v>
      </c>
      <c r="BU294" s="22">
        <f t="shared" si="255"/>
        <v>0</v>
      </c>
      <c r="BV294" s="22">
        <f t="shared" si="256"/>
        <v>0</v>
      </c>
      <c r="BW294" s="3"/>
      <c r="BX294" s="7"/>
      <c r="BY294" t="str">
        <f t="shared" si="218"/>
        <v>72020</v>
      </c>
      <c r="CD294" s="8" t="s">
        <v>58</v>
      </c>
      <c r="CE294" s="29">
        <f>+AVERAGEIF(BA3:BA975,"&lt;0")*100</f>
        <v>-0.89507176323931681</v>
      </c>
      <c r="CF294" s="29"/>
      <c r="CQ294" s="15">
        <v>39374</v>
      </c>
      <c r="CR294" s="16">
        <v>5215.3</v>
      </c>
    </row>
    <row r="295" spans="1:96">
      <c r="A295" s="2">
        <v>43897</v>
      </c>
      <c r="B295" s="2">
        <v>43897</v>
      </c>
      <c r="C295" s="3">
        <v>-97763</v>
      </c>
      <c r="D295">
        <v>0</v>
      </c>
      <c r="E295">
        <v>-97763</v>
      </c>
      <c r="F295" t="s">
        <v>10</v>
      </c>
      <c r="G295" s="3">
        <v>38055268</v>
      </c>
      <c r="J295" s="3">
        <f t="shared" si="211"/>
        <v>-97763</v>
      </c>
      <c r="L295" s="3">
        <f t="shared" si="257"/>
        <v>43032519.329999998</v>
      </c>
      <c r="M295" s="4">
        <f t="shared" si="212"/>
        <v>-2.2666904717198962E-3</v>
      </c>
      <c r="N295" s="4">
        <f t="shared" si="213"/>
        <v>-3.2587666666666665E-3</v>
      </c>
      <c r="O295" s="4"/>
      <c r="P295" s="3">
        <f t="shared" si="214"/>
        <v>-97763</v>
      </c>
      <c r="Q295" s="3">
        <f t="shared" si="215"/>
        <v>43130282.329999998</v>
      </c>
      <c r="R295" s="6">
        <f t="shared" si="216"/>
        <v>-2.2666904717198962E-3</v>
      </c>
      <c r="S295" s="6">
        <f t="shared" si="217"/>
        <v>-2.2666904717198962E-3</v>
      </c>
      <c r="T295" s="6"/>
      <c r="U295" s="6"/>
      <c r="V295" s="3">
        <f t="shared" si="258"/>
        <v>90269.951849195189</v>
      </c>
      <c r="W295" s="7">
        <f t="shared" si="219"/>
        <v>55.649999999999636</v>
      </c>
      <c r="X295" s="7">
        <f t="shared" si="222"/>
        <v>10607.35</v>
      </c>
      <c r="Y295" s="3">
        <f t="shared" si="223"/>
        <v>27167682.614486255</v>
      </c>
      <c r="Z295" s="3">
        <f t="shared" si="220"/>
        <v>70200201.94448626</v>
      </c>
      <c r="AA295" s="2">
        <v>44015</v>
      </c>
      <c r="AB295" s="7">
        <f t="shared" si="224"/>
        <v>143.4417311</v>
      </c>
      <c r="AC295" s="7">
        <f t="shared" si="225"/>
        <v>90.55894204828752</v>
      </c>
      <c r="AD295" s="7">
        <f t="shared" si="226"/>
        <v>117.00033657414377</v>
      </c>
      <c r="AE295" s="7"/>
      <c r="AF295" s="7">
        <f t="shared" si="259"/>
        <v>-7493.0481508048106</v>
      </c>
      <c r="AG295" s="3">
        <f t="shared" si="227"/>
        <v>41238718.319174588</v>
      </c>
      <c r="AH295" s="7"/>
      <c r="AI295" s="7"/>
      <c r="AJ295" s="7"/>
      <c r="AK295" s="7"/>
      <c r="AL295" s="3">
        <f t="shared" si="228"/>
        <v>52835265.081764534</v>
      </c>
      <c r="AM295" s="3">
        <f t="shared" si="229"/>
        <v>17206198.989174586</v>
      </c>
      <c r="AN295" s="3">
        <f t="shared" si="230"/>
        <v>20596546.762590155</v>
      </c>
      <c r="AO295" s="3">
        <f t="shared" si="231"/>
        <v>13032519.329999998</v>
      </c>
      <c r="AP295" s="3">
        <f t="shared" si="232"/>
        <v>43032519.329999998</v>
      </c>
      <c r="AQ295" s="7"/>
      <c r="AR295" s="40">
        <f t="shared" si="260"/>
        <v>90269.951849195189</v>
      </c>
      <c r="AS295" s="5">
        <f t="shared" si="221"/>
        <v>-97763</v>
      </c>
      <c r="AT295" s="5">
        <f t="shared" si="233"/>
        <v>5467.625899280576</v>
      </c>
      <c r="AU295" s="5">
        <f t="shared" si="234"/>
        <v>-2025.4222515242345</v>
      </c>
      <c r="AV295" s="5">
        <f t="shared" si="235"/>
        <v>12835265.081764532</v>
      </c>
      <c r="AW295" s="3"/>
      <c r="AX295" s="4">
        <f t="shared" si="236"/>
        <v>-3.8333196729122325E-5</v>
      </c>
      <c r="AY295" s="4">
        <f t="shared" si="237"/>
        <v>5.2740316726214457E-3</v>
      </c>
      <c r="AZ295" s="4">
        <f t="shared" si="238"/>
        <v>2.6553372278279052E-4</v>
      </c>
      <c r="BA295" s="4">
        <f t="shared" si="239"/>
        <v>-2.2666904717198962E-3</v>
      </c>
      <c r="BB295" s="3"/>
      <c r="BC295" s="2">
        <f t="shared" si="240"/>
        <v>44015</v>
      </c>
      <c r="BD295" s="22">
        <f t="shared" si="241"/>
        <v>132.08816270441133</v>
      </c>
      <c r="BE295" s="22">
        <f t="shared" si="242"/>
        <v>90.558942048287292</v>
      </c>
      <c r="BF295" s="22">
        <f t="shared" si="243"/>
        <v>108.40287769784291</v>
      </c>
      <c r="BG295" s="22">
        <f t="shared" si="244"/>
        <v>143.4417311</v>
      </c>
      <c r="BH295" s="22"/>
      <c r="BI295" s="3">
        <f t="shared" si="245"/>
        <v>53196310.587978743</v>
      </c>
      <c r="BJ295" s="3">
        <f t="shared" si="246"/>
        <v>20041875.832394209</v>
      </c>
      <c r="BK295" s="3">
        <f t="shared" si="247"/>
        <v>20596546.762590155</v>
      </c>
      <c r="BL295" s="3">
        <f t="shared" si="248"/>
        <v>43130282.329999998</v>
      </c>
      <c r="BM295" s="22"/>
      <c r="BN295" s="3">
        <f t="shared" si="249"/>
        <v>-361045.5062142305</v>
      </c>
      <c r="BO295" s="3">
        <f t="shared" si="250"/>
        <v>-2835676.8432196178</v>
      </c>
      <c r="BP295" s="3">
        <f t="shared" si="251"/>
        <v>0</v>
      </c>
      <c r="BQ295" s="3">
        <f t="shared" si="252"/>
        <v>-97763</v>
      </c>
      <c r="BR295" s="3"/>
      <c r="BS295" s="22">
        <f t="shared" si="253"/>
        <v>-0.67870403459111173</v>
      </c>
      <c r="BT295" s="22">
        <f t="shared" si="254"/>
        <v>-14.148759661689148</v>
      </c>
      <c r="BU295" s="22">
        <f t="shared" si="255"/>
        <v>0</v>
      </c>
      <c r="BV295" s="22">
        <f t="shared" si="256"/>
        <v>-0.22666904717198963</v>
      </c>
      <c r="BW295" s="3"/>
      <c r="BX295" s="7"/>
      <c r="BY295" t="str">
        <f t="shared" si="218"/>
        <v>72020</v>
      </c>
      <c r="CD295" s="8" t="s">
        <v>59</v>
      </c>
      <c r="CE295" s="29">
        <f>+AVERAGE(CE300:CE347)</f>
        <v>1.7746022390404941</v>
      </c>
      <c r="CF295" s="29"/>
      <c r="CQ295" s="15">
        <v>39375</v>
      </c>
      <c r="CR295" s="16">
        <v>5215.3</v>
      </c>
    </row>
    <row r="296" spans="1:96">
      <c r="A296" s="2">
        <v>43989</v>
      </c>
      <c r="B296" s="2">
        <v>43989</v>
      </c>
      <c r="C296" s="3">
        <v>-1361</v>
      </c>
      <c r="D296">
        <v>0</v>
      </c>
      <c r="E296">
        <v>-1361.25</v>
      </c>
      <c r="F296" t="s">
        <v>10</v>
      </c>
      <c r="G296" s="3">
        <v>38053907</v>
      </c>
      <c r="J296" s="3">
        <f t="shared" si="211"/>
        <v>-1361</v>
      </c>
      <c r="L296" s="3">
        <f t="shared" si="257"/>
        <v>43031158.329999998</v>
      </c>
      <c r="M296" s="4">
        <f t="shared" si="212"/>
        <v>-3.1627244260625541E-5</v>
      </c>
      <c r="N296" s="4">
        <f t="shared" si="213"/>
        <v>-4.5366666666666667E-5</v>
      </c>
      <c r="O296" s="4"/>
      <c r="P296" s="3">
        <f t="shared" si="214"/>
        <v>-99124</v>
      </c>
      <c r="Q296" s="3">
        <f t="shared" si="215"/>
        <v>43130282.329999998</v>
      </c>
      <c r="R296" s="6">
        <f t="shared" si="216"/>
        <v>-2.2982460268073093E-3</v>
      </c>
      <c r="S296" s="6">
        <f t="shared" si="217"/>
        <v>-2.2983177159805216E-3</v>
      </c>
      <c r="T296" s="6"/>
      <c r="U296" s="6"/>
      <c r="V296" s="3">
        <f t="shared" si="258"/>
        <v>253534.47392685057</v>
      </c>
      <c r="W296" s="7">
        <f t="shared" si="219"/>
        <v>156.29999999999927</v>
      </c>
      <c r="X296" s="7">
        <f t="shared" si="222"/>
        <v>10763.65</v>
      </c>
      <c r="Y296" s="3">
        <f t="shared" si="223"/>
        <v>27568000.204897072</v>
      </c>
      <c r="Z296" s="3">
        <f t="shared" si="220"/>
        <v>70599158.534897074</v>
      </c>
      <c r="AA296" s="2">
        <v>44018</v>
      </c>
      <c r="AB296" s="7">
        <f t="shared" si="224"/>
        <v>143.43719443333333</v>
      </c>
      <c r="AC296" s="7">
        <f t="shared" si="225"/>
        <v>91.893334016323564</v>
      </c>
      <c r="AD296" s="7">
        <f t="shared" si="226"/>
        <v>117.66526422482846</v>
      </c>
      <c r="AE296" s="7"/>
      <c r="AF296" s="7">
        <f t="shared" si="259"/>
        <v>252173.47392685057</v>
      </c>
      <c r="AG296" s="3">
        <f t="shared" si="227"/>
        <v>41490891.793101437</v>
      </c>
      <c r="AH296" s="7"/>
      <c r="AI296" s="7"/>
      <c r="AJ296" s="7"/>
      <c r="AK296" s="7"/>
      <c r="AL296" s="3">
        <f t="shared" si="228"/>
        <v>53092906.181590669</v>
      </c>
      <c r="AM296" s="3">
        <f t="shared" si="229"/>
        <v>17459733.463101435</v>
      </c>
      <c r="AN296" s="3">
        <f t="shared" si="230"/>
        <v>20602014.388489436</v>
      </c>
      <c r="AO296" s="3">
        <f t="shared" si="231"/>
        <v>13031158.329999998</v>
      </c>
      <c r="AP296" s="3">
        <f t="shared" si="232"/>
        <v>43031158.329999998</v>
      </c>
      <c r="AQ296" s="7"/>
      <c r="AR296" s="40">
        <f t="shared" si="260"/>
        <v>253534.47392685057</v>
      </c>
      <c r="AS296" s="5">
        <f t="shared" si="221"/>
        <v>-1361</v>
      </c>
      <c r="AT296" s="5">
        <f t="shared" si="233"/>
        <v>5467.625899280576</v>
      </c>
      <c r="AU296" s="5">
        <f t="shared" si="234"/>
        <v>257641.09982613113</v>
      </c>
      <c r="AV296" s="5">
        <f t="shared" si="235"/>
        <v>13092906.181590663</v>
      </c>
      <c r="AW296" s="3"/>
      <c r="AX296" s="4">
        <f t="shared" si="236"/>
        <v>4.8763094010680552E-3</v>
      </c>
      <c r="AY296" s="4">
        <f t="shared" si="237"/>
        <v>1.473506577986014E-2</v>
      </c>
      <c r="AZ296" s="4">
        <f t="shared" si="238"/>
        <v>2.654632333421792E-4</v>
      </c>
      <c r="BA296" s="4">
        <f t="shared" si="239"/>
        <v>-3.1627244260625541E-5</v>
      </c>
      <c r="BB296" s="3"/>
      <c r="BC296" s="2">
        <f t="shared" si="240"/>
        <v>44018</v>
      </c>
      <c r="BD296" s="22">
        <f t="shared" si="241"/>
        <v>132.73226545397668</v>
      </c>
      <c r="BE296" s="22">
        <f t="shared" si="242"/>
        <v>91.893334016323351</v>
      </c>
      <c r="BF296" s="22">
        <f t="shared" si="243"/>
        <v>108.43165467626019</v>
      </c>
      <c r="BG296" s="22">
        <f t="shared" si="244"/>
        <v>143.43719443333333</v>
      </c>
      <c r="BH296" s="22"/>
      <c r="BI296" s="3">
        <f t="shared" si="245"/>
        <v>53196310.587978743</v>
      </c>
      <c r="BJ296" s="3">
        <f t="shared" si="246"/>
        <v>20041875.832394209</v>
      </c>
      <c r="BK296" s="3">
        <f t="shared" si="247"/>
        <v>20602014.388489436</v>
      </c>
      <c r="BL296" s="3">
        <f t="shared" si="248"/>
        <v>43130282.329999998</v>
      </c>
      <c r="BM296" s="22"/>
      <c r="BN296" s="3">
        <f t="shared" si="249"/>
        <v>-103404.40638809936</v>
      </c>
      <c r="BO296" s="3">
        <f t="shared" si="250"/>
        <v>-2582142.3692927673</v>
      </c>
      <c r="BP296" s="3">
        <f t="shared" si="251"/>
        <v>0</v>
      </c>
      <c r="BQ296" s="3">
        <f t="shared" si="252"/>
        <v>-99124</v>
      </c>
      <c r="BR296" s="3"/>
      <c r="BS296" s="22">
        <f t="shared" si="253"/>
        <v>-0.19438266534872553</v>
      </c>
      <c r="BT296" s="22">
        <f t="shared" si="254"/>
        <v>-12.883735988021556</v>
      </c>
      <c r="BU296" s="22">
        <f t="shared" si="255"/>
        <v>0</v>
      </c>
      <c r="BV296" s="22">
        <f t="shared" si="256"/>
        <v>-0.22982460268073093</v>
      </c>
      <c r="BW296" s="3"/>
      <c r="BX296" s="7"/>
      <c r="BY296" t="str">
        <f t="shared" si="218"/>
        <v>72020</v>
      </c>
      <c r="CD296" s="8"/>
      <c r="CE296" s="8"/>
      <c r="CF296" s="8"/>
      <c r="CQ296" s="15">
        <v>39376</v>
      </c>
      <c r="CR296" s="16">
        <v>5215.3</v>
      </c>
    </row>
    <row r="297" spans="1:96">
      <c r="A297" s="2">
        <v>44019</v>
      </c>
      <c r="B297" s="2">
        <v>44019</v>
      </c>
      <c r="C297" s="3">
        <v>111807</v>
      </c>
      <c r="D297">
        <v>0</v>
      </c>
      <c r="E297">
        <v>111806.5</v>
      </c>
      <c r="F297" t="s">
        <v>10</v>
      </c>
      <c r="G297" s="3">
        <v>38165713</v>
      </c>
      <c r="J297" s="3">
        <f t="shared" si="211"/>
        <v>111807</v>
      </c>
      <c r="L297" s="3">
        <f t="shared" si="257"/>
        <v>43142965.329999998</v>
      </c>
      <c r="M297" s="4">
        <f t="shared" si="212"/>
        <v>2.5982800449517902E-3</v>
      </c>
      <c r="N297" s="4">
        <f t="shared" si="213"/>
        <v>3.7269E-3</v>
      </c>
      <c r="O297" s="4"/>
      <c r="P297" s="3">
        <f t="shared" si="214"/>
        <v>0</v>
      </c>
      <c r="Q297" s="3">
        <f t="shared" si="215"/>
        <v>43142965.329999998</v>
      </c>
      <c r="R297" s="6">
        <f t="shared" si="216"/>
        <v>0</v>
      </c>
      <c r="S297" s="6">
        <f t="shared" si="217"/>
        <v>0</v>
      </c>
      <c r="T297" s="6"/>
      <c r="U297" s="6"/>
      <c r="V297" s="3">
        <f t="shared" si="258"/>
        <v>58395.656182768158</v>
      </c>
      <c r="W297" s="7">
        <f t="shared" si="219"/>
        <v>36</v>
      </c>
      <c r="X297" s="7">
        <f t="shared" si="222"/>
        <v>10799.65</v>
      </c>
      <c r="Y297" s="3">
        <f t="shared" si="223"/>
        <v>27660203.872554071</v>
      </c>
      <c r="Z297" s="3">
        <f t="shared" si="220"/>
        <v>70803169.202554077</v>
      </c>
      <c r="AA297" s="2">
        <v>44019</v>
      </c>
      <c r="AB297" s="7">
        <f t="shared" si="224"/>
        <v>143.80988443333334</v>
      </c>
      <c r="AC297" s="7">
        <f t="shared" si="225"/>
        <v>92.200679575180231</v>
      </c>
      <c r="AD297" s="7">
        <f t="shared" si="226"/>
        <v>118.0052820042568</v>
      </c>
      <c r="AE297" s="7"/>
      <c r="AF297" s="7">
        <f t="shared" si="259"/>
        <v>170202.65618276817</v>
      </c>
      <c r="AG297" s="3">
        <f t="shared" si="227"/>
        <v>41661094.449284203</v>
      </c>
      <c r="AH297" s="7"/>
      <c r="AI297" s="7"/>
      <c r="AJ297" s="7"/>
      <c r="AK297" s="7"/>
      <c r="AL297" s="3">
        <f t="shared" si="228"/>
        <v>53268576.46367272</v>
      </c>
      <c r="AM297" s="3">
        <f t="shared" si="229"/>
        <v>17518129.119284205</v>
      </c>
      <c r="AN297" s="3">
        <f t="shared" si="230"/>
        <v>20607482.014388718</v>
      </c>
      <c r="AO297" s="3">
        <f t="shared" si="231"/>
        <v>13142965.329999998</v>
      </c>
      <c r="AP297" s="3">
        <f t="shared" si="232"/>
        <v>43142965.329999998</v>
      </c>
      <c r="AQ297" s="7"/>
      <c r="AR297" s="40">
        <f t="shared" si="260"/>
        <v>58395.656182768158</v>
      </c>
      <c r="AS297" s="5">
        <f t="shared" si="221"/>
        <v>111807</v>
      </c>
      <c r="AT297" s="5">
        <f t="shared" si="233"/>
        <v>5467.625899280576</v>
      </c>
      <c r="AU297" s="5">
        <f t="shared" si="234"/>
        <v>175670.28208204874</v>
      </c>
      <c r="AV297" s="5">
        <f t="shared" si="235"/>
        <v>13268576.463672712</v>
      </c>
      <c r="AW297" s="3"/>
      <c r="AX297" s="4">
        <f t="shared" si="236"/>
        <v>3.3087335901563495E-3</v>
      </c>
      <c r="AY297" s="4">
        <f t="shared" si="237"/>
        <v>3.3445903573601937E-3</v>
      </c>
      <c r="AZ297" s="4">
        <f t="shared" si="238"/>
        <v>2.6539278131634526E-4</v>
      </c>
      <c r="BA297" s="4">
        <f t="shared" si="239"/>
        <v>2.5982800449517902E-3</v>
      </c>
      <c r="BB297" s="3"/>
      <c r="BC297" s="2">
        <f t="shared" si="240"/>
        <v>44019</v>
      </c>
      <c r="BD297" s="22">
        <f t="shared" si="241"/>
        <v>133.1714411591818</v>
      </c>
      <c r="BE297" s="22">
        <f t="shared" si="242"/>
        <v>92.200679575180018</v>
      </c>
      <c r="BF297" s="22">
        <f t="shared" si="243"/>
        <v>108.46043165467746</v>
      </c>
      <c r="BG297" s="22">
        <f t="shared" si="244"/>
        <v>143.80988443333334</v>
      </c>
      <c r="BH297" s="22"/>
      <c r="BI297" s="3">
        <f t="shared" si="245"/>
        <v>53268576.46367272</v>
      </c>
      <c r="BJ297" s="3">
        <f t="shared" si="246"/>
        <v>20041875.832394209</v>
      </c>
      <c r="BK297" s="3">
        <f t="shared" si="247"/>
        <v>20607482.014388718</v>
      </c>
      <c r="BL297" s="3">
        <f t="shared" si="248"/>
        <v>43142965.329999998</v>
      </c>
      <c r="BM297" s="22"/>
      <c r="BN297" s="3">
        <f t="shared" si="249"/>
        <v>0</v>
      </c>
      <c r="BO297" s="3">
        <f t="shared" si="250"/>
        <v>-2523746.713109999</v>
      </c>
      <c r="BP297" s="3">
        <f t="shared" si="251"/>
        <v>0</v>
      </c>
      <c r="BQ297" s="3">
        <f t="shared" si="252"/>
        <v>0</v>
      </c>
      <c r="BR297" s="3"/>
      <c r="BS297" s="22">
        <f t="shared" si="253"/>
        <v>0</v>
      </c>
      <c r="BT297" s="22">
        <f t="shared" si="254"/>
        <v>-12.592367771437846</v>
      </c>
      <c r="BU297" s="22">
        <f t="shared" si="255"/>
        <v>0</v>
      </c>
      <c r="BV297" s="22">
        <f t="shared" si="256"/>
        <v>0</v>
      </c>
      <c r="BW297" s="3"/>
      <c r="BX297" s="7"/>
      <c r="BY297" t="str">
        <f t="shared" si="218"/>
        <v>72020</v>
      </c>
      <c r="CD297" s="8"/>
      <c r="CE297" s="8"/>
      <c r="CF297" s="8"/>
      <c r="CQ297" s="15">
        <v>39377</v>
      </c>
      <c r="CR297" s="16">
        <v>5184</v>
      </c>
    </row>
    <row r="298" spans="1:96">
      <c r="A298" s="2">
        <v>44050</v>
      </c>
      <c r="B298" s="2">
        <v>44050</v>
      </c>
      <c r="C298" s="3">
        <v>869970</v>
      </c>
      <c r="D298">
        <v>0</v>
      </c>
      <c r="E298">
        <v>869970</v>
      </c>
      <c r="F298" t="s">
        <v>10</v>
      </c>
      <c r="G298" s="3">
        <v>39035683</v>
      </c>
      <c r="J298" s="3">
        <f t="shared" si="211"/>
        <v>869970</v>
      </c>
      <c r="L298" s="3">
        <f t="shared" si="257"/>
        <v>44012935.329999998</v>
      </c>
      <c r="M298" s="4">
        <f t="shared" si="212"/>
        <v>2.0164816983385597E-2</v>
      </c>
      <c r="N298" s="4">
        <f t="shared" si="213"/>
        <v>2.8999E-2</v>
      </c>
      <c r="O298" s="4"/>
      <c r="P298" s="3">
        <f t="shared" si="214"/>
        <v>0</v>
      </c>
      <c r="Q298" s="3">
        <f t="shared" si="215"/>
        <v>44012935.329999998</v>
      </c>
      <c r="R298" s="6">
        <f t="shared" si="216"/>
        <v>0</v>
      </c>
      <c r="S298" s="6">
        <f t="shared" si="217"/>
        <v>0</v>
      </c>
      <c r="T298" s="6"/>
      <c r="U298" s="6"/>
      <c r="V298" s="3">
        <f t="shared" si="258"/>
        <v>-152315.33654338637</v>
      </c>
      <c r="W298" s="7">
        <f t="shared" si="219"/>
        <v>-93.899999999999636</v>
      </c>
      <c r="X298" s="7">
        <f t="shared" si="222"/>
        <v>10705.75</v>
      </c>
      <c r="Y298" s="3">
        <f t="shared" si="223"/>
        <v>27419705.972748723</v>
      </c>
      <c r="Z298" s="3">
        <f t="shared" si="220"/>
        <v>71432641.302748725</v>
      </c>
      <c r="AA298" s="2">
        <v>44020</v>
      </c>
      <c r="AB298" s="7">
        <f t="shared" si="224"/>
        <v>146.70978443333334</v>
      </c>
      <c r="AC298" s="7">
        <f t="shared" si="225"/>
        <v>91.399019909162405</v>
      </c>
      <c r="AD298" s="7">
        <f t="shared" si="226"/>
        <v>119.05440217124787</v>
      </c>
      <c r="AE298" s="7"/>
      <c r="AF298" s="7">
        <f t="shared" si="259"/>
        <v>717654.66345661366</v>
      </c>
      <c r="AG298" s="3">
        <f t="shared" si="227"/>
        <v>42378749.112740815</v>
      </c>
      <c r="AH298" s="7"/>
      <c r="AI298" s="7"/>
      <c r="AJ298" s="7"/>
      <c r="AK298" s="7"/>
      <c r="AL298" s="3">
        <f t="shared" si="228"/>
        <v>53991698.753028616</v>
      </c>
      <c r="AM298" s="3">
        <f t="shared" si="229"/>
        <v>17365813.78274082</v>
      </c>
      <c r="AN298" s="3">
        <f t="shared" si="230"/>
        <v>20612949.640287999</v>
      </c>
      <c r="AO298" s="3">
        <f t="shared" si="231"/>
        <v>14012935.329999998</v>
      </c>
      <c r="AP298" s="3">
        <f t="shared" si="232"/>
        <v>44012935.329999998</v>
      </c>
      <c r="AQ298" s="7"/>
      <c r="AR298" s="40">
        <f t="shared" si="260"/>
        <v>-152315.33654338637</v>
      </c>
      <c r="AS298" s="5">
        <f t="shared" si="221"/>
        <v>869970</v>
      </c>
      <c r="AT298" s="5">
        <f t="shared" si="233"/>
        <v>5467.625899280576</v>
      </c>
      <c r="AU298" s="5">
        <f t="shared" si="234"/>
        <v>723122.2893558942</v>
      </c>
      <c r="AV298" s="5">
        <f t="shared" si="235"/>
        <v>13991698.753028607</v>
      </c>
      <c r="AW298" s="3"/>
      <c r="AX298" s="4">
        <f t="shared" si="236"/>
        <v>1.3575025603491355E-2</v>
      </c>
      <c r="AY298" s="4">
        <f t="shared" si="237"/>
        <v>-8.694726217979263E-3</v>
      </c>
      <c r="AZ298" s="4">
        <f t="shared" si="238"/>
        <v>2.6532236667550785E-4</v>
      </c>
      <c r="BA298" s="4">
        <f t="shared" si="239"/>
        <v>2.0164816983385597E-2</v>
      </c>
      <c r="BB298" s="3"/>
      <c r="BC298" s="2">
        <f t="shared" si="240"/>
        <v>44020</v>
      </c>
      <c r="BD298" s="22">
        <f t="shared" si="241"/>
        <v>134.97924688257154</v>
      </c>
      <c r="BE298" s="22">
        <f t="shared" si="242"/>
        <v>91.39901990916222</v>
      </c>
      <c r="BF298" s="22">
        <f t="shared" si="243"/>
        <v>108.48920863309472</v>
      </c>
      <c r="BG298" s="22">
        <f t="shared" si="244"/>
        <v>146.70978443333334</v>
      </c>
      <c r="BH298" s="22"/>
      <c r="BI298" s="3">
        <f t="shared" si="245"/>
        <v>53991698.753028616</v>
      </c>
      <c r="BJ298" s="3">
        <f t="shared" si="246"/>
        <v>20041875.832394209</v>
      </c>
      <c r="BK298" s="3">
        <f t="shared" si="247"/>
        <v>20612949.640287999</v>
      </c>
      <c r="BL298" s="3">
        <f t="shared" si="248"/>
        <v>44012935.329999998</v>
      </c>
      <c r="BM298" s="22"/>
      <c r="BN298" s="3">
        <f t="shared" si="249"/>
        <v>0</v>
      </c>
      <c r="BO298" s="3">
        <f t="shared" si="250"/>
        <v>-2676062.0496533853</v>
      </c>
      <c r="BP298" s="3">
        <f t="shared" si="251"/>
        <v>0</v>
      </c>
      <c r="BQ298" s="3">
        <f t="shared" si="252"/>
        <v>0</v>
      </c>
      <c r="BR298" s="3"/>
      <c r="BS298" s="22">
        <f t="shared" si="253"/>
        <v>0</v>
      </c>
      <c r="BT298" s="22">
        <f t="shared" si="254"/>
        <v>-13.352353203027015</v>
      </c>
      <c r="BU298" s="22">
        <f t="shared" si="255"/>
        <v>0</v>
      </c>
      <c r="BV298" s="22">
        <f t="shared" si="256"/>
        <v>0</v>
      </c>
      <c r="BW298" s="3"/>
      <c r="BX298" s="7"/>
      <c r="BY298" t="str">
        <f t="shared" si="218"/>
        <v>72020</v>
      </c>
      <c r="CD298" s="8"/>
      <c r="CE298" s="8"/>
      <c r="CF298" s="8"/>
      <c r="CQ298" s="15">
        <v>39378</v>
      </c>
      <c r="CR298" s="16">
        <v>5473.7</v>
      </c>
    </row>
    <row r="299" spans="1:96">
      <c r="A299" s="2">
        <v>44081</v>
      </c>
      <c r="B299" s="2">
        <v>44081</v>
      </c>
      <c r="C299" s="3">
        <v>-2068787</v>
      </c>
      <c r="D299">
        <v>0</v>
      </c>
      <c r="E299">
        <v>-2068786.5</v>
      </c>
      <c r="F299" t="s">
        <v>10</v>
      </c>
      <c r="G299" s="3">
        <v>36966897</v>
      </c>
      <c r="J299" s="3">
        <f t="shared" si="211"/>
        <v>-2068787</v>
      </c>
      <c r="L299" s="3">
        <f t="shared" si="257"/>
        <v>41944148.329999998</v>
      </c>
      <c r="M299" s="4">
        <f t="shared" si="212"/>
        <v>-4.7004067883422401E-2</v>
      </c>
      <c r="N299" s="4">
        <f t="shared" si="213"/>
        <v>-6.8959566666666666E-2</v>
      </c>
      <c r="O299" s="4"/>
      <c r="P299" s="3">
        <f t="shared" si="214"/>
        <v>-2068787</v>
      </c>
      <c r="Q299" s="3">
        <f t="shared" si="215"/>
        <v>44012935.329999998</v>
      </c>
      <c r="R299" s="6">
        <f t="shared" si="216"/>
        <v>-4.7004067883422401E-2</v>
      </c>
      <c r="S299" s="6">
        <f t="shared" si="217"/>
        <v>-4.7004067883422401E-2</v>
      </c>
      <c r="T299" s="6"/>
      <c r="U299" s="6"/>
      <c r="V299" s="3">
        <f t="shared" si="258"/>
        <v>174700.33808011591</v>
      </c>
      <c r="W299" s="7">
        <f t="shared" si="219"/>
        <v>107.70000000000073</v>
      </c>
      <c r="X299" s="7">
        <f t="shared" si="222"/>
        <v>10813.45</v>
      </c>
      <c r="Y299" s="3">
        <f t="shared" si="223"/>
        <v>27695548.61182259</v>
      </c>
      <c r="Z299" s="3">
        <f t="shared" si="220"/>
        <v>69639696.941822588</v>
      </c>
      <c r="AA299" s="2">
        <v>44021</v>
      </c>
      <c r="AB299" s="7">
        <f t="shared" si="224"/>
        <v>139.81382776666666</v>
      </c>
      <c r="AC299" s="7">
        <f t="shared" si="225"/>
        <v>92.318495372741978</v>
      </c>
      <c r="AD299" s="7">
        <f t="shared" si="226"/>
        <v>116.06616156970431</v>
      </c>
      <c r="AE299" s="7"/>
      <c r="AF299" s="7">
        <f t="shared" si="259"/>
        <v>-1894086.6619198842</v>
      </c>
      <c r="AG299" s="3">
        <f t="shared" si="227"/>
        <v>40484662.45082093</v>
      </c>
      <c r="AH299" s="7"/>
      <c r="AI299" s="7"/>
      <c r="AJ299" s="7"/>
      <c r="AK299" s="7"/>
      <c r="AL299" s="3">
        <f t="shared" si="228"/>
        <v>52103079.71700801</v>
      </c>
      <c r="AM299" s="3">
        <f t="shared" si="229"/>
        <v>17540514.120820936</v>
      </c>
      <c r="AN299" s="3">
        <f t="shared" si="230"/>
        <v>20618417.26618728</v>
      </c>
      <c r="AO299" s="3">
        <f t="shared" si="231"/>
        <v>11944148.329999998</v>
      </c>
      <c r="AP299" s="3">
        <f t="shared" si="232"/>
        <v>41944148.329999998</v>
      </c>
      <c r="AQ299" s="7"/>
      <c r="AR299" s="40">
        <f t="shared" si="260"/>
        <v>174700.33808011591</v>
      </c>
      <c r="AS299" s="5">
        <f t="shared" si="221"/>
        <v>-2068787</v>
      </c>
      <c r="AT299" s="5">
        <f t="shared" si="233"/>
        <v>5467.625899280576</v>
      </c>
      <c r="AU299" s="5">
        <f t="shared" si="234"/>
        <v>-1888619.0360206035</v>
      </c>
      <c r="AV299" s="5">
        <f t="shared" si="235"/>
        <v>12103079.717008004</v>
      </c>
      <c r="AW299" s="3"/>
      <c r="AX299" s="4">
        <f t="shared" si="236"/>
        <v>-3.4979803926148238E-2</v>
      </c>
      <c r="AY299" s="4">
        <f t="shared" si="237"/>
        <v>1.0060014478201046E-2</v>
      </c>
      <c r="AZ299" s="4">
        <f t="shared" si="238"/>
        <v>2.6525198938991747E-4</v>
      </c>
      <c r="BA299" s="4">
        <f t="shared" si="239"/>
        <v>-4.7004067883422401E-2</v>
      </c>
      <c r="BB299" s="3"/>
      <c r="BC299" s="2">
        <f t="shared" si="240"/>
        <v>44021</v>
      </c>
      <c r="BD299" s="22">
        <f t="shared" si="241"/>
        <v>130.25769929252002</v>
      </c>
      <c r="BE299" s="22">
        <f t="shared" si="242"/>
        <v>92.318495372741765</v>
      </c>
      <c r="BF299" s="22">
        <f t="shared" si="243"/>
        <v>108.517985611512</v>
      </c>
      <c r="BG299" s="22">
        <f t="shared" si="244"/>
        <v>139.81382776666666</v>
      </c>
      <c r="BH299" s="22"/>
      <c r="BI299" s="3">
        <f t="shared" si="245"/>
        <v>53991698.753028616</v>
      </c>
      <c r="BJ299" s="3">
        <f t="shared" si="246"/>
        <v>20041875.832394209</v>
      </c>
      <c r="BK299" s="3">
        <f t="shared" si="247"/>
        <v>20618417.26618728</v>
      </c>
      <c r="BL299" s="3">
        <f t="shared" si="248"/>
        <v>44012935.329999998</v>
      </c>
      <c r="BM299" s="22"/>
      <c r="BN299" s="3">
        <f t="shared" si="249"/>
        <v>-1888619.0360206035</v>
      </c>
      <c r="BO299" s="3">
        <f t="shared" si="250"/>
        <v>-2501361.7115732692</v>
      </c>
      <c r="BP299" s="3">
        <f t="shared" si="251"/>
        <v>0</v>
      </c>
      <c r="BQ299" s="3">
        <f t="shared" si="252"/>
        <v>-2068787</v>
      </c>
      <c r="BR299" s="3"/>
      <c r="BS299" s="22">
        <f t="shared" si="253"/>
        <v>-3.4979803926148239</v>
      </c>
      <c r="BT299" s="22">
        <f t="shared" si="254"/>
        <v>-12.480676621747415</v>
      </c>
      <c r="BU299" s="22">
        <f t="shared" si="255"/>
        <v>0</v>
      </c>
      <c r="BV299" s="22">
        <f t="shared" si="256"/>
        <v>-4.7004067883422405</v>
      </c>
      <c r="BW299" s="3"/>
      <c r="BX299" s="7"/>
      <c r="BY299" t="str">
        <f t="shared" si="218"/>
        <v>72020</v>
      </c>
      <c r="CD299" s="8" t="s">
        <v>578</v>
      </c>
      <c r="CE299" s="8" t="s">
        <v>576</v>
      </c>
      <c r="CF299" s="8" t="s">
        <v>577</v>
      </c>
      <c r="CQ299" s="15">
        <v>39379</v>
      </c>
      <c r="CR299" s="16">
        <v>5496.15</v>
      </c>
    </row>
    <row r="300" spans="1:96">
      <c r="A300" s="2">
        <v>44111</v>
      </c>
      <c r="B300" s="2">
        <v>44111</v>
      </c>
      <c r="C300" s="3">
        <v>559360</v>
      </c>
      <c r="D300">
        <v>0</v>
      </c>
      <c r="E300">
        <v>559360</v>
      </c>
      <c r="F300" t="s">
        <v>10</v>
      </c>
      <c r="G300" s="3">
        <v>37526257</v>
      </c>
      <c r="J300" s="3">
        <f t="shared" si="211"/>
        <v>559360</v>
      </c>
      <c r="L300" s="3">
        <f t="shared" si="257"/>
        <v>42503508.329999998</v>
      </c>
      <c r="M300" s="4">
        <f t="shared" si="212"/>
        <v>1.3335829246053022E-2</v>
      </c>
      <c r="N300" s="4">
        <f t="shared" si="213"/>
        <v>1.8645333333333333E-2</v>
      </c>
      <c r="O300" s="4"/>
      <c r="P300" s="3">
        <f t="shared" si="214"/>
        <v>-1509427</v>
      </c>
      <c r="Q300" s="3">
        <f t="shared" si="215"/>
        <v>44012935.329999998</v>
      </c>
      <c r="R300" s="6">
        <f t="shared" si="216"/>
        <v>-3.4295076860532583E-2</v>
      </c>
      <c r="S300" s="6">
        <f t="shared" si="217"/>
        <v>-3.3668238637369383E-2</v>
      </c>
      <c r="T300" s="6"/>
      <c r="U300" s="6"/>
      <c r="V300" s="3">
        <f t="shared" si="258"/>
        <v>-73643.410852715533</v>
      </c>
      <c r="W300" s="7">
        <f t="shared" si="219"/>
        <v>-45.400000000001455</v>
      </c>
      <c r="X300" s="7">
        <f t="shared" si="222"/>
        <v>10768.05</v>
      </c>
      <c r="Y300" s="3">
        <f t="shared" si="223"/>
        <v>27579269.542055145</v>
      </c>
      <c r="Z300" s="3">
        <f t="shared" si="220"/>
        <v>70082777.872055143</v>
      </c>
      <c r="AA300" s="2">
        <v>44022</v>
      </c>
      <c r="AB300" s="7">
        <f t="shared" si="224"/>
        <v>141.67836109999999</v>
      </c>
      <c r="AC300" s="7">
        <f t="shared" si="225"/>
        <v>91.930898473517146</v>
      </c>
      <c r="AD300" s="7">
        <f t="shared" si="226"/>
        <v>116.80462978675857</v>
      </c>
      <c r="AE300" s="7"/>
      <c r="AF300" s="7">
        <f t="shared" si="259"/>
        <v>485716.58914728445</v>
      </c>
      <c r="AG300" s="3">
        <f t="shared" si="227"/>
        <v>40970379.039968215</v>
      </c>
      <c r="AH300" s="7"/>
      <c r="AI300" s="7"/>
      <c r="AJ300" s="7"/>
      <c r="AK300" s="7"/>
      <c r="AL300" s="3">
        <f t="shared" si="228"/>
        <v>52594263.932054572</v>
      </c>
      <c r="AM300" s="3">
        <f t="shared" si="229"/>
        <v>17466870.70996822</v>
      </c>
      <c r="AN300" s="3">
        <f t="shared" si="230"/>
        <v>20623884.892086562</v>
      </c>
      <c r="AO300" s="3">
        <f t="shared" si="231"/>
        <v>12503508.329999998</v>
      </c>
      <c r="AP300" s="3">
        <f t="shared" si="232"/>
        <v>42503508.329999998</v>
      </c>
      <c r="AQ300" s="7"/>
      <c r="AR300" s="40">
        <f t="shared" si="260"/>
        <v>-73643.410852715533</v>
      </c>
      <c r="AS300" s="5">
        <f t="shared" si="221"/>
        <v>559360</v>
      </c>
      <c r="AT300" s="5">
        <f t="shared" si="233"/>
        <v>5467.625899280576</v>
      </c>
      <c r="AU300" s="5">
        <f t="shared" si="234"/>
        <v>491184.21504656505</v>
      </c>
      <c r="AV300" s="5">
        <f t="shared" si="235"/>
        <v>12594263.932054568</v>
      </c>
      <c r="AW300" s="3"/>
      <c r="AX300" s="4">
        <f t="shared" si="236"/>
        <v>9.4271628033194312E-3</v>
      </c>
      <c r="AY300" s="4">
        <f t="shared" si="237"/>
        <v>-4.1984750472792215E-3</v>
      </c>
      <c r="AZ300" s="4">
        <f t="shared" si="238"/>
        <v>2.6518164942985654E-4</v>
      </c>
      <c r="BA300" s="4">
        <f t="shared" si="239"/>
        <v>1.3335829246053022E-2</v>
      </c>
      <c r="BB300" s="3"/>
      <c r="BC300" s="2">
        <f t="shared" si="240"/>
        <v>44022</v>
      </c>
      <c r="BD300" s="22">
        <f t="shared" si="241"/>
        <v>131.48565983013643</v>
      </c>
      <c r="BE300" s="22">
        <f t="shared" si="242"/>
        <v>91.930898473516947</v>
      </c>
      <c r="BF300" s="22">
        <f t="shared" si="243"/>
        <v>108.54676258992927</v>
      </c>
      <c r="BG300" s="22">
        <f t="shared" si="244"/>
        <v>141.67836109999999</v>
      </c>
      <c r="BH300" s="22"/>
      <c r="BI300" s="3">
        <f t="shared" si="245"/>
        <v>53991698.753028616</v>
      </c>
      <c r="BJ300" s="3">
        <f t="shared" si="246"/>
        <v>20041875.832394209</v>
      </c>
      <c r="BK300" s="3">
        <f t="shared" si="247"/>
        <v>20623884.892086562</v>
      </c>
      <c r="BL300" s="3">
        <f t="shared" si="248"/>
        <v>44012935.329999998</v>
      </c>
      <c r="BM300" s="22"/>
      <c r="BN300" s="3">
        <f t="shared" si="249"/>
        <v>-1397434.8209740384</v>
      </c>
      <c r="BO300" s="3">
        <f t="shared" si="250"/>
        <v>-2575005.1224259846</v>
      </c>
      <c r="BP300" s="3">
        <f t="shared" si="251"/>
        <v>0</v>
      </c>
      <c r="BQ300" s="3">
        <f t="shared" si="252"/>
        <v>-1509427</v>
      </c>
      <c r="BR300" s="3"/>
      <c r="BS300" s="22">
        <f t="shared" si="253"/>
        <v>-2.58824014292688</v>
      </c>
      <c r="BT300" s="22">
        <f t="shared" si="254"/>
        <v>-12.84812431710577</v>
      </c>
      <c r="BU300" s="22">
        <f t="shared" si="255"/>
        <v>0</v>
      </c>
      <c r="BV300" s="22">
        <f t="shared" si="256"/>
        <v>-3.4295076860532583</v>
      </c>
      <c r="BW300" s="3"/>
      <c r="BX300" s="7"/>
      <c r="BY300" t="str">
        <f>+MONTH(BC300)&amp;YEAR(BC300)</f>
        <v>72020</v>
      </c>
      <c r="BZ300" s="27">
        <v>43556</v>
      </c>
      <c r="CA300" s="27" t="str">
        <f>MONTH(BZ300)&amp;YEAR(BZ300)</f>
        <v>42019</v>
      </c>
      <c r="CB300" s="1">
        <f>+SUMIF($BY$3:$BY$975,CA300,$BA$3:$BA$975)</f>
        <v>4.3959224383369251E-2</v>
      </c>
      <c r="CD300" s="30">
        <f>+BZ300</f>
        <v>43556</v>
      </c>
      <c r="CE300" s="29">
        <f>+CB300*100</f>
        <v>4.3959224383369255</v>
      </c>
      <c r="CF300" s="29">
        <f>AVERAGE($CE$300:$CE$347)</f>
        <v>1.7746022390404941</v>
      </c>
      <c r="CQ300" s="15">
        <v>39380</v>
      </c>
      <c r="CR300" s="16">
        <v>5568.95</v>
      </c>
    </row>
    <row r="301" spans="1:96">
      <c r="A301" t="s">
        <v>60</v>
      </c>
      <c r="B301" t="s">
        <v>60</v>
      </c>
      <c r="C301" s="3">
        <v>-1134120</v>
      </c>
      <c r="D301">
        <v>0</v>
      </c>
      <c r="E301">
        <v>-1134120</v>
      </c>
      <c r="F301" t="s">
        <v>10</v>
      </c>
      <c r="G301" s="3">
        <v>36392137</v>
      </c>
      <c r="J301" s="3">
        <f t="shared" si="211"/>
        <v>-1134120</v>
      </c>
      <c r="L301" s="3">
        <f t="shared" si="257"/>
        <v>41369388.329999998</v>
      </c>
      <c r="M301" s="4">
        <f t="shared" si="212"/>
        <v>-2.6682973819352009E-2</v>
      </c>
      <c r="N301" s="4">
        <f t="shared" si="213"/>
        <v>-3.7803999999999997E-2</v>
      </c>
      <c r="O301" s="4"/>
      <c r="P301" s="3">
        <f t="shared" si="214"/>
        <v>-2643547</v>
      </c>
      <c r="Q301" s="3">
        <f t="shared" si="215"/>
        <v>44012935.329999998</v>
      </c>
      <c r="R301" s="6">
        <f t="shared" si="216"/>
        <v>-6.0062956041882339E-2</v>
      </c>
      <c r="S301" s="6">
        <f t="shared" si="217"/>
        <v>-6.0351212456721391E-2</v>
      </c>
      <c r="T301" s="6"/>
      <c r="U301" s="6"/>
      <c r="V301" s="3">
        <f t="shared" si="258"/>
        <v>56205.819075916712</v>
      </c>
      <c r="W301" s="7">
        <f t="shared" si="219"/>
        <v>34.650000000001455</v>
      </c>
      <c r="X301" s="7">
        <f t="shared" si="222"/>
        <v>10802.7</v>
      </c>
      <c r="Y301" s="3">
        <f t="shared" si="223"/>
        <v>27668015.572175011</v>
      </c>
      <c r="Z301" s="3">
        <f t="shared" si="220"/>
        <v>69037403.902175009</v>
      </c>
      <c r="AA301" s="2">
        <v>44025</v>
      </c>
      <c r="AB301" s="7">
        <f t="shared" si="224"/>
        <v>137.89796109999997</v>
      </c>
      <c r="AC301" s="7">
        <f t="shared" si="225"/>
        <v>92.226718573916699</v>
      </c>
      <c r="AD301" s="7">
        <f t="shared" si="226"/>
        <v>115.06233983695834</v>
      </c>
      <c r="AE301" s="7"/>
      <c r="AF301" s="7">
        <f t="shared" si="259"/>
        <v>-1077914.1809240833</v>
      </c>
      <c r="AG301" s="3">
        <f t="shared" si="227"/>
        <v>39892464.859044135</v>
      </c>
      <c r="AH301" s="7"/>
      <c r="AI301" s="7"/>
      <c r="AJ301" s="7"/>
      <c r="AK301" s="7"/>
      <c r="AL301" s="3">
        <f t="shared" si="228"/>
        <v>51521817.377029769</v>
      </c>
      <c r="AM301" s="3">
        <f t="shared" si="229"/>
        <v>17523076.529044136</v>
      </c>
      <c r="AN301" s="3">
        <f t="shared" si="230"/>
        <v>20629352.517985843</v>
      </c>
      <c r="AO301" s="3">
        <f t="shared" si="231"/>
        <v>11369388.329999998</v>
      </c>
      <c r="AP301" s="3">
        <f t="shared" si="232"/>
        <v>41369388.329999998</v>
      </c>
      <c r="AQ301" s="7"/>
      <c r="AR301" s="40">
        <f t="shared" si="260"/>
        <v>56205.819075916712</v>
      </c>
      <c r="AS301" s="5">
        <f t="shared" si="221"/>
        <v>-1134120</v>
      </c>
      <c r="AT301" s="5">
        <f t="shared" si="233"/>
        <v>5467.625899280576</v>
      </c>
      <c r="AU301" s="5">
        <f t="shared" si="234"/>
        <v>-1072446.5550248027</v>
      </c>
      <c r="AV301" s="5">
        <f t="shared" si="235"/>
        <v>11521817.377029765</v>
      </c>
      <c r="AW301" s="3"/>
      <c r="AX301" s="4">
        <f t="shared" si="236"/>
        <v>-2.0390941423009054E-2</v>
      </c>
      <c r="AY301" s="4">
        <f t="shared" si="237"/>
        <v>3.2178528145765943E-3</v>
      </c>
      <c r="AZ301" s="4">
        <f t="shared" si="238"/>
        <v>2.6511134676563861E-4</v>
      </c>
      <c r="BA301" s="4">
        <f t="shared" si="239"/>
        <v>-2.6682973819352009E-2</v>
      </c>
      <c r="BB301" s="3"/>
      <c r="BC301" s="2">
        <f t="shared" si="240"/>
        <v>44025</v>
      </c>
      <c r="BD301" s="22">
        <f t="shared" si="241"/>
        <v>128.80454344257441</v>
      </c>
      <c r="BE301" s="22">
        <f t="shared" si="242"/>
        <v>92.226718573916514</v>
      </c>
      <c r="BF301" s="22">
        <f t="shared" si="243"/>
        <v>108.57553956834653</v>
      </c>
      <c r="BG301" s="22">
        <f t="shared" si="244"/>
        <v>137.89796109999997</v>
      </c>
      <c r="BH301" s="22"/>
      <c r="BI301" s="3">
        <f t="shared" si="245"/>
        <v>53991698.753028616</v>
      </c>
      <c r="BJ301" s="3">
        <f t="shared" si="246"/>
        <v>20041875.832394209</v>
      </c>
      <c r="BK301" s="3">
        <f t="shared" si="247"/>
        <v>20629352.517985843</v>
      </c>
      <c r="BL301" s="3">
        <f t="shared" si="248"/>
        <v>44012935.329999998</v>
      </c>
      <c r="BM301" s="22"/>
      <c r="BN301" s="3">
        <f t="shared" si="249"/>
        <v>-2469881.3759988411</v>
      </c>
      <c r="BO301" s="3">
        <f t="shared" si="250"/>
        <v>-2518799.3033500677</v>
      </c>
      <c r="BP301" s="3">
        <f t="shared" si="251"/>
        <v>0</v>
      </c>
      <c r="BQ301" s="3">
        <f t="shared" si="252"/>
        <v>-2643547</v>
      </c>
      <c r="BR301" s="3"/>
      <c r="BS301" s="22">
        <f t="shared" si="253"/>
        <v>-4.5745576320846828</v>
      </c>
      <c r="BT301" s="22">
        <f t="shared" si="254"/>
        <v>-12.567682408643938</v>
      </c>
      <c r="BU301" s="22">
        <f t="shared" si="255"/>
        <v>0</v>
      </c>
      <c r="BV301" s="22">
        <f t="shared" si="256"/>
        <v>-6.0062956041882343</v>
      </c>
      <c r="BW301" s="3"/>
      <c r="BX301" s="7"/>
      <c r="BY301" t="str">
        <f t="shared" ref="BY301:BY364" si="261">+MONTH(BC301)&amp;YEAR(BC301)</f>
        <v>72020</v>
      </c>
      <c r="BZ301" s="27">
        <v>43586</v>
      </c>
      <c r="CA301" s="27" t="str">
        <f t="shared" ref="CA301:CA347" si="262">MONTH(BZ301)&amp;YEAR(BZ301)</f>
        <v>52019</v>
      </c>
      <c r="CB301" s="1">
        <f t="shared" ref="CB301:CB347" si="263">+SUMIF($BY$3:$BY$975,CA301,$BA$3:$BA$975)</f>
        <v>4.524433852274172E-2</v>
      </c>
      <c r="CD301" s="30">
        <f t="shared" ref="CD301:CD335" si="264">+BZ301</f>
        <v>43586</v>
      </c>
      <c r="CE301" s="29">
        <f t="shared" ref="CE301:CE335" si="265">+CB301*100</f>
        <v>4.5244338522741723</v>
      </c>
      <c r="CF301" s="29">
        <f t="shared" ref="CF301:CF347" si="266">AVERAGE($CE$300:$CE$347)</f>
        <v>1.7746022390404941</v>
      </c>
      <c r="CQ301" s="15">
        <v>39381</v>
      </c>
      <c r="CR301" s="16">
        <v>5702.3</v>
      </c>
    </row>
    <row r="302" spans="1:96">
      <c r="A302" t="s">
        <v>61</v>
      </c>
      <c r="B302" t="s">
        <v>61</v>
      </c>
      <c r="C302" s="3">
        <v>405969</v>
      </c>
      <c r="D302">
        <v>0</v>
      </c>
      <c r="E302">
        <v>405969</v>
      </c>
      <c r="F302" t="s">
        <v>10</v>
      </c>
      <c r="G302" s="3">
        <v>36798106</v>
      </c>
      <c r="J302" s="3">
        <f t="shared" si="211"/>
        <v>405969</v>
      </c>
      <c r="L302" s="3">
        <f t="shared" si="257"/>
        <v>41775357.329999998</v>
      </c>
      <c r="M302" s="4">
        <f t="shared" si="212"/>
        <v>9.8132705458833652E-3</v>
      </c>
      <c r="N302" s="4">
        <f t="shared" si="213"/>
        <v>1.3532300000000001E-2</v>
      </c>
      <c r="O302" s="4"/>
      <c r="P302" s="3">
        <f t="shared" si="214"/>
        <v>-2237578</v>
      </c>
      <c r="Q302" s="3">
        <f t="shared" si="215"/>
        <v>44012935.329999998</v>
      </c>
      <c r="R302" s="6">
        <f t="shared" si="216"/>
        <v>-5.0839099533423464E-2</v>
      </c>
      <c r="S302" s="6">
        <f t="shared" si="217"/>
        <v>-5.0537941910838026E-2</v>
      </c>
      <c r="T302" s="6"/>
      <c r="U302" s="6"/>
      <c r="V302" s="3">
        <f t="shared" si="258"/>
        <v>-316877.53986954945</v>
      </c>
      <c r="W302" s="7">
        <f t="shared" si="219"/>
        <v>-195.35000000000036</v>
      </c>
      <c r="X302" s="7">
        <f t="shared" si="222"/>
        <v>10607.35</v>
      </c>
      <c r="Y302" s="3">
        <f t="shared" si="223"/>
        <v>27167682.614486247</v>
      </c>
      <c r="Z302" s="3">
        <f t="shared" si="220"/>
        <v>68943039.944486246</v>
      </c>
      <c r="AA302" s="2">
        <v>44026</v>
      </c>
      <c r="AB302" s="7">
        <f t="shared" si="224"/>
        <v>139.2511911</v>
      </c>
      <c r="AC302" s="7">
        <f t="shared" si="225"/>
        <v>90.558942048287491</v>
      </c>
      <c r="AD302" s="7">
        <f t="shared" si="226"/>
        <v>114.90506657414375</v>
      </c>
      <c r="AE302" s="7"/>
      <c r="AF302" s="7">
        <f t="shared" si="259"/>
        <v>89091.460130450549</v>
      </c>
      <c r="AG302" s="3">
        <f t="shared" si="227"/>
        <v>39981556.319174588</v>
      </c>
      <c r="AH302" s="7"/>
      <c r="AI302" s="7"/>
      <c r="AJ302" s="7"/>
      <c r="AK302" s="7"/>
      <c r="AL302" s="3">
        <f t="shared" si="228"/>
        <v>51616376.4630595</v>
      </c>
      <c r="AM302" s="3">
        <f t="shared" si="229"/>
        <v>17206198.989174586</v>
      </c>
      <c r="AN302" s="3">
        <f t="shared" si="230"/>
        <v>20634820.143885124</v>
      </c>
      <c r="AO302" s="3">
        <f t="shared" si="231"/>
        <v>11775357.329999998</v>
      </c>
      <c r="AP302" s="3">
        <f t="shared" si="232"/>
        <v>41775357.329999998</v>
      </c>
      <c r="AQ302" s="7"/>
      <c r="AR302" s="40">
        <f t="shared" si="260"/>
        <v>-316877.53986954945</v>
      </c>
      <c r="AS302" s="5">
        <f t="shared" si="221"/>
        <v>405969</v>
      </c>
      <c r="AT302" s="5">
        <f t="shared" si="233"/>
        <v>5467.625899280576</v>
      </c>
      <c r="AU302" s="5">
        <f t="shared" si="234"/>
        <v>94559.08602973113</v>
      </c>
      <c r="AV302" s="5">
        <f t="shared" si="235"/>
        <v>11616376.463059496</v>
      </c>
      <c r="AW302" s="3"/>
      <c r="AX302" s="4">
        <f t="shared" si="236"/>
        <v>1.8353212453233235E-3</v>
      </c>
      <c r="AY302" s="4">
        <f t="shared" si="237"/>
        <v>-1.8083442102437404E-2</v>
      </c>
      <c r="AZ302" s="4">
        <f t="shared" si="238"/>
        <v>2.6504108136760903E-4</v>
      </c>
      <c r="BA302" s="4">
        <f t="shared" si="239"/>
        <v>9.8132705458833652E-3</v>
      </c>
      <c r="BB302" s="3"/>
      <c r="BC302" s="2">
        <f t="shared" si="240"/>
        <v>44026</v>
      </c>
      <c r="BD302" s="22">
        <f t="shared" si="241"/>
        <v>129.04094115764875</v>
      </c>
      <c r="BE302" s="22">
        <f t="shared" si="242"/>
        <v>90.558942048287292</v>
      </c>
      <c r="BF302" s="22">
        <f t="shared" si="243"/>
        <v>108.60431654676381</v>
      </c>
      <c r="BG302" s="22">
        <f t="shared" si="244"/>
        <v>139.2511911</v>
      </c>
      <c r="BH302" s="22"/>
      <c r="BI302" s="3">
        <f t="shared" si="245"/>
        <v>53991698.753028616</v>
      </c>
      <c r="BJ302" s="3">
        <f t="shared" si="246"/>
        <v>20041875.832394209</v>
      </c>
      <c r="BK302" s="3">
        <f t="shared" si="247"/>
        <v>20634820.143885124</v>
      </c>
      <c r="BL302" s="3">
        <f t="shared" si="248"/>
        <v>44012935.329999998</v>
      </c>
      <c r="BM302" s="22"/>
      <c r="BN302" s="3">
        <f t="shared" si="249"/>
        <v>-2375322.2899691099</v>
      </c>
      <c r="BO302" s="3">
        <f t="shared" si="250"/>
        <v>-2835676.8432196174</v>
      </c>
      <c r="BP302" s="3">
        <f t="shared" si="251"/>
        <v>0</v>
      </c>
      <c r="BQ302" s="3">
        <f t="shared" si="252"/>
        <v>-2237578</v>
      </c>
      <c r="BR302" s="3"/>
      <c r="BS302" s="22">
        <f t="shared" si="253"/>
        <v>-4.3994212903624712</v>
      </c>
      <c r="BT302" s="22">
        <f t="shared" si="254"/>
        <v>-14.148759661689144</v>
      </c>
      <c r="BU302" s="22">
        <f t="shared" si="255"/>
        <v>0</v>
      </c>
      <c r="BV302" s="22">
        <f t="shared" si="256"/>
        <v>-5.0839099533423466</v>
      </c>
      <c r="BW302" s="3"/>
      <c r="BX302" s="7"/>
      <c r="BY302" t="str">
        <f t="shared" si="261"/>
        <v>72020</v>
      </c>
      <c r="BZ302" s="27">
        <v>43617</v>
      </c>
      <c r="CA302" s="27" t="str">
        <f t="shared" si="262"/>
        <v>62019</v>
      </c>
      <c r="CB302" s="1">
        <f t="shared" si="263"/>
        <v>2.1864592842269999E-2</v>
      </c>
      <c r="CD302" s="30">
        <f t="shared" si="264"/>
        <v>43617</v>
      </c>
      <c r="CE302" s="29">
        <f t="shared" si="265"/>
        <v>2.1864592842269999</v>
      </c>
      <c r="CF302" s="29">
        <f t="shared" si="266"/>
        <v>1.7746022390404941</v>
      </c>
      <c r="CG302">
        <v>8.4939062219999997</v>
      </c>
      <c r="CQ302" s="15">
        <v>39382</v>
      </c>
      <c r="CR302" s="16">
        <v>5702.3</v>
      </c>
    </row>
    <row r="303" spans="1:96">
      <c r="A303" t="s">
        <v>62</v>
      </c>
      <c r="B303" t="s">
        <v>62</v>
      </c>
      <c r="C303" s="3">
        <v>200286</v>
      </c>
      <c r="D303">
        <v>0</v>
      </c>
      <c r="E303">
        <v>200285.78</v>
      </c>
      <c r="F303" t="s">
        <v>10</v>
      </c>
      <c r="G303" s="3">
        <v>36998391</v>
      </c>
      <c r="J303" s="3">
        <f t="shared" ref="J303:J366" si="267">+C303+D303-D302</f>
        <v>200286</v>
      </c>
      <c r="L303" s="3">
        <f t="shared" si="257"/>
        <v>41975643.329999998</v>
      </c>
      <c r="M303" s="4">
        <f t="shared" si="212"/>
        <v>4.7943575543318998E-3</v>
      </c>
      <c r="N303" s="4">
        <f t="shared" si="213"/>
        <v>6.6762000000000002E-3</v>
      </c>
      <c r="O303" s="4"/>
      <c r="P303" s="3">
        <f t="shared" si="214"/>
        <v>-2037292</v>
      </c>
      <c r="Q303" s="3">
        <f t="shared" si="215"/>
        <v>44012935.329999998</v>
      </c>
      <c r="R303" s="6">
        <f t="shared" si="216"/>
        <v>-4.6288482799995062E-2</v>
      </c>
      <c r="S303" s="6">
        <f t="shared" si="217"/>
        <v>-4.5743584356506127E-2</v>
      </c>
      <c r="T303" s="6"/>
      <c r="U303" s="6"/>
      <c r="V303" s="3">
        <f t="shared" si="258"/>
        <v>17599.801932862661</v>
      </c>
      <c r="W303" s="7">
        <f t="shared" si="219"/>
        <v>10.850000000000364</v>
      </c>
      <c r="X303" s="7">
        <f t="shared" si="222"/>
        <v>10618.2</v>
      </c>
      <c r="Y303" s="3">
        <f t="shared" si="223"/>
        <v>27195471.775432874</v>
      </c>
      <c r="Z303" s="3">
        <f t="shared" si="220"/>
        <v>69171115.105432868</v>
      </c>
      <c r="AA303" s="2">
        <v>44027</v>
      </c>
      <c r="AB303" s="7">
        <f t="shared" si="224"/>
        <v>139.9188111</v>
      </c>
      <c r="AC303" s="7">
        <f t="shared" si="225"/>
        <v>90.651572584776247</v>
      </c>
      <c r="AD303" s="7">
        <f t="shared" si="226"/>
        <v>115.28519184238813</v>
      </c>
      <c r="AE303" s="7"/>
      <c r="AF303" s="7">
        <f t="shared" si="259"/>
        <v>217885.80193286267</v>
      </c>
      <c r="AG303" s="3">
        <f t="shared" si="227"/>
        <v>40199442.121107452</v>
      </c>
      <c r="AH303" s="7"/>
      <c r="AI303" s="7"/>
      <c r="AJ303" s="7"/>
      <c r="AK303" s="7"/>
      <c r="AL303" s="3">
        <f t="shared" si="228"/>
        <v>51839729.890891641</v>
      </c>
      <c r="AM303" s="3">
        <f t="shared" si="229"/>
        <v>17223798.79110745</v>
      </c>
      <c r="AN303" s="3">
        <f t="shared" si="230"/>
        <v>20640287.769784406</v>
      </c>
      <c r="AO303" s="3">
        <f t="shared" si="231"/>
        <v>11975643.329999998</v>
      </c>
      <c r="AP303" s="3">
        <f t="shared" si="232"/>
        <v>41975643.329999998</v>
      </c>
      <c r="AQ303" s="7"/>
      <c r="AR303" s="40">
        <f t="shared" si="260"/>
        <v>17599.801932862661</v>
      </c>
      <c r="AS303" s="5">
        <f t="shared" si="221"/>
        <v>200286</v>
      </c>
      <c r="AT303" s="5">
        <f t="shared" si="233"/>
        <v>5467.625899280576</v>
      </c>
      <c r="AU303" s="5">
        <f t="shared" si="234"/>
        <v>223353.42783214324</v>
      </c>
      <c r="AV303" s="5">
        <f t="shared" si="235"/>
        <v>11839729.89089164</v>
      </c>
      <c r="AW303" s="3"/>
      <c r="AX303" s="4">
        <f t="shared" si="236"/>
        <v>4.3271814710199872E-3</v>
      </c>
      <c r="AY303" s="4">
        <f t="shared" si="237"/>
        <v>1.0228756475463125E-3</v>
      </c>
      <c r="AZ303" s="4">
        <f t="shared" si="238"/>
        <v>2.6497085320614436E-4</v>
      </c>
      <c r="BA303" s="4">
        <f t="shared" si="239"/>
        <v>4.7943575543318998E-3</v>
      </c>
      <c r="BB303" s="3"/>
      <c r="BC303" s="2">
        <f t="shared" si="240"/>
        <v>44027</v>
      </c>
      <c r="BD303" s="22">
        <f t="shared" si="241"/>
        <v>129.59932472722912</v>
      </c>
      <c r="BE303" s="22">
        <f t="shared" si="242"/>
        <v>90.651572584776048</v>
      </c>
      <c r="BF303" s="22">
        <f t="shared" si="243"/>
        <v>108.6330935251811</v>
      </c>
      <c r="BG303" s="22">
        <f t="shared" si="244"/>
        <v>139.9188111</v>
      </c>
      <c r="BH303" s="22"/>
      <c r="BI303" s="3">
        <f t="shared" si="245"/>
        <v>53991698.753028616</v>
      </c>
      <c r="BJ303" s="3">
        <f t="shared" si="246"/>
        <v>20041875.832394209</v>
      </c>
      <c r="BK303" s="3">
        <f t="shared" si="247"/>
        <v>20640287.769784406</v>
      </c>
      <c r="BL303" s="3">
        <f t="shared" si="248"/>
        <v>44012935.329999998</v>
      </c>
      <c r="BM303" s="22"/>
      <c r="BN303" s="3">
        <f t="shared" si="249"/>
        <v>-2151968.8621369665</v>
      </c>
      <c r="BO303" s="3">
        <f t="shared" si="250"/>
        <v>-2818077.0412867549</v>
      </c>
      <c r="BP303" s="3">
        <f t="shared" si="251"/>
        <v>0</v>
      </c>
      <c r="BQ303" s="3">
        <f t="shared" si="252"/>
        <v>-2037292</v>
      </c>
      <c r="BR303" s="3"/>
      <c r="BS303" s="22">
        <f t="shared" si="253"/>
        <v>-3.9857402375513398</v>
      </c>
      <c r="BT303" s="22">
        <f t="shared" si="254"/>
        <v>-14.060944518635443</v>
      </c>
      <c r="BU303" s="22">
        <f t="shared" si="255"/>
        <v>0</v>
      </c>
      <c r="BV303" s="22">
        <f t="shared" si="256"/>
        <v>-4.6288482799995059</v>
      </c>
      <c r="BW303" s="3"/>
      <c r="BX303" s="7"/>
      <c r="BY303" t="str">
        <f t="shared" si="261"/>
        <v>72020</v>
      </c>
      <c r="BZ303" s="27">
        <v>43647</v>
      </c>
      <c r="CA303" s="27" t="str">
        <f t="shared" si="262"/>
        <v>72019</v>
      </c>
      <c r="CB303" s="1">
        <f t="shared" si="263"/>
        <v>6.8761948200248384E-3</v>
      </c>
      <c r="CD303" s="30">
        <f t="shared" si="264"/>
        <v>43647</v>
      </c>
      <c r="CE303" s="29">
        <f t="shared" si="265"/>
        <v>0.6876194820024838</v>
      </c>
      <c r="CF303" s="29">
        <f t="shared" si="266"/>
        <v>1.7746022390404941</v>
      </c>
      <c r="CG303">
        <v>6.3781003890000001</v>
      </c>
      <c r="CQ303" s="15">
        <v>39383</v>
      </c>
      <c r="CR303" s="16">
        <v>5702.3</v>
      </c>
    </row>
    <row r="304" spans="1:96">
      <c r="A304" t="s">
        <v>63</v>
      </c>
      <c r="B304" t="s">
        <v>63</v>
      </c>
      <c r="C304" s="3">
        <v>-617865</v>
      </c>
      <c r="D304">
        <v>0</v>
      </c>
      <c r="E304">
        <v>-617864.57999999996</v>
      </c>
      <c r="F304" t="s">
        <v>10</v>
      </c>
      <c r="G304" s="3">
        <v>36380527</v>
      </c>
      <c r="J304" s="3">
        <f t="shared" si="267"/>
        <v>-617865</v>
      </c>
      <c r="L304" s="3">
        <f t="shared" si="257"/>
        <v>41357778.329999998</v>
      </c>
      <c r="M304" s="4">
        <f t="shared" ref="M304:M367" si="268">+J304/L303</f>
        <v>-1.4719607633944512E-2</v>
      </c>
      <c r="N304" s="4">
        <f t="shared" ref="N304:N367" si="269">+J304/$L$2</f>
        <v>-2.0595499999999999E-2</v>
      </c>
      <c r="O304" s="4"/>
      <c r="P304" s="3">
        <f t="shared" ref="P304:P367" si="270">+MIN(J304+P303,0)</f>
        <v>-2655157</v>
      </c>
      <c r="Q304" s="3">
        <f t="shared" ref="Q304:Q367" si="271">+MAX(L304,Q303)</f>
        <v>44012935.329999998</v>
      </c>
      <c r="R304" s="6">
        <f t="shared" ref="R304:R367" si="272">+P304/Q304</f>
        <v>-6.0326742129153059E-2</v>
      </c>
      <c r="S304" s="6">
        <f t="shared" ref="S304:S367" si="273">+MIN(M304+S303,0)</f>
        <v>-6.0463191990450638E-2</v>
      </c>
      <c r="T304" s="6"/>
      <c r="U304" s="6"/>
      <c r="V304" s="3">
        <f t="shared" si="258"/>
        <v>197490.86500700066</v>
      </c>
      <c r="W304" s="7">
        <f t="shared" si="219"/>
        <v>121.75</v>
      </c>
      <c r="X304" s="7">
        <f t="shared" si="222"/>
        <v>10739.95</v>
      </c>
      <c r="Y304" s="3">
        <f t="shared" si="223"/>
        <v>27507299.457022876</v>
      </c>
      <c r="Z304" s="3">
        <f t="shared" si="220"/>
        <v>68865077.787022874</v>
      </c>
      <c r="AA304" s="2">
        <v>44028</v>
      </c>
      <c r="AB304" s="7">
        <f t="shared" si="224"/>
        <v>137.8592611</v>
      </c>
      <c r="AC304" s="7">
        <f t="shared" si="225"/>
        <v>91.690998190076257</v>
      </c>
      <c r="AD304" s="7">
        <f t="shared" si="226"/>
        <v>114.77512964503813</v>
      </c>
      <c r="AE304" s="7"/>
      <c r="AF304" s="7">
        <f t="shared" si="259"/>
        <v>-420374.13499299937</v>
      </c>
      <c r="AG304" s="3">
        <f t="shared" si="227"/>
        <v>39779067.98611445</v>
      </c>
      <c r="AH304" s="7"/>
      <c r="AI304" s="7"/>
      <c r="AJ304" s="7"/>
      <c r="AK304" s="7"/>
      <c r="AL304" s="3">
        <f t="shared" si="228"/>
        <v>51424823.381797925</v>
      </c>
      <c r="AM304" s="3">
        <f t="shared" si="229"/>
        <v>17421289.656114452</v>
      </c>
      <c r="AN304" s="3">
        <f t="shared" si="230"/>
        <v>20645755.395683687</v>
      </c>
      <c r="AO304" s="3">
        <f t="shared" si="231"/>
        <v>11357778.329999998</v>
      </c>
      <c r="AP304" s="3">
        <f t="shared" si="232"/>
        <v>41357778.329999998</v>
      </c>
      <c r="AQ304" s="7"/>
      <c r="AR304" s="40">
        <f t="shared" si="260"/>
        <v>197490.86500700066</v>
      </c>
      <c r="AS304" s="5">
        <f t="shared" si="221"/>
        <v>-617865</v>
      </c>
      <c r="AT304" s="5">
        <f t="shared" si="233"/>
        <v>5467.625899280576</v>
      </c>
      <c r="AU304" s="5">
        <f t="shared" si="234"/>
        <v>-414906.50909371878</v>
      </c>
      <c r="AV304" s="5">
        <f t="shared" si="235"/>
        <v>11424823.381797921</v>
      </c>
      <c r="AW304" s="3"/>
      <c r="AX304" s="4">
        <f t="shared" si="236"/>
        <v>-8.0036394859113423E-3</v>
      </c>
      <c r="AY304" s="4">
        <f t="shared" si="237"/>
        <v>1.1466161873010505E-2</v>
      </c>
      <c r="AZ304" s="4">
        <f t="shared" si="238"/>
        <v>2.6490066225165265E-4</v>
      </c>
      <c r="BA304" s="4">
        <f t="shared" si="239"/>
        <v>-1.4719607633944512E-2</v>
      </c>
      <c r="BB304" s="3"/>
      <c r="BC304" s="2">
        <f t="shared" si="240"/>
        <v>44028</v>
      </c>
      <c r="BD304" s="22">
        <f t="shared" si="241"/>
        <v>128.56205845449483</v>
      </c>
      <c r="BE304" s="22">
        <f t="shared" si="242"/>
        <v>91.690998190076058</v>
      </c>
      <c r="BF304" s="22">
        <f t="shared" si="243"/>
        <v>108.66187050359835</v>
      </c>
      <c r="BG304" s="22">
        <f t="shared" si="244"/>
        <v>137.8592611</v>
      </c>
      <c r="BH304" s="22"/>
      <c r="BI304" s="3">
        <f t="shared" si="245"/>
        <v>53991698.753028616</v>
      </c>
      <c r="BJ304" s="3">
        <f t="shared" si="246"/>
        <v>20041875.832394209</v>
      </c>
      <c r="BK304" s="3">
        <f t="shared" si="247"/>
        <v>20645755.395683687</v>
      </c>
      <c r="BL304" s="3">
        <f t="shared" si="248"/>
        <v>44012935.329999998</v>
      </c>
      <c r="BM304" s="22"/>
      <c r="BN304" s="3">
        <f t="shared" si="249"/>
        <v>-2566875.3712306852</v>
      </c>
      <c r="BO304" s="3">
        <f t="shared" si="250"/>
        <v>-2620586.1762797544</v>
      </c>
      <c r="BP304" s="3">
        <f t="shared" si="251"/>
        <v>0</v>
      </c>
      <c r="BQ304" s="3">
        <f t="shared" si="252"/>
        <v>-2655157</v>
      </c>
      <c r="BR304" s="3"/>
      <c r="BS304" s="22">
        <f t="shared" si="253"/>
        <v>-4.7542037581966223</v>
      </c>
      <c r="BT304" s="22">
        <f t="shared" si="254"/>
        <v>-13.075553397272484</v>
      </c>
      <c r="BU304" s="22">
        <f t="shared" si="255"/>
        <v>0</v>
      </c>
      <c r="BV304" s="22">
        <f t="shared" si="256"/>
        <v>-6.0326742129153059</v>
      </c>
      <c r="BW304" s="3"/>
      <c r="BX304" s="7"/>
      <c r="BY304" t="str">
        <f t="shared" si="261"/>
        <v>72020</v>
      </c>
      <c r="BZ304" s="27">
        <v>43678</v>
      </c>
      <c r="CA304" s="27" t="str">
        <f t="shared" si="262"/>
        <v>82019</v>
      </c>
      <c r="CB304" s="1">
        <f t="shared" si="263"/>
        <v>-4.5474285479354302E-2</v>
      </c>
      <c r="CD304" s="30">
        <f t="shared" si="264"/>
        <v>43678</v>
      </c>
      <c r="CE304" s="29">
        <f t="shared" si="265"/>
        <v>-4.5474285479354304</v>
      </c>
      <c r="CF304" s="29">
        <f t="shared" si="266"/>
        <v>1.7746022390404941</v>
      </c>
      <c r="CG304">
        <v>2.2546311999999999</v>
      </c>
      <c r="CQ304" s="15">
        <v>39384</v>
      </c>
      <c r="CR304" s="16">
        <v>5905.9</v>
      </c>
    </row>
    <row r="305" spans="1:96">
      <c r="A305" t="s">
        <v>64</v>
      </c>
      <c r="B305" t="s">
        <v>64</v>
      </c>
      <c r="C305" s="3">
        <v>60646</v>
      </c>
      <c r="D305">
        <v>0</v>
      </c>
      <c r="E305">
        <v>60646</v>
      </c>
      <c r="F305" t="s">
        <v>10</v>
      </c>
      <c r="G305" s="3">
        <v>36441173</v>
      </c>
      <c r="J305" s="3">
        <f t="shared" si="267"/>
        <v>60646</v>
      </c>
      <c r="L305" s="3">
        <f t="shared" si="257"/>
        <v>41418424.329999998</v>
      </c>
      <c r="M305" s="4">
        <f t="shared" si="268"/>
        <v>1.4663747050457196E-3</v>
      </c>
      <c r="N305" s="4">
        <f t="shared" si="269"/>
        <v>2.0215333333333334E-3</v>
      </c>
      <c r="O305" s="4"/>
      <c r="P305" s="3">
        <f t="shared" si="270"/>
        <v>-2594511</v>
      </c>
      <c r="Q305" s="3">
        <f t="shared" si="271"/>
        <v>44012935.329999998</v>
      </c>
      <c r="R305" s="6">
        <f t="shared" si="272"/>
        <v>-5.8948829032803345E-2</v>
      </c>
      <c r="S305" s="6">
        <f t="shared" si="273"/>
        <v>-5.8996817285404915E-2</v>
      </c>
      <c r="T305" s="6"/>
      <c r="U305" s="6"/>
      <c r="V305" s="3">
        <f t="shared" si="258"/>
        <v>262374.9274322986</v>
      </c>
      <c r="W305" s="7">
        <f t="shared" si="219"/>
        <v>161.75</v>
      </c>
      <c r="X305" s="7">
        <f t="shared" si="222"/>
        <v>10901.7</v>
      </c>
      <c r="Y305" s="3">
        <f t="shared" si="223"/>
        <v>27921575.658231769</v>
      </c>
      <c r="Z305" s="3">
        <f t="shared" si="220"/>
        <v>69339999.988231763</v>
      </c>
      <c r="AA305" s="2">
        <v>44029</v>
      </c>
      <c r="AB305" s="7">
        <f t="shared" si="224"/>
        <v>138.06141443333334</v>
      </c>
      <c r="AC305" s="7">
        <f t="shared" si="225"/>
        <v>93.071918860772556</v>
      </c>
      <c r="AD305" s="7">
        <f t="shared" si="226"/>
        <v>115.56666664705293</v>
      </c>
      <c r="AE305" s="7"/>
      <c r="AF305" s="7">
        <f t="shared" si="259"/>
        <v>323020.9274322986</v>
      </c>
      <c r="AG305" s="3">
        <f t="shared" si="227"/>
        <v>40102088.913546748</v>
      </c>
      <c r="AH305" s="7"/>
      <c r="AI305" s="7"/>
      <c r="AJ305" s="7"/>
      <c r="AK305" s="7"/>
      <c r="AL305" s="3">
        <f t="shared" si="228"/>
        <v>51753311.935129501</v>
      </c>
      <c r="AM305" s="3">
        <f t="shared" si="229"/>
        <v>17683664.58354675</v>
      </c>
      <c r="AN305" s="3">
        <f t="shared" si="230"/>
        <v>20651223.021582969</v>
      </c>
      <c r="AO305" s="3">
        <f t="shared" si="231"/>
        <v>11418424.329999998</v>
      </c>
      <c r="AP305" s="3">
        <f t="shared" si="232"/>
        <v>41418424.329999998</v>
      </c>
      <c r="AQ305" s="7"/>
      <c r="AR305" s="40">
        <f t="shared" si="260"/>
        <v>262374.9274322986</v>
      </c>
      <c r="AS305" s="5">
        <f t="shared" si="221"/>
        <v>60646</v>
      </c>
      <c r="AT305" s="5">
        <f t="shared" si="233"/>
        <v>5467.625899280576</v>
      </c>
      <c r="AU305" s="5">
        <f t="shared" si="234"/>
        <v>328488.5533315792</v>
      </c>
      <c r="AV305" s="5">
        <f t="shared" si="235"/>
        <v>11753311.935129501</v>
      </c>
      <c r="AW305" s="3"/>
      <c r="AX305" s="4">
        <f t="shared" si="236"/>
        <v>6.3877429562130376E-3</v>
      </c>
      <c r="AY305" s="4">
        <f t="shared" si="237"/>
        <v>1.5060591529755741E-2</v>
      </c>
      <c r="AZ305" s="4">
        <f t="shared" si="238"/>
        <v>2.6483050847457329E-4</v>
      </c>
      <c r="BA305" s="4">
        <f t="shared" si="239"/>
        <v>1.4663747050457196E-3</v>
      </c>
      <c r="BB305" s="3"/>
      <c r="BC305" s="2">
        <f t="shared" si="240"/>
        <v>44029</v>
      </c>
      <c r="BD305" s="22">
        <f t="shared" si="241"/>
        <v>129.38327983782375</v>
      </c>
      <c r="BE305" s="22">
        <f t="shared" si="242"/>
        <v>93.071918860772371</v>
      </c>
      <c r="BF305" s="22">
        <f t="shared" si="243"/>
        <v>108.69064748201562</v>
      </c>
      <c r="BG305" s="22">
        <f t="shared" si="244"/>
        <v>138.06141443333334</v>
      </c>
      <c r="BH305" s="22"/>
      <c r="BI305" s="3">
        <f t="shared" si="245"/>
        <v>53991698.753028616</v>
      </c>
      <c r="BJ305" s="3">
        <f t="shared" si="246"/>
        <v>20041875.832394209</v>
      </c>
      <c r="BK305" s="3">
        <f t="shared" si="247"/>
        <v>20651223.021582969</v>
      </c>
      <c r="BL305" s="3">
        <f t="shared" si="248"/>
        <v>44012935.329999998</v>
      </c>
      <c r="BM305" s="22"/>
      <c r="BN305" s="3">
        <f t="shared" si="249"/>
        <v>-2238386.8178991061</v>
      </c>
      <c r="BO305" s="3">
        <f t="shared" si="250"/>
        <v>-2358211.2488474557</v>
      </c>
      <c r="BP305" s="3">
        <f t="shared" si="251"/>
        <v>0</v>
      </c>
      <c r="BQ305" s="3">
        <f t="shared" si="252"/>
        <v>-2594511</v>
      </c>
      <c r="BR305" s="3"/>
      <c r="BS305" s="22">
        <f t="shared" si="253"/>
        <v>-4.1457980941441406</v>
      </c>
      <c r="BT305" s="22">
        <f t="shared" si="254"/>
        <v>-11.766419813038743</v>
      </c>
      <c r="BU305" s="22">
        <f t="shared" si="255"/>
        <v>0</v>
      </c>
      <c r="BV305" s="22">
        <f t="shared" si="256"/>
        <v>-5.894882903280334</v>
      </c>
      <c r="BW305" s="3"/>
      <c r="BX305" s="7"/>
      <c r="BY305" t="str">
        <f t="shared" si="261"/>
        <v>72020</v>
      </c>
      <c r="BZ305" s="27">
        <v>43709</v>
      </c>
      <c r="CA305" s="27" t="str">
        <f t="shared" si="262"/>
        <v>92019</v>
      </c>
      <c r="CB305" s="1">
        <f t="shared" si="263"/>
        <v>2.6521125880907773E-3</v>
      </c>
      <c r="CD305" s="30">
        <f t="shared" si="264"/>
        <v>43709</v>
      </c>
      <c r="CE305" s="29">
        <f t="shared" si="265"/>
        <v>0.26521125880907775</v>
      </c>
      <c r="CF305" s="29">
        <f t="shared" si="266"/>
        <v>1.7746022390404941</v>
      </c>
      <c r="CG305">
        <v>-1.099615733</v>
      </c>
      <c r="CQ305" s="15">
        <v>39385</v>
      </c>
      <c r="CR305" s="16">
        <v>5868.75</v>
      </c>
    </row>
    <row r="306" spans="1:96">
      <c r="A306" t="s">
        <v>65</v>
      </c>
      <c r="B306" t="s">
        <v>65</v>
      </c>
      <c r="C306" s="3">
        <v>-406697</v>
      </c>
      <c r="D306">
        <v>0</v>
      </c>
      <c r="E306">
        <v>-406697.1</v>
      </c>
      <c r="F306" t="s">
        <v>10</v>
      </c>
      <c r="G306" s="3">
        <v>36034476</v>
      </c>
      <c r="J306" s="3">
        <f t="shared" si="267"/>
        <v>-406697</v>
      </c>
      <c r="L306" s="3">
        <f t="shared" si="257"/>
        <v>41011727.329999998</v>
      </c>
      <c r="M306" s="4">
        <f t="shared" si="268"/>
        <v>-9.819229161390941E-3</v>
      </c>
      <c r="N306" s="4">
        <f t="shared" si="269"/>
        <v>-1.3556566666666667E-2</v>
      </c>
      <c r="O306" s="4"/>
      <c r="P306" s="3">
        <f t="shared" si="270"/>
        <v>-3001208</v>
      </c>
      <c r="Q306" s="3">
        <f t="shared" si="271"/>
        <v>44012935.329999998</v>
      </c>
      <c r="R306" s="6">
        <f t="shared" si="272"/>
        <v>-6.818922613312553E-2</v>
      </c>
      <c r="S306" s="6">
        <f t="shared" si="273"/>
        <v>-6.8816046446795856E-2</v>
      </c>
      <c r="T306" s="6"/>
      <c r="U306" s="6"/>
      <c r="V306" s="3">
        <f t="shared" si="258"/>
        <v>195463.23805621007</v>
      </c>
      <c r="W306" s="7">
        <f t="shared" si="219"/>
        <v>120.5</v>
      </c>
      <c r="X306" s="7">
        <f t="shared" si="222"/>
        <v>11022.2</v>
      </c>
      <c r="Y306" s="3">
        <f t="shared" si="223"/>
        <v>28230201.823583681</v>
      </c>
      <c r="Z306" s="3">
        <f t="shared" si="220"/>
        <v>69241929.153583676</v>
      </c>
      <c r="AA306" s="2">
        <v>44032</v>
      </c>
      <c r="AB306" s="7">
        <f t="shared" si="224"/>
        <v>136.70575776666666</v>
      </c>
      <c r="AC306" s="7">
        <f t="shared" si="225"/>
        <v>94.100672745278928</v>
      </c>
      <c r="AD306" s="7">
        <f t="shared" si="226"/>
        <v>115.4032152559728</v>
      </c>
      <c r="AE306" s="7"/>
      <c r="AF306" s="7">
        <f t="shared" si="259"/>
        <v>-211233.76194378993</v>
      </c>
      <c r="AG306" s="3">
        <f t="shared" si="227"/>
        <v>39890855.151602961</v>
      </c>
      <c r="AH306" s="7"/>
      <c r="AI306" s="7"/>
      <c r="AJ306" s="7"/>
      <c r="AK306" s="7"/>
      <c r="AL306" s="3">
        <f t="shared" si="228"/>
        <v>51547545.799084991</v>
      </c>
      <c r="AM306" s="3">
        <f t="shared" si="229"/>
        <v>17879127.821602959</v>
      </c>
      <c r="AN306" s="3">
        <f t="shared" si="230"/>
        <v>20656690.64748225</v>
      </c>
      <c r="AO306" s="3">
        <f t="shared" si="231"/>
        <v>11011727.329999998</v>
      </c>
      <c r="AP306" s="3">
        <f t="shared" si="232"/>
        <v>41011727.329999998</v>
      </c>
      <c r="AQ306" s="7"/>
      <c r="AR306" s="40">
        <f t="shared" si="260"/>
        <v>195463.23805621007</v>
      </c>
      <c r="AS306" s="5">
        <f t="shared" si="221"/>
        <v>-406697</v>
      </c>
      <c r="AT306" s="5">
        <f t="shared" si="233"/>
        <v>5467.625899280576</v>
      </c>
      <c r="AU306" s="5">
        <f t="shared" si="234"/>
        <v>-205766.13604450936</v>
      </c>
      <c r="AV306" s="5">
        <f t="shared" si="235"/>
        <v>11547545.799084991</v>
      </c>
      <c r="AW306" s="3"/>
      <c r="AX306" s="4">
        <f t="shared" si="236"/>
        <v>-3.9759027654583372E-3</v>
      </c>
      <c r="AY306" s="4">
        <f t="shared" si="237"/>
        <v>1.1053321958960539E-2</v>
      </c>
      <c r="AZ306" s="4">
        <f t="shared" si="238"/>
        <v>2.6476039184537695E-4</v>
      </c>
      <c r="BA306" s="4">
        <f t="shared" si="239"/>
        <v>-9.819229161390941E-3</v>
      </c>
      <c r="BB306" s="3"/>
      <c r="BC306" s="2">
        <f t="shared" si="240"/>
        <v>44032</v>
      </c>
      <c r="BD306" s="22">
        <f t="shared" si="241"/>
        <v>128.86886449771248</v>
      </c>
      <c r="BE306" s="22">
        <f t="shared" si="242"/>
        <v>94.100672745278729</v>
      </c>
      <c r="BF306" s="22">
        <f t="shared" si="243"/>
        <v>108.7194244604329</v>
      </c>
      <c r="BG306" s="22">
        <f t="shared" si="244"/>
        <v>136.70575776666666</v>
      </c>
      <c r="BH306" s="22"/>
      <c r="BI306" s="3">
        <f t="shared" si="245"/>
        <v>53991698.753028616</v>
      </c>
      <c r="BJ306" s="3">
        <f t="shared" si="246"/>
        <v>20041875.832394209</v>
      </c>
      <c r="BK306" s="3">
        <f t="shared" si="247"/>
        <v>20656690.64748225</v>
      </c>
      <c r="BL306" s="3">
        <f t="shared" si="248"/>
        <v>44012935.329999998</v>
      </c>
      <c r="BM306" s="22"/>
      <c r="BN306" s="3">
        <f t="shared" si="249"/>
        <v>-2444152.9539436153</v>
      </c>
      <c r="BO306" s="3">
        <f t="shared" si="250"/>
        <v>-2162748.0107912458</v>
      </c>
      <c r="BP306" s="3">
        <f t="shared" si="251"/>
        <v>0</v>
      </c>
      <c r="BQ306" s="3">
        <f t="shared" si="252"/>
        <v>-3001208</v>
      </c>
      <c r="BR306" s="3"/>
      <c r="BS306" s="22">
        <f t="shared" si="253"/>
        <v>-4.5269050805824342</v>
      </c>
      <c r="BT306" s="22">
        <f t="shared" si="254"/>
        <v>-10.791145643640499</v>
      </c>
      <c r="BU306" s="22">
        <f t="shared" si="255"/>
        <v>0</v>
      </c>
      <c r="BV306" s="22">
        <f t="shared" si="256"/>
        <v>-6.8189226133125533</v>
      </c>
      <c r="BW306" s="3"/>
      <c r="BX306" s="7"/>
      <c r="BY306" t="str">
        <f t="shared" si="261"/>
        <v>72020</v>
      </c>
      <c r="BZ306" s="27">
        <v>43739</v>
      </c>
      <c r="CA306" s="27" t="str">
        <f t="shared" si="262"/>
        <v>102019</v>
      </c>
      <c r="CB306" s="1">
        <f t="shared" si="263"/>
        <v>0.10061522042112192</v>
      </c>
      <c r="CD306" s="30">
        <f t="shared" si="264"/>
        <v>43739</v>
      </c>
      <c r="CE306" s="29">
        <f t="shared" si="265"/>
        <v>10.061522042112191</v>
      </c>
      <c r="CF306" s="29">
        <f t="shared" si="266"/>
        <v>1.7746022390404941</v>
      </c>
      <c r="CG306">
        <v>1.4656313999999999</v>
      </c>
      <c r="CQ306" s="15">
        <v>39386</v>
      </c>
      <c r="CR306" s="16">
        <v>5900.65</v>
      </c>
    </row>
    <row r="307" spans="1:96">
      <c r="A307" t="s">
        <v>66</v>
      </c>
      <c r="B307" t="s">
        <v>66</v>
      </c>
      <c r="C307" s="3">
        <v>-978837</v>
      </c>
      <c r="D307">
        <v>0</v>
      </c>
      <c r="E307">
        <v>-978837</v>
      </c>
      <c r="F307" t="s">
        <v>10</v>
      </c>
      <c r="G307" s="3">
        <v>35055639</v>
      </c>
      <c r="J307" s="3">
        <f t="shared" si="267"/>
        <v>-978837</v>
      </c>
      <c r="L307" s="3">
        <f t="shared" si="257"/>
        <v>40032890.329999998</v>
      </c>
      <c r="M307" s="4">
        <f t="shared" si="268"/>
        <v>-2.3867246364041406E-2</v>
      </c>
      <c r="N307" s="4">
        <f t="shared" si="269"/>
        <v>-3.2627900000000001E-2</v>
      </c>
      <c r="O307" s="4"/>
      <c r="P307" s="3">
        <f t="shared" si="270"/>
        <v>-3980045</v>
      </c>
      <c r="Q307" s="3">
        <f t="shared" si="271"/>
        <v>44012935.329999998</v>
      </c>
      <c r="R307" s="6">
        <f t="shared" si="272"/>
        <v>-9.0428983437674304E-2</v>
      </c>
      <c r="S307" s="6">
        <f t="shared" si="273"/>
        <v>-9.2683292810837259E-2</v>
      </c>
      <c r="T307" s="6"/>
      <c r="U307" s="6"/>
      <c r="V307" s="3">
        <f t="shared" si="258"/>
        <v>227175.32356657326</v>
      </c>
      <c r="W307" s="7">
        <f t="shared" si="219"/>
        <v>140.04999999999927</v>
      </c>
      <c r="X307" s="7">
        <f t="shared" si="222"/>
        <v>11162.25</v>
      </c>
      <c r="Y307" s="3">
        <f t="shared" si="223"/>
        <v>28588899.702899322</v>
      </c>
      <c r="Z307" s="3">
        <f t="shared" si="220"/>
        <v>68621790.03289932</v>
      </c>
      <c r="AA307" s="2">
        <v>44033</v>
      </c>
      <c r="AB307" s="7">
        <f t="shared" si="224"/>
        <v>133.44296776666667</v>
      </c>
      <c r="AC307" s="7">
        <f t="shared" si="225"/>
        <v>95.296332342997729</v>
      </c>
      <c r="AD307" s="7">
        <f t="shared" si="226"/>
        <v>114.36965005483219</v>
      </c>
      <c r="AE307" s="7"/>
      <c r="AF307" s="7">
        <f t="shared" si="259"/>
        <v>-751661.67643342679</v>
      </c>
      <c r="AG307" s="3">
        <f t="shared" si="227"/>
        <v>39139193.475169532</v>
      </c>
      <c r="AH307" s="7"/>
      <c r="AI307" s="7"/>
      <c r="AJ307" s="7"/>
      <c r="AK307" s="7"/>
      <c r="AL307" s="3">
        <f t="shared" si="228"/>
        <v>50801351.748550847</v>
      </c>
      <c r="AM307" s="3">
        <f t="shared" si="229"/>
        <v>18106303.145169534</v>
      </c>
      <c r="AN307" s="3">
        <f t="shared" si="230"/>
        <v>20662158.273381531</v>
      </c>
      <c r="AO307" s="3">
        <f t="shared" si="231"/>
        <v>10032890.329999998</v>
      </c>
      <c r="AP307" s="3">
        <f t="shared" si="232"/>
        <v>40032890.329999998</v>
      </c>
      <c r="AQ307" s="7"/>
      <c r="AR307" s="40">
        <f t="shared" si="260"/>
        <v>227175.32356657326</v>
      </c>
      <c r="AS307" s="5">
        <f t="shared" si="221"/>
        <v>-978837</v>
      </c>
      <c r="AT307" s="5">
        <f t="shared" si="233"/>
        <v>5467.625899280576</v>
      </c>
      <c r="AU307" s="5">
        <f t="shared" si="234"/>
        <v>-746194.05053414626</v>
      </c>
      <c r="AV307" s="5">
        <f t="shared" si="235"/>
        <v>10801351.748550845</v>
      </c>
      <c r="AW307" s="3"/>
      <c r="AX307" s="4">
        <f t="shared" si="236"/>
        <v>-1.4475840487975119E-2</v>
      </c>
      <c r="AY307" s="4">
        <f t="shared" si="237"/>
        <v>1.2706174810836258E-2</v>
      </c>
      <c r="AZ307" s="4">
        <f t="shared" si="238"/>
        <v>2.6469031233456559E-4</v>
      </c>
      <c r="BA307" s="4">
        <f t="shared" si="239"/>
        <v>-2.3867246364041406E-2</v>
      </c>
      <c r="BB307" s="3"/>
      <c r="BC307" s="2">
        <f t="shared" si="240"/>
        <v>44033</v>
      </c>
      <c r="BD307" s="22">
        <f t="shared" si="241"/>
        <v>127.00337937137711</v>
      </c>
      <c r="BE307" s="22">
        <f t="shared" si="242"/>
        <v>95.296332342997545</v>
      </c>
      <c r="BF307" s="22">
        <f t="shared" si="243"/>
        <v>108.74820143885016</v>
      </c>
      <c r="BG307" s="22">
        <f t="shared" si="244"/>
        <v>133.44296776666667</v>
      </c>
      <c r="BH307" s="22"/>
      <c r="BI307" s="3">
        <f t="shared" si="245"/>
        <v>53991698.753028616</v>
      </c>
      <c r="BJ307" s="3">
        <f t="shared" si="246"/>
        <v>20041875.832394209</v>
      </c>
      <c r="BK307" s="3">
        <f t="shared" si="247"/>
        <v>20662158.273381531</v>
      </c>
      <c r="BL307" s="3">
        <f t="shared" si="248"/>
        <v>44012935.329999998</v>
      </c>
      <c r="BM307" s="22"/>
      <c r="BN307" s="3">
        <f t="shared" si="249"/>
        <v>-3190347.0044777617</v>
      </c>
      <c r="BO307" s="3">
        <f t="shared" si="250"/>
        <v>-1935572.6872246726</v>
      </c>
      <c r="BP307" s="3">
        <f t="shared" si="251"/>
        <v>0</v>
      </c>
      <c r="BQ307" s="3">
        <f t="shared" si="252"/>
        <v>-3980045</v>
      </c>
      <c r="BR307" s="3"/>
      <c r="BS307" s="22">
        <f t="shared" si="253"/>
        <v>-5.9089583735292308</v>
      </c>
      <c r="BT307" s="22">
        <f t="shared" si="254"/>
        <v>-9.6576423455141658</v>
      </c>
      <c r="BU307" s="22">
        <f t="shared" si="255"/>
        <v>0</v>
      </c>
      <c r="BV307" s="22">
        <f t="shared" si="256"/>
        <v>-9.0428983437674297</v>
      </c>
      <c r="BW307" s="3"/>
      <c r="BX307" s="7"/>
      <c r="BY307" t="str">
        <f t="shared" si="261"/>
        <v>72020</v>
      </c>
      <c r="BZ307" s="27">
        <v>43770</v>
      </c>
      <c r="CA307" s="27" t="str">
        <f t="shared" si="262"/>
        <v>112019</v>
      </c>
      <c r="CB307" s="1">
        <f t="shared" si="263"/>
        <v>4.4224279006868587E-2</v>
      </c>
      <c r="CD307" s="30">
        <f t="shared" si="264"/>
        <v>43770</v>
      </c>
      <c r="CE307" s="29">
        <f t="shared" si="265"/>
        <v>4.4224279006868583</v>
      </c>
      <c r="CF307" s="29">
        <f t="shared" si="266"/>
        <v>1.7746022390404941</v>
      </c>
      <c r="CG307">
        <v>-0.75254707799999998</v>
      </c>
      <c r="CQ307" s="15">
        <v>39387</v>
      </c>
      <c r="CR307" s="16">
        <v>5866.45</v>
      </c>
    </row>
    <row r="308" spans="1:96">
      <c r="A308" t="s">
        <v>67</v>
      </c>
      <c r="B308" t="s">
        <v>67</v>
      </c>
      <c r="C308" s="3">
        <v>1093823</v>
      </c>
      <c r="D308">
        <v>0</v>
      </c>
      <c r="E308">
        <v>1093822.5</v>
      </c>
      <c r="F308" t="s">
        <v>10</v>
      </c>
      <c r="G308" s="3">
        <v>36149461</v>
      </c>
      <c r="J308" s="3">
        <f t="shared" si="267"/>
        <v>1093823</v>
      </c>
      <c r="L308" s="3">
        <f t="shared" si="257"/>
        <v>41126713.329999998</v>
      </c>
      <c r="M308" s="4">
        <f t="shared" si="268"/>
        <v>2.7323108348744601E-2</v>
      </c>
      <c r="N308" s="4">
        <f t="shared" si="269"/>
        <v>3.6460766666666665E-2</v>
      </c>
      <c r="O308" s="4"/>
      <c r="P308" s="3">
        <f t="shared" si="270"/>
        <v>-2886222</v>
      </c>
      <c r="Q308" s="3">
        <f t="shared" si="271"/>
        <v>44012935.329999998</v>
      </c>
      <c r="R308" s="6">
        <f t="shared" si="272"/>
        <v>-6.55766760012641E-2</v>
      </c>
      <c r="S308" s="6">
        <f t="shared" si="273"/>
        <v>-6.5360184462092658E-2</v>
      </c>
      <c r="T308" s="6"/>
      <c r="U308" s="6"/>
      <c r="V308" s="3">
        <f t="shared" si="258"/>
        <v>-48095.311272751518</v>
      </c>
      <c r="W308" s="7">
        <f t="shared" si="219"/>
        <v>-29.649999999999636</v>
      </c>
      <c r="X308" s="7">
        <f t="shared" si="222"/>
        <v>11132.6</v>
      </c>
      <c r="Y308" s="3">
        <f t="shared" si="223"/>
        <v>28512959.737731822</v>
      </c>
      <c r="Z308" s="3">
        <f t="shared" si="220"/>
        <v>69639673.067731827</v>
      </c>
      <c r="AA308" s="2">
        <v>44034</v>
      </c>
      <c r="AB308" s="7">
        <f t="shared" si="224"/>
        <v>137.08904443333333</v>
      </c>
      <c r="AC308" s="7">
        <f t="shared" si="225"/>
        <v>95.04319912577273</v>
      </c>
      <c r="AD308" s="7">
        <f t="shared" si="226"/>
        <v>116.06612177955304</v>
      </c>
      <c r="AE308" s="7"/>
      <c r="AF308" s="7">
        <f t="shared" si="259"/>
        <v>1045727.6887272485</v>
      </c>
      <c r="AG308" s="3">
        <f t="shared" si="227"/>
        <v>40184921.163896784</v>
      </c>
      <c r="AH308" s="7"/>
      <c r="AI308" s="7"/>
      <c r="AJ308" s="7"/>
      <c r="AK308" s="7"/>
      <c r="AL308" s="3">
        <f t="shared" si="228"/>
        <v>51852547.063177377</v>
      </c>
      <c r="AM308" s="3">
        <f t="shared" si="229"/>
        <v>18058207.833896782</v>
      </c>
      <c r="AN308" s="3">
        <f t="shared" si="230"/>
        <v>20667625.899280813</v>
      </c>
      <c r="AO308" s="3">
        <f t="shared" si="231"/>
        <v>11126713.329999998</v>
      </c>
      <c r="AP308" s="3">
        <f t="shared" si="232"/>
        <v>41126713.329999998</v>
      </c>
      <c r="AQ308" s="7"/>
      <c r="AR308" s="40">
        <f t="shared" si="260"/>
        <v>-48095.311272751518</v>
      </c>
      <c r="AS308" s="5">
        <f t="shared" si="221"/>
        <v>1093823</v>
      </c>
      <c r="AT308" s="5">
        <f t="shared" si="233"/>
        <v>5467.625899280576</v>
      </c>
      <c r="AU308" s="5">
        <f t="shared" si="234"/>
        <v>1051195.3146265291</v>
      </c>
      <c r="AV308" s="5">
        <f t="shared" si="235"/>
        <v>11852547.063177375</v>
      </c>
      <c r="AW308" s="3"/>
      <c r="AX308" s="4">
        <f t="shared" si="236"/>
        <v>2.0692270548814982E-2</v>
      </c>
      <c r="AY308" s="4">
        <f t="shared" si="237"/>
        <v>-2.656274496629234E-3</v>
      </c>
      <c r="AZ308" s="4">
        <f t="shared" si="238"/>
        <v>2.6462026991267232E-4</v>
      </c>
      <c r="BA308" s="4">
        <f t="shared" si="239"/>
        <v>2.7323108348744601E-2</v>
      </c>
      <c r="BB308" s="3"/>
      <c r="BC308" s="2">
        <f t="shared" si="240"/>
        <v>44034</v>
      </c>
      <c r="BD308" s="22">
        <f t="shared" si="241"/>
        <v>129.63136765794346</v>
      </c>
      <c r="BE308" s="22">
        <f t="shared" si="242"/>
        <v>95.043199125772531</v>
      </c>
      <c r="BF308" s="22">
        <f t="shared" si="243"/>
        <v>108.77697841726743</v>
      </c>
      <c r="BG308" s="22">
        <f t="shared" si="244"/>
        <v>137.08904443333333</v>
      </c>
      <c r="BH308" s="22"/>
      <c r="BI308" s="3">
        <f t="shared" si="245"/>
        <v>53991698.753028616</v>
      </c>
      <c r="BJ308" s="3">
        <f t="shared" si="246"/>
        <v>20041875.832394209</v>
      </c>
      <c r="BK308" s="3">
        <f t="shared" si="247"/>
        <v>20667625.899280813</v>
      </c>
      <c r="BL308" s="3">
        <f t="shared" si="248"/>
        <v>44012935.329999998</v>
      </c>
      <c r="BM308" s="22"/>
      <c r="BN308" s="3">
        <f t="shared" si="249"/>
        <v>-2139151.6898512328</v>
      </c>
      <c r="BO308" s="3">
        <f t="shared" si="250"/>
        <v>-1983667.9984974242</v>
      </c>
      <c r="BP308" s="3">
        <f t="shared" si="251"/>
        <v>0</v>
      </c>
      <c r="BQ308" s="3">
        <f t="shared" si="252"/>
        <v>-2886222</v>
      </c>
      <c r="BR308" s="3"/>
      <c r="BS308" s="22">
        <f t="shared" si="253"/>
        <v>-3.9620010839744859</v>
      </c>
      <c r="BT308" s="22">
        <f t="shared" si="254"/>
        <v>-9.8976164461171336</v>
      </c>
      <c r="BU308" s="22">
        <f t="shared" si="255"/>
        <v>0</v>
      </c>
      <c r="BV308" s="22">
        <f t="shared" si="256"/>
        <v>-6.5576676001264103</v>
      </c>
      <c r="BW308" s="3"/>
      <c r="BX308" s="7"/>
      <c r="BY308" t="str">
        <f t="shared" si="261"/>
        <v>72020</v>
      </c>
      <c r="BZ308" s="27">
        <v>43800</v>
      </c>
      <c r="CA308" s="27" t="str">
        <f t="shared" si="262"/>
        <v>122019</v>
      </c>
      <c r="CB308" s="1">
        <f t="shared" si="263"/>
        <v>5.9483195006358708E-2</v>
      </c>
      <c r="CD308" s="30">
        <f t="shared" si="264"/>
        <v>43800</v>
      </c>
      <c r="CE308" s="29">
        <f t="shared" si="265"/>
        <v>5.9483195006358711</v>
      </c>
      <c r="CF308" s="29">
        <f t="shared" si="266"/>
        <v>1.7746022390404941</v>
      </c>
      <c r="CG308">
        <v>0.63551992199999996</v>
      </c>
      <c r="CQ308" s="15">
        <v>39388</v>
      </c>
      <c r="CR308" s="16">
        <v>5932.4</v>
      </c>
    </row>
    <row r="309" spans="1:96">
      <c r="A309" t="s">
        <v>68</v>
      </c>
      <c r="B309" t="s">
        <v>68</v>
      </c>
      <c r="C309" s="3">
        <v>348906</v>
      </c>
      <c r="D309">
        <v>0</v>
      </c>
      <c r="E309">
        <v>348906.25</v>
      </c>
      <c r="F309" t="s">
        <v>10</v>
      </c>
      <c r="G309" s="3">
        <v>36498368</v>
      </c>
      <c r="J309" s="3">
        <f t="shared" si="267"/>
        <v>348906</v>
      </c>
      <c r="L309" s="3">
        <f t="shared" si="257"/>
        <v>41475619.329999998</v>
      </c>
      <c r="M309" s="4">
        <f t="shared" si="268"/>
        <v>8.4836830310359261E-3</v>
      </c>
      <c r="N309" s="4">
        <f t="shared" si="269"/>
        <v>1.16302E-2</v>
      </c>
      <c r="O309" s="4"/>
      <c r="P309" s="3">
        <f t="shared" si="270"/>
        <v>-2537316</v>
      </c>
      <c r="Q309" s="3">
        <f t="shared" si="271"/>
        <v>44012935.329999998</v>
      </c>
      <c r="R309" s="6">
        <f t="shared" si="272"/>
        <v>-5.7649324703651847E-2</v>
      </c>
      <c r="S309" s="6">
        <f t="shared" si="273"/>
        <v>-5.6876501431056728E-2</v>
      </c>
      <c r="T309" s="6"/>
      <c r="U309" s="6"/>
      <c r="V309" s="3">
        <f t="shared" si="258"/>
        <v>134391.11429839898</v>
      </c>
      <c r="W309" s="7">
        <f t="shared" si="219"/>
        <v>82.850000000000364</v>
      </c>
      <c r="X309" s="7">
        <f t="shared" si="222"/>
        <v>11215.45</v>
      </c>
      <c r="Y309" s="3">
        <f t="shared" si="223"/>
        <v>28725156.23399245</v>
      </c>
      <c r="Z309" s="3">
        <f t="shared" si="220"/>
        <v>70200775.563992441</v>
      </c>
      <c r="AA309" s="2">
        <v>44035</v>
      </c>
      <c r="AB309" s="7">
        <f t="shared" si="224"/>
        <v>138.25206443333335</v>
      </c>
      <c r="AC309" s="7">
        <f t="shared" si="225"/>
        <v>95.750520779974835</v>
      </c>
      <c r="AD309" s="7">
        <f t="shared" si="226"/>
        <v>117.00129260665406</v>
      </c>
      <c r="AE309" s="7"/>
      <c r="AF309" s="7">
        <f t="shared" si="259"/>
        <v>483297.11429839896</v>
      </c>
      <c r="AG309" s="3">
        <f t="shared" si="227"/>
        <v>40668218.27819518</v>
      </c>
      <c r="AH309" s="7"/>
      <c r="AI309" s="7"/>
      <c r="AJ309" s="7"/>
      <c r="AK309" s="7"/>
      <c r="AL309" s="3">
        <f t="shared" si="228"/>
        <v>52341311.803375058</v>
      </c>
      <c r="AM309" s="3">
        <f t="shared" si="229"/>
        <v>18192598.948195182</v>
      </c>
      <c r="AN309" s="3">
        <f t="shared" si="230"/>
        <v>20673093.525180094</v>
      </c>
      <c r="AO309" s="3">
        <f t="shared" si="231"/>
        <v>11475619.329999998</v>
      </c>
      <c r="AP309" s="3">
        <f t="shared" si="232"/>
        <v>41475619.329999998</v>
      </c>
      <c r="AQ309" s="7"/>
      <c r="AR309" s="40">
        <f t="shared" si="260"/>
        <v>134391.11429839898</v>
      </c>
      <c r="AS309" s="5">
        <f t="shared" si="221"/>
        <v>348906</v>
      </c>
      <c r="AT309" s="5">
        <f t="shared" si="233"/>
        <v>5467.625899280576</v>
      </c>
      <c r="AU309" s="5">
        <f t="shared" si="234"/>
        <v>488764.74019767955</v>
      </c>
      <c r="AV309" s="5">
        <f t="shared" si="235"/>
        <v>12341311.803375054</v>
      </c>
      <c r="AW309" s="3"/>
      <c r="AX309" s="4">
        <f t="shared" si="236"/>
        <v>9.4260507512228166E-3</v>
      </c>
      <c r="AY309" s="4">
        <f t="shared" si="237"/>
        <v>7.4421069651294802E-3</v>
      </c>
      <c r="AZ309" s="4">
        <f t="shared" si="238"/>
        <v>2.6455026455026153E-4</v>
      </c>
      <c r="BA309" s="4">
        <f t="shared" si="239"/>
        <v>8.4836830310359261E-3</v>
      </c>
      <c r="BB309" s="3"/>
      <c r="BC309" s="2">
        <f t="shared" si="240"/>
        <v>44035</v>
      </c>
      <c r="BD309" s="22">
        <f t="shared" si="241"/>
        <v>130.85327950843762</v>
      </c>
      <c r="BE309" s="22">
        <f t="shared" si="242"/>
        <v>95.75052077997465</v>
      </c>
      <c r="BF309" s="22">
        <f t="shared" si="243"/>
        <v>108.80575539568471</v>
      </c>
      <c r="BG309" s="22">
        <f t="shared" si="244"/>
        <v>138.25206443333335</v>
      </c>
      <c r="BH309" s="22"/>
      <c r="BI309" s="3">
        <f t="shared" si="245"/>
        <v>53991698.753028616</v>
      </c>
      <c r="BJ309" s="3">
        <f t="shared" si="246"/>
        <v>20041875.832394209</v>
      </c>
      <c r="BK309" s="3">
        <f t="shared" si="247"/>
        <v>20673093.525180094</v>
      </c>
      <c r="BL309" s="3">
        <f t="shared" si="248"/>
        <v>44012935.329999998</v>
      </c>
      <c r="BM309" s="22"/>
      <c r="BN309" s="3">
        <f t="shared" si="249"/>
        <v>-1650386.9496535533</v>
      </c>
      <c r="BO309" s="3">
        <f t="shared" si="250"/>
        <v>-1849276.8841990251</v>
      </c>
      <c r="BP309" s="3">
        <f t="shared" si="251"/>
        <v>0</v>
      </c>
      <c r="BQ309" s="3">
        <f t="shared" si="252"/>
        <v>-2537316</v>
      </c>
      <c r="BR309" s="3"/>
      <c r="BS309" s="22">
        <f t="shared" si="253"/>
        <v>-3.0567420321461478</v>
      </c>
      <c r="BT309" s="22">
        <f t="shared" si="254"/>
        <v>-9.2270648698960116</v>
      </c>
      <c r="BU309" s="22">
        <f t="shared" si="255"/>
        <v>0</v>
      </c>
      <c r="BV309" s="22">
        <f t="shared" si="256"/>
        <v>-5.764932470365185</v>
      </c>
      <c r="BW309" s="3"/>
      <c r="BX309" s="7"/>
      <c r="BY309" t="str">
        <f t="shared" si="261"/>
        <v>72020</v>
      </c>
      <c r="BZ309" s="27">
        <v>43831</v>
      </c>
      <c r="CA309" s="27" t="str">
        <f t="shared" si="262"/>
        <v>12020</v>
      </c>
      <c r="CB309" s="1">
        <f t="shared" si="263"/>
        <v>4.852892115514975E-2</v>
      </c>
      <c r="CD309" s="30">
        <f t="shared" si="264"/>
        <v>43831</v>
      </c>
      <c r="CE309" s="29">
        <f t="shared" si="265"/>
        <v>4.8528921155149751</v>
      </c>
      <c r="CF309" s="29">
        <f t="shared" si="266"/>
        <v>1.7746022390404941</v>
      </c>
      <c r="CG309">
        <v>-1.163226933</v>
      </c>
      <c r="CQ309" s="15">
        <v>39389</v>
      </c>
      <c r="CR309" s="16">
        <v>5932.4</v>
      </c>
    </row>
    <row r="310" spans="1:96">
      <c r="A310" t="s">
        <v>69</v>
      </c>
      <c r="B310" t="s">
        <v>69</v>
      </c>
      <c r="C310" s="3">
        <v>-49700</v>
      </c>
      <c r="D310">
        <v>0</v>
      </c>
      <c r="E310">
        <v>-49700</v>
      </c>
      <c r="F310" t="s">
        <v>10</v>
      </c>
      <c r="G310" s="3">
        <v>36448668</v>
      </c>
      <c r="J310" s="3">
        <f t="shared" si="267"/>
        <v>-49700</v>
      </c>
      <c r="L310" s="3">
        <f t="shared" si="257"/>
        <v>41425919.329999998</v>
      </c>
      <c r="M310" s="4">
        <f t="shared" si="268"/>
        <v>-1.198294342624829E-3</v>
      </c>
      <c r="N310" s="4">
        <f t="shared" si="269"/>
        <v>-1.6566666666666667E-3</v>
      </c>
      <c r="O310" s="4"/>
      <c r="P310" s="3">
        <f t="shared" si="270"/>
        <v>-2587016</v>
      </c>
      <c r="Q310" s="3">
        <f t="shared" si="271"/>
        <v>44012935.329999998</v>
      </c>
      <c r="R310" s="6">
        <f t="shared" si="272"/>
        <v>-5.8778538186628149E-2</v>
      </c>
      <c r="S310" s="6">
        <f t="shared" si="273"/>
        <v>-5.8074795773681555E-2</v>
      </c>
      <c r="T310" s="6"/>
      <c r="U310" s="6"/>
      <c r="V310" s="3">
        <f t="shared" si="258"/>
        <v>-34550.763241472931</v>
      </c>
      <c r="W310" s="7">
        <f t="shared" si="219"/>
        <v>-21.300000000001091</v>
      </c>
      <c r="X310" s="7">
        <f t="shared" si="222"/>
        <v>11194.15</v>
      </c>
      <c r="Y310" s="3">
        <f t="shared" si="223"/>
        <v>28670602.397295389</v>
      </c>
      <c r="Z310" s="3">
        <f t="shared" si="220"/>
        <v>70096521.727295384</v>
      </c>
      <c r="AA310" s="2">
        <v>44036</v>
      </c>
      <c r="AB310" s="7">
        <f t="shared" si="224"/>
        <v>138.08639776666666</v>
      </c>
      <c r="AC310" s="7">
        <f t="shared" si="225"/>
        <v>95.5686746576513</v>
      </c>
      <c r="AD310" s="7">
        <f t="shared" si="226"/>
        <v>116.82753621215898</v>
      </c>
      <c r="AE310" s="7"/>
      <c r="AF310" s="7">
        <f t="shared" si="259"/>
        <v>-84250.763241472931</v>
      </c>
      <c r="AG310" s="3">
        <f t="shared" si="227"/>
        <v>40583967.51495371</v>
      </c>
      <c r="AH310" s="7"/>
      <c r="AI310" s="7"/>
      <c r="AJ310" s="7"/>
      <c r="AK310" s="7"/>
      <c r="AL310" s="3">
        <f t="shared" si="228"/>
        <v>52262528.666032866</v>
      </c>
      <c r="AM310" s="3">
        <f t="shared" si="229"/>
        <v>18158048.184953708</v>
      </c>
      <c r="AN310" s="3">
        <f t="shared" si="230"/>
        <v>20678561.151079375</v>
      </c>
      <c r="AO310" s="3">
        <f t="shared" si="231"/>
        <v>11425919.329999998</v>
      </c>
      <c r="AP310" s="3">
        <f t="shared" si="232"/>
        <v>41425919.329999998</v>
      </c>
      <c r="AQ310" s="7"/>
      <c r="AR310" s="40">
        <f t="shared" si="260"/>
        <v>-34550.763241472931</v>
      </c>
      <c r="AS310" s="5">
        <f t="shared" si="221"/>
        <v>-49700</v>
      </c>
      <c r="AT310" s="5">
        <f t="shared" si="233"/>
        <v>5467.625899280576</v>
      </c>
      <c r="AU310" s="5">
        <f t="shared" si="234"/>
        <v>-78783.137342192349</v>
      </c>
      <c r="AV310" s="5">
        <f t="shared" si="235"/>
        <v>12262528.666032862</v>
      </c>
      <c r="AW310" s="3"/>
      <c r="AX310" s="4">
        <f t="shared" si="236"/>
        <v>-1.5051807955854916E-3</v>
      </c>
      <c r="AY310" s="4">
        <f t="shared" si="237"/>
        <v>-1.8991658827778744E-3</v>
      </c>
      <c r="AZ310" s="4">
        <f t="shared" si="238"/>
        <v>2.6448029621792876E-4</v>
      </c>
      <c r="BA310" s="4">
        <f t="shared" si="239"/>
        <v>-1.198294342624829E-3</v>
      </c>
      <c r="BB310" s="3"/>
      <c r="BC310" s="2">
        <f t="shared" si="240"/>
        <v>44036</v>
      </c>
      <c r="BD310" s="22">
        <f t="shared" si="241"/>
        <v>130.65632166508217</v>
      </c>
      <c r="BE310" s="22">
        <f t="shared" si="242"/>
        <v>95.568674657651101</v>
      </c>
      <c r="BF310" s="22">
        <f t="shared" si="243"/>
        <v>108.83453237410197</v>
      </c>
      <c r="BG310" s="22">
        <f t="shared" si="244"/>
        <v>138.08639776666666</v>
      </c>
      <c r="BH310" s="22"/>
      <c r="BI310" s="3">
        <f t="shared" si="245"/>
        <v>53991698.753028616</v>
      </c>
      <c r="BJ310" s="3">
        <f t="shared" si="246"/>
        <v>20041875.832394209</v>
      </c>
      <c r="BK310" s="3">
        <f t="shared" si="247"/>
        <v>20678561.151079375</v>
      </c>
      <c r="BL310" s="3">
        <f t="shared" si="248"/>
        <v>44012935.329999998</v>
      </c>
      <c r="BM310" s="22"/>
      <c r="BN310" s="3">
        <f t="shared" si="249"/>
        <v>-1729170.0869957455</v>
      </c>
      <c r="BO310" s="3">
        <f t="shared" si="250"/>
        <v>-1883827.647440498</v>
      </c>
      <c r="BP310" s="3">
        <f t="shared" si="251"/>
        <v>0</v>
      </c>
      <c r="BQ310" s="3">
        <f t="shared" si="252"/>
        <v>-2587016</v>
      </c>
      <c r="BR310" s="3"/>
      <c r="BS310" s="22">
        <f t="shared" si="253"/>
        <v>-3.2026591623008511</v>
      </c>
      <c r="BT310" s="22">
        <f t="shared" si="254"/>
        <v>-9.3994577313747154</v>
      </c>
      <c r="BU310" s="22">
        <f t="shared" si="255"/>
        <v>0</v>
      </c>
      <c r="BV310" s="22">
        <f t="shared" si="256"/>
        <v>-5.8778538186628149</v>
      </c>
      <c r="BW310" s="3"/>
      <c r="BX310" s="7"/>
      <c r="BY310" t="str">
        <f t="shared" si="261"/>
        <v>72020</v>
      </c>
      <c r="BZ310" s="27">
        <v>43862</v>
      </c>
      <c r="CA310" s="27" t="str">
        <f t="shared" si="262"/>
        <v>22020</v>
      </c>
      <c r="CB310" s="1">
        <f t="shared" si="263"/>
        <v>-4.7359815163057407E-2</v>
      </c>
      <c r="CD310" s="30">
        <f t="shared" si="264"/>
        <v>43862</v>
      </c>
      <c r="CE310" s="29">
        <f t="shared" si="265"/>
        <v>-4.735981516305741</v>
      </c>
      <c r="CF310" s="29">
        <f t="shared" si="266"/>
        <v>1.7746022390404941</v>
      </c>
      <c r="CG310">
        <v>2.8353728</v>
      </c>
      <c r="CQ310" s="15">
        <v>39390</v>
      </c>
      <c r="CR310" s="16">
        <v>5932.4</v>
      </c>
    </row>
    <row r="311" spans="1:96">
      <c r="A311" t="s">
        <v>70</v>
      </c>
      <c r="B311" t="s">
        <v>70</v>
      </c>
      <c r="C311" s="3">
        <v>-803178</v>
      </c>
      <c r="D311">
        <v>0</v>
      </c>
      <c r="E311">
        <v>-803178</v>
      </c>
      <c r="F311" t="s">
        <v>10</v>
      </c>
      <c r="G311" s="3">
        <v>35645490</v>
      </c>
      <c r="J311" s="3">
        <f t="shared" si="267"/>
        <v>-803178</v>
      </c>
      <c r="L311" s="3">
        <f t="shared" si="257"/>
        <v>40622741.329999998</v>
      </c>
      <c r="M311" s="4">
        <f t="shared" si="268"/>
        <v>-1.938829633693491E-2</v>
      </c>
      <c r="N311" s="4">
        <f t="shared" si="269"/>
        <v>-2.6772600000000001E-2</v>
      </c>
      <c r="O311" s="4"/>
      <c r="P311" s="3">
        <f t="shared" si="270"/>
        <v>-3390194</v>
      </c>
      <c r="Q311" s="3">
        <f t="shared" si="271"/>
        <v>44012935.329999998</v>
      </c>
      <c r="R311" s="6">
        <f t="shared" si="272"/>
        <v>-7.7027218806948863E-2</v>
      </c>
      <c r="S311" s="6">
        <f t="shared" si="273"/>
        <v>-7.7463092110616472E-2</v>
      </c>
      <c r="T311" s="6"/>
      <c r="U311" s="6"/>
      <c r="V311" s="3">
        <f t="shared" si="258"/>
        <v>-101138.03230543378</v>
      </c>
      <c r="W311" s="7">
        <f t="shared" si="219"/>
        <v>-62.350000000000364</v>
      </c>
      <c r="X311" s="7">
        <f t="shared" si="222"/>
        <v>11131.8</v>
      </c>
      <c r="Y311" s="3">
        <f t="shared" si="223"/>
        <v>28510910.767339442</v>
      </c>
      <c r="Z311" s="3">
        <f t="shared" si="220"/>
        <v>69133652.097339436</v>
      </c>
      <c r="AA311" s="2">
        <v>44039</v>
      </c>
      <c r="AB311" s="7">
        <f t="shared" si="224"/>
        <v>135.40913776666665</v>
      </c>
      <c r="AC311" s="7">
        <f t="shared" si="225"/>
        <v>95.036369224464806</v>
      </c>
      <c r="AD311" s="7">
        <f t="shared" si="226"/>
        <v>115.22275349556573</v>
      </c>
      <c r="AE311" s="7"/>
      <c r="AF311" s="7">
        <f t="shared" si="259"/>
        <v>-904316.03230543376</v>
      </c>
      <c r="AG311" s="3">
        <f t="shared" si="227"/>
        <v>39679651.482648276</v>
      </c>
      <c r="AH311" s="7"/>
      <c r="AI311" s="7"/>
      <c r="AJ311" s="7"/>
      <c r="AK311" s="7"/>
      <c r="AL311" s="3">
        <f t="shared" si="228"/>
        <v>51363680.259626709</v>
      </c>
      <c r="AM311" s="3">
        <f t="shared" si="229"/>
        <v>18056910.152648274</v>
      </c>
      <c r="AN311" s="3">
        <f t="shared" si="230"/>
        <v>20684028.776978657</v>
      </c>
      <c r="AO311" s="3">
        <f t="shared" si="231"/>
        <v>10622741.329999998</v>
      </c>
      <c r="AP311" s="3">
        <f t="shared" si="232"/>
        <v>40622741.329999998</v>
      </c>
      <c r="AQ311" s="7"/>
      <c r="AR311" s="40">
        <f t="shared" si="260"/>
        <v>-101138.03230543378</v>
      </c>
      <c r="AS311" s="5">
        <f t="shared" si="221"/>
        <v>-803178</v>
      </c>
      <c r="AT311" s="5">
        <f t="shared" si="233"/>
        <v>5467.625899280576</v>
      </c>
      <c r="AU311" s="5">
        <f t="shared" si="234"/>
        <v>-898848.40640615323</v>
      </c>
      <c r="AV311" s="5">
        <f t="shared" si="235"/>
        <v>11363680.259626709</v>
      </c>
      <c r="AW311" s="3"/>
      <c r="AX311" s="4">
        <f t="shared" si="236"/>
        <v>-1.7198716352780388E-2</v>
      </c>
      <c r="AY311" s="4">
        <f t="shared" si="237"/>
        <v>-5.5698735500239347E-3</v>
      </c>
      <c r="AZ311" s="4">
        <f t="shared" si="238"/>
        <v>2.6441036488630051E-4</v>
      </c>
      <c r="BA311" s="4">
        <f t="shared" si="239"/>
        <v>-1.938829633693491E-2</v>
      </c>
      <c r="BB311" s="3"/>
      <c r="BC311" s="2">
        <f t="shared" si="240"/>
        <v>44039</v>
      </c>
      <c r="BD311" s="22">
        <f t="shared" si="241"/>
        <v>128.40920064906678</v>
      </c>
      <c r="BE311" s="22">
        <f t="shared" si="242"/>
        <v>95.036369224464607</v>
      </c>
      <c r="BF311" s="22">
        <f t="shared" si="243"/>
        <v>108.86330935251924</v>
      </c>
      <c r="BG311" s="22">
        <f t="shared" si="244"/>
        <v>135.40913776666665</v>
      </c>
      <c r="BH311" s="22"/>
      <c r="BI311" s="3">
        <f t="shared" si="245"/>
        <v>53991698.753028616</v>
      </c>
      <c r="BJ311" s="3">
        <f t="shared" si="246"/>
        <v>20041875.832394209</v>
      </c>
      <c r="BK311" s="3">
        <f t="shared" si="247"/>
        <v>20684028.776978657</v>
      </c>
      <c r="BL311" s="3">
        <f t="shared" si="248"/>
        <v>44012935.329999998</v>
      </c>
      <c r="BM311" s="22"/>
      <c r="BN311" s="3">
        <f t="shared" si="249"/>
        <v>-2628018.493401899</v>
      </c>
      <c r="BO311" s="3">
        <f t="shared" si="250"/>
        <v>-1984965.6797459319</v>
      </c>
      <c r="BP311" s="3">
        <f t="shared" si="251"/>
        <v>0</v>
      </c>
      <c r="BQ311" s="3">
        <f t="shared" si="252"/>
        <v>-3390194</v>
      </c>
      <c r="BR311" s="3"/>
      <c r="BS311" s="22">
        <f t="shared" si="253"/>
        <v>-4.8674491710718453</v>
      </c>
      <c r="BT311" s="22">
        <f t="shared" si="254"/>
        <v>-9.9040912953745561</v>
      </c>
      <c r="BU311" s="22">
        <f t="shared" si="255"/>
        <v>0</v>
      </c>
      <c r="BV311" s="22">
        <f t="shared" si="256"/>
        <v>-7.7027218806948863</v>
      </c>
      <c r="BW311" s="3"/>
      <c r="BX311" s="7"/>
      <c r="BY311" t="str">
        <f t="shared" si="261"/>
        <v>72020</v>
      </c>
      <c r="BZ311" s="27">
        <v>43891</v>
      </c>
      <c r="CA311" s="27" t="str">
        <f t="shared" si="262"/>
        <v>32020</v>
      </c>
      <c r="CB311" s="1">
        <f t="shared" si="263"/>
        <v>-8.1930245795324749E-2</v>
      </c>
      <c r="CD311" s="30">
        <f t="shared" si="264"/>
        <v>43891</v>
      </c>
      <c r="CE311" s="29">
        <f t="shared" si="265"/>
        <v>-8.1930245795324748</v>
      </c>
      <c r="CF311" s="29">
        <f t="shared" si="266"/>
        <v>1.7746022390404941</v>
      </c>
      <c r="CG311">
        <v>1.596120889</v>
      </c>
      <c r="CQ311" s="15">
        <v>39391</v>
      </c>
      <c r="CR311" s="16">
        <v>5847.3</v>
      </c>
    </row>
    <row r="312" spans="1:96">
      <c r="A312" t="s">
        <v>71</v>
      </c>
      <c r="B312" t="s">
        <v>71</v>
      </c>
      <c r="C312" s="3">
        <v>-47997</v>
      </c>
      <c r="D312">
        <v>0</v>
      </c>
      <c r="E312">
        <v>-47996.5</v>
      </c>
      <c r="F312" t="s">
        <v>10</v>
      </c>
      <c r="G312" s="3">
        <v>35597493</v>
      </c>
      <c r="J312" s="3">
        <f t="shared" si="267"/>
        <v>-47997</v>
      </c>
      <c r="L312" s="3">
        <f t="shared" si="257"/>
        <v>40574744.329999998</v>
      </c>
      <c r="M312" s="4">
        <f t="shared" si="268"/>
        <v>-1.1815303061429312E-3</v>
      </c>
      <c r="N312" s="4">
        <f t="shared" si="269"/>
        <v>-1.5999E-3</v>
      </c>
      <c r="O312" s="4"/>
      <c r="P312" s="3">
        <f t="shared" si="270"/>
        <v>-3438191</v>
      </c>
      <c r="Q312" s="3">
        <f t="shared" si="271"/>
        <v>44012935.329999998</v>
      </c>
      <c r="R312" s="6">
        <f t="shared" si="272"/>
        <v>-7.8117739119673485E-2</v>
      </c>
      <c r="S312" s="6">
        <f t="shared" si="273"/>
        <v>-7.8644622416759402E-2</v>
      </c>
      <c r="T312" s="6"/>
      <c r="U312" s="6"/>
      <c r="V312" s="3">
        <f t="shared" si="258"/>
        <v>273729.63835672574</v>
      </c>
      <c r="W312" s="7">
        <f t="shared" si="219"/>
        <v>168.75</v>
      </c>
      <c r="X312" s="7">
        <f t="shared" si="222"/>
        <v>11300.55</v>
      </c>
      <c r="Y312" s="3">
        <f t="shared" si="223"/>
        <v>28943115.459481642</v>
      </c>
      <c r="Z312" s="3">
        <f t="shared" si="220"/>
        <v>69517859.78948164</v>
      </c>
      <c r="AA312" s="2">
        <v>44040</v>
      </c>
      <c r="AB312" s="7">
        <f t="shared" si="224"/>
        <v>135.24914776666665</v>
      </c>
      <c r="AC312" s="7">
        <f t="shared" si="225"/>
        <v>96.477051531605468</v>
      </c>
      <c r="AD312" s="7">
        <f t="shared" si="226"/>
        <v>115.86309964913606</v>
      </c>
      <c r="AE312" s="7"/>
      <c r="AF312" s="7">
        <f t="shared" si="259"/>
        <v>225732.63835672574</v>
      </c>
      <c r="AG312" s="3">
        <f t="shared" si="227"/>
        <v>39905384.121004999</v>
      </c>
      <c r="AH312" s="7"/>
      <c r="AI312" s="7"/>
      <c r="AJ312" s="7"/>
      <c r="AK312" s="7"/>
      <c r="AL312" s="3">
        <f t="shared" si="228"/>
        <v>51594880.523882717</v>
      </c>
      <c r="AM312" s="3">
        <f t="shared" si="229"/>
        <v>18330639.791005</v>
      </c>
      <c r="AN312" s="3">
        <f t="shared" si="230"/>
        <v>20689496.402877938</v>
      </c>
      <c r="AO312" s="3">
        <f t="shared" si="231"/>
        <v>10574744.329999998</v>
      </c>
      <c r="AP312" s="3">
        <f t="shared" si="232"/>
        <v>40574744.329999998</v>
      </c>
      <c r="AQ312" s="7"/>
      <c r="AR312" s="40">
        <f t="shared" si="260"/>
        <v>273729.63835672574</v>
      </c>
      <c r="AS312" s="5">
        <f t="shared" si="221"/>
        <v>-47997</v>
      </c>
      <c r="AT312" s="5">
        <f t="shared" si="233"/>
        <v>5467.625899280576</v>
      </c>
      <c r="AU312" s="5">
        <f t="shared" si="234"/>
        <v>231200.26425600631</v>
      </c>
      <c r="AV312" s="5">
        <f t="shared" si="235"/>
        <v>11594880.523882715</v>
      </c>
      <c r="AW312" s="3"/>
      <c r="AX312" s="4">
        <f t="shared" si="236"/>
        <v>4.5012402360454723E-3</v>
      </c>
      <c r="AY312" s="4">
        <f t="shared" si="237"/>
        <v>1.5159273432868017E-2</v>
      </c>
      <c r="AZ312" s="4">
        <f t="shared" si="238"/>
        <v>2.6434047052603448E-4</v>
      </c>
      <c r="BA312" s="4">
        <f t="shared" si="239"/>
        <v>-1.1815303061429312E-3</v>
      </c>
      <c r="BB312" s="3"/>
      <c r="BC312" s="2">
        <f t="shared" si="240"/>
        <v>44040</v>
      </c>
      <c r="BD312" s="22">
        <f t="shared" si="241"/>
        <v>128.98720130970679</v>
      </c>
      <c r="BE312" s="22">
        <f t="shared" si="242"/>
        <v>96.477051531605269</v>
      </c>
      <c r="BF312" s="22">
        <f t="shared" si="243"/>
        <v>108.89208633093652</v>
      </c>
      <c r="BG312" s="22">
        <f t="shared" si="244"/>
        <v>135.24914776666665</v>
      </c>
      <c r="BH312" s="22"/>
      <c r="BI312" s="3">
        <f t="shared" si="245"/>
        <v>53991698.753028616</v>
      </c>
      <c r="BJ312" s="3">
        <f t="shared" si="246"/>
        <v>20041875.832394209</v>
      </c>
      <c r="BK312" s="3">
        <f t="shared" si="247"/>
        <v>20689496.402877938</v>
      </c>
      <c r="BL312" s="3">
        <f t="shared" si="248"/>
        <v>44012935.329999998</v>
      </c>
      <c r="BM312" s="22"/>
      <c r="BN312" s="3">
        <f t="shared" si="249"/>
        <v>-2396818.2291458929</v>
      </c>
      <c r="BO312" s="3">
        <f t="shared" si="250"/>
        <v>-1711236.0413892062</v>
      </c>
      <c r="BP312" s="3">
        <f t="shared" si="251"/>
        <v>0</v>
      </c>
      <c r="BQ312" s="3">
        <f t="shared" si="252"/>
        <v>-3438191</v>
      </c>
      <c r="BR312" s="3"/>
      <c r="BS312" s="22">
        <f t="shared" si="253"/>
        <v>-4.4392347055230328</v>
      </c>
      <c r="BT312" s="22">
        <f t="shared" si="254"/>
        <v>-8.5383027801384266</v>
      </c>
      <c r="BU312" s="22">
        <f t="shared" si="255"/>
        <v>0</v>
      </c>
      <c r="BV312" s="22">
        <f t="shared" si="256"/>
        <v>-7.8117739119673484</v>
      </c>
      <c r="BW312" s="3"/>
      <c r="BX312" s="7"/>
      <c r="BY312" t="str">
        <f t="shared" si="261"/>
        <v>72020</v>
      </c>
      <c r="BZ312" s="27">
        <v>43922</v>
      </c>
      <c r="CA312" s="27" t="str">
        <f t="shared" si="262"/>
        <v>42020</v>
      </c>
      <c r="CB312" s="1">
        <f t="shared" si="263"/>
        <v>2.5156059051994469E-2</v>
      </c>
      <c r="CD312" s="30">
        <f t="shared" si="264"/>
        <v>43922</v>
      </c>
      <c r="CE312" s="29">
        <f t="shared" si="265"/>
        <v>2.5156059051994468</v>
      </c>
      <c r="CF312" s="29">
        <f t="shared" si="266"/>
        <v>1.7746022390404941</v>
      </c>
      <c r="CG312">
        <v>2.889893056</v>
      </c>
      <c r="CQ312" s="15">
        <v>39392</v>
      </c>
      <c r="CR312" s="16">
        <v>5786.5</v>
      </c>
    </row>
    <row r="313" spans="1:96">
      <c r="A313" t="s">
        <v>72</v>
      </c>
      <c r="B313" t="s">
        <v>72</v>
      </c>
      <c r="C313" s="3">
        <v>646382</v>
      </c>
      <c r="D313">
        <v>0</v>
      </c>
      <c r="E313">
        <v>646381.65</v>
      </c>
      <c r="F313" t="s">
        <v>10</v>
      </c>
      <c r="G313" s="3">
        <v>36243875</v>
      </c>
      <c r="J313" s="3">
        <f t="shared" si="267"/>
        <v>646382</v>
      </c>
      <c r="L313" s="3">
        <f t="shared" si="257"/>
        <v>41221126.329999998</v>
      </c>
      <c r="M313" s="4">
        <f t="shared" si="268"/>
        <v>1.5930648748957874E-2</v>
      </c>
      <c r="N313" s="4">
        <f t="shared" si="269"/>
        <v>2.1546066666666665E-2</v>
      </c>
      <c r="O313" s="4"/>
      <c r="P313" s="3">
        <f t="shared" si="270"/>
        <v>-2791809</v>
      </c>
      <c r="Q313" s="3">
        <f t="shared" si="271"/>
        <v>44012935.329999998</v>
      </c>
      <c r="R313" s="6">
        <f t="shared" si="272"/>
        <v>-6.3431556633693861E-2</v>
      </c>
      <c r="S313" s="6">
        <f t="shared" si="273"/>
        <v>-6.2713973667801529E-2</v>
      </c>
      <c r="T313" s="6"/>
      <c r="U313" s="6"/>
      <c r="V313" s="3">
        <f t="shared" si="258"/>
        <v>-158479.32247378849</v>
      </c>
      <c r="W313" s="7">
        <f t="shared" si="219"/>
        <v>-97.699999999998909</v>
      </c>
      <c r="X313" s="7">
        <f t="shared" si="222"/>
        <v>11202.85</v>
      </c>
      <c r="Y313" s="3">
        <f t="shared" si="223"/>
        <v>28692884.950312503</v>
      </c>
      <c r="Z313" s="3">
        <f t="shared" si="220"/>
        <v>69914011.280312508</v>
      </c>
      <c r="AA313" s="2">
        <v>44041</v>
      </c>
      <c r="AB313" s="7">
        <f t="shared" si="224"/>
        <v>137.40375443333332</v>
      </c>
      <c r="AC313" s="7">
        <f t="shared" si="225"/>
        <v>95.642949834375017</v>
      </c>
      <c r="AD313" s="7">
        <f t="shared" si="226"/>
        <v>116.52335213385419</v>
      </c>
      <c r="AE313" s="7"/>
      <c r="AF313" s="7">
        <f t="shared" si="259"/>
        <v>487902.67752621148</v>
      </c>
      <c r="AG313" s="3">
        <f t="shared" si="227"/>
        <v>40393286.798531212</v>
      </c>
      <c r="AH313" s="7"/>
      <c r="AI313" s="7"/>
      <c r="AJ313" s="7"/>
      <c r="AK313" s="7"/>
      <c r="AL313" s="3">
        <f t="shared" si="228"/>
        <v>52088250.827308208</v>
      </c>
      <c r="AM313" s="3">
        <f t="shared" si="229"/>
        <v>18172160.468531214</v>
      </c>
      <c r="AN313" s="3">
        <f t="shared" si="230"/>
        <v>20694964.028777219</v>
      </c>
      <c r="AO313" s="3">
        <f t="shared" si="231"/>
        <v>11221126.329999998</v>
      </c>
      <c r="AP313" s="3">
        <f t="shared" si="232"/>
        <v>41221126.329999998</v>
      </c>
      <c r="AQ313" s="7"/>
      <c r="AR313" s="40">
        <f t="shared" si="260"/>
        <v>-158479.32247378849</v>
      </c>
      <c r="AS313" s="5">
        <f t="shared" si="221"/>
        <v>646382</v>
      </c>
      <c r="AT313" s="5">
        <f t="shared" si="233"/>
        <v>5467.625899280576</v>
      </c>
      <c r="AU313" s="5">
        <f t="shared" si="234"/>
        <v>493370.30342549208</v>
      </c>
      <c r="AV313" s="5">
        <f t="shared" si="235"/>
        <v>12088250.827308208</v>
      </c>
      <c r="AW313" s="3"/>
      <c r="AX313" s="4">
        <f t="shared" si="236"/>
        <v>9.562388717948794E-3</v>
      </c>
      <c r="AY313" s="4">
        <f t="shared" si="237"/>
        <v>-8.6455968957262277E-3</v>
      </c>
      <c r="AZ313" s="4">
        <f t="shared" si="238"/>
        <v>2.6427061310781939E-4</v>
      </c>
      <c r="BA313" s="4">
        <f t="shared" si="239"/>
        <v>1.5930648748957874E-2</v>
      </c>
      <c r="BB313" s="3"/>
      <c r="BC313" s="2">
        <f t="shared" si="240"/>
        <v>44041</v>
      </c>
      <c r="BD313" s="22">
        <f t="shared" si="241"/>
        <v>130.22062706827052</v>
      </c>
      <c r="BE313" s="22">
        <f t="shared" si="242"/>
        <v>95.642949834374818</v>
      </c>
      <c r="BF313" s="22">
        <f t="shared" si="243"/>
        <v>108.92086330935378</v>
      </c>
      <c r="BG313" s="22">
        <f t="shared" si="244"/>
        <v>137.40375443333332</v>
      </c>
      <c r="BH313" s="22"/>
      <c r="BI313" s="3">
        <f t="shared" si="245"/>
        <v>53991698.753028616</v>
      </c>
      <c r="BJ313" s="3">
        <f t="shared" si="246"/>
        <v>20041875.832394209</v>
      </c>
      <c r="BK313" s="3">
        <f t="shared" si="247"/>
        <v>20694964.028777219</v>
      </c>
      <c r="BL313" s="3">
        <f t="shared" si="248"/>
        <v>44012935.329999998</v>
      </c>
      <c r="BM313" s="22"/>
      <c r="BN313" s="3">
        <f t="shared" si="249"/>
        <v>-1903447.9257204009</v>
      </c>
      <c r="BO313" s="3">
        <f t="shared" si="250"/>
        <v>-1869715.3638629946</v>
      </c>
      <c r="BP313" s="3">
        <f t="shared" si="251"/>
        <v>0</v>
      </c>
      <c r="BQ313" s="3">
        <f t="shared" si="252"/>
        <v>-2791809</v>
      </c>
      <c r="BR313" s="3"/>
      <c r="BS313" s="22">
        <f t="shared" si="253"/>
        <v>-3.525445521592574</v>
      </c>
      <c r="BT313" s="22">
        <f t="shared" si="254"/>
        <v>-9.3290437457003126</v>
      </c>
      <c r="BU313" s="22">
        <f t="shared" si="255"/>
        <v>0</v>
      </c>
      <c r="BV313" s="22">
        <f t="shared" si="256"/>
        <v>-6.3431556633693864</v>
      </c>
      <c r="BW313" s="3"/>
      <c r="BX313" s="7"/>
      <c r="BY313" t="str">
        <f t="shared" si="261"/>
        <v>72020</v>
      </c>
      <c r="BZ313" s="27">
        <v>43952</v>
      </c>
      <c r="CA313" s="27" t="str">
        <f t="shared" si="262"/>
        <v>52020</v>
      </c>
      <c r="CB313" s="1">
        <f t="shared" si="263"/>
        <v>0.10026958037346709</v>
      </c>
      <c r="CD313" s="30">
        <f t="shared" si="264"/>
        <v>43952</v>
      </c>
      <c r="CE313" s="29">
        <f t="shared" si="265"/>
        <v>10.026958037346709</v>
      </c>
      <c r="CF313" s="29">
        <f t="shared" si="266"/>
        <v>1.7746022390404941</v>
      </c>
      <c r="CG313">
        <v>5.7274279999999997</v>
      </c>
      <c r="CQ313" s="15">
        <v>39393</v>
      </c>
      <c r="CR313" s="16">
        <v>5782.35</v>
      </c>
    </row>
    <row r="314" spans="1:96">
      <c r="A314" t="s">
        <v>73</v>
      </c>
      <c r="B314" t="s">
        <v>73</v>
      </c>
      <c r="C314" s="3">
        <v>170057</v>
      </c>
      <c r="D314">
        <v>0</v>
      </c>
      <c r="E314">
        <v>170056.75</v>
      </c>
      <c r="F314" t="s">
        <v>10</v>
      </c>
      <c r="G314" s="3">
        <v>36413931</v>
      </c>
      <c r="J314" s="3">
        <f t="shared" si="267"/>
        <v>170057</v>
      </c>
      <c r="L314" s="3">
        <f t="shared" si="257"/>
        <v>41391183.329999998</v>
      </c>
      <c r="M314" s="4">
        <f t="shared" si="268"/>
        <v>4.1254816435288806E-3</v>
      </c>
      <c r="N314" s="4">
        <f t="shared" si="269"/>
        <v>5.6685666666666671E-3</v>
      </c>
      <c r="O314" s="4"/>
      <c r="P314" s="3">
        <f t="shared" si="270"/>
        <v>-2621752</v>
      </c>
      <c r="Q314" s="3">
        <f t="shared" si="271"/>
        <v>44012935.329999998</v>
      </c>
      <c r="R314" s="6">
        <f t="shared" si="272"/>
        <v>-5.9567760712677741E-2</v>
      </c>
      <c r="S314" s="6">
        <f t="shared" si="273"/>
        <v>-5.8588492024272645E-2</v>
      </c>
      <c r="T314" s="6"/>
      <c r="U314" s="6"/>
      <c r="V314" s="3">
        <f t="shared" si="258"/>
        <v>-163345.62715568877</v>
      </c>
      <c r="W314" s="7">
        <f t="shared" si="219"/>
        <v>-100.70000000000073</v>
      </c>
      <c r="X314" s="7">
        <f t="shared" si="222"/>
        <v>11102.15</v>
      </c>
      <c r="Y314" s="3">
        <f t="shared" si="223"/>
        <v>28434970.802171942</v>
      </c>
      <c r="Z314" s="3">
        <f t="shared" si="220"/>
        <v>69826154.132171944</v>
      </c>
      <c r="AA314" s="2">
        <v>44042</v>
      </c>
      <c r="AB314" s="7">
        <f t="shared" si="224"/>
        <v>137.97061109999999</v>
      </c>
      <c r="AC314" s="7">
        <f t="shared" si="225"/>
        <v>94.783236007239807</v>
      </c>
      <c r="AD314" s="7">
        <f t="shared" si="226"/>
        <v>116.3769235536199</v>
      </c>
      <c r="AE314" s="7"/>
      <c r="AF314" s="7">
        <f t="shared" si="259"/>
        <v>6711.3728443112341</v>
      </c>
      <c r="AG314" s="3">
        <f t="shared" si="227"/>
        <v>40399998.171375521</v>
      </c>
      <c r="AH314" s="7"/>
      <c r="AI314" s="7"/>
      <c r="AJ314" s="7"/>
      <c r="AK314" s="7"/>
      <c r="AL314" s="3">
        <f t="shared" si="228"/>
        <v>52100429.826051801</v>
      </c>
      <c r="AM314" s="3">
        <f t="shared" si="229"/>
        <v>18008814.841375526</v>
      </c>
      <c r="AN314" s="3">
        <f t="shared" si="230"/>
        <v>20700431.654676501</v>
      </c>
      <c r="AO314" s="3">
        <f t="shared" si="231"/>
        <v>11391183.329999998</v>
      </c>
      <c r="AP314" s="3">
        <f t="shared" si="232"/>
        <v>41391183.329999998</v>
      </c>
      <c r="AQ314" s="7"/>
      <c r="AR314" s="40">
        <f t="shared" si="260"/>
        <v>-163345.62715568877</v>
      </c>
      <c r="AS314" s="5">
        <f t="shared" si="221"/>
        <v>170057</v>
      </c>
      <c r="AT314" s="5">
        <f t="shared" si="233"/>
        <v>5467.625899280576</v>
      </c>
      <c r="AU314" s="5">
        <f t="shared" si="234"/>
        <v>12178.99874359181</v>
      </c>
      <c r="AV314" s="5">
        <f t="shared" si="235"/>
        <v>12100429.8260518</v>
      </c>
      <c r="AW314" s="3"/>
      <c r="AX314" s="4">
        <f t="shared" si="236"/>
        <v>2.3381470005529059E-4</v>
      </c>
      <c r="AY314" s="4">
        <f t="shared" si="237"/>
        <v>-8.9887841040450257E-3</v>
      </c>
      <c r="AZ314" s="4">
        <f t="shared" si="238"/>
        <v>2.6420079260237476E-4</v>
      </c>
      <c r="BA314" s="4">
        <f t="shared" si="239"/>
        <v>4.1254816435288806E-3</v>
      </c>
      <c r="BB314" s="3"/>
      <c r="BC314" s="2">
        <f t="shared" si="240"/>
        <v>44042</v>
      </c>
      <c r="BD314" s="22">
        <f t="shared" si="241"/>
        <v>130.2510745651295</v>
      </c>
      <c r="BE314" s="22">
        <f t="shared" si="242"/>
        <v>94.783236007239609</v>
      </c>
      <c r="BF314" s="22">
        <f t="shared" si="243"/>
        <v>108.94964028777106</v>
      </c>
      <c r="BG314" s="22">
        <f t="shared" si="244"/>
        <v>137.97061109999999</v>
      </c>
      <c r="BH314" s="22"/>
      <c r="BI314" s="3">
        <f t="shared" si="245"/>
        <v>53991698.753028616</v>
      </c>
      <c r="BJ314" s="3">
        <f t="shared" si="246"/>
        <v>20041875.832394209</v>
      </c>
      <c r="BK314" s="3">
        <f t="shared" si="247"/>
        <v>20700431.654676501</v>
      </c>
      <c r="BL314" s="3">
        <f t="shared" si="248"/>
        <v>44012935.329999998</v>
      </c>
      <c r="BM314" s="22"/>
      <c r="BN314" s="3">
        <f t="shared" si="249"/>
        <v>-1891268.926976809</v>
      </c>
      <c r="BO314" s="3">
        <f t="shared" si="250"/>
        <v>-2033060.9910186834</v>
      </c>
      <c r="BP314" s="3">
        <f t="shared" si="251"/>
        <v>0</v>
      </c>
      <c r="BQ314" s="3">
        <f t="shared" si="252"/>
        <v>-2621752</v>
      </c>
      <c r="BR314" s="3"/>
      <c r="BS314" s="22">
        <f t="shared" si="253"/>
        <v>-3.5028883525742369</v>
      </c>
      <c r="BT314" s="22">
        <f t="shared" si="254"/>
        <v>-10.144065395977526</v>
      </c>
      <c r="BU314" s="22">
        <f t="shared" si="255"/>
        <v>0</v>
      </c>
      <c r="BV314" s="22">
        <f t="shared" si="256"/>
        <v>-5.9567760712677744</v>
      </c>
      <c r="BW314" s="3"/>
      <c r="BX314" s="7"/>
      <c r="BY314" t="str">
        <f t="shared" si="261"/>
        <v>72020</v>
      </c>
      <c r="BZ314" s="27">
        <v>43983</v>
      </c>
      <c r="CA314" s="27" t="str">
        <f t="shared" si="262"/>
        <v>62020</v>
      </c>
      <c r="CB314" s="1">
        <f t="shared" si="263"/>
        <v>7.5405066320177599E-2</v>
      </c>
      <c r="CD314" s="30">
        <f t="shared" si="264"/>
        <v>43983</v>
      </c>
      <c r="CE314" s="29">
        <f t="shared" si="265"/>
        <v>7.5405066320177596</v>
      </c>
      <c r="CF314" s="29">
        <f t="shared" si="266"/>
        <v>1.7746022390404941</v>
      </c>
      <c r="CG314">
        <v>5.7318699999999998</v>
      </c>
      <c r="CQ314" s="15">
        <v>39394</v>
      </c>
      <c r="CR314" s="16">
        <v>5698.75</v>
      </c>
    </row>
    <row r="315" spans="1:96">
      <c r="A315" t="s">
        <v>74</v>
      </c>
      <c r="B315" t="s">
        <v>74</v>
      </c>
      <c r="C315" s="3">
        <v>208998</v>
      </c>
      <c r="D315">
        <v>0</v>
      </c>
      <c r="E315">
        <v>208998.2</v>
      </c>
      <c r="F315" t="s">
        <v>10</v>
      </c>
      <c r="G315" s="3">
        <v>36622930</v>
      </c>
      <c r="J315" s="3">
        <f t="shared" si="267"/>
        <v>208998</v>
      </c>
      <c r="L315" s="3">
        <f t="shared" si="257"/>
        <v>41600181.329999998</v>
      </c>
      <c r="M315" s="4">
        <f t="shared" si="268"/>
        <v>5.0493361915681188E-3</v>
      </c>
      <c r="N315" s="4">
        <f t="shared" si="269"/>
        <v>6.9665999999999999E-3</v>
      </c>
      <c r="O315" s="4"/>
      <c r="P315" s="3">
        <f t="shared" si="270"/>
        <v>-2412754</v>
      </c>
      <c r="Q315" s="3">
        <f t="shared" si="271"/>
        <v>44012935.329999998</v>
      </c>
      <c r="R315" s="6">
        <f t="shared" si="272"/>
        <v>-5.4819202171126812E-2</v>
      </c>
      <c r="S315" s="6">
        <f t="shared" si="273"/>
        <v>-5.3539155832704528E-2</v>
      </c>
      <c r="T315" s="6"/>
      <c r="U315" s="6"/>
      <c r="V315" s="3">
        <f t="shared" si="258"/>
        <v>-46554.31479014951</v>
      </c>
      <c r="W315" s="7">
        <f t="shared" si="219"/>
        <v>-28.699999999998909</v>
      </c>
      <c r="X315" s="7">
        <f t="shared" si="222"/>
        <v>11073.45</v>
      </c>
      <c r="Y315" s="3">
        <f t="shared" si="223"/>
        <v>28361463.98934539</v>
      </c>
      <c r="Z315" s="3">
        <f t="shared" si="220"/>
        <v>69961645.319345385</v>
      </c>
      <c r="AA315" s="2">
        <v>44043</v>
      </c>
      <c r="AB315" s="7">
        <f t="shared" si="224"/>
        <v>138.66727109999999</v>
      </c>
      <c r="AC315" s="7">
        <f t="shared" si="225"/>
        <v>94.538213297817961</v>
      </c>
      <c r="AD315" s="7">
        <f t="shared" si="226"/>
        <v>116.60274219890898</v>
      </c>
      <c r="AE315" s="7"/>
      <c r="AF315" s="7">
        <f t="shared" si="259"/>
        <v>162443.68520985049</v>
      </c>
      <c r="AG315" s="3">
        <f t="shared" si="227"/>
        <v>40562441.856585369</v>
      </c>
      <c r="AH315" s="7"/>
      <c r="AI315" s="7"/>
      <c r="AJ315" s="7"/>
      <c r="AK315" s="7"/>
      <c r="AL315" s="3">
        <f t="shared" si="228"/>
        <v>52268341.137160935</v>
      </c>
      <c r="AM315" s="3">
        <f t="shared" si="229"/>
        <v>17962260.526585378</v>
      </c>
      <c r="AN315" s="3">
        <f t="shared" si="230"/>
        <v>20705899.280575782</v>
      </c>
      <c r="AO315" s="3">
        <f t="shared" si="231"/>
        <v>11600181.329999998</v>
      </c>
      <c r="AP315" s="3">
        <f t="shared" si="232"/>
        <v>41600181.329999998</v>
      </c>
      <c r="AQ315" s="7"/>
      <c r="AR315" s="40">
        <f t="shared" si="260"/>
        <v>-46554.31479014951</v>
      </c>
      <c r="AS315" s="5">
        <f t="shared" si="221"/>
        <v>208998</v>
      </c>
      <c r="AT315" s="5">
        <f t="shared" si="233"/>
        <v>5467.625899280576</v>
      </c>
      <c r="AU315" s="5">
        <f t="shared" si="234"/>
        <v>167911.31110913106</v>
      </c>
      <c r="AV315" s="5">
        <f t="shared" si="235"/>
        <v>12268341.137160931</v>
      </c>
      <c r="AW315" s="3"/>
      <c r="AX315" s="4">
        <f t="shared" si="236"/>
        <v>3.2228392677323037E-3</v>
      </c>
      <c r="AY315" s="4">
        <f t="shared" si="237"/>
        <v>-2.585084870948324E-3</v>
      </c>
      <c r="AZ315" s="4">
        <f t="shared" si="238"/>
        <v>2.6413100898045123E-4</v>
      </c>
      <c r="BA315" s="4">
        <f t="shared" si="239"/>
        <v>5.0493361915681188E-3</v>
      </c>
      <c r="BB315" s="3"/>
      <c r="BC315" s="2">
        <f t="shared" si="240"/>
        <v>44043</v>
      </c>
      <c r="BD315" s="22">
        <f t="shared" si="241"/>
        <v>130.67085284290235</v>
      </c>
      <c r="BE315" s="22">
        <f t="shared" si="242"/>
        <v>94.538213297817776</v>
      </c>
      <c r="BF315" s="22">
        <f t="shared" si="243"/>
        <v>108.97841726618833</v>
      </c>
      <c r="BG315" s="22">
        <f t="shared" si="244"/>
        <v>138.66727109999999</v>
      </c>
      <c r="BH315" s="22"/>
      <c r="BI315" s="3">
        <f t="shared" si="245"/>
        <v>53991698.753028616</v>
      </c>
      <c r="BJ315" s="3">
        <f t="shared" si="246"/>
        <v>20041875.832394209</v>
      </c>
      <c r="BK315" s="3">
        <f t="shared" si="247"/>
        <v>20705899.280575782</v>
      </c>
      <c r="BL315" s="3">
        <f t="shared" si="248"/>
        <v>44012935.329999998</v>
      </c>
      <c r="BM315" s="22"/>
      <c r="BN315" s="3">
        <f t="shared" si="249"/>
        <v>-1723357.6158676781</v>
      </c>
      <c r="BO315" s="3">
        <f t="shared" si="250"/>
        <v>-2079615.3058088329</v>
      </c>
      <c r="BP315" s="3">
        <f t="shared" si="251"/>
        <v>0</v>
      </c>
      <c r="BQ315" s="3">
        <f t="shared" si="252"/>
        <v>-2412754</v>
      </c>
      <c r="BR315" s="3"/>
      <c r="BS315" s="22">
        <f t="shared" si="253"/>
        <v>-3.1918936719341651</v>
      </c>
      <c r="BT315" s="22">
        <f t="shared" si="254"/>
        <v>-10.376350613087306</v>
      </c>
      <c r="BU315" s="22">
        <f t="shared" si="255"/>
        <v>0</v>
      </c>
      <c r="BV315" s="22">
        <f t="shared" si="256"/>
        <v>-5.4819202171126813</v>
      </c>
      <c r="BW315" s="3"/>
      <c r="BX315" s="7"/>
      <c r="BY315" t="str">
        <f t="shared" si="261"/>
        <v>72020</v>
      </c>
      <c r="BZ315" s="27">
        <v>44013</v>
      </c>
      <c r="CA315" s="27" t="str">
        <f t="shared" si="262"/>
        <v>72020</v>
      </c>
      <c r="CB315" s="1">
        <f t="shared" si="263"/>
        <v>-2.1149287361801682E-2</v>
      </c>
      <c r="CD315" s="30">
        <f t="shared" si="264"/>
        <v>44013</v>
      </c>
      <c r="CE315" s="29">
        <f t="shared" si="265"/>
        <v>-2.1149287361801683</v>
      </c>
      <c r="CF315" s="29">
        <f t="shared" si="266"/>
        <v>1.7746022390404941</v>
      </c>
      <c r="CG315">
        <v>5.9641482330000004</v>
      </c>
      <c r="CQ315" s="15">
        <v>39395</v>
      </c>
      <c r="CR315" s="16">
        <v>5663.25</v>
      </c>
    </row>
    <row r="316" spans="1:96">
      <c r="A316" s="2">
        <v>43898</v>
      </c>
      <c r="B316" s="2">
        <v>43898</v>
      </c>
      <c r="C316" s="3">
        <v>26321</v>
      </c>
      <c r="D316">
        <v>0</v>
      </c>
      <c r="E316">
        <v>26320.75</v>
      </c>
      <c r="F316" t="s">
        <v>10</v>
      </c>
      <c r="G316" s="3">
        <v>36649250</v>
      </c>
      <c r="J316" s="3">
        <f t="shared" si="267"/>
        <v>26321</v>
      </c>
      <c r="L316" s="3">
        <f t="shared" si="257"/>
        <v>41626502.329999998</v>
      </c>
      <c r="M316" s="4">
        <f t="shared" si="268"/>
        <v>6.3271358822223679E-4</v>
      </c>
      <c r="N316" s="4">
        <f t="shared" si="269"/>
        <v>8.7736666666666662E-4</v>
      </c>
      <c r="O316" s="4"/>
      <c r="P316" s="3">
        <f t="shared" si="270"/>
        <v>-2386433</v>
      </c>
      <c r="Q316" s="3">
        <f t="shared" si="271"/>
        <v>44012935.329999998</v>
      </c>
      <c r="R316" s="6">
        <f t="shared" si="272"/>
        <v>-5.4221173437013749E-2</v>
      </c>
      <c r="S316" s="6">
        <f t="shared" si="273"/>
        <v>-5.2906442244482293E-2</v>
      </c>
      <c r="T316" s="6"/>
      <c r="U316" s="6"/>
      <c r="V316" s="3">
        <f t="shared" si="258"/>
        <v>-294979.1688010114</v>
      </c>
      <c r="W316" s="7">
        <f t="shared" si="219"/>
        <v>-181.85000000000036</v>
      </c>
      <c r="X316" s="7">
        <f t="shared" si="222"/>
        <v>10891.6</v>
      </c>
      <c r="Y316" s="3">
        <f t="shared" si="223"/>
        <v>27895707.407028001</v>
      </c>
      <c r="Z316" s="3">
        <f t="shared" si="220"/>
        <v>69522209.737028003</v>
      </c>
      <c r="AA316" s="2">
        <v>44046</v>
      </c>
      <c r="AB316" s="7">
        <f t="shared" si="224"/>
        <v>138.75500776666667</v>
      </c>
      <c r="AC316" s="7">
        <f t="shared" si="225"/>
        <v>92.98569135676</v>
      </c>
      <c r="AD316" s="7">
        <f t="shared" si="226"/>
        <v>115.87034956171334</v>
      </c>
      <c r="AE316" s="7"/>
      <c r="AF316" s="7">
        <f t="shared" si="259"/>
        <v>-268658.1688010114</v>
      </c>
      <c r="AG316" s="3">
        <f t="shared" si="227"/>
        <v>40293783.687784359</v>
      </c>
      <c r="AH316" s="7"/>
      <c r="AI316" s="7"/>
      <c r="AJ316" s="7"/>
      <c r="AK316" s="7"/>
      <c r="AL316" s="3">
        <f t="shared" si="228"/>
        <v>52005150.594259202</v>
      </c>
      <c r="AM316" s="3">
        <f t="shared" si="229"/>
        <v>17667281.357784368</v>
      </c>
      <c r="AN316" s="3">
        <f t="shared" si="230"/>
        <v>20711366.906475063</v>
      </c>
      <c r="AO316" s="3">
        <f t="shared" si="231"/>
        <v>11626502.329999998</v>
      </c>
      <c r="AP316" s="3">
        <f t="shared" si="232"/>
        <v>41626502.329999998</v>
      </c>
      <c r="AQ316" s="7"/>
      <c r="AR316" s="40">
        <f t="shared" si="260"/>
        <v>-294979.1688010114</v>
      </c>
      <c r="AS316" s="5">
        <f t="shared" si="221"/>
        <v>26321</v>
      </c>
      <c r="AT316" s="5">
        <f t="shared" si="233"/>
        <v>5467.625899280576</v>
      </c>
      <c r="AU316" s="5">
        <f t="shared" si="234"/>
        <v>-263190.54290173081</v>
      </c>
      <c r="AV316" s="5">
        <f t="shared" si="235"/>
        <v>12005150.594259201</v>
      </c>
      <c r="AW316" s="3"/>
      <c r="AX316" s="4">
        <f t="shared" si="236"/>
        <v>-5.0353720278031111E-3</v>
      </c>
      <c r="AY316" s="4">
        <f t="shared" si="237"/>
        <v>-1.6422162921221523E-2</v>
      </c>
      <c r="AZ316" s="4">
        <f t="shared" si="238"/>
        <v>2.6406126221283028E-4</v>
      </c>
      <c r="BA316" s="4">
        <f t="shared" si="239"/>
        <v>6.3271358822223679E-4</v>
      </c>
      <c r="BB316" s="3"/>
      <c r="BC316" s="2">
        <f t="shared" si="240"/>
        <v>44046</v>
      </c>
      <c r="BD316" s="22">
        <f t="shared" si="241"/>
        <v>130.01287648564801</v>
      </c>
      <c r="BE316" s="22">
        <f t="shared" si="242"/>
        <v>92.98569135675983</v>
      </c>
      <c r="BF316" s="22">
        <f t="shared" si="243"/>
        <v>109.00719424460559</v>
      </c>
      <c r="BG316" s="22">
        <f t="shared" si="244"/>
        <v>138.75500776666667</v>
      </c>
      <c r="BH316" s="22"/>
      <c r="BI316" s="3">
        <f t="shared" si="245"/>
        <v>53991698.753028616</v>
      </c>
      <c r="BJ316" s="3">
        <f t="shared" si="246"/>
        <v>20041875.832394209</v>
      </c>
      <c r="BK316" s="3">
        <f t="shared" si="247"/>
        <v>20711366.906475063</v>
      </c>
      <c r="BL316" s="3">
        <f t="shared" si="248"/>
        <v>44012935.329999998</v>
      </c>
      <c r="BM316" s="22"/>
      <c r="BN316" s="3">
        <f t="shared" si="249"/>
        <v>-1986548.1587694089</v>
      </c>
      <c r="BO316" s="3">
        <f t="shared" si="250"/>
        <v>-2374594.4746098444</v>
      </c>
      <c r="BP316" s="3">
        <f t="shared" si="251"/>
        <v>0</v>
      </c>
      <c r="BQ316" s="3">
        <f t="shared" si="252"/>
        <v>-2386433</v>
      </c>
      <c r="BR316" s="3"/>
      <c r="BS316" s="22">
        <f t="shared" si="253"/>
        <v>-3.6793585026030975</v>
      </c>
      <c r="BT316" s="22">
        <f t="shared" si="254"/>
        <v>-11.848164784913621</v>
      </c>
      <c r="BU316" s="22">
        <f t="shared" si="255"/>
        <v>0</v>
      </c>
      <c r="BV316" s="22">
        <f t="shared" si="256"/>
        <v>-5.422117343701375</v>
      </c>
      <c r="BW316" s="3"/>
      <c r="BX316" s="7"/>
      <c r="BY316" t="str">
        <f t="shared" si="261"/>
        <v>82020</v>
      </c>
      <c r="BZ316" s="27">
        <v>44044</v>
      </c>
      <c r="CA316" s="27" t="str">
        <f t="shared" si="262"/>
        <v>82020</v>
      </c>
      <c r="CB316" s="1">
        <f t="shared" si="263"/>
        <v>1.1897780791662541E-3</v>
      </c>
      <c r="CD316" s="30">
        <f t="shared" si="264"/>
        <v>44044</v>
      </c>
      <c r="CE316" s="29">
        <f t="shared" si="265"/>
        <v>0.11897780791662541</v>
      </c>
      <c r="CF316" s="29">
        <f t="shared" si="266"/>
        <v>1.7746022390404941</v>
      </c>
      <c r="CG316">
        <v>3.9083935439999999</v>
      </c>
      <c r="CQ316" s="15">
        <v>39396</v>
      </c>
      <c r="CR316" s="16">
        <v>5663.25</v>
      </c>
    </row>
    <row r="317" spans="1:96">
      <c r="A317" s="2">
        <v>43929</v>
      </c>
      <c r="B317" s="2">
        <v>43929</v>
      </c>
      <c r="C317" s="3">
        <v>41604</v>
      </c>
      <c r="D317">
        <v>0</v>
      </c>
      <c r="E317">
        <v>41604</v>
      </c>
      <c r="F317" t="s">
        <v>10</v>
      </c>
      <c r="G317" s="3">
        <v>36690854</v>
      </c>
      <c r="J317" s="3">
        <f t="shared" si="267"/>
        <v>41604</v>
      </c>
      <c r="L317" s="3">
        <f t="shared" si="257"/>
        <v>41668106.329999998</v>
      </c>
      <c r="M317" s="4">
        <f t="shared" si="268"/>
        <v>9.9945942299399537E-4</v>
      </c>
      <c r="N317" s="4">
        <f t="shared" si="269"/>
        <v>1.3868000000000001E-3</v>
      </c>
      <c r="O317" s="4"/>
      <c r="P317" s="3">
        <f t="shared" si="270"/>
        <v>-2344829</v>
      </c>
      <c r="Q317" s="3">
        <f t="shared" si="271"/>
        <v>44012935.329999998</v>
      </c>
      <c r="R317" s="6">
        <f t="shared" si="272"/>
        <v>-5.3275905876737174E-2</v>
      </c>
      <c r="S317" s="6">
        <f t="shared" si="273"/>
        <v>-5.1906982821488298E-2</v>
      </c>
      <c r="T317" s="6"/>
      <c r="U317" s="6"/>
      <c r="V317" s="3">
        <f t="shared" si="258"/>
        <v>330340.98282279761</v>
      </c>
      <c r="W317" s="7">
        <f t="shared" si="219"/>
        <v>203.64999999999964</v>
      </c>
      <c r="X317" s="7">
        <f t="shared" si="222"/>
        <v>11095.25</v>
      </c>
      <c r="Y317" s="3">
        <f t="shared" si="223"/>
        <v>28417298.432537679</v>
      </c>
      <c r="Z317" s="3">
        <f t="shared" si="220"/>
        <v>70085404.762537673</v>
      </c>
      <c r="AA317" s="2">
        <v>44047</v>
      </c>
      <c r="AB317" s="7">
        <f t="shared" si="224"/>
        <v>138.89368776666666</v>
      </c>
      <c r="AC317" s="7">
        <f t="shared" si="225"/>
        <v>94.724328108458934</v>
      </c>
      <c r="AD317" s="7">
        <f t="shared" si="226"/>
        <v>116.8090079375628</v>
      </c>
      <c r="AE317" s="7"/>
      <c r="AF317" s="7">
        <f t="shared" si="259"/>
        <v>371944.98282279761</v>
      </c>
      <c r="AG317" s="3">
        <f t="shared" si="227"/>
        <v>40665728.670607157</v>
      </c>
      <c r="AH317" s="7"/>
      <c r="AI317" s="7"/>
      <c r="AJ317" s="7"/>
      <c r="AK317" s="7"/>
      <c r="AL317" s="3">
        <f t="shared" si="228"/>
        <v>52382563.202981278</v>
      </c>
      <c r="AM317" s="3">
        <f t="shared" si="229"/>
        <v>17997622.340607166</v>
      </c>
      <c r="AN317" s="3">
        <f t="shared" si="230"/>
        <v>20716834.532374345</v>
      </c>
      <c r="AO317" s="3">
        <f t="shared" si="231"/>
        <v>11668106.329999998</v>
      </c>
      <c r="AP317" s="3">
        <f t="shared" si="232"/>
        <v>41668106.329999998</v>
      </c>
      <c r="AQ317" s="7"/>
      <c r="AR317" s="40">
        <f t="shared" si="260"/>
        <v>330340.98282279761</v>
      </c>
      <c r="AS317" s="5">
        <f t="shared" si="221"/>
        <v>41604</v>
      </c>
      <c r="AT317" s="5">
        <f t="shared" si="233"/>
        <v>5467.625899280576</v>
      </c>
      <c r="AU317" s="5">
        <f t="shared" si="234"/>
        <v>377412.60872207821</v>
      </c>
      <c r="AV317" s="5">
        <f t="shared" si="235"/>
        <v>12382563.202981278</v>
      </c>
      <c r="AW317" s="3"/>
      <c r="AX317" s="4">
        <f t="shared" si="236"/>
        <v>7.2572159566775757E-3</v>
      </c>
      <c r="AY317" s="4">
        <f t="shared" si="237"/>
        <v>1.8697895625986977E-2</v>
      </c>
      <c r="AZ317" s="4">
        <f t="shared" si="238"/>
        <v>2.6399155227032429E-4</v>
      </c>
      <c r="BA317" s="4">
        <f t="shared" si="239"/>
        <v>9.9945942299399537E-4</v>
      </c>
      <c r="BB317" s="3"/>
      <c r="BC317" s="2">
        <f t="shared" si="240"/>
        <v>44047</v>
      </c>
      <c r="BD317" s="22">
        <f t="shared" si="241"/>
        <v>130.95640800745321</v>
      </c>
      <c r="BE317" s="22">
        <f t="shared" si="242"/>
        <v>94.724328108458764</v>
      </c>
      <c r="BF317" s="22">
        <f t="shared" si="243"/>
        <v>109.03597122302287</v>
      </c>
      <c r="BG317" s="22">
        <f t="shared" si="244"/>
        <v>138.89368776666666</v>
      </c>
      <c r="BH317" s="22"/>
      <c r="BI317" s="3">
        <f t="shared" si="245"/>
        <v>53991698.753028616</v>
      </c>
      <c r="BJ317" s="3">
        <f t="shared" si="246"/>
        <v>20041875.832394209</v>
      </c>
      <c r="BK317" s="3">
        <f t="shared" si="247"/>
        <v>20716834.532374345</v>
      </c>
      <c r="BL317" s="3">
        <f t="shared" si="248"/>
        <v>44012935.329999998</v>
      </c>
      <c r="BM317" s="22"/>
      <c r="BN317" s="3">
        <f t="shared" si="249"/>
        <v>-1609135.5500473308</v>
      </c>
      <c r="BO317" s="3">
        <f t="shared" si="250"/>
        <v>-2044253.4917870467</v>
      </c>
      <c r="BP317" s="3">
        <f t="shared" si="251"/>
        <v>0</v>
      </c>
      <c r="BQ317" s="3">
        <f t="shared" si="252"/>
        <v>-2344829</v>
      </c>
      <c r="BR317" s="3"/>
      <c r="BS317" s="22">
        <f t="shared" si="253"/>
        <v>-2.9803388061707685</v>
      </c>
      <c r="BT317" s="22">
        <f t="shared" si="254"/>
        <v>-10.199910970822732</v>
      </c>
      <c r="BU317" s="22">
        <f t="shared" si="255"/>
        <v>0</v>
      </c>
      <c r="BV317" s="22">
        <f t="shared" si="256"/>
        <v>-5.3275905876737175</v>
      </c>
      <c r="BW317" s="3"/>
      <c r="BX317" s="7"/>
      <c r="BY317" t="str">
        <f t="shared" si="261"/>
        <v>82020</v>
      </c>
      <c r="BZ317" s="27">
        <v>44075</v>
      </c>
      <c r="CA317" s="27" t="str">
        <f t="shared" si="262"/>
        <v>92020</v>
      </c>
      <c r="CB317" s="1">
        <f t="shared" si="263"/>
        <v>7.1991040395688773E-4</v>
      </c>
      <c r="CD317" s="30">
        <f t="shared" si="264"/>
        <v>44075</v>
      </c>
      <c r="CE317" s="29">
        <f t="shared" si="265"/>
        <v>7.1991040395688766E-2</v>
      </c>
      <c r="CF317" s="29">
        <f t="shared" si="266"/>
        <v>1.7746022390404941</v>
      </c>
      <c r="CG317">
        <v>2.0910110780000002</v>
      </c>
      <c r="CQ317" s="15">
        <v>39397</v>
      </c>
      <c r="CR317" s="16">
        <v>5663.25</v>
      </c>
    </row>
    <row r="318" spans="1:96">
      <c r="A318" s="2">
        <v>43959</v>
      </c>
      <c r="B318" s="2">
        <v>43959</v>
      </c>
      <c r="C318" s="3">
        <v>-641883</v>
      </c>
      <c r="D318">
        <v>0</v>
      </c>
      <c r="E318">
        <v>-641883.25</v>
      </c>
      <c r="F318" t="s">
        <v>10</v>
      </c>
      <c r="G318" s="3">
        <v>36048971</v>
      </c>
      <c r="J318" s="3">
        <f t="shared" si="267"/>
        <v>-641883</v>
      </c>
      <c r="L318" s="3">
        <f t="shared" si="257"/>
        <v>41026223.329999998</v>
      </c>
      <c r="M318" s="4">
        <f t="shared" si="268"/>
        <v>-1.5404659739429057E-2</v>
      </c>
      <c r="N318" s="4">
        <f t="shared" si="269"/>
        <v>-2.1396100000000001E-2</v>
      </c>
      <c r="O318" s="4"/>
      <c r="P318" s="3">
        <f t="shared" si="270"/>
        <v>-2986712</v>
      </c>
      <c r="Q318" s="3">
        <f t="shared" si="271"/>
        <v>44012935.329999998</v>
      </c>
      <c r="R318" s="6">
        <f t="shared" si="272"/>
        <v>-6.7859868413825242E-2</v>
      </c>
      <c r="S318" s="6">
        <f t="shared" si="273"/>
        <v>-6.7311642560917359E-2</v>
      </c>
      <c r="T318" s="6"/>
      <c r="U318" s="6"/>
      <c r="V318" s="3">
        <f t="shared" si="258"/>
        <v>10381.449988047083</v>
      </c>
      <c r="W318" s="7">
        <f t="shared" si="219"/>
        <v>6.3999999999996362</v>
      </c>
      <c r="X318" s="7">
        <f t="shared" si="222"/>
        <v>11101.65</v>
      </c>
      <c r="Y318" s="3">
        <f t="shared" si="223"/>
        <v>28433690.195676703</v>
      </c>
      <c r="Z318" s="3">
        <f t="shared" si="220"/>
        <v>69459913.525676697</v>
      </c>
      <c r="AA318" s="2">
        <v>44048</v>
      </c>
      <c r="AB318" s="7">
        <f t="shared" si="224"/>
        <v>136.75407776666665</v>
      </c>
      <c r="AC318" s="7">
        <f t="shared" si="225"/>
        <v>94.778967318922341</v>
      </c>
      <c r="AD318" s="7">
        <f t="shared" si="226"/>
        <v>115.76652254279449</v>
      </c>
      <c r="AE318" s="7"/>
      <c r="AF318" s="7">
        <f t="shared" si="259"/>
        <v>-631501.55001195287</v>
      </c>
      <c r="AG318" s="3">
        <f t="shared" si="227"/>
        <v>40034227.120595202</v>
      </c>
      <c r="AH318" s="7"/>
      <c r="AI318" s="7"/>
      <c r="AJ318" s="7"/>
      <c r="AK318" s="7"/>
      <c r="AL318" s="3">
        <f t="shared" si="228"/>
        <v>51756529.278868608</v>
      </c>
      <c r="AM318" s="3">
        <f t="shared" si="229"/>
        <v>18008003.790595215</v>
      </c>
      <c r="AN318" s="3">
        <f t="shared" si="230"/>
        <v>20722302.158273626</v>
      </c>
      <c r="AO318" s="3">
        <f t="shared" si="231"/>
        <v>11026223.329999998</v>
      </c>
      <c r="AP318" s="3">
        <f t="shared" si="232"/>
        <v>41026223.329999998</v>
      </c>
      <c r="AQ318" s="7"/>
      <c r="AR318" s="40">
        <f t="shared" si="260"/>
        <v>10381.449988047083</v>
      </c>
      <c r="AS318" s="5">
        <f t="shared" si="221"/>
        <v>-641883</v>
      </c>
      <c r="AT318" s="5">
        <f t="shared" si="233"/>
        <v>5467.625899280576</v>
      </c>
      <c r="AU318" s="5">
        <f t="shared" si="234"/>
        <v>-626033.92411267234</v>
      </c>
      <c r="AV318" s="5">
        <f t="shared" si="235"/>
        <v>11756529.278868606</v>
      </c>
      <c r="AW318" s="3"/>
      <c r="AX318" s="4">
        <f t="shared" si="236"/>
        <v>-1.1951189209409335E-2</v>
      </c>
      <c r="AY318" s="4">
        <f t="shared" si="237"/>
        <v>5.7682341542548759E-4</v>
      </c>
      <c r="AZ318" s="4">
        <f t="shared" si="238"/>
        <v>2.639218791237763E-4</v>
      </c>
      <c r="BA318" s="4">
        <f t="shared" si="239"/>
        <v>-1.5404659739429057E-2</v>
      </c>
      <c r="BB318" s="3"/>
      <c r="BC318" s="2">
        <f t="shared" si="240"/>
        <v>44048</v>
      </c>
      <c r="BD318" s="22">
        <f t="shared" si="241"/>
        <v>129.39132319717152</v>
      </c>
      <c r="BE318" s="22">
        <f t="shared" si="242"/>
        <v>94.778967318922184</v>
      </c>
      <c r="BF318" s="22">
        <f t="shared" si="243"/>
        <v>109.06474820144014</v>
      </c>
      <c r="BG318" s="22">
        <f t="shared" si="244"/>
        <v>136.75407776666665</v>
      </c>
      <c r="BH318" s="22"/>
      <c r="BI318" s="3">
        <f t="shared" si="245"/>
        <v>53991698.753028616</v>
      </c>
      <c r="BJ318" s="3">
        <f t="shared" si="246"/>
        <v>20041875.832394209</v>
      </c>
      <c r="BK318" s="3">
        <f t="shared" si="247"/>
        <v>20722302.158273626</v>
      </c>
      <c r="BL318" s="3">
        <f t="shared" si="248"/>
        <v>44012935.329999998</v>
      </c>
      <c r="BM318" s="22"/>
      <c r="BN318" s="3">
        <f t="shared" si="249"/>
        <v>-2235169.474160003</v>
      </c>
      <c r="BO318" s="3">
        <f t="shared" si="250"/>
        <v>-2033872.0417989995</v>
      </c>
      <c r="BP318" s="3">
        <f t="shared" si="251"/>
        <v>0</v>
      </c>
      <c r="BQ318" s="3">
        <f t="shared" si="252"/>
        <v>-2986712</v>
      </c>
      <c r="BR318" s="3"/>
      <c r="BS318" s="22">
        <f t="shared" si="253"/>
        <v>-4.1398391341310097</v>
      </c>
      <c r="BT318" s="22">
        <f t="shared" si="254"/>
        <v>-10.148112176763409</v>
      </c>
      <c r="BU318" s="22">
        <f t="shared" si="255"/>
        <v>0</v>
      </c>
      <c r="BV318" s="22">
        <f t="shared" si="256"/>
        <v>-6.7859868413825239</v>
      </c>
      <c r="BW318" s="3"/>
      <c r="BX318" s="7"/>
      <c r="BY318" t="str">
        <f t="shared" si="261"/>
        <v>82020</v>
      </c>
      <c r="BZ318" s="27">
        <v>44105</v>
      </c>
      <c r="CA318" s="27" t="str">
        <f t="shared" si="262"/>
        <v>102020</v>
      </c>
      <c r="CB318" s="1">
        <f t="shared" si="263"/>
        <v>3.2014259661864469E-2</v>
      </c>
      <c r="CD318" s="30">
        <f t="shared" si="264"/>
        <v>44105</v>
      </c>
      <c r="CE318" s="29">
        <f t="shared" si="265"/>
        <v>3.2014259661864468</v>
      </c>
      <c r="CF318" s="29">
        <f t="shared" si="266"/>
        <v>1.7746022390404941</v>
      </c>
      <c r="CG318">
        <v>0.641679467</v>
      </c>
      <c r="CQ318" s="15">
        <v>39398</v>
      </c>
      <c r="CR318" s="16">
        <v>5617.1</v>
      </c>
    </row>
    <row r="319" spans="1:96">
      <c r="A319" s="2">
        <v>43990</v>
      </c>
      <c r="B319" s="2">
        <v>43990</v>
      </c>
      <c r="C319" s="3">
        <v>607711</v>
      </c>
      <c r="D319">
        <v>0</v>
      </c>
      <c r="E319">
        <v>607711</v>
      </c>
      <c r="F319" t="s">
        <v>10</v>
      </c>
      <c r="G319" s="3">
        <v>36656682</v>
      </c>
      <c r="J319" s="3">
        <f t="shared" si="267"/>
        <v>607711</v>
      </c>
      <c r="L319" s="3">
        <f t="shared" si="257"/>
        <v>41633934.329999998</v>
      </c>
      <c r="M319" s="4">
        <f t="shared" si="268"/>
        <v>1.4812745377798831E-2</v>
      </c>
      <c r="N319" s="4">
        <f t="shared" si="269"/>
        <v>2.0257033333333334E-2</v>
      </c>
      <c r="O319" s="4"/>
      <c r="P319" s="3">
        <f t="shared" si="270"/>
        <v>-2379001</v>
      </c>
      <c r="Q319" s="3">
        <f t="shared" si="271"/>
        <v>44012935.329999998</v>
      </c>
      <c r="R319" s="6">
        <f t="shared" si="272"/>
        <v>-5.4052313988211337E-2</v>
      </c>
      <c r="S319" s="6">
        <f t="shared" si="273"/>
        <v>-5.249889718311853E-2</v>
      </c>
      <c r="T319" s="6"/>
      <c r="U319" s="6"/>
      <c r="V319" s="3">
        <f t="shared" si="258"/>
        <v>159777.00372229621</v>
      </c>
      <c r="W319" s="7">
        <f t="shared" si="219"/>
        <v>98.5</v>
      </c>
      <c r="X319" s="7">
        <f t="shared" si="222"/>
        <v>11200.15</v>
      </c>
      <c r="Y319" s="3">
        <f t="shared" si="223"/>
        <v>28685969.675238222</v>
      </c>
      <c r="Z319" s="3">
        <f t="shared" si="220"/>
        <v>70319904.00523822</v>
      </c>
      <c r="AA319" s="2">
        <v>44049</v>
      </c>
      <c r="AB319" s="7">
        <f t="shared" si="224"/>
        <v>138.77978110000001</v>
      </c>
      <c r="AC319" s="7">
        <f t="shared" si="225"/>
        <v>95.619898917460745</v>
      </c>
      <c r="AD319" s="7">
        <f t="shared" si="226"/>
        <v>117.19984000873036</v>
      </c>
      <c r="AE319" s="7"/>
      <c r="AF319" s="7">
        <f t="shared" si="259"/>
        <v>767488.00372229621</v>
      </c>
      <c r="AG319" s="3">
        <f t="shared" si="227"/>
        <v>40801715.124317497</v>
      </c>
      <c r="AH319" s="7"/>
      <c r="AI319" s="7"/>
      <c r="AJ319" s="7"/>
      <c r="AK319" s="7"/>
      <c r="AL319" s="3">
        <f t="shared" si="228"/>
        <v>52529484.908490188</v>
      </c>
      <c r="AM319" s="3">
        <f t="shared" si="229"/>
        <v>18167780.79431751</v>
      </c>
      <c r="AN319" s="3">
        <f t="shared" si="230"/>
        <v>20727769.784172907</v>
      </c>
      <c r="AO319" s="3">
        <f t="shared" si="231"/>
        <v>11633934.329999998</v>
      </c>
      <c r="AP319" s="3">
        <f t="shared" si="232"/>
        <v>41633934.329999998</v>
      </c>
      <c r="AQ319" s="7"/>
      <c r="AR319" s="40">
        <f t="shared" si="260"/>
        <v>159777.00372229621</v>
      </c>
      <c r="AS319" s="5">
        <f t="shared" si="221"/>
        <v>607711</v>
      </c>
      <c r="AT319" s="5">
        <f t="shared" si="233"/>
        <v>5467.625899280576</v>
      </c>
      <c r="AU319" s="5">
        <f t="shared" si="234"/>
        <v>772955.62962157675</v>
      </c>
      <c r="AV319" s="5">
        <f t="shared" si="235"/>
        <v>12529484.908490183</v>
      </c>
      <c r="AW319" s="3"/>
      <c r="AX319" s="4">
        <f t="shared" si="236"/>
        <v>1.4934456394029547E-2</v>
      </c>
      <c r="AY319" s="4">
        <f t="shared" si="237"/>
        <v>8.8725549805659578E-3</v>
      </c>
      <c r="AZ319" s="4">
        <f t="shared" si="238"/>
        <v>2.6385224274406023E-4</v>
      </c>
      <c r="BA319" s="4">
        <f t="shared" si="239"/>
        <v>1.4812745377798831E-2</v>
      </c>
      <c r="BB319" s="3"/>
      <c r="BC319" s="2">
        <f t="shared" si="240"/>
        <v>44049</v>
      </c>
      <c r="BD319" s="22">
        <f t="shared" si="241"/>
        <v>131.32371227122547</v>
      </c>
      <c r="BE319" s="22">
        <f t="shared" si="242"/>
        <v>95.619898917460574</v>
      </c>
      <c r="BF319" s="22">
        <f t="shared" si="243"/>
        <v>109.09352517985739</v>
      </c>
      <c r="BG319" s="22">
        <f t="shared" si="244"/>
        <v>138.77978110000001</v>
      </c>
      <c r="BH319" s="22"/>
      <c r="BI319" s="3">
        <f t="shared" si="245"/>
        <v>53991698.753028616</v>
      </c>
      <c r="BJ319" s="3">
        <f t="shared" si="246"/>
        <v>20041875.832394209</v>
      </c>
      <c r="BK319" s="3">
        <f t="shared" si="247"/>
        <v>20727769.784172907</v>
      </c>
      <c r="BL319" s="3">
        <f t="shared" si="248"/>
        <v>44012935.329999998</v>
      </c>
      <c r="BM319" s="22"/>
      <c r="BN319" s="3">
        <f t="shared" si="249"/>
        <v>-1462213.8445384263</v>
      </c>
      <c r="BO319" s="3">
        <f t="shared" si="250"/>
        <v>-1874095.0380767034</v>
      </c>
      <c r="BP319" s="3">
        <f t="shared" si="251"/>
        <v>0</v>
      </c>
      <c r="BQ319" s="3">
        <f t="shared" si="252"/>
        <v>-2379001</v>
      </c>
      <c r="BR319" s="3"/>
      <c r="BS319" s="22">
        <f t="shared" si="253"/>
        <v>-2.7082197417550318</v>
      </c>
      <c r="BT319" s="22">
        <f t="shared" si="254"/>
        <v>-9.3508963619440966</v>
      </c>
      <c r="BU319" s="22">
        <f t="shared" si="255"/>
        <v>0</v>
      </c>
      <c r="BV319" s="22">
        <f t="shared" si="256"/>
        <v>-5.405231398821134</v>
      </c>
      <c r="BW319" s="3"/>
      <c r="BX319" s="7"/>
      <c r="BY319" t="str">
        <f t="shared" si="261"/>
        <v>82020</v>
      </c>
      <c r="BZ319" s="27">
        <v>44136</v>
      </c>
      <c r="CA319" s="27" t="str">
        <f t="shared" si="262"/>
        <v>112020</v>
      </c>
      <c r="CB319" s="1">
        <f t="shared" si="263"/>
        <v>-4.5014085125898849E-2</v>
      </c>
      <c r="CD319" s="30">
        <f t="shared" si="264"/>
        <v>44136</v>
      </c>
      <c r="CE319" s="29">
        <f t="shared" si="265"/>
        <v>-4.5014085125898848</v>
      </c>
      <c r="CF319" s="29">
        <f t="shared" si="266"/>
        <v>1.7746022390404941</v>
      </c>
      <c r="CG319">
        <v>-2.3320852560000001</v>
      </c>
      <c r="CQ319" s="15">
        <v>39399</v>
      </c>
      <c r="CR319" s="16">
        <v>5695.4</v>
      </c>
    </row>
    <row r="320" spans="1:96">
      <c r="A320" s="2">
        <v>44020</v>
      </c>
      <c r="B320" s="2">
        <v>44020</v>
      </c>
      <c r="C320" s="3">
        <v>-18203</v>
      </c>
      <c r="D320">
        <v>0</v>
      </c>
      <c r="E320">
        <v>-18203</v>
      </c>
      <c r="F320" t="s">
        <v>10</v>
      </c>
      <c r="G320" s="3">
        <v>36638479</v>
      </c>
      <c r="J320" s="3">
        <f t="shared" si="267"/>
        <v>-18203</v>
      </c>
      <c r="L320" s="3">
        <f t="shared" si="257"/>
        <v>41615731.329999998</v>
      </c>
      <c r="M320" s="4">
        <f t="shared" si="268"/>
        <v>-4.3721546601190503E-4</v>
      </c>
      <c r="N320" s="4">
        <f t="shared" si="269"/>
        <v>-6.0676666666666665E-4</v>
      </c>
      <c r="O320" s="4"/>
      <c r="P320" s="3">
        <f t="shared" si="270"/>
        <v>-2397204</v>
      </c>
      <c r="Q320" s="3">
        <f t="shared" si="271"/>
        <v>44012935.329999998</v>
      </c>
      <c r="R320" s="6">
        <f t="shared" si="272"/>
        <v>-5.4465896946573868E-2</v>
      </c>
      <c r="S320" s="6">
        <f t="shared" si="273"/>
        <v>-5.2936112649130437E-2</v>
      </c>
      <c r="T320" s="6"/>
      <c r="U320" s="6"/>
      <c r="V320" s="3">
        <f t="shared" si="258"/>
        <v>22547.21169279045</v>
      </c>
      <c r="W320" s="7">
        <f t="shared" si="219"/>
        <v>13.899999999999636</v>
      </c>
      <c r="X320" s="7">
        <f t="shared" si="222"/>
        <v>11214.05</v>
      </c>
      <c r="Y320" s="3">
        <f t="shared" si="223"/>
        <v>28721570.535805784</v>
      </c>
      <c r="Z320" s="3">
        <f t="shared" si="220"/>
        <v>70337301.865805775</v>
      </c>
      <c r="AA320" s="2">
        <v>44050</v>
      </c>
      <c r="AB320" s="7">
        <f t="shared" si="224"/>
        <v>138.71910443333334</v>
      </c>
      <c r="AC320" s="7">
        <f t="shared" si="225"/>
        <v>95.738568452685939</v>
      </c>
      <c r="AD320" s="7">
        <f t="shared" si="226"/>
        <v>117.22883644300963</v>
      </c>
      <c r="AE320" s="7"/>
      <c r="AF320" s="7">
        <f t="shared" si="259"/>
        <v>4344.2116927904499</v>
      </c>
      <c r="AG320" s="3">
        <f t="shared" si="227"/>
        <v>40806059.336010285</v>
      </c>
      <c r="AH320" s="7"/>
      <c r="AI320" s="7"/>
      <c r="AJ320" s="7"/>
      <c r="AK320" s="7"/>
      <c r="AL320" s="3">
        <f t="shared" si="228"/>
        <v>52539296.746082261</v>
      </c>
      <c r="AM320" s="3">
        <f t="shared" si="229"/>
        <v>18190328.006010301</v>
      </c>
      <c r="AN320" s="3">
        <f t="shared" si="230"/>
        <v>20733237.410072189</v>
      </c>
      <c r="AO320" s="3">
        <f t="shared" si="231"/>
        <v>11615731.329999998</v>
      </c>
      <c r="AP320" s="3">
        <f t="shared" si="232"/>
        <v>41615731.329999998</v>
      </c>
      <c r="AQ320" s="7"/>
      <c r="AR320" s="40">
        <f t="shared" si="260"/>
        <v>22547.21169279045</v>
      </c>
      <c r="AS320" s="5">
        <f t="shared" si="221"/>
        <v>-18203</v>
      </c>
      <c r="AT320" s="5">
        <f t="shared" si="233"/>
        <v>5467.625899280576</v>
      </c>
      <c r="AU320" s="5">
        <f t="shared" si="234"/>
        <v>9811.8375920710259</v>
      </c>
      <c r="AV320" s="5">
        <f t="shared" si="235"/>
        <v>12539296.746082254</v>
      </c>
      <c r="AW320" s="3"/>
      <c r="AX320" s="4">
        <f t="shared" si="236"/>
        <v>1.8678724166368453E-4</v>
      </c>
      <c r="AY320" s="4">
        <f t="shared" si="237"/>
        <v>1.2410548073016564E-3</v>
      </c>
      <c r="AZ320" s="4">
        <f t="shared" si="238"/>
        <v>2.6378264310208076E-4</v>
      </c>
      <c r="BA320" s="4">
        <f t="shared" si="239"/>
        <v>-4.3721546601190503E-4</v>
      </c>
      <c r="BB320" s="3"/>
      <c r="BC320" s="2">
        <f t="shared" si="240"/>
        <v>44050</v>
      </c>
      <c r="BD320" s="22">
        <f t="shared" si="241"/>
        <v>131.34824186520567</v>
      </c>
      <c r="BE320" s="22">
        <f t="shared" si="242"/>
        <v>95.738568452685797</v>
      </c>
      <c r="BF320" s="22">
        <f t="shared" si="243"/>
        <v>109.12230215827468</v>
      </c>
      <c r="BG320" s="22">
        <f t="shared" si="244"/>
        <v>138.71910443333334</v>
      </c>
      <c r="BH320" s="22"/>
      <c r="BI320" s="3">
        <f t="shared" si="245"/>
        <v>53991698.753028616</v>
      </c>
      <c r="BJ320" s="3">
        <f t="shared" si="246"/>
        <v>20041875.832394209</v>
      </c>
      <c r="BK320" s="3">
        <f t="shared" si="247"/>
        <v>20733237.410072189</v>
      </c>
      <c r="BL320" s="3">
        <f t="shared" si="248"/>
        <v>44012935.329999998</v>
      </c>
      <c r="BM320" s="22"/>
      <c r="BN320" s="3">
        <f t="shared" si="249"/>
        <v>-1452402.0069463553</v>
      </c>
      <c r="BO320" s="3">
        <f t="shared" si="250"/>
        <v>-1851547.8263839129</v>
      </c>
      <c r="BP320" s="3">
        <f t="shared" si="251"/>
        <v>0</v>
      </c>
      <c r="BQ320" s="3">
        <f t="shared" si="252"/>
        <v>-2397204</v>
      </c>
      <c r="BR320" s="3"/>
      <c r="BS320" s="22">
        <f t="shared" si="253"/>
        <v>-2.6900468784840448</v>
      </c>
      <c r="BT320" s="22">
        <f t="shared" si="254"/>
        <v>-9.2383958560965027</v>
      </c>
      <c r="BU320" s="22">
        <f t="shared" si="255"/>
        <v>0</v>
      </c>
      <c r="BV320" s="22">
        <f t="shared" si="256"/>
        <v>-5.4465896946573871</v>
      </c>
      <c r="BW320" s="3"/>
      <c r="BX320" s="7"/>
      <c r="BY320" t="str">
        <f t="shared" si="261"/>
        <v>82020</v>
      </c>
      <c r="BZ320" s="27">
        <v>44166</v>
      </c>
      <c r="CA320" s="27" t="str">
        <f t="shared" si="262"/>
        <v>122020</v>
      </c>
      <c r="CB320" s="1">
        <f t="shared" si="263"/>
        <v>3.1823247584421725E-2</v>
      </c>
      <c r="CD320" s="30">
        <f t="shared" si="264"/>
        <v>44166</v>
      </c>
      <c r="CE320" s="29">
        <f t="shared" si="265"/>
        <v>3.1823247584421726</v>
      </c>
      <c r="CF320" s="29">
        <f t="shared" si="266"/>
        <v>1.7746022390404941</v>
      </c>
      <c r="CG320">
        <v>-1.517981456</v>
      </c>
      <c r="CQ320" s="15">
        <v>39400</v>
      </c>
      <c r="CR320" s="16">
        <v>5937.9</v>
      </c>
    </row>
    <row r="321" spans="1:96">
      <c r="A321" s="2">
        <v>44112</v>
      </c>
      <c r="B321" s="2">
        <v>44112</v>
      </c>
      <c r="C321" s="3">
        <v>-283096</v>
      </c>
      <c r="D321">
        <v>0</v>
      </c>
      <c r="E321">
        <v>-283096</v>
      </c>
      <c r="F321" t="s">
        <v>10</v>
      </c>
      <c r="G321" s="3">
        <v>36355383</v>
      </c>
      <c r="J321" s="3">
        <f t="shared" si="267"/>
        <v>-283096</v>
      </c>
      <c r="L321" s="3">
        <f t="shared" si="257"/>
        <v>41332635.329999998</v>
      </c>
      <c r="M321" s="4">
        <f t="shared" si="268"/>
        <v>-6.8026198495740823E-3</v>
      </c>
      <c r="N321" s="4">
        <f t="shared" si="269"/>
        <v>-9.4365333333333336E-3</v>
      </c>
      <c r="O321" s="4"/>
      <c r="P321" s="3">
        <f t="shared" si="270"/>
        <v>-2680300</v>
      </c>
      <c r="Q321" s="3">
        <f t="shared" si="271"/>
        <v>44012935.329999998</v>
      </c>
      <c r="R321" s="6">
        <f t="shared" si="272"/>
        <v>-6.089800600445433E-2</v>
      </c>
      <c r="S321" s="6">
        <f t="shared" si="273"/>
        <v>-5.9738732498704518E-2</v>
      </c>
      <c r="T321" s="6"/>
      <c r="U321" s="6"/>
      <c r="V321" s="3">
        <f t="shared" si="258"/>
        <v>90999.897551480972</v>
      </c>
      <c r="W321" s="7">
        <f t="shared" si="219"/>
        <v>56.100000000000364</v>
      </c>
      <c r="X321" s="7">
        <f t="shared" si="222"/>
        <v>11270.15</v>
      </c>
      <c r="Y321" s="3">
        <f t="shared" si="223"/>
        <v>28865254.584571283</v>
      </c>
      <c r="Z321" s="3">
        <f t="shared" si="220"/>
        <v>70197889.914571285</v>
      </c>
      <c r="AA321" s="2">
        <v>44053</v>
      </c>
      <c r="AB321" s="7">
        <f t="shared" si="224"/>
        <v>137.7754511</v>
      </c>
      <c r="AC321" s="7">
        <f t="shared" si="225"/>
        <v>96.217515281904269</v>
      </c>
      <c r="AD321" s="7">
        <f t="shared" si="226"/>
        <v>116.99648319095215</v>
      </c>
      <c r="AE321" s="7"/>
      <c r="AF321" s="7">
        <f t="shared" si="259"/>
        <v>-192096.10244851903</v>
      </c>
      <c r="AG321" s="3">
        <f t="shared" si="227"/>
        <v>40613963.233561769</v>
      </c>
      <c r="AH321" s="7"/>
      <c r="AI321" s="7"/>
      <c r="AJ321" s="7"/>
      <c r="AK321" s="7"/>
      <c r="AL321" s="3">
        <f t="shared" si="228"/>
        <v>52352668.269533023</v>
      </c>
      <c r="AM321" s="3">
        <f t="shared" si="229"/>
        <v>18281327.903561782</v>
      </c>
      <c r="AN321" s="3">
        <f t="shared" si="230"/>
        <v>20738705.03597147</v>
      </c>
      <c r="AO321" s="3">
        <f t="shared" si="231"/>
        <v>11332635.329999998</v>
      </c>
      <c r="AP321" s="3">
        <f t="shared" si="232"/>
        <v>41332635.329999998</v>
      </c>
      <c r="AQ321" s="7"/>
      <c r="AR321" s="40">
        <f t="shared" si="260"/>
        <v>90999.897551480972</v>
      </c>
      <c r="AS321" s="5">
        <f t="shared" si="221"/>
        <v>-283096</v>
      </c>
      <c r="AT321" s="5">
        <f t="shared" si="233"/>
        <v>5467.625899280576</v>
      </c>
      <c r="AU321" s="5">
        <f t="shared" si="234"/>
        <v>-186628.47654923846</v>
      </c>
      <c r="AV321" s="5">
        <f t="shared" si="235"/>
        <v>12352668.269533016</v>
      </c>
      <c r="AW321" s="3"/>
      <c r="AX321" s="4">
        <f t="shared" si="236"/>
        <v>-3.5521692924668797E-3</v>
      </c>
      <c r="AY321" s="4">
        <f t="shared" si="237"/>
        <v>5.0026529220041291E-3</v>
      </c>
      <c r="AZ321" s="4">
        <f t="shared" si="238"/>
        <v>2.6371308016877326E-4</v>
      </c>
      <c r="BA321" s="4">
        <f t="shared" si="239"/>
        <v>-6.8026198495740823E-3</v>
      </c>
      <c r="BB321" s="3"/>
      <c r="BC321" s="2">
        <f t="shared" si="240"/>
        <v>44053</v>
      </c>
      <c r="BD321" s="22">
        <f t="shared" si="241"/>
        <v>130.88167067383256</v>
      </c>
      <c r="BE321" s="22">
        <f t="shared" si="242"/>
        <v>96.217515281904127</v>
      </c>
      <c r="BF321" s="22">
        <f t="shared" si="243"/>
        <v>109.15107913669195</v>
      </c>
      <c r="BG321" s="22">
        <f t="shared" si="244"/>
        <v>137.7754511</v>
      </c>
      <c r="BH321" s="22"/>
      <c r="BI321" s="3">
        <f t="shared" si="245"/>
        <v>53991698.753028616</v>
      </c>
      <c r="BJ321" s="3">
        <f t="shared" si="246"/>
        <v>20041875.832394209</v>
      </c>
      <c r="BK321" s="3">
        <f t="shared" si="247"/>
        <v>20738705.03597147</v>
      </c>
      <c r="BL321" s="3">
        <f t="shared" si="248"/>
        <v>44012935.329999998</v>
      </c>
      <c r="BM321" s="22"/>
      <c r="BN321" s="3">
        <f t="shared" si="249"/>
        <v>-1639030.4834955938</v>
      </c>
      <c r="BO321" s="3">
        <f t="shared" si="250"/>
        <v>-1760547.928832432</v>
      </c>
      <c r="BP321" s="3">
        <f t="shared" si="251"/>
        <v>0</v>
      </c>
      <c r="BQ321" s="3">
        <f t="shared" si="252"/>
        <v>-2680300</v>
      </c>
      <c r="BR321" s="3"/>
      <c r="BS321" s="22">
        <f t="shared" si="253"/>
        <v>-3.0357083058136856</v>
      </c>
      <c r="BT321" s="22">
        <f t="shared" si="254"/>
        <v>-8.7843470519202214</v>
      </c>
      <c r="BU321" s="22">
        <f t="shared" si="255"/>
        <v>0</v>
      </c>
      <c r="BV321" s="22">
        <f t="shared" si="256"/>
        <v>-6.0898006004454333</v>
      </c>
      <c r="BW321" s="3"/>
      <c r="BX321" s="7"/>
      <c r="BY321" t="str">
        <f t="shared" si="261"/>
        <v>82020</v>
      </c>
      <c r="BZ321" s="27">
        <v>44197</v>
      </c>
      <c r="CA321" s="27" t="str">
        <f t="shared" si="262"/>
        <v>12021</v>
      </c>
      <c r="CB321" s="1">
        <f t="shared" si="263"/>
        <v>-6.3649919321160566E-3</v>
      </c>
      <c r="CD321" s="30">
        <f t="shared" si="264"/>
        <v>44197</v>
      </c>
      <c r="CE321" s="29">
        <f t="shared" si="265"/>
        <v>-0.63649919321160564</v>
      </c>
      <c r="CF321" s="29">
        <f t="shared" si="266"/>
        <v>1.7746022390404941</v>
      </c>
      <c r="CG321">
        <v>-0.57372702200000003</v>
      </c>
      <c r="CQ321" s="15">
        <v>39401</v>
      </c>
      <c r="CR321" s="16">
        <v>5912.1</v>
      </c>
    </row>
    <row r="322" spans="1:96">
      <c r="A322" s="2">
        <v>44143</v>
      </c>
      <c r="B322" s="2">
        <v>44143</v>
      </c>
      <c r="C322" s="3">
        <v>-369673</v>
      </c>
      <c r="D322">
        <v>0</v>
      </c>
      <c r="E322">
        <v>-369673.25</v>
      </c>
      <c r="F322" t="s">
        <v>10</v>
      </c>
      <c r="G322" s="3">
        <v>35985710</v>
      </c>
      <c r="J322" s="3">
        <f t="shared" si="267"/>
        <v>-369673</v>
      </c>
      <c r="L322" s="3">
        <f t="shared" si="257"/>
        <v>40962962.329999998</v>
      </c>
      <c r="M322" s="4">
        <f t="shared" si="268"/>
        <v>-8.9438526493297275E-3</v>
      </c>
      <c r="N322" s="4">
        <f t="shared" si="269"/>
        <v>-1.2322433333333334E-2</v>
      </c>
      <c r="O322" s="4"/>
      <c r="P322" s="3">
        <f t="shared" si="270"/>
        <v>-3049973</v>
      </c>
      <c r="Q322" s="3">
        <f t="shared" si="271"/>
        <v>44012935.329999998</v>
      </c>
      <c r="R322" s="6">
        <f t="shared" si="272"/>
        <v>-6.9297195861442215E-2</v>
      </c>
      <c r="S322" s="6">
        <f t="shared" si="273"/>
        <v>-6.8682585148034242E-2</v>
      </c>
      <c r="T322" s="6"/>
      <c r="U322" s="6"/>
      <c r="V322" s="3">
        <f t="shared" si="258"/>
        <v>84917.016699109285</v>
      </c>
      <c r="W322" s="7">
        <f t="shared" si="219"/>
        <v>52.350000000000364</v>
      </c>
      <c r="X322" s="7">
        <f t="shared" si="222"/>
        <v>11322.5</v>
      </c>
      <c r="Y322" s="3">
        <f t="shared" si="223"/>
        <v>28999334.08462251</v>
      </c>
      <c r="Z322" s="3">
        <f t="shared" si="220"/>
        <v>69962296.414622515</v>
      </c>
      <c r="AA322" s="2">
        <v>44054</v>
      </c>
      <c r="AB322" s="7">
        <f t="shared" si="224"/>
        <v>136.54320776666665</v>
      </c>
      <c r="AC322" s="7">
        <f t="shared" si="225"/>
        <v>96.664446948741698</v>
      </c>
      <c r="AD322" s="7">
        <f t="shared" si="226"/>
        <v>116.60382735770418</v>
      </c>
      <c r="AE322" s="7"/>
      <c r="AF322" s="7">
        <f t="shared" si="259"/>
        <v>-284755.98330089072</v>
      </c>
      <c r="AG322" s="3">
        <f t="shared" si="227"/>
        <v>40329207.250260882</v>
      </c>
      <c r="AH322" s="7"/>
      <c r="AI322" s="7"/>
      <c r="AJ322" s="7"/>
      <c r="AK322" s="7"/>
      <c r="AL322" s="3">
        <f t="shared" si="228"/>
        <v>52073379.912131414</v>
      </c>
      <c r="AM322" s="3">
        <f t="shared" si="229"/>
        <v>18366244.920260891</v>
      </c>
      <c r="AN322" s="3">
        <f t="shared" si="230"/>
        <v>20744172.661870752</v>
      </c>
      <c r="AO322" s="3">
        <f t="shared" si="231"/>
        <v>10962962.329999998</v>
      </c>
      <c r="AP322" s="3">
        <f t="shared" si="232"/>
        <v>40962962.329999998</v>
      </c>
      <c r="AQ322" s="7"/>
      <c r="AR322" s="40">
        <f t="shared" si="260"/>
        <v>84917.016699109285</v>
      </c>
      <c r="AS322" s="5">
        <f t="shared" si="221"/>
        <v>-369673</v>
      </c>
      <c r="AT322" s="5">
        <f t="shared" si="233"/>
        <v>5467.625899280576</v>
      </c>
      <c r="AU322" s="5">
        <f t="shared" si="234"/>
        <v>-279288.35740161012</v>
      </c>
      <c r="AV322" s="5">
        <f t="shared" si="235"/>
        <v>12073379.912131406</v>
      </c>
      <c r="AW322" s="3"/>
      <c r="AX322" s="4">
        <f t="shared" si="236"/>
        <v>-5.3347492426502321E-3</v>
      </c>
      <c r="AY322" s="4">
        <f t="shared" si="237"/>
        <v>4.6450135978669668E-3</v>
      </c>
      <c r="AZ322" s="4">
        <f t="shared" si="238"/>
        <v>2.6364355391510365E-4</v>
      </c>
      <c r="BA322" s="4">
        <f t="shared" si="239"/>
        <v>-8.9438526493297275E-3</v>
      </c>
      <c r="BB322" s="3"/>
      <c r="BC322" s="2">
        <f t="shared" si="240"/>
        <v>44054</v>
      </c>
      <c r="BD322" s="22">
        <f t="shared" si="241"/>
        <v>130.18344978032854</v>
      </c>
      <c r="BE322" s="22">
        <f t="shared" si="242"/>
        <v>96.664446948741528</v>
      </c>
      <c r="BF322" s="22">
        <f t="shared" si="243"/>
        <v>109.1798561151092</v>
      </c>
      <c r="BG322" s="22">
        <f t="shared" si="244"/>
        <v>136.54320776666665</v>
      </c>
      <c r="BH322" s="22"/>
      <c r="BI322" s="3">
        <f t="shared" si="245"/>
        <v>53991698.753028616</v>
      </c>
      <c r="BJ322" s="3">
        <f t="shared" si="246"/>
        <v>20041875.832394209</v>
      </c>
      <c r="BK322" s="3">
        <f t="shared" si="247"/>
        <v>20744172.661870752</v>
      </c>
      <c r="BL322" s="3">
        <f t="shared" si="248"/>
        <v>44012935.329999998</v>
      </c>
      <c r="BM322" s="22"/>
      <c r="BN322" s="3">
        <f t="shared" si="249"/>
        <v>-1918318.8408972039</v>
      </c>
      <c r="BO322" s="3">
        <f t="shared" si="250"/>
        <v>-1675630.9121333228</v>
      </c>
      <c r="BP322" s="3">
        <f t="shared" si="251"/>
        <v>0</v>
      </c>
      <c r="BQ322" s="3">
        <f t="shared" si="252"/>
        <v>-3049973</v>
      </c>
      <c r="BR322" s="3"/>
      <c r="BS322" s="22">
        <f t="shared" si="253"/>
        <v>-3.5529884874933622</v>
      </c>
      <c r="BT322" s="22">
        <f t="shared" si="254"/>
        <v>-8.3606491036380763</v>
      </c>
      <c r="BU322" s="22">
        <f t="shared" si="255"/>
        <v>0</v>
      </c>
      <c r="BV322" s="22">
        <f t="shared" si="256"/>
        <v>-6.9297195861442216</v>
      </c>
      <c r="BW322" s="3"/>
      <c r="BX322" s="7"/>
      <c r="BY322" t="str">
        <f t="shared" si="261"/>
        <v>82020</v>
      </c>
      <c r="BZ322" s="27">
        <v>44228</v>
      </c>
      <c r="CA322" s="27" t="str">
        <f t="shared" si="262"/>
        <v>22021</v>
      </c>
      <c r="CB322" s="1">
        <f t="shared" si="263"/>
        <v>4.3973909690288707E-2</v>
      </c>
      <c r="CD322" s="30">
        <f t="shared" si="264"/>
        <v>44228</v>
      </c>
      <c r="CE322" s="29">
        <f t="shared" si="265"/>
        <v>4.3973909690288711</v>
      </c>
      <c r="CF322" s="29">
        <f t="shared" si="266"/>
        <v>1.7746022390404941</v>
      </c>
      <c r="CG322">
        <v>2.9095102000000002</v>
      </c>
      <c r="CQ322" s="15">
        <v>39402</v>
      </c>
      <c r="CR322" s="16">
        <v>5906.85</v>
      </c>
    </row>
    <row r="323" spans="1:96">
      <c r="A323" s="2">
        <v>44173</v>
      </c>
      <c r="B323" s="2">
        <v>44173</v>
      </c>
      <c r="C323" s="3">
        <v>-76846</v>
      </c>
      <c r="D323">
        <v>0</v>
      </c>
      <c r="E323">
        <v>-76846</v>
      </c>
      <c r="F323" t="s">
        <v>10</v>
      </c>
      <c r="G323" s="3">
        <v>35908864</v>
      </c>
      <c r="J323" s="3">
        <f t="shared" si="267"/>
        <v>-76846</v>
      </c>
      <c r="L323" s="3">
        <f t="shared" si="257"/>
        <v>40886116.329999998</v>
      </c>
      <c r="M323" s="4">
        <f t="shared" si="268"/>
        <v>-1.875987370760058E-3</v>
      </c>
      <c r="N323" s="4">
        <f t="shared" si="269"/>
        <v>-2.5615333333333335E-3</v>
      </c>
      <c r="O323" s="4"/>
      <c r="P323" s="3">
        <f t="shared" si="270"/>
        <v>-3126819</v>
      </c>
      <c r="Q323" s="3">
        <f t="shared" si="271"/>
        <v>44012935.329999998</v>
      </c>
      <c r="R323" s="6">
        <f t="shared" si="272"/>
        <v>-7.1043182567937124E-2</v>
      </c>
      <c r="S323" s="6">
        <f t="shared" si="273"/>
        <v>-7.0558572518794299E-2</v>
      </c>
      <c r="T323" s="6"/>
      <c r="U323" s="6"/>
      <c r="V323" s="3">
        <f t="shared" si="258"/>
        <v>-22871.632004918119</v>
      </c>
      <c r="W323" s="7">
        <f t="shared" si="219"/>
        <v>-14.100000000000364</v>
      </c>
      <c r="X323" s="7">
        <f t="shared" si="222"/>
        <v>11308.4</v>
      </c>
      <c r="Y323" s="3">
        <f t="shared" si="223"/>
        <v>28963220.98145685</v>
      </c>
      <c r="Z323" s="3">
        <f t="shared" si="220"/>
        <v>69849337.311456844</v>
      </c>
      <c r="AA323" s="2">
        <v>44055</v>
      </c>
      <c r="AB323" s="7">
        <f t="shared" si="224"/>
        <v>136.28705443333334</v>
      </c>
      <c r="AC323" s="7">
        <f t="shared" si="225"/>
        <v>96.544069938189509</v>
      </c>
      <c r="AD323" s="7">
        <f t="shared" si="226"/>
        <v>116.41556218576142</v>
      </c>
      <c r="AE323" s="7"/>
      <c r="AF323" s="7">
        <f t="shared" si="259"/>
        <v>-99717.632004918123</v>
      </c>
      <c r="AG323" s="3">
        <f t="shared" si="227"/>
        <v>40229489.618255965</v>
      </c>
      <c r="AH323" s="7"/>
      <c r="AI323" s="7"/>
      <c r="AJ323" s="7"/>
      <c r="AK323" s="7"/>
      <c r="AL323" s="3">
        <f t="shared" si="228"/>
        <v>51979129.906025775</v>
      </c>
      <c r="AM323" s="3">
        <f t="shared" si="229"/>
        <v>18343373.288255975</v>
      </c>
      <c r="AN323" s="3">
        <f t="shared" si="230"/>
        <v>20749640.287770033</v>
      </c>
      <c r="AO323" s="3">
        <f t="shared" si="231"/>
        <v>10886116.329999998</v>
      </c>
      <c r="AP323" s="3">
        <f t="shared" si="232"/>
        <v>40886116.329999998</v>
      </c>
      <c r="AQ323" s="7"/>
      <c r="AR323" s="40">
        <f t="shared" si="260"/>
        <v>-22871.632004918119</v>
      </c>
      <c r="AS323" s="5">
        <f t="shared" si="221"/>
        <v>-76846</v>
      </c>
      <c r="AT323" s="5">
        <f t="shared" si="233"/>
        <v>5467.625899280576</v>
      </c>
      <c r="AU323" s="5">
        <f t="shared" si="234"/>
        <v>-94250.006105637542</v>
      </c>
      <c r="AV323" s="5">
        <f t="shared" si="235"/>
        <v>11979129.906025769</v>
      </c>
      <c r="AW323" s="3"/>
      <c r="AX323" s="4">
        <f t="shared" si="236"/>
        <v>-1.8099460082037105E-3</v>
      </c>
      <c r="AY323" s="4">
        <f t="shared" si="237"/>
        <v>-1.2453080150143848E-3</v>
      </c>
      <c r="AZ323" s="4">
        <f t="shared" si="238"/>
        <v>2.6357406431206856E-4</v>
      </c>
      <c r="BA323" s="4">
        <f t="shared" si="239"/>
        <v>-1.875987370760058E-3</v>
      </c>
      <c r="BB323" s="3"/>
      <c r="BC323" s="2">
        <f t="shared" si="240"/>
        <v>44055</v>
      </c>
      <c r="BD323" s="22">
        <f t="shared" si="241"/>
        <v>129.94782476506444</v>
      </c>
      <c r="BE323" s="22">
        <f t="shared" si="242"/>
        <v>96.544069938189338</v>
      </c>
      <c r="BF323" s="22">
        <f t="shared" si="243"/>
        <v>109.20863309352649</v>
      </c>
      <c r="BG323" s="22">
        <f t="shared" si="244"/>
        <v>136.28705443333334</v>
      </c>
      <c r="BH323" s="22"/>
      <c r="BI323" s="3">
        <f t="shared" si="245"/>
        <v>53991698.753028616</v>
      </c>
      <c r="BJ323" s="3">
        <f t="shared" si="246"/>
        <v>20041875.832394209</v>
      </c>
      <c r="BK323" s="3">
        <f t="shared" si="247"/>
        <v>20749640.287770033</v>
      </c>
      <c r="BL323" s="3">
        <f t="shared" si="248"/>
        <v>44012935.329999998</v>
      </c>
      <c r="BM323" s="22"/>
      <c r="BN323" s="3">
        <f t="shared" si="249"/>
        <v>-2012568.8470028415</v>
      </c>
      <c r="BO323" s="3">
        <f t="shared" si="250"/>
        <v>-1698502.5441382409</v>
      </c>
      <c r="BP323" s="3">
        <f t="shared" si="251"/>
        <v>0</v>
      </c>
      <c r="BQ323" s="3">
        <f t="shared" si="252"/>
        <v>-3126819</v>
      </c>
      <c r="BR323" s="3"/>
      <c r="BS323" s="22">
        <f t="shared" si="253"/>
        <v>-3.7275523709836009</v>
      </c>
      <c r="BT323" s="22">
        <f t="shared" si="254"/>
        <v>-8.4747683218000311</v>
      </c>
      <c r="BU323" s="22">
        <f t="shared" si="255"/>
        <v>0</v>
      </c>
      <c r="BV323" s="22">
        <f t="shared" si="256"/>
        <v>-7.1043182567937126</v>
      </c>
      <c r="BW323" s="3"/>
      <c r="BX323" s="7"/>
      <c r="BY323" t="str">
        <f t="shared" si="261"/>
        <v>82020</v>
      </c>
      <c r="BZ323" s="27">
        <v>44256</v>
      </c>
      <c r="CA323" s="27" t="str">
        <f t="shared" si="262"/>
        <v>32021</v>
      </c>
      <c r="CB323" s="1">
        <f t="shared" si="263"/>
        <v>4.4429147295653657E-3</v>
      </c>
      <c r="CD323" s="30">
        <f t="shared" si="264"/>
        <v>44256</v>
      </c>
      <c r="CE323" s="29">
        <f t="shared" si="265"/>
        <v>0.44429147295653659</v>
      </c>
      <c r="CF323" s="29">
        <f t="shared" si="266"/>
        <v>1.7746022390404941</v>
      </c>
      <c r="CG323">
        <v>7.9910579779999997</v>
      </c>
      <c r="CQ323" s="15">
        <v>39403</v>
      </c>
      <c r="CR323" s="16">
        <v>5906.85</v>
      </c>
    </row>
    <row r="324" spans="1:96">
      <c r="A324" t="s">
        <v>75</v>
      </c>
      <c r="B324" t="s">
        <v>75</v>
      </c>
      <c r="C324" s="3">
        <v>10366</v>
      </c>
      <c r="D324">
        <v>0</v>
      </c>
      <c r="E324">
        <v>10366</v>
      </c>
      <c r="F324" t="s">
        <v>10</v>
      </c>
      <c r="G324" s="3">
        <v>35919230</v>
      </c>
      <c r="J324" s="3">
        <f t="shared" si="267"/>
        <v>10366</v>
      </c>
      <c r="L324" s="3">
        <f t="shared" si="257"/>
        <v>40896482.329999998</v>
      </c>
      <c r="M324" s="4">
        <f t="shared" si="268"/>
        <v>2.5353349573077442E-4</v>
      </c>
      <c r="N324" s="4">
        <f t="shared" si="269"/>
        <v>3.4553333333333335E-4</v>
      </c>
      <c r="O324" s="4"/>
      <c r="P324" s="3">
        <f t="shared" si="270"/>
        <v>-3116453</v>
      </c>
      <c r="Q324" s="3">
        <f t="shared" si="271"/>
        <v>44012935.329999998</v>
      </c>
      <c r="R324" s="6">
        <f t="shared" si="272"/>
        <v>-7.0807660898630637E-2</v>
      </c>
      <c r="S324" s="6">
        <f t="shared" si="273"/>
        <v>-7.0305039023063523E-2</v>
      </c>
      <c r="T324" s="6"/>
      <c r="U324" s="6"/>
      <c r="V324" s="3">
        <f t="shared" si="258"/>
        <v>-12895.707407026197</v>
      </c>
      <c r="W324" s="7">
        <f t="shared" ref="W324:W387" si="274">+X324-X323</f>
        <v>-7.9499999999989086</v>
      </c>
      <c r="X324" s="7">
        <f t="shared" si="222"/>
        <v>11300.45</v>
      </c>
      <c r="Y324" s="3">
        <f t="shared" si="223"/>
        <v>28942859.338182598</v>
      </c>
      <c r="Z324" s="3">
        <f t="shared" ref="Z324:Z387" si="275">+Y324+L324</f>
        <v>69839341.668182597</v>
      </c>
      <c r="AA324" s="2">
        <v>44056</v>
      </c>
      <c r="AB324" s="7">
        <f t="shared" si="224"/>
        <v>136.32160776666666</v>
      </c>
      <c r="AC324" s="7">
        <f t="shared" si="225"/>
        <v>96.476197793941992</v>
      </c>
      <c r="AD324" s="7">
        <f t="shared" si="226"/>
        <v>116.39890278030434</v>
      </c>
      <c r="AE324" s="7"/>
      <c r="AF324" s="7">
        <f t="shared" si="259"/>
        <v>-2529.707407026197</v>
      </c>
      <c r="AG324" s="3">
        <f t="shared" si="227"/>
        <v>40226959.910848938</v>
      </c>
      <c r="AH324" s="7"/>
      <c r="AI324" s="7"/>
      <c r="AJ324" s="7"/>
      <c r="AK324" s="7"/>
      <c r="AL324" s="3">
        <f t="shared" si="228"/>
        <v>51982067.824518032</v>
      </c>
      <c r="AM324" s="3">
        <f t="shared" si="229"/>
        <v>18330477.580848947</v>
      </c>
      <c r="AN324" s="3">
        <f t="shared" si="230"/>
        <v>20755107.913669314</v>
      </c>
      <c r="AO324" s="3">
        <f t="shared" si="231"/>
        <v>10896482.329999998</v>
      </c>
      <c r="AP324" s="3">
        <f t="shared" si="232"/>
        <v>40896482.329999998</v>
      </c>
      <c r="AQ324" s="7"/>
      <c r="AR324" s="40">
        <f t="shared" si="260"/>
        <v>-12895.707407026197</v>
      </c>
      <c r="AS324" s="5">
        <f t="shared" ref="AS324:AS387" si="276">+J324</f>
        <v>10366</v>
      </c>
      <c r="AT324" s="5">
        <f t="shared" si="233"/>
        <v>5467.625899280576</v>
      </c>
      <c r="AU324" s="5">
        <f t="shared" si="234"/>
        <v>2937.9184922543791</v>
      </c>
      <c r="AV324" s="5">
        <f t="shared" si="235"/>
        <v>11982067.824518023</v>
      </c>
      <c r="AW324" s="3"/>
      <c r="AX324" s="4">
        <f t="shared" si="236"/>
        <v>5.6521117178488893E-5</v>
      </c>
      <c r="AY324" s="4">
        <f t="shared" si="237"/>
        <v>-7.0301722613269006E-4</v>
      </c>
      <c r="AZ324" s="4">
        <f t="shared" si="238"/>
        <v>2.6350461133069518E-4</v>
      </c>
      <c r="BA324" s="4">
        <f t="shared" si="239"/>
        <v>2.5353349573077442E-4</v>
      </c>
      <c r="BB324" s="3"/>
      <c r="BC324" s="2">
        <f t="shared" si="240"/>
        <v>44056</v>
      </c>
      <c r="BD324" s="22">
        <f t="shared" si="241"/>
        <v>129.95516956129509</v>
      </c>
      <c r="BE324" s="22">
        <f t="shared" si="242"/>
        <v>96.476197793941836</v>
      </c>
      <c r="BF324" s="22">
        <f t="shared" si="243"/>
        <v>109.23741007194377</v>
      </c>
      <c r="BG324" s="22">
        <f t="shared" si="244"/>
        <v>136.32160776666666</v>
      </c>
      <c r="BH324" s="22"/>
      <c r="BI324" s="3">
        <f t="shared" si="245"/>
        <v>53991698.753028616</v>
      </c>
      <c r="BJ324" s="3">
        <f t="shared" si="246"/>
        <v>20041875.832394209</v>
      </c>
      <c r="BK324" s="3">
        <f t="shared" si="247"/>
        <v>20755107.913669314</v>
      </c>
      <c r="BL324" s="3">
        <f t="shared" si="248"/>
        <v>44012935.329999998</v>
      </c>
      <c r="BM324" s="22"/>
      <c r="BN324" s="3">
        <f t="shared" si="249"/>
        <v>-2009630.9285105872</v>
      </c>
      <c r="BO324" s="3">
        <f t="shared" si="250"/>
        <v>-1711398.2515452669</v>
      </c>
      <c r="BP324" s="3">
        <f t="shared" si="251"/>
        <v>0</v>
      </c>
      <c r="BQ324" s="3">
        <f t="shared" si="252"/>
        <v>-3116453</v>
      </c>
      <c r="BR324" s="3"/>
      <c r="BS324" s="22">
        <f t="shared" si="253"/>
        <v>-3.722110944690102</v>
      </c>
      <c r="BT324" s="22">
        <f t="shared" si="254"/>
        <v>-8.5391121362955911</v>
      </c>
      <c r="BU324" s="22">
        <f t="shared" si="255"/>
        <v>0</v>
      </c>
      <c r="BV324" s="22">
        <f t="shared" si="256"/>
        <v>-7.0807660898630633</v>
      </c>
      <c r="BW324" s="3"/>
      <c r="BX324" s="7"/>
      <c r="BY324" t="str">
        <f t="shared" si="261"/>
        <v>82020</v>
      </c>
      <c r="BZ324" s="27">
        <v>44287</v>
      </c>
      <c r="CA324" s="27" t="str">
        <f t="shared" si="262"/>
        <v>42021</v>
      </c>
      <c r="CB324" s="1">
        <f t="shared" si="263"/>
        <v>1.9749906671399774E-2</v>
      </c>
      <c r="CD324" s="30">
        <f t="shared" si="264"/>
        <v>44287</v>
      </c>
      <c r="CE324" s="29">
        <f t="shared" si="265"/>
        <v>1.9749906671399773</v>
      </c>
      <c r="CF324" s="29">
        <f t="shared" si="266"/>
        <v>1.7746022390404941</v>
      </c>
      <c r="CG324">
        <v>8.2766982559999995</v>
      </c>
      <c r="CQ324" s="15">
        <v>39404</v>
      </c>
      <c r="CR324" s="16">
        <v>5906.85</v>
      </c>
    </row>
    <row r="325" spans="1:96">
      <c r="A325" t="s">
        <v>76</v>
      </c>
      <c r="B325" t="s">
        <v>76</v>
      </c>
      <c r="C325" s="3">
        <v>15000</v>
      </c>
      <c r="D325">
        <v>0</v>
      </c>
      <c r="E325">
        <v>15000</v>
      </c>
      <c r="F325" t="s">
        <v>10</v>
      </c>
      <c r="G325" s="3">
        <v>35934230</v>
      </c>
      <c r="J325" s="3">
        <f t="shared" si="267"/>
        <v>15000</v>
      </c>
      <c r="L325" s="3">
        <f t="shared" si="257"/>
        <v>40911482.329999998</v>
      </c>
      <c r="M325" s="4">
        <f t="shared" si="268"/>
        <v>3.6677971173566213E-4</v>
      </c>
      <c r="N325" s="4">
        <f t="shared" si="269"/>
        <v>5.0000000000000001E-4</v>
      </c>
      <c r="O325" s="4"/>
      <c r="P325" s="3">
        <f t="shared" si="270"/>
        <v>-3101453</v>
      </c>
      <c r="Q325" s="3">
        <f t="shared" si="271"/>
        <v>44012935.329999998</v>
      </c>
      <c r="R325" s="6">
        <f t="shared" si="272"/>
        <v>-7.0466852000348051E-2</v>
      </c>
      <c r="S325" s="6">
        <f t="shared" si="273"/>
        <v>-6.9938259311327855E-2</v>
      </c>
      <c r="T325" s="6"/>
      <c r="U325" s="6"/>
      <c r="V325" s="3">
        <f t="shared" si="258"/>
        <v>-197977.49547519215</v>
      </c>
      <c r="W325" s="7">
        <f t="shared" si="274"/>
        <v>-122.05000000000109</v>
      </c>
      <c r="X325" s="7">
        <f t="shared" ref="X325:X388" si="277">+VLOOKUP(AA325,$CQ$4:$CR$5981,2,FALSE)</f>
        <v>11178.4</v>
      </c>
      <c r="Y325" s="3">
        <f t="shared" ref="Y325:Y388" si="278">+Y324*(X325/X324)</f>
        <v>28630263.292695452</v>
      </c>
      <c r="Z325" s="3">
        <f t="shared" si="275"/>
        <v>69541745.622695446</v>
      </c>
      <c r="AA325" s="2">
        <v>44057</v>
      </c>
      <c r="AB325" s="7">
        <f t="shared" ref="AB325:AB388" si="279">+L325/$L$3*100</f>
        <v>136.37160776666667</v>
      </c>
      <c r="AC325" s="7">
        <f t="shared" ref="AC325:AC388" si="280">+Y325/$Y$3*100</f>
        <v>95.434210975651496</v>
      </c>
      <c r="AD325" s="7">
        <f t="shared" ref="AD325:AD388" si="281">+Z325/$Z$3*100</f>
        <v>115.90290937115908</v>
      </c>
      <c r="AE325" s="7"/>
      <c r="AF325" s="7">
        <f t="shared" si="259"/>
        <v>-182977.49547519215</v>
      </c>
      <c r="AG325" s="3">
        <f t="shared" ref="AG325:AG388" si="282">+AG324+AF325</f>
        <v>40043982.415373743</v>
      </c>
      <c r="AH325" s="7"/>
      <c r="AI325" s="7"/>
      <c r="AJ325" s="7"/>
      <c r="AK325" s="7"/>
      <c r="AL325" s="3">
        <f t="shared" ref="AL325:AL388" si="283">+AL324+AU325</f>
        <v>51804557.954942122</v>
      </c>
      <c r="AM325" s="3">
        <f t="shared" ref="AM325:AM388" si="284">+AM324+AR325</f>
        <v>18132500.085373756</v>
      </c>
      <c r="AN325" s="3">
        <f t="shared" ref="AN325:AN388" si="285">+AN324+AT325</f>
        <v>20760575.539568596</v>
      </c>
      <c r="AO325" s="3">
        <f t="shared" ref="AO325:AO388" si="286">+AO324+AS325</f>
        <v>10911482.329999998</v>
      </c>
      <c r="AP325" s="3">
        <f t="shared" ref="AP325:AP388" si="287">+AP324+AS325</f>
        <v>40911482.329999998</v>
      </c>
      <c r="AQ325" s="7"/>
      <c r="AR325" s="40">
        <f t="shared" si="260"/>
        <v>-197977.49547519215</v>
      </c>
      <c r="AS325" s="5">
        <f t="shared" si="276"/>
        <v>15000</v>
      </c>
      <c r="AT325" s="5">
        <f t="shared" ref="AT325:AT388" si="288">+$AN$3*4*$AT$1/973</f>
        <v>5467.625899280576</v>
      </c>
      <c r="AU325" s="5">
        <f t="shared" ref="AU325:AU388" si="289">+AR325+AS325+AT325</f>
        <v>-177509.86957591158</v>
      </c>
      <c r="AV325" s="5">
        <f t="shared" ref="AV325:AV388" si="290">+AU325+AV324</f>
        <v>11804557.954942111</v>
      </c>
      <c r="AW325" s="3"/>
      <c r="AX325" s="4">
        <f t="shared" ref="AX325:AX388" si="291">+AU325/AL324</f>
        <v>-3.4148289401482157E-3</v>
      </c>
      <c r="AY325" s="4">
        <f t="shared" ref="AY325:AY388" si="292">+AR325/AM324</f>
        <v>-1.0800454849143278E-2</v>
      </c>
      <c r="AZ325" s="4">
        <f t="shared" ref="AZ325:AZ388" si="293">+AT325/AN324</f>
        <v>2.6343519494204109E-4</v>
      </c>
      <c r="BA325" s="4">
        <f t="shared" ref="BA325:BA388" si="294">+AS325/AP324</f>
        <v>3.6677971173566213E-4</v>
      </c>
      <c r="BB325" s="3"/>
      <c r="BC325" s="2">
        <f t="shared" ref="BC325:BC388" si="295">+AA325</f>
        <v>44057</v>
      </c>
      <c r="BD325" s="22">
        <f t="shared" ref="BD325:BD388" si="296">+AL325/AL$3*100</f>
        <v>129.51139488735529</v>
      </c>
      <c r="BE325" s="22">
        <f t="shared" ref="BE325:BE388" si="297">+AM325/AM$3*100</f>
        <v>95.434210975651339</v>
      </c>
      <c r="BF325" s="22">
        <f t="shared" ref="BF325:BF388" si="298">+AN325/AN$3*100</f>
        <v>109.26618705036103</v>
      </c>
      <c r="BG325" s="22">
        <f t="shared" ref="BG325:BG388" si="299">+AP325/AP$3*100</f>
        <v>136.37160776666667</v>
      </c>
      <c r="BH325" s="22"/>
      <c r="BI325" s="3">
        <f t="shared" ref="BI325:BI388" si="300">+MAX(BI324,AL325)</f>
        <v>53991698.753028616</v>
      </c>
      <c r="BJ325" s="3">
        <f t="shared" ref="BJ325:BJ388" si="301">+MAX(BJ324,AM325)</f>
        <v>20041875.832394209</v>
      </c>
      <c r="BK325" s="3">
        <f t="shared" ref="BK325:BK388" si="302">+MAX(BK324,AN325)</f>
        <v>20760575.539568596</v>
      </c>
      <c r="BL325" s="3">
        <f t="shared" ref="BL325:BL388" si="303">+MAX(BL324,AP325)</f>
        <v>44012935.329999998</v>
      </c>
      <c r="BM325" s="22"/>
      <c r="BN325" s="3">
        <f t="shared" ref="BN325:BN388" si="304">+MIN(AU325+BN324,0)</f>
        <v>-2187140.7980864989</v>
      </c>
      <c r="BO325" s="3">
        <f t="shared" ref="BO325:BO388" si="305">+MIN(AR325+BO324,0)</f>
        <v>-1909375.747020459</v>
      </c>
      <c r="BP325" s="3">
        <f t="shared" ref="BP325:BP388" si="306">+MIN(AT325+BP324,0)</f>
        <v>0</v>
      </c>
      <c r="BQ325" s="3">
        <f t="shared" ref="BQ325:BQ388" si="307">+MIN(AS325+BQ324,0)</f>
        <v>-3101453</v>
      </c>
      <c r="BR325" s="3"/>
      <c r="BS325" s="22">
        <f t="shared" ref="BS325:BS388" si="308">+BN325/BI325*100</f>
        <v>-4.0508834665325528</v>
      </c>
      <c r="BT325" s="22">
        <f t="shared" ref="BT325:BT388" si="309">+BO325/BJ325*100</f>
        <v>-9.5269313261300876</v>
      </c>
      <c r="BU325" s="22">
        <f t="shared" ref="BU325:BU388" si="310">+BP325/BK325*100</f>
        <v>0</v>
      </c>
      <c r="BV325" s="22">
        <f t="shared" ref="BV325:BV388" si="311">+BQ325/BL325*100</f>
        <v>-7.0466852000348048</v>
      </c>
      <c r="BW325" s="3"/>
      <c r="BX325" s="7"/>
      <c r="BY325" t="str">
        <f t="shared" si="261"/>
        <v>82020</v>
      </c>
      <c r="BZ325" s="27">
        <v>44317</v>
      </c>
      <c r="CA325" s="27" t="str">
        <f t="shared" si="262"/>
        <v>52021</v>
      </c>
      <c r="CB325" s="1">
        <f t="shared" si="263"/>
        <v>9.0785645400735943E-2</v>
      </c>
      <c r="CD325" s="30">
        <f t="shared" si="264"/>
        <v>44317</v>
      </c>
      <c r="CE325" s="29">
        <f t="shared" si="265"/>
        <v>9.0785645400735948</v>
      </c>
      <c r="CF325" s="29">
        <f t="shared" si="266"/>
        <v>1.7746022390404941</v>
      </c>
      <c r="CG325">
        <v>7.1767643000000003</v>
      </c>
      <c r="CQ325" s="15">
        <v>39405</v>
      </c>
      <c r="CR325" s="16">
        <v>5907.65</v>
      </c>
    </row>
    <row r="326" spans="1:96">
      <c r="A326" t="s">
        <v>77</v>
      </c>
      <c r="B326" t="s">
        <v>77</v>
      </c>
      <c r="C326" s="3">
        <v>233307</v>
      </c>
      <c r="D326">
        <v>0</v>
      </c>
      <c r="E326">
        <v>233307.2</v>
      </c>
      <c r="F326" t="s">
        <v>10</v>
      </c>
      <c r="G326" s="3">
        <v>36167537</v>
      </c>
      <c r="J326" s="3">
        <f t="shared" si="267"/>
        <v>233307</v>
      </c>
      <c r="L326" s="3">
        <f t="shared" ref="L326:L389" si="312">+L325+J326</f>
        <v>41144789.329999998</v>
      </c>
      <c r="M326" s="4">
        <f t="shared" si="268"/>
        <v>5.7027266359624962E-3</v>
      </c>
      <c r="N326" s="4">
        <f t="shared" si="269"/>
        <v>7.7768999999999998E-3</v>
      </c>
      <c r="O326" s="4"/>
      <c r="P326" s="3">
        <f t="shared" si="270"/>
        <v>-2868146</v>
      </c>
      <c r="Q326" s="3">
        <f t="shared" si="271"/>
        <v>44012935.329999998</v>
      </c>
      <c r="R326" s="6">
        <f t="shared" si="272"/>
        <v>-6.516597855824037E-2</v>
      </c>
      <c r="S326" s="6">
        <f t="shared" si="273"/>
        <v>-6.4235532675365359E-2</v>
      </c>
      <c r="T326" s="6"/>
      <c r="U326" s="6"/>
      <c r="V326" s="3">
        <f t="shared" ref="V326:V389" si="313">+$U$4*W326</f>
        <v>335693.91797288647</v>
      </c>
      <c r="W326" s="7">
        <f t="shared" si="274"/>
        <v>206.95000000000073</v>
      </c>
      <c r="X326" s="7">
        <f t="shared" si="277"/>
        <v>11385.35</v>
      </c>
      <c r="Y326" s="3">
        <f t="shared" si="278"/>
        <v>29160306.321073692</v>
      </c>
      <c r="Z326" s="3">
        <f t="shared" si="275"/>
        <v>70305095.651073694</v>
      </c>
      <c r="AA326" s="2">
        <v>44061</v>
      </c>
      <c r="AB326" s="7">
        <f t="shared" si="279"/>
        <v>137.14929776666668</v>
      </c>
      <c r="AC326" s="7">
        <f t="shared" si="280"/>
        <v>97.201021070245645</v>
      </c>
      <c r="AD326" s="7">
        <f t="shared" si="281"/>
        <v>117.17515941845616</v>
      </c>
      <c r="AE326" s="7"/>
      <c r="AF326" s="7">
        <f t="shared" ref="AF326:AF389" si="314">+J326+V326</f>
        <v>569000.91797288647</v>
      </c>
      <c r="AG326" s="3">
        <f t="shared" si="282"/>
        <v>40612983.333346628</v>
      </c>
      <c r="AH326" s="7"/>
      <c r="AI326" s="7"/>
      <c r="AJ326" s="7"/>
      <c r="AK326" s="7"/>
      <c r="AL326" s="3">
        <f t="shared" si="283"/>
        <v>52379026.498814292</v>
      </c>
      <c r="AM326" s="3">
        <f t="shared" si="284"/>
        <v>18468194.003346641</v>
      </c>
      <c r="AN326" s="3">
        <f t="shared" si="285"/>
        <v>20766043.165467877</v>
      </c>
      <c r="AO326" s="3">
        <f t="shared" si="286"/>
        <v>11144789.329999998</v>
      </c>
      <c r="AP326" s="3">
        <f t="shared" si="287"/>
        <v>41144789.329999998</v>
      </c>
      <c r="AQ326" s="7"/>
      <c r="AR326" s="40">
        <f t="shared" ref="AR326:AR389" si="315">+V326</f>
        <v>335693.91797288647</v>
      </c>
      <c r="AS326" s="5">
        <f t="shared" si="276"/>
        <v>233307</v>
      </c>
      <c r="AT326" s="5">
        <f t="shared" si="288"/>
        <v>5467.625899280576</v>
      </c>
      <c r="AU326" s="5">
        <f t="shared" si="289"/>
        <v>574468.54387216701</v>
      </c>
      <c r="AV326" s="5">
        <f t="shared" si="290"/>
        <v>12379026.498814277</v>
      </c>
      <c r="AW326" s="3"/>
      <c r="AX326" s="4">
        <f t="shared" si="291"/>
        <v>1.1089150579603838E-2</v>
      </c>
      <c r="AY326" s="4">
        <f t="shared" si="292"/>
        <v>1.8513382952837693E-2</v>
      </c>
      <c r="AZ326" s="4">
        <f t="shared" si="293"/>
        <v>2.6336581511719466E-4</v>
      </c>
      <c r="BA326" s="4">
        <f t="shared" si="294"/>
        <v>5.7027266359624962E-3</v>
      </c>
      <c r="BB326" s="3"/>
      <c r="BC326" s="2">
        <f t="shared" si="295"/>
        <v>44061</v>
      </c>
      <c r="BD326" s="22">
        <f t="shared" si="296"/>
        <v>130.94756624703575</v>
      </c>
      <c r="BE326" s="22">
        <f t="shared" si="297"/>
        <v>97.201021070245474</v>
      </c>
      <c r="BF326" s="22">
        <f t="shared" si="298"/>
        <v>109.2949640287783</v>
      </c>
      <c r="BG326" s="22">
        <f t="shared" si="299"/>
        <v>137.14929776666668</v>
      </c>
      <c r="BH326" s="22"/>
      <c r="BI326" s="3">
        <f t="shared" si="300"/>
        <v>53991698.753028616</v>
      </c>
      <c r="BJ326" s="3">
        <f t="shared" si="301"/>
        <v>20041875.832394209</v>
      </c>
      <c r="BK326" s="3">
        <f t="shared" si="302"/>
        <v>20766043.165467877</v>
      </c>
      <c r="BL326" s="3">
        <f t="shared" si="303"/>
        <v>44012935.329999998</v>
      </c>
      <c r="BM326" s="22"/>
      <c r="BN326" s="3">
        <f t="shared" si="304"/>
        <v>-1612672.254214332</v>
      </c>
      <c r="BO326" s="3">
        <f t="shared" si="305"/>
        <v>-1573681.8290475726</v>
      </c>
      <c r="BP326" s="3">
        <f t="shared" si="306"/>
        <v>0</v>
      </c>
      <c r="BQ326" s="3">
        <f t="shared" si="307"/>
        <v>-2868146</v>
      </c>
      <c r="BR326" s="3"/>
      <c r="BS326" s="22">
        <f t="shared" si="308"/>
        <v>-2.9868892653129766</v>
      </c>
      <c r="BT326" s="22">
        <f t="shared" si="309"/>
        <v>-7.8519687588523501</v>
      </c>
      <c r="BU326" s="22">
        <f t="shared" si="310"/>
        <v>0</v>
      </c>
      <c r="BV326" s="22">
        <f t="shared" si="311"/>
        <v>-6.5165978558240374</v>
      </c>
      <c r="BW326" s="3"/>
      <c r="BX326" s="7"/>
      <c r="BY326" t="str">
        <f t="shared" si="261"/>
        <v>82020</v>
      </c>
      <c r="BZ326" s="27">
        <v>44348</v>
      </c>
      <c r="CA326" s="27" t="str">
        <f t="shared" si="262"/>
        <v>62021</v>
      </c>
      <c r="CB326" s="1">
        <f t="shared" si="263"/>
        <v>4.8077183022204682E-3</v>
      </c>
      <c r="CD326" s="30">
        <f t="shared" si="264"/>
        <v>44348</v>
      </c>
      <c r="CE326" s="29">
        <f t="shared" si="265"/>
        <v>0.48077183022204684</v>
      </c>
      <c r="CF326" s="29">
        <f t="shared" si="266"/>
        <v>1.7746022390404941</v>
      </c>
      <c r="CG326">
        <v>5.104387944</v>
      </c>
      <c r="CQ326" s="15">
        <v>39406</v>
      </c>
      <c r="CR326" s="16">
        <v>5780.9</v>
      </c>
    </row>
    <row r="327" spans="1:96">
      <c r="A327" t="s">
        <v>78</v>
      </c>
      <c r="B327" t="s">
        <v>78</v>
      </c>
      <c r="C327" s="3">
        <v>89824</v>
      </c>
      <c r="D327">
        <v>0</v>
      </c>
      <c r="E327">
        <v>89824</v>
      </c>
      <c r="F327" t="s">
        <v>10</v>
      </c>
      <c r="G327" s="3">
        <v>36257361</v>
      </c>
      <c r="J327" s="3">
        <f t="shared" si="267"/>
        <v>89824</v>
      </c>
      <c r="L327" s="3">
        <f t="shared" si="312"/>
        <v>41234613.329999998</v>
      </c>
      <c r="M327" s="4">
        <f t="shared" si="268"/>
        <v>2.1831196966296388E-3</v>
      </c>
      <c r="N327" s="4">
        <f t="shared" si="269"/>
        <v>2.9941333333333335E-3</v>
      </c>
      <c r="O327" s="4"/>
      <c r="P327" s="3">
        <f t="shared" si="270"/>
        <v>-2778322</v>
      </c>
      <c r="Q327" s="3">
        <f t="shared" si="271"/>
        <v>44012935.329999998</v>
      </c>
      <c r="R327" s="6">
        <f t="shared" si="272"/>
        <v>-6.3125123992951365E-2</v>
      </c>
      <c r="S327" s="6">
        <f t="shared" si="273"/>
        <v>-6.2052412978735719E-2</v>
      </c>
      <c r="T327" s="6"/>
      <c r="U327" s="6"/>
      <c r="V327" s="3">
        <f t="shared" si="313"/>
        <v>37389.440972576762</v>
      </c>
      <c r="W327" s="7">
        <f t="shared" si="274"/>
        <v>23.049999999999272</v>
      </c>
      <c r="X327" s="7">
        <f t="shared" si="277"/>
        <v>11408.4</v>
      </c>
      <c r="Y327" s="3">
        <f t="shared" si="278"/>
        <v>29219342.280504078</v>
      </c>
      <c r="Z327" s="3">
        <f t="shared" si="275"/>
        <v>70453955.610504076</v>
      </c>
      <c r="AA327" s="2">
        <v>44062</v>
      </c>
      <c r="AB327" s="7">
        <f t="shared" si="279"/>
        <v>137.4487111</v>
      </c>
      <c r="AC327" s="7">
        <f t="shared" si="280"/>
        <v>97.39780760168027</v>
      </c>
      <c r="AD327" s="7">
        <f t="shared" si="281"/>
        <v>117.42325935084013</v>
      </c>
      <c r="AE327" s="7"/>
      <c r="AF327" s="7">
        <f t="shared" si="314"/>
        <v>127213.44097257676</v>
      </c>
      <c r="AG327" s="3">
        <f t="shared" si="282"/>
        <v>40740196.774319202</v>
      </c>
      <c r="AH327" s="7"/>
      <c r="AI327" s="7"/>
      <c r="AJ327" s="7"/>
      <c r="AK327" s="7"/>
      <c r="AL327" s="3">
        <f t="shared" si="283"/>
        <v>52511707.565686151</v>
      </c>
      <c r="AM327" s="3">
        <f t="shared" si="284"/>
        <v>18505583.444319218</v>
      </c>
      <c r="AN327" s="3">
        <f t="shared" si="285"/>
        <v>20771510.791367158</v>
      </c>
      <c r="AO327" s="3">
        <f t="shared" si="286"/>
        <v>11234613.329999998</v>
      </c>
      <c r="AP327" s="3">
        <f t="shared" si="287"/>
        <v>41234613.329999998</v>
      </c>
      <c r="AQ327" s="7"/>
      <c r="AR327" s="40">
        <f t="shared" si="315"/>
        <v>37389.440972576762</v>
      </c>
      <c r="AS327" s="5">
        <f t="shared" si="276"/>
        <v>89824</v>
      </c>
      <c r="AT327" s="5">
        <f t="shared" si="288"/>
        <v>5467.625899280576</v>
      </c>
      <c r="AU327" s="5">
        <f t="shared" si="289"/>
        <v>132681.06687185733</v>
      </c>
      <c r="AV327" s="5">
        <f t="shared" si="290"/>
        <v>12511707.565686135</v>
      </c>
      <c r="AW327" s="3"/>
      <c r="AX327" s="4">
        <f t="shared" si="291"/>
        <v>2.5330953196478524E-3</v>
      </c>
      <c r="AY327" s="4">
        <f t="shared" si="292"/>
        <v>2.0245315251616581E-3</v>
      </c>
      <c r="AZ327" s="4">
        <f t="shared" si="293"/>
        <v>2.6329647182727435E-4</v>
      </c>
      <c r="BA327" s="4">
        <f t="shared" si="294"/>
        <v>2.1831196966296388E-3</v>
      </c>
      <c r="BB327" s="3"/>
      <c r="BC327" s="2">
        <f t="shared" si="295"/>
        <v>44062</v>
      </c>
      <c r="BD327" s="22">
        <f t="shared" si="296"/>
        <v>131.27926891421538</v>
      </c>
      <c r="BE327" s="22">
        <f t="shared" si="297"/>
        <v>97.3978076016801</v>
      </c>
      <c r="BF327" s="22">
        <f t="shared" si="298"/>
        <v>109.32374100719558</v>
      </c>
      <c r="BG327" s="22">
        <f t="shared" si="299"/>
        <v>137.4487111</v>
      </c>
      <c r="BH327" s="22"/>
      <c r="BI327" s="3">
        <f t="shared" si="300"/>
        <v>53991698.753028616</v>
      </c>
      <c r="BJ327" s="3">
        <f t="shared" si="301"/>
        <v>20041875.832394209</v>
      </c>
      <c r="BK327" s="3">
        <f t="shared" si="302"/>
        <v>20771510.791367158</v>
      </c>
      <c r="BL327" s="3">
        <f t="shared" si="303"/>
        <v>44012935.329999998</v>
      </c>
      <c r="BM327" s="22"/>
      <c r="BN327" s="3">
        <f t="shared" si="304"/>
        <v>-1479991.1873424747</v>
      </c>
      <c r="BO327" s="3">
        <f t="shared" si="305"/>
        <v>-1536292.3880749957</v>
      </c>
      <c r="BP327" s="3">
        <f t="shared" si="306"/>
        <v>0</v>
      </c>
      <c r="BQ327" s="3">
        <f t="shared" si="307"/>
        <v>-2778322</v>
      </c>
      <c r="BR327" s="3"/>
      <c r="BS327" s="22">
        <f t="shared" si="308"/>
        <v>-2.7411458085664622</v>
      </c>
      <c r="BT327" s="22">
        <f t="shared" si="309"/>
        <v>-7.6654121646230644</v>
      </c>
      <c r="BU327" s="22">
        <f t="shared" si="310"/>
        <v>0</v>
      </c>
      <c r="BV327" s="22">
        <f t="shared" si="311"/>
        <v>-6.3125123992951364</v>
      </c>
      <c r="BW327" s="3"/>
      <c r="BX327" s="7"/>
      <c r="BY327" t="str">
        <f t="shared" si="261"/>
        <v>82020</v>
      </c>
      <c r="BZ327" s="27">
        <v>44378</v>
      </c>
      <c r="CA327" s="27" t="str">
        <f t="shared" si="262"/>
        <v>72021</v>
      </c>
      <c r="CB327" s="1">
        <f t="shared" si="263"/>
        <v>2.1808149173774459E-2</v>
      </c>
      <c r="CD327" s="30">
        <f t="shared" si="264"/>
        <v>44378</v>
      </c>
      <c r="CE327" s="29">
        <f t="shared" si="265"/>
        <v>2.1808149173774458</v>
      </c>
      <c r="CF327" s="29">
        <f t="shared" si="266"/>
        <v>1.7746022390404941</v>
      </c>
      <c r="CG327">
        <v>3.9364031000000002</v>
      </c>
      <c r="CQ327" s="15">
        <v>39407</v>
      </c>
      <c r="CR327" s="16">
        <v>5561.05</v>
      </c>
    </row>
    <row r="328" spans="1:96">
      <c r="A328" t="s">
        <v>79</v>
      </c>
      <c r="B328" t="s">
        <v>79</v>
      </c>
      <c r="C328" s="3">
        <v>-109160</v>
      </c>
      <c r="D328">
        <v>0</v>
      </c>
      <c r="E328">
        <v>-109160.25</v>
      </c>
      <c r="F328" t="s">
        <v>10</v>
      </c>
      <c r="G328" s="3">
        <v>36148201</v>
      </c>
      <c r="J328" s="3">
        <f t="shared" si="267"/>
        <v>-109160</v>
      </c>
      <c r="L328" s="3">
        <f t="shared" si="312"/>
        <v>41125453.329999998</v>
      </c>
      <c r="M328" s="4">
        <f t="shared" si="268"/>
        <v>-2.6472904966124973E-3</v>
      </c>
      <c r="N328" s="4">
        <f t="shared" si="269"/>
        <v>-3.6386666666666668E-3</v>
      </c>
      <c r="O328" s="4"/>
      <c r="P328" s="3">
        <f t="shared" si="270"/>
        <v>-2887482</v>
      </c>
      <c r="Q328" s="3">
        <f t="shared" si="271"/>
        <v>44012935.329999998</v>
      </c>
      <c r="R328" s="6">
        <f t="shared" si="272"/>
        <v>-6.5605303948719842E-2</v>
      </c>
      <c r="S328" s="6">
        <f t="shared" si="273"/>
        <v>-6.4699703475348216E-2</v>
      </c>
      <c r="T328" s="6"/>
      <c r="U328" s="6"/>
      <c r="V328" s="3">
        <f t="shared" si="313"/>
        <v>-156046.17013283982</v>
      </c>
      <c r="W328" s="7">
        <f t="shared" si="274"/>
        <v>-96.199999999998909</v>
      </c>
      <c r="X328" s="7">
        <f t="shared" si="277"/>
        <v>11312.2</v>
      </c>
      <c r="Y328" s="3">
        <f t="shared" si="278"/>
        <v>28972953.590820648</v>
      </c>
      <c r="Z328" s="3">
        <f t="shared" si="275"/>
        <v>70098406.920820653</v>
      </c>
      <c r="AA328" s="2">
        <v>44063</v>
      </c>
      <c r="AB328" s="7">
        <f t="shared" si="279"/>
        <v>137.08484443333333</v>
      </c>
      <c r="AC328" s="7">
        <f t="shared" si="280"/>
        <v>96.576511969402162</v>
      </c>
      <c r="AD328" s="7">
        <f t="shared" si="281"/>
        <v>116.83067820136776</v>
      </c>
      <c r="AE328" s="7"/>
      <c r="AF328" s="7">
        <f t="shared" si="314"/>
        <v>-265206.17013283982</v>
      </c>
      <c r="AG328" s="3">
        <f t="shared" si="282"/>
        <v>40474990.604186364</v>
      </c>
      <c r="AH328" s="7"/>
      <c r="AI328" s="7"/>
      <c r="AJ328" s="7"/>
      <c r="AK328" s="7"/>
      <c r="AL328" s="3">
        <f t="shared" si="283"/>
        <v>52251969.021452591</v>
      </c>
      <c r="AM328" s="3">
        <f t="shared" si="284"/>
        <v>18349537.27418638</v>
      </c>
      <c r="AN328" s="3">
        <f t="shared" si="285"/>
        <v>20776978.41726644</v>
      </c>
      <c r="AO328" s="3">
        <f t="shared" si="286"/>
        <v>11125453.329999998</v>
      </c>
      <c r="AP328" s="3">
        <f t="shared" si="287"/>
        <v>41125453.329999998</v>
      </c>
      <c r="AQ328" s="7"/>
      <c r="AR328" s="40">
        <f t="shared" si="315"/>
        <v>-156046.17013283982</v>
      </c>
      <c r="AS328" s="5">
        <f t="shared" si="276"/>
        <v>-109160</v>
      </c>
      <c r="AT328" s="5">
        <f t="shared" si="288"/>
        <v>5467.625899280576</v>
      </c>
      <c r="AU328" s="5">
        <f t="shared" si="289"/>
        <v>-259738.54423355925</v>
      </c>
      <c r="AV328" s="5">
        <f t="shared" si="290"/>
        <v>12251969.021452576</v>
      </c>
      <c r="AW328" s="3"/>
      <c r="AX328" s="4">
        <f t="shared" si="291"/>
        <v>-4.9462978119432892E-3</v>
      </c>
      <c r="AY328" s="4">
        <f t="shared" si="292"/>
        <v>-8.4323831562707272E-3</v>
      </c>
      <c r="AZ328" s="4">
        <f t="shared" si="293"/>
        <v>2.6322716504342933E-4</v>
      </c>
      <c r="BA328" s="4">
        <f t="shared" si="294"/>
        <v>-2.6472904966124973E-3</v>
      </c>
      <c r="BB328" s="3"/>
      <c r="BC328" s="2">
        <f t="shared" si="295"/>
        <v>44063</v>
      </c>
      <c r="BD328" s="22">
        <f t="shared" si="296"/>
        <v>130.62992255363147</v>
      </c>
      <c r="BE328" s="22">
        <f t="shared" si="297"/>
        <v>96.576511969402006</v>
      </c>
      <c r="BF328" s="22">
        <f t="shared" si="298"/>
        <v>109.35251798561283</v>
      </c>
      <c r="BG328" s="22">
        <f t="shared" si="299"/>
        <v>137.08484443333333</v>
      </c>
      <c r="BH328" s="22"/>
      <c r="BI328" s="3">
        <f t="shared" si="300"/>
        <v>53991698.753028616</v>
      </c>
      <c r="BJ328" s="3">
        <f t="shared" si="301"/>
        <v>20041875.832394209</v>
      </c>
      <c r="BK328" s="3">
        <f t="shared" si="302"/>
        <v>20776978.41726644</v>
      </c>
      <c r="BL328" s="3">
        <f t="shared" si="303"/>
        <v>44012935.329999998</v>
      </c>
      <c r="BM328" s="22"/>
      <c r="BN328" s="3">
        <f t="shared" si="304"/>
        <v>-1739729.7315760339</v>
      </c>
      <c r="BO328" s="3">
        <f t="shared" si="305"/>
        <v>-1692338.5582078355</v>
      </c>
      <c r="BP328" s="3">
        <f t="shared" si="306"/>
        <v>0</v>
      </c>
      <c r="BQ328" s="3">
        <f t="shared" si="307"/>
        <v>-2887482</v>
      </c>
      <c r="BR328" s="3"/>
      <c r="BS328" s="22">
        <f t="shared" si="308"/>
        <v>-3.2222170662456611</v>
      </c>
      <c r="BT328" s="22">
        <f t="shared" si="309"/>
        <v>-8.4440127878272975</v>
      </c>
      <c r="BU328" s="22">
        <f t="shared" si="310"/>
        <v>0</v>
      </c>
      <c r="BV328" s="22">
        <f t="shared" si="311"/>
        <v>-6.560530394871984</v>
      </c>
      <c r="BW328" s="3"/>
      <c r="BX328" s="7"/>
      <c r="BY328" t="str">
        <f t="shared" si="261"/>
        <v>82020</v>
      </c>
      <c r="BZ328" s="27">
        <v>44409</v>
      </c>
      <c r="CA328" s="27" t="str">
        <f t="shared" si="262"/>
        <v>82021</v>
      </c>
      <c r="CB328" s="1">
        <f t="shared" si="263"/>
        <v>4.6974302316466571E-2</v>
      </c>
      <c r="CD328" s="30">
        <f t="shared" si="264"/>
        <v>44409</v>
      </c>
      <c r="CE328" s="29">
        <f t="shared" si="265"/>
        <v>4.6974302316466572</v>
      </c>
      <c r="CF328" s="29">
        <f t="shared" si="266"/>
        <v>1.7746022390404941</v>
      </c>
      <c r="CG328">
        <v>2.1936508219999999</v>
      </c>
      <c r="CQ328" s="15">
        <v>39408</v>
      </c>
      <c r="CR328" s="16">
        <v>5519.35</v>
      </c>
    </row>
    <row r="329" spans="1:96">
      <c r="A329" t="s">
        <v>80</v>
      </c>
      <c r="B329" t="s">
        <v>80</v>
      </c>
      <c r="C329" s="3">
        <v>402441</v>
      </c>
      <c r="D329">
        <v>0</v>
      </c>
      <c r="E329">
        <v>402440.5</v>
      </c>
      <c r="F329" t="s">
        <v>10</v>
      </c>
      <c r="G329" s="3">
        <v>36550641</v>
      </c>
      <c r="J329" s="3">
        <f t="shared" si="267"/>
        <v>402441</v>
      </c>
      <c r="L329" s="3">
        <f t="shared" si="312"/>
        <v>41527894.329999998</v>
      </c>
      <c r="M329" s="4">
        <f t="shared" si="268"/>
        <v>9.7856915222483219E-3</v>
      </c>
      <c r="N329" s="4">
        <f t="shared" si="269"/>
        <v>1.34147E-2</v>
      </c>
      <c r="O329" s="4"/>
      <c r="P329" s="3">
        <f t="shared" si="270"/>
        <v>-2485041</v>
      </c>
      <c r="Q329" s="3">
        <f t="shared" si="271"/>
        <v>44012935.329999998</v>
      </c>
      <c r="R329" s="6">
        <f t="shared" si="272"/>
        <v>-5.6461605693137032E-2</v>
      </c>
      <c r="S329" s="6">
        <f t="shared" si="273"/>
        <v>-5.4914011953099896E-2</v>
      </c>
      <c r="T329" s="6"/>
      <c r="U329" s="6"/>
      <c r="V329" s="3">
        <f t="shared" si="313"/>
        <v>96352.832701566862</v>
      </c>
      <c r="W329" s="7">
        <f t="shared" si="274"/>
        <v>59.399999999999636</v>
      </c>
      <c r="X329" s="7">
        <f t="shared" si="277"/>
        <v>11371.6</v>
      </c>
      <c r="Y329" s="3">
        <f t="shared" si="278"/>
        <v>29125089.642454702</v>
      </c>
      <c r="Z329" s="3">
        <f t="shared" si="275"/>
        <v>70652983.972454697</v>
      </c>
      <c r="AA329" s="2">
        <v>44064</v>
      </c>
      <c r="AB329" s="7">
        <f t="shared" si="279"/>
        <v>138.42631443333332</v>
      </c>
      <c r="AC329" s="7">
        <f t="shared" si="280"/>
        <v>97.083632141515679</v>
      </c>
      <c r="AD329" s="7">
        <f t="shared" si="281"/>
        <v>117.75497328742451</v>
      </c>
      <c r="AE329" s="7"/>
      <c r="AF329" s="7">
        <f t="shared" si="314"/>
        <v>498793.83270156686</v>
      </c>
      <c r="AG329" s="3">
        <f t="shared" si="282"/>
        <v>40973784.436887927</v>
      </c>
      <c r="AH329" s="7"/>
      <c r="AI329" s="7"/>
      <c r="AJ329" s="7"/>
      <c r="AK329" s="7"/>
      <c r="AL329" s="3">
        <f t="shared" si="283"/>
        <v>52756230.48005344</v>
      </c>
      <c r="AM329" s="3">
        <f t="shared" si="284"/>
        <v>18445890.106887948</v>
      </c>
      <c r="AN329" s="3">
        <f t="shared" si="285"/>
        <v>20782446.043165721</v>
      </c>
      <c r="AO329" s="3">
        <f t="shared" si="286"/>
        <v>11527894.329999998</v>
      </c>
      <c r="AP329" s="3">
        <f t="shared" si="287"/>
        <v>41527894.329999998</v>
      </c>
      <c r="AQ329" s="7"/>
      <c r="AR329" s="40">
        <f t="shared" si="315"/>
        <v>96352.832701566862</v>
      </c>
      <c r="AS329" s="5">
        <f t="shared" si="276"/>
        <v>402441</v>
      </c>
      <c r="AT329" s="5">
        <f t="shared" si="288"/>
        <v>5467.625899280576</v>
      </c>
      <c r="AU329" s="5">
        <f t="shared" si="289"/>
        <v>504261.45860084746</v>
      </c>
      <c r="AV329" s="5">
        <f t="shared" si="290"/>
        <v>12756230.480053423</v>
      </c>
      <c r="AW329" s="3"/>
      <c r="AX329" s="4">
        <f t="shared" si="291"/>
        <v>9.6505733285154795E-3</v>
      </c>
      <c r="AY329" s="4">
        <f t="shared" si="292"/>
        <v>5.2509679814713014E-3</v>
      </c>
      <c r="AZ329" s="4">
        <f t="shared" si="293"/>
        <v>2.6315789473683896E-4</v>
      </c>
      <c r="BA329" s="4">
        <f t="shared" si="294"/>
        <v>9.7856915222483219E-3</v>
      </c>
      <c r="BB329" s="3"/>
      <c r="BC329" s="2">
        <f t="shared" si="295"/>
        <v>44064</v>
      </c>
      <c r="BD329" s="22">
        <f t="shared" si="296"/>
        <v>131.89057620013361</v>
      </c>
      <c r="BE329" s="22">
        <f t="shared" si="297"/>
        <v>97.083632141515523</v>
      </c>
      <c r="BF329" s="22">
        <f t="shared" si="298"/>
        <v>109.3812949640301</v>
      </c>
      <c r="BG329" s="22">
        <f t="shared" si="299"/>
        <v>138.42631443333332</v>
      </c>
      <c r="BH329" s="22"/>
      <c r="BI329" s="3">
        <f t="shared" si="300"/>
        <v>53991698.753028616</v>
      </c>
      <c r="BJ329" s="3">
        <f t="shared" si="301"/>
        <v>20041875.832394209</v>
      </c>
      <c r="BK329" s="3">
        <f t="shared" si="302"/>
        <v>20782446.043165721</v>
      </c>
      <c r="BL329" s="3">
        <f t="shared" si="303"/>
        <v>44012935.329999998</v>
      </c>
      <c r="BM329" s="22"/>
      <c r="BN329" s="3">
        <f t="shared" si="304"/>
        <v>-1235468.2729751864</v>
      </c>
      <c r="BO329" s="3">
        <f t="shared" si="305"/>
        <v>-1595985.7255062687</v>
      </c>
      <c r="BP329" s="3">
        <f t="shared" si="306"/>
        <v>0</v>
      </c>
      <c r="BQ329" s="3">
        <f t="shared" si="307"/>
        <v>-2485041</v>
      </c>
      <c r="BR329" s="3"/>
      <c r="BS329" s="22">
        <f t="shared" si="308"/>
        <v>-2.2882559754723109</v>
      </c>
      <c r="BT329" s="22">
        <f t="shared" si="309"/>
        <v>-7.9632552304641822</v>
      </c>
      <c r="BU329" s="22">
        <f t="shared" si="310"/>
        <v>0</v>
      </c>
      <c r="BV329" s="22">
        <f t="shared" si="311"/>
        <v>-5.6461605693137029</v>
      </c>
      <c r="BW329" s="3"/>
      <c r="BX329" s="7"/>
      <c r="BY329" t="str">
        <f t="shared" si="261"/>
        <v>82020</v>
      </c>
      <c r="BZ329" s="27">
        <v>44440</v>
      </c>
      <c r="CA329" s="27" t="str">
        <f t="shared" si="262"/>
        <v>92021</v>
      </c>
      <c r="CB329" s="1">
        <f t="shared" si="263"/>
        <v>-2.2522038358940372E-2</v>
      </c>
      <c r="CD329" s="30">
        <f t="shared" si="264"/>
        <v>44440</v>
      </c>
      <c r="CE329" s="29">
        <f t="shared" si="265"/>
        <v>-2.2522038358940373</v>
      </c>
      <c r="CF329" s="29">
        <f t="shared" si="266"/>
        <v>1.7746022390404941</v>
      </c>
      <c r="CG329">
        <v>-0.159505222</v>
      </c>
      <c r="CQ329" s="15">
        <v>39409</v>
      </c>
      <c r="CR329" s="16">
        <v>5608.6</v>
      </c>
    </row>
    <row r="330" spans="1:96">
      <c r="A330" t="s">
        <v>81</v>
      </c>
      <c r="B330" t="s">
        <v>81</v>
      </c>
      <c r="C330" s="3">
        <v>186514</v>
      </c>
      <c r="D330">
        <v>0</v>
      </c>
      <c r="E330">
        <v>186513.5</v>
      </c>
      <c r="F330" t="s">
        <v>10</v>
      </c>
      <c r="G330" s="3">
        <v>36737155</v>
      </c>
      <c r="J330" s="3">
        <f t="shared" si="267"/>
        <v>186514</v>
      </c>
      <c r="L330" s="3">
        <f t="shared" si="312"/>
        <v>41714408.329999998</v>
      </c>
      <c r="M330" s="4">
        <f t="shared" si="268"/>
        <v>4.4912944181054026E-3</v>
      </c>
      <c r="N330" s="4">
        <f t="shared" si="269"/>
        <v>6.2171333333333337E-3</v>
      </c>
      <c r="O330" s="4"/>
      <c r="P330" s="3">
        <f t="shared" si="270"/>
        <v>-2298527</v>
      </c>
      <c r="Q330" s="3">
        <f t="shared" si="271"/>
        <v>44012935.329999998</v>
      </c>
      <c r="R330" s="6">
        <f t="shared" si="272"/>
        <v>-5.2223896969518485E-2</v>
      </c>
      <c r="S330" s="6">
        <f t="shared" si="273"/>
        <v>-5.0422717534994492E-2</v>
      </c>
      <c r="T330" s="6"/>
      <c r="U330" s="6"/>
      <c r="V330" s="3">
        <f t="shared" si="313"/>
        <v>153856.33302598837</v>
      </c>
      <c r="W330" s="7">
        <f t="shared" si="274"/>
        <v>94.850000000000364</v>
      </c>
      <c r="X330" s="7">
        <f t="shared" si="277"/>
        <v>11466.45</v>
      </c>
      <c r="Y330" s="3">
        <f t="shared" si="278"/>
        <v>29368020.694600999</v>
      </c>
      <c r="Z330" s="3">
        <f t="shared" si="275"/>
        <v>71082429.024600998</v>
      </c>
      <c r="AA330" s="2">
        <v>44067</v>
      </c>
      <c r="AB330" s="7">
        <f t="shared" si="279"/>
        <v>139.04802776666668</v>
      </c>
      <c r="AC330" s="7">
        <f t="shared" si="280"/>
        <v>97.893402315336658</v>
      </c>
      <c r="AD330" s="7">
        <f t="shared" si="281"/>
        <v>118.47071504100167</v>
      </c>
      <c r="AE330" s="7"/>
      <c r="AF330" s="7">
        <f t="shared" si="314"/>
        <v>340370.33302598837</v>
      </c>
      <c r="AG330" s="3">
        <f t="shared" si="282"/>
        <v>41314154.769913919</v>
      </c>
      <c r="AH330" s="7"/>
      <c r="AI330" s="7"/>
      <c r="AJ330" s="7"/>
      <c r="AK330" s="7"/>
      <c r="AL330" s="3">
        <f t="shared" si="283"/>
        <v>53102068.438978709</v>
      </c>
      <c r="AM330" s="3">
        <f t="shared" si="284"/>
        <v>18599746.439913936</v>
      </c>
      <c r="AN330" s="3">
        <f t="shared" si="285"/>
        <v>20787913.669065002</v>
      </c>
      <c r="AO330" s="3">
        <f t="shared" si="286"/>
        <v>11714408.329999998</v>
      </c>
      <c r="AP330" s="3">
        <f t="shared" si="287"/>
        <v>41714408.329999998</v>
      </c>
      <c r="AQ330" s="7"/>
      <c r="AR330" s="40">
        <f t="shared" si="315"/>
        <v>153856.33302598837</v>
      </c>
      <c r="AS330" s="5">
        <f t="shared" si="276"/>
        <v>186514</v>
      </c>
      <c r="AT330" s="5">
        <f t="shared" si="288"/>
        <v>5467.625899280576</v>
      </c>
      <c r="AU330" s="5">
        <f t="shared" si="289"/>
        <v>345837.95892526896</v>
      </c>
      <c r="AV330" s="5">
        <f t="shared" si="290"/>
        <v>13102068.438978693</v>
      </c>
      <c r="AW330" s="3"/>
      <c r="AX330" s="4">
        <f t="shared" si="291"/>
        <v>6.5553955576114669E-3</v>
      </c>
      <c r="AY330" s="4">
        <f t="shared" si="292"/>
        <v>8.3409546589750267E-3</v>
      </c>
      <c r="AZ330" s="4">
        <f t="shared" si="293"/>
        <v>2.6308866087871295E-4</v>
      </c>
      <c r="BA330" s="4">
        <f t="shared" si="294"/>
        <v>4.4912944181054026E-3</v>
      </c>
      <c r="BB330" s="3"/>
      <c r="BC330" s="2">
        <f t="shared" si="295"/>
        <v>44067</v>
      </c>
      <c r="BD330" s="22">
        <f t="shared" si="296"/>
        <v>132.75517109744678</v>
      </c>
      <c r="BE330" s="22">
        <f t="shared" si="297"/>
        <v>97.893402315336502</v>
      </c>
      <c r="BF330" s="22">
        <f t="shared" si="298"/>
        <v>109.41007194244739</v>
      </c>
      <c r="BG330" s="22">
        <f t="shared" si="299"/>
        <v>139.04802776666668</v>
      </c>
      <c r="BH330" s="22"/>
      <c r="BI330" s="3">
        <f t="shared" si="300"/>
        <v>53991698.753028616</v>
      </c>
      <c r="BJ330" s="3">
        <f t="shared" si="301"/>
        <v>20041875.832394209</v>
      </c>
      <c r="BK330" s="3">
        <f t="shared" si="302"/>
        <v>20787913.669065002</v>
      </c>
      <c r="BL330" s="3">
        <f t="shared" si="303"/>
        <v>44012935.329999998</v>
      </c>
      <c r="BM330" s="22"/>
      <c r="BN330" s="3">
        <f t="shared" si="304"/>
        <v>-889630.31404991739</v>
      </c>
      <c r="BO330" s="3">
        <f t="shared" si="305"/>
        <v>-1442129.3924802803</v>
      </c>
      <c r="BP330" s="3">
        <f t="shared" si="306"/>
        <v>0</v>
      </c>
      <c r="BQ330" s="3">
        <f t="shared" si="307"/>
        <v>-2298527</v>
      </c>
      <c r="BR330" s="3"/>
      <c r="BS330" s="22">
        <f t="shared" si="308"/>
        <v>-1.6477168427674529</v>
      </c>
      <c r="BT330" s="22">
        <f t="shared" si="309"/>
        <v>-7.195580915381826</v>
      </c>
      <c r="BU330" s="22">
        <f t="shared" si="310"/>
        <v>0</v>
      </c>
      <c r="BV330" s="22">
        <f t="shared" si="311"/>
        <v>-5.2223896969518488</v>
      </c>
      <c r="BW330" s="3"/>
      <c r="BX330" s="7"/>
      <c r="BY330" t="str">
        <f t="shared" si="261"/>
        <v>82020</v>
      </c>
      <c r="BZ330" s="27">
        <v>44470</v>
      </c>
      <c r="CA330" s="27" t="str">
        <f t="shared" si="262"/>
        <v>102021</v>
      </c>
      <c r="CB330" s="1">
        <f t="shared" si="263"/>
        <v>-4.9946705805798183E-3</v>
      </c>
      <c r="CD330" s="30">
        <f t="shared" si="264"/>
        <v>44470</v>
      </c>
      <c r="CE330" s="29">
        <f t="shared" si="265"/>
        <v>-0.49946705805798181</v>
      </c>
      <c r="CF330" s="29">
        <f t="shared" si="266"/>
        <v>1.7746022390404941</v>
      </c>
      <c r="CG330">
        <v>1.1565792560000001</v>
      </c>
      <c r="CQ330" s="15">
        <v>39410</v>
      </c>
      <c r="CR330" s="16">
        <v>5608.6</v>
      </c>
    </row>
    <row r="331" spans="1:96">
      <c r="A331" t="s">
        <v>82</v>
      </c>
      <c r="B331" t="s">
        <v>82</v>
      </c>
      <c r="C331" s="3">
        <v>-324335</v>
      </c>
      <c r="D331">
        <v>0</v>
      </c>
      <c r="E331">
        <v>-324335</v>
      </c>
      <c r="F331" t="s">
        <v>10</v>
      </c>
      <c r="G331" s="3">
        <v>36412820</v>
      </c>
      <c r="J331" s="3">
        <f t="shared" si="267"/>
        <v>-324335</v>
      </c>
      <c r="L331" s="3">
        <f t="shared" si="312"/>
        <v>41390073.329999998</v>
      </c>
      <c r="M331" s="4">
        <f t="shared" si="268"/>
        <v>-7.775131255229769E-3</v>
      </c>
      <c r="N331" s="4">
        <f t="shared" si="269"/>
        <v>-1.0811166666666667E-2</v>
      </c>
      <c r="O331" s="4"/>
      <c r="P331" s="3">
        <f t="shared" si="270"/>
        <v>-2622862</v>
      </c>
      <c r="Q331" s="3">
        <f t="shared" si="271"/>
        <v>44012935.329999998</v>
      </c>
      <c r="R331" s="6">
        <f t="shared" si="272"/>
        <v>-5.9592980571150651E-2</v>
      </c>
      <c r="S331" s="6">
        <f t="shared" si="273"/>
        <v>-5.8197848790224257E-2</v>
      </c>
      <c r="T331" s="6"/>
      <c r="U331" s="6"/>
      <c r="V331" s="3">
        <f t="shared" si="313"/>
        <v>9408.1890516670228</v>
      </c>
      <c r="W331" s="7">
        <f t="shared" si="274"/>
        <v>5.7999999999992724</v>
      </c>
      <c r="X331" s="7">
        <f t="shared" si="277"/>
        <v>11472.25</v>
      </c>
      <c r="Y331" s="3">
        <f t="shared" si="278"/>
        <v>29382875.729945738</v>
      </c>
      <c r="Z331" s="3">
        <f t="shared" si="275"/>
        <v>70772949.059945732</v>
      </c>
      <c r="AA331" s="2">
        <v>44068</v>
      </c>
      <c r="AB331" s="7">
        <f t="shared" si="279"/>
        <v>137.96691109999998</v>
      </c>
      <c r="AC331" s="7">
        <f t="shared" si="280"/>
        <v>97.942919099819122</v>
      </c>
      <c r="AD331" s="7">
        <f t="shared" si="281"/>
        <v>117.95491509990956</v>
      </c>
      <c r="AE331" s="7"/>
      <c r="AF331" s="7">
        <f t="shared" si="314"/>
        <v>-314926.810948333</v>
      </c>
      <c r="AG331" s="3">
        <f t="shared" si="282"/>
        <v>40999227.958965585</v>
      </c>
      <c r="AH331" s="7"/>
      <c r="AI331" s="7"/>
      <c r="AJ331" s="7"/>
      <c r="AK331" s="7"/>
      <c r="AL331" s="3">
        <f t="shared" si="283"/>
        <v>52792609.25392966</v>
      </c>
      <c r="AM331" s="3">
        <f t="shared" si="284"/>
        <v>18609154.628965601</v>
      </c>
      <c r="AN331" s="3">
        <f t="shared" si="285"/>
        <v>20793381.294964284</v>
      </c>
      <c r="AO331" s="3">
        <f t="shared" si="286"/>
        <v>11390073.329999998</v>
      </c>
      <c r="AP331" s="3">
        <f t="shared" si="287"/>
        <v>41390073.329999998</v>
      </c>
      <c r="AQ331" s="7"/>
      <c r="AR331" s="40">
        <f t="shared" si="315"/>
        <v>9408.1890516670228</v>
      </c>
      <c r="AS331" s="5">
        <f t="shared" si="276"/>
        <v>-324335</v>
      </c>
      <c r="AT331" s="5">
        <f t="shared" si="288"/>
        <v>5467.625899280576</v>
      </c>
      <c r="AU331" s="5">
        <f t="shared" si="289"/>
        <v>-309459.18504905241</v>
      </c>
      <c r="AV331" s="5">
        <f t="shared" si="290"/>
        <v>12792609.253929639</v>
      </c>
      <c r="AW331" s="3"/>
      <c r="AX331" s="4">
        <f t="shared" si="291"/>
        <v>-5.8276295847997312E-3</v>
      </c>
      <c r="AY331" s="4">
        <f t="shared" si="292"/>
        <v>5.0582351120000298E-4</v>
      </c>
      <c r="AZ331" s="4">
        <f t="shared" si="293"/>
        <v>2.6301946344029138E-4</v>
      </c>
      <c r="BA331" s="4">
        <f t="shared" si="294"/>
        <v>-7.775131255229769E-3</v>
      </c>
      <c r="BB331" s="3"/>
      <c r="BC331" s="2">
        <f t="shared" si="295"/>
        <v>44068</v>
      </c>
      <c r="BD331" s="22">
        <f t="shared" si="296"/>
        <v>131.98152313482413</v>
      </c>
      <c r="BE331" s="22">
        <f t="shared" si="297"/>
        <v>97.942919099818965</v>
      </c>
      <c r="BF331" s="22">
        <f t="shared" si="298"/>
        <v>109.43884892086466</v>
      </c>
      <c r="BG331" s="22">
        <f t="shared" si="299"/>
        <v>137.96691109999998</v>
      </c>
      <c r="BH331" s="22"/>
      <c r="BI331" s="3">
        <f t="shared" si="300"/>
        <v>53991698.753028616</v>
      </c>
      <c r="BJ331" s="3">
        <f t="shared" si="301"/>
        <v>20041875.832394209</v>
      </c>
      <c r="BK331" s="3">
        <f t="shared" si="302"/>
        <v>20793381.294964284</v>
      </c>
      <c r="BL331" s="3">
        <f t="shared" si="303"/>
        <v>44012935.329999998</v>
      </c>
      <c r="BM331" s="22"/>
      <c r="BN331" s="3">
        <f t="shared" si="304"/>
        <v>-1199089.4990989699</v>
      </c>
      <c r="BO331" s="3">
        <f t="shared" si="305"/>
        <v>-1432721.2034286133</v>
      </c>
      <c r="BP331" s="3">
        <f t="shared" si="306"/>
        <v>0</v>
      </c>
      <c r="BQ331" s="3">
        <f t="shared" si="307"/>
        <v>-2622862</v>
      </c>
      <c r="BR331" s="3"/>
      <c r="BS331" s="22">
        <f t="shared" si="308"/>
        <v>-2.2208775178271418</v>
      </c>
      <c r="BT331" s="22">
        <f t="shared" si="309"/>
        <v>-7.148638258265569</v>
      </c>
      <c r="BU331" s="22">
        <f t="shared" si="310"/>
        <v>0</v>
      </c>
      <c r="BV331" s="22">
        <f t="shared" si="311"/>
        <v>-5.9592980571150651</v>
      </c>
      <c r="BW331" s="3"/>
      <c r="BX331" s="7"/>
      <c r="BY331" t="str">
        <f t="shared" si="261"/>
        <v>82020</v>
      </c>
      <c r="BZ331" s="27">
        <v>44501</v>
      </c>
      <c r="CA331" s="27" t="str">
        <f t="shared" si="262"/>
        <v>112021</v>
      </c>
      <c r="CB331" s="1">
        <f t="shared" si="263"/>
        <v>-4.7434620214249906E-3</v>
      </c>
      <c r="CD331" s="30">
        <f t="shared" si="264"/>
        <v>44501</v>
      </c>
      <c r="CE331" s="29">
        <f t="shared" si="265"/>
        <v>-0.47434620214249906</v>
      </c>
      <c r="CF331" s="29">
        <f t="shared" si="266"/>
        <v>1.7746022390404941</v>
      </c>
      <c r="CG331">
        <v>1.803102089</v>
      </c>
      <c r="CQ331" s="15">
        <v>39411</v>
      </c>
      <c r="CR331" s="16">
        <v>5608.6</v>
      </c>
    </row>
    <row r="332" spans="1:96">
      <c r="A332" t="s">
        <v>83</v>
      </c>
      <c r="B332" t="s">
        <v>83</v>
      </c>
      <c r="C332" s="3">
        <v>495975</v>
      </c>
      <c r="D332">
        <v>0</v>
      </c>
      <c r="E332">
        <v>495974.67</v>
      </c>
      <c r="F332" t="s">
        <v>10</v>
      </c>
      <c r="G332" s="3">
        <v>36908795</v>
      </c>
      <c r="J332" s="3">
        <f t="shared" si="267"/>
        <v>495975</v>
      </c>
      <c r="L332" s="3">
        <f t="shared" si="312"/>
        <v>41886048.329999998</v>
      </c>
      <c r="M332" s="4">
        <f t="shared" si="268"/>
        <v>1.1982945670224548E-2</v>
      </c>
      <c r="N332" s="4">
        <f t="shared" si="269"/>
        <v>1.6532499999999999E-2</v>
      </c>
      <c r="O332" s="4"/>
      <c r="P332" s="3">
        <f t="shared" si="270"/>
        <v>-2126887</v>
      </c>
      <c r="Q332" s="3">
        <f t="shared" si="271"/>
        <v>44012935.329999998</v>
      </c>
      <c r="R332" s="6">
        <f t="shared" si="272"/>
        <v>-4.8324134349436949E-2</v>
      </c>
      <c r="S332" s="6">
        <f t="shared" si="273"/>
        <v>-4.6214903119999706E-2</v>
      </c>
      <c r="T332" s="6"/>
      <c r="U332" s="6"/>
      <c r="V332" s="3">
        <f t="shared" si="313"/>
        <v>125469.55571492051</v>
      </c>
      <c r="W332" s="7">
        <f t="shared" si="274"/>
        <v>77.350000000000364</v>
      </c>
      <c r="X332" s="7">
        <f t="shared" si="277"/>
        <v>11549.6</v>
      </c>
      <c r="Y332" s="3">
        <f t="shared" si="278"/>
        <v>29580985.554758769</v>
      </c>
      <c r="Z332" s="3">
        <f t="shared" si="275"/>
        <v>71467033.88475877</v>
      </c>
      <c r="AA332" s="2">
        <v>44069</v>
      </c>
      <c r="AB332" s="7">
        <f t="shared" si="279"/>
        <v>139.62016109999999</v>
      </c>
      <c r="AC332" s="7">
        <f t="shared" si="280"/>
        <v>98.603285182529234</v>
      </c>
      <c r="AD332" s="7">
        <f t="shared" si="281"/>
        <v>119.11172314126462</v>
      </c>
      <c r="AE332" s="7"/>
      <c r="AF332" s="7">
        <f t="shared" si="314"/>
        <v>621444.55571492051</v>
      </c>
      <c r="AG332" s="3">
        <f t="shared" si="282"/>
        <v>41620672.514680505</v>
      </c>
      <c r="AH332" s="7"/>
      <c r="AI332" s="7"/>
      <c r="AJ332" s="7"/>
      <c r="AK332" s="7"/>
      <c r="AL332" s="3">
        <f t="shared" si="283"/>
        <v>53419521.435543858</v>
      </c>
      <c r="AM332" s="3">
        <f t="shared" si="284"/>
        <v>18734624.184680521</v>
      </c>
      <c r="AN332" s="3">
        <f t="shared" si="285"/>
        <v>20798848.920863565</v>
      </c>
      <c r="AO332" s="3">
        <f t="shared" si="286"/>
        <v>11886048.329999998</v>
      </c>
      <c r="AP332" s="3">
        <f t="shared" si="287"/>
        <v>41886048.329999998</v>
      </c>
      <c r="AQ332" s="7"/>
      <c r="AR332" s="40">
        <f t="shared" si="315"/>
        <v>125469.55571492051</v>
      </c>
      <c r="AS332" s="5">
        <f t="shared" si="276"/>
        <v>495975</v>
      </c>
      <c r="AT332" s="5">
        <f t="shared" si="288"/>
        <v>5467.625899280576</v>
      </c>
      <c r="AU332" s="5">
        <f t="shared" si="289"/>
        <v>626912.18161420105</v>
      </c>
      <c r="AV332" s="5">
        <f t="shared" si="290"/>
        <v>13419521.435543841</v>
      </c>
      <c r="AW332" s="3"/>
      <c r="AX332" s="4">
        <f t="shared" si="291"/>
        <v>1.1874998990839544E-2</v>
      </c>
      <c r="AY332" s="4">
        <f t="shared" si="292"/>
        <v>6.7423565560374302E-3</v>
      </c>
      <c r="AZ332" s="4">
        <f t="shared" si="293"/>
        <v>2.6295030239284456E-4</v>
      </c>
      <c r="BA332" s="4">
        <f t="shared" si="294"/>
        <v>1.1982945670224548E-2</v>
      </c>
      <c r="BB332" s="3"/>
      <c r="BC332" s="2">
        <f t="shared" si="295"/>
        <v>44069</v>
      </c>
      <c r="BD332" s="22">
        <f t="shared" si="296"/>
        <v>133.54880358885964</v>
      </c>
      <c r="BE332" s="22">
        <f t="shared" si="297"/>
        <v>98.603285182529063</v>
      </c>
      <c r="BF332" s="22">
        <f t="shared" si="298"/>
        <v>109.46762589928191</v>
      </c>
      <c r="BG332" s="22">
        <f t="shared" si="299"/>
        <v>139.62016109999999</v>
      </c>
      <c r="BH332" s="22"/>
      <c r="BI332" s="3">
        <f t="shared" si="300"/>
        <v>53991698.753028616</v>
      </c>
      <c r="BJ332" s="3">
        <f t="shared" si="301"/>
        <v>20041875.832394209</v>
      </c>
      <c r="BK332" s="3">
        <f t="shared" si="302"/>
        <v>20798848.920863565</v>
      </c>
      <c r="BL332" s="3">
        <f t="shared" si="303"/>
        <v>44012935.329999998</v>
      </c>
      <c r="BM332" s="22"/>
      <c r="BN332" s="3">
        <f t="shared" si="304"/>
        <v>-572177.31748476881</v>
      </c>
      <c r="BO332" s="3">
        <f t="shared" si="305"/>
        <v>-1307251.6477136929</v>
      </c>
      <c r="BP332" s="3">
        <f t="shared" si="306"/>
        <v>0</v>
      </c>
      <c r="BQ332" s="3">
        <f t="shared" si="307"/>
        <v>-2126887</v>
      </c>
      <c r="BR332" s="3"/>
      <c r="BS332" s="22">
        <f t="shared" si="308"/>
        <v>-1.0597505370261628</v>
      </c>
      <c r="BT332" s="22">
        <f t="shared" si="309"/>
        <v>-6.5226012706891821</v>
      </c>
      <c r="BU332" s="22">
        <f t="shared" si="310"/>
        <v>0</v>
      </c>
      <c r="BV332" s="22">
        <f t="shared" si="311"/>
        <v>-4.8324134349436951</v>
      </c>
      <c r="BW332" s="3"/>
      <c r="BX332" s="7"/>
      <c r="BY332" t="str">
        <f t="shared" si="261"/>
        <v>82020</v>
      </c>
      <c r="BZ332" s="27">
        <v>44531</v>
      </c>
      <c r="CA332" s="27" t="str">
        <f t="shared" si="262"/>
        <v>122021</v>
      </c>
      <c r="CB332" s="1">
        <f t="shared" si="263"/>
        <v>-1.4551465677013334E-2</v>
      </c>
      <c r="CD332" s="30">
        <f t="shared" si="264"/>
        <v>44531</v>
      </c>
      <c r="CE332" s="29">
        <f t="shared" si="265"/>
        <v>-1.4551465677013333</v>
      </c>
      <c r="CF332" s="29">
        <f t="shared" si="266"/>
        <v>1.7746022390404941</v>
      </c>
      <c r="CG332">
        <v>3.6869289890000001</v>
      </c>
      <c r="CQ332" s="15">
        <v>39412</v>
      </c>
      <c r="CR332" s="16">
        <v>5731.7</v>
      </c>
    </row>
    <row r="333" spans="1:96">
      <c r="A333" t="s">
        <v>84</v>
      </c>
      <c r="B333" t="s">
        <v>84</v>
      </c>
      <c r="C333" s="3">
        <v>-62804</v>
      </c>
      <c r="D333">
        <v>0</v>
      </c>
      <c r="E333">
        <v>-62804</v>
      </c>
      <c r="F333" t="s">
        <v>10</v>
      </c>
      <c r="G333" s="3">
        <v>36845991</v>
      </c>
      <c r="J333" s="3">
        <f t="shared" si="267"/>
        <v>-62804</v>
      </c>
      <c r="L333" s="3">
        <f t="shared" si="312"/>
        <v>41823244.329999998</v>
      </c>
      <c r="M333" s="4">
        <f t="shared" si="268"/>
        <v>-1.4994014117826904E-3</v>
      </c>
      <c r="N333" s="4">
        <f t="shared" si="269"/>
        <v>-2.0934666666666667E-3</v>
      </c>
      <c r="O333" s="4"/>
      <c r="P333" s="3">
        <f t="shared" si="270"/>
        <v>-2189691</v>
      </c>
      <c r="Q333" s="3">
        <f t="shared" si="271"/>
        <v>44012935.329999998</v>
      </c>
      <c r="R333" s="6">
        <f t="shared" si="272"/>
        <v>-4.9751078485952921E-2</v>
      </c>
      <c r="S333" s="6">
        <f t="shared" si="273"/>
        <v>-4.7714304531782395E-2</v>
      </c>
      <c r="T333" s="6"/>
      <c r="U333" s="6"/>
      <c r="V333" s="3">
        <f t="shared" si="313"/>
        <v>15653.280060102541</v>
      </c>
      <c r="W333" s="7">
        <f t="shared" si="274"/>
        <v>9.6499999999996362</v>
      </c>
      <c r="X333" s="7">
        <f t="shared" si="277"/>
        <v>11559.25</v>
      </c>
      <c r="Y333" s="3">
        <f t="shared" si="278"/>
        <v>29605701.260116827</v>
      </c>
      <c r="Z333" s="3">
        <f t="shared" si="275"/>
        <v>71428945.590116829</v>
      </c>
      <c r="AA333" s="2">
        <v>44070</v>
      </c>
      <c r="AB333" s="7">
        <f t="shared" si="279"/>
        <v>139.41081443333331</v>
      </c>
      <c r="AC333" s="7">
        <f t="shared" si="280"/>
        <v>98.685670867056089</v>
      </c>
      <c r="AD333" s="7">
        <f t="shared" si="281"/>
        <v>119.04824265019471</v>
      </c>
      <c r="AE333" s="7"/>
      <c r="AF333" s="7">
        <f t="shared" si="314"/>
        <v>-47150.719939897463</v>
      </c>
      <c r="AG333" s="3">
        <f t="shared" si="282"/>
        <v>41573521.79474061</v>
      </c>
      <c r="AH333" s="7"/>
      <c r="AI333" s="7"/>
      <c r="AJ333" s="7"/>
      <c r="AK333" s="7"/>
      <c r="AL333" s="3">
        <f t="shared" si="283"/>
        <v>53377838.34150324</v>
      </c>
      <c r="AM333" s="3">
        <f t="shared" si="284"/>
        <v>18750277.464740623</v>
      </c>
      <c r="AN333" s="3">
        <f t="shared" si="285"/>
        <v>20804316.546762846</v>
      </c>
      <c r="AO333" s="3">
        <f t="shared" si="286"/>
        <v>11823244.329999998</v>
      </c>
      <c r="AP333" s="3">
        <f t="shared" si="287"/>
        <v>41823244.329999998</v>
      </c>
      <c r="AQ333" s="7"/>
      <c r="AR333" s="40">
        <f t="shared" si="315"/>
        <v>15653.280060102541</v>
      </c>
      <c r="AS333" s="5">
        <f t="shared" si="276"/>
        <v>-62804</v>
      </c>
      <c r="AT333" s="5">
        <f t="shared" si="288"/>
        <v>5467.625899280576</v>
      </c>
      <c r="AU333" s="5">
        <f t="shared" si="289"/>
        <v>-41683.094040616888</v>
      </c>
      <c r="AV333" s="5">
        <f t="shared" si="290"/>
        <v>13377838.341503223</v>
      </c>
      <c r="AW333" s="3"/>
      <c r="AX333" s="4">
        <f t="shared" si="291"/>
        <v>-7.8029703225461922E-4</v>
      </c>
      <c r="AY333" s="4">
        <f t="shared" si="292"/>
        <v>8.355267714898907E-4</v>
      </c>
      <c r="AZ333" s="4">
        <f t="shared" si="293"/>
        <v>2.6288117770767292E-4</v>
      </c>
      <c r="BA333" s="4">
        <f t="shared" si="294"/>
        <v>-1.4994014117826904E-3</v>
      </c>
      <c r="BB333" s="3"/>
      <c r="BC333" s="2">
        <f t="shared" si="295"/>
        <v>44070</v>
      </c>
      <c r="BD333" s="22">
        <f t="shared" si="296"/>
        <v>133.4445958537581</v>
      </c>
      <c r="BE333" s="22">
        <f t="shared" si="297"/>
        <v>98.685670867055904</v>
      </c>
      <c r="BF333" s="22">
        <f t="shared" si="298"/>
        <v>109.4964028776992</v>
      </c>
      <c r="BG333" s="22">
        <f t="shared" si="299"/>
        <v>139.41081443333331</v>
      </c>
      <c r="BH333" s="22"/>
      <c r="BI333" s="3">
        <f t="shared" si="300"/>
        <v>53991698.753028616</v>
      </c>
      <c r="BJ333" s="3">
        <f t="shared" si="301"/>
        <v>20041875.832394209</v>
      </c>
      <c r="BK333" s="3">
        <f t="shared" si="302"/>
        <v>20804316.546762846</v>
      </c>
      <c r="BL333" s="3">
        <f t="shared" si="303"/>
        <v>44012935.329999998</v>
      </c>
      <c r="BM333" s="22"/>
      <c r="BN333" s="3">
        <f t="shared" si="304"/>
        <v>-613860.41152538569</v>
      </c>
      <c r="BO333" s="3">
        <f t="shared" si="305"/>
        <v>-1291598.3676535904</v>
      </c>
      <c r="BP333" s="3">
        <f t="shared" si="306"/>
        <v>0</v>
      </c>
      <c r="BQ333" s="3">
        <f t="shared" si="307"/>
        <v>-2189691</v>
      </c>
      <c r="BR333" s="3"/>
      <c r="BS333" s="22">
        <f t="shared" si="308"/>
        <v>-1.1369533200526531</v>
      </c>
      <c r="BT333" s="22">
        <f t="shared" si="309"/>
        <v>-6.4444984015216091</v>
      </c>
      <c r="BU333" s="22">
        <f t="shared" si="310"/>
        <v>0</v>
      </c>
      <c r="BV333" s="22">
        <f t="shared" si="311"/>
        <v>-4.9751078485952922</v>
      </c>
      <c r="BW333" s="3"/>
      <c r="BX333" s="7"/>
      <c r="BY333" t="str">
        <f t="shared" si="261"/>
        <v>82020</v>
      </c>
      <c r="BZ333" s="27">
        <v>44562</v>
      </c>
      <c r="CA333" s="27" t="str">
        <f t="shared" si="262"/>
        <v>12022</v>
      </c>
      <c r="CB333" s="1">
        <f t="shared" si="263"/>
        <v>1.3039388254029234E-2</v>
      </c>
      <c r="CD333" s="30">
        <f t="shared" si="264"/>
        <v>44562</v>
      </c>
      <c r="CE333" s="29">
        <f t="shared" si="265"/>
        <v>1.3039388254029234</v>
      </c>
      <c r="CF333" s="29">
        <f t="shared" si="266"/>
        <v>1.7746022390404941</v>
      </c>
      <c r="CG333">
        <v>3.218816956</v>
      </c>
      <c r="CQ333" s="15">
        <v>39413</v>
      </c>
      <c r="CR333" s="16">
        <v>5698.15</v>
      </c>
    </row>
    <row r="334" spans="1:96">
      <c r="A334" t="s">
        <v>85</v>
      </c>
      <c r="B334" t="s">
        <v>85</v>
      </c>
      <c r="C334" s="3">
        <v>-337328</v>
      </c>
      <c r="D334">
        <v>0</v>
      </c>
      <c r="E334">
        <v>-337327.5</v>
      </c>
      <c r="F334" t="s">
        <v>10</v>
      </c>
      <c r="G334" s="3">
        <v>36508663</v>
      </c>
      <c r="J334" s="3">
        <f t="shared" si="267"/>
        <v>-337328</v>
      </c>
      <c r="L334" s="3">
        <f t="shared" si="312"/>
        <v>41485916.329999998</v>
      </c>
      <c r="M334" s="4">
        <f t="shared" si="268"/>
        <v>-8.0655627128867462E-3</v>
      </c>
      <c r="N334" s="4">
        <f t="shared" si="269"/>
        <v>-1.1244266666666667E-2</v>
      </c>
      <c r="O334" s="4"/>
      <c r="P334" s="3">
        <f t="shared" si="270"/>
        <v>-2527019</v>
      </c>
      <c r="Q334" s="3">
        <f t="shared" si="271"/>
        <v>44012935.329999998</v>
      </c>
      <c r="R334" s="6">
        <f t="shared" si="272"/>
        <v>-5.7415370755277459E-2</v>
      </c>
      <c r="S334" s="6">
        <f t="shared" si="273"/>
        <v>-5.5779867244669143E-2</v>
      </c>
      <c r="T334" s="6"/>
      <c r="U334" s="6"/>
      <c r="V334" s="3">
        <f t="shared" si="313"/>
        <v>143312.67288187743</v>
      </c>
      <c r="W334" s="7">
        <f t="shared" si="274"/>
        <v>88.350000000000364</v>
      </c>
      <c r="X334" s="7">
        <f t="shared" si="277"/>
        <v>11647.6</v>
      </c>
      <c r="Y334" s="3">
        <f t="shared" si="278"/>
        <v>29831984.427825052</v>
      </c>
      <c r="Z334" s="3">
        <f t="shared" si="275"/>
        <v>71317900.757825047</v>
      </c>
      <c r="AA334" s="2">
        <v>44071</v>
      </c>
      <c r="AB334" s="7">
        <f t="shared" si="279"/>
        <v>138.28638776666665</v>
      </c>
      <c r="AC334" s="7">
        <f t="shared" si="280"/>
        <v>99.439948092750171</v>
      </c>
      <c r="AD334" s="7">
        <f t="shared" si="281"/>
        <v>118.86316792970841</v>
      </c>
      <c r="AE334" s="7"/>
      <c r="AF334" s="7">
        <f t="shared" si="314"/>
        <v>-194015.32711812257</v>
      </c>
      <c r="AG334" s="3">
        <f t="shared" si="282"/>
        <v>41379506.467622489</v>
      </c>
      <c r="AH334" s="7"/>
      <c r="AI334" s="7"/>
      <c r="AJ334" s="7"/>
      <c r="AK334" s="7"/>
      <c r="AL334" s="3">
        <f t="shared" si="283"/>
        <v>53189290.640284397</v>
      </c>
      <c r="AM334" s="3">
        <f t="shared" si="284"/>
        <v>18893590.137622502</v>
      </c>
      <c r="AN334" s="3">
        <f t="shared" si="285"/>
        <v>20809784.172662128</v>
      </c>
      <c r="AO334" s="3">
        <f t="shared" si="286"/>
        <v>11485916.329999998</v>
      </c>
      <c r="AP334" s="3">
        <f t="shared" si="287"/>
        <v>41485916.329999998</v>
      </c>
      <c r="AQ334" s="7"/>
      <c r="AR334" s="40">
        <f t="shared" si="315"/>
        <v>143312.67288187743</v>
      </c>
      <c r="AS334" s="5">
        <f t="shared" si="276"/>
        <v>-337328</v>
      </c>
      <c r="AT334" s="5">
        <f t="shared" si="288"/>
        <v>5467.625899280576</v>
      </c>
      <c r="AU334" s="5">
        <f t="shared" si="289"/>
        <v>-188547.701218842</v>
      </c>
      <c r="AV334" s="5">
        <f t="shared" si="290"/>
        <v>13189290.640284382</v>
      </c>
      <c r="AW334" s="3"/>
      <c r="AX334" s="4">
        <f t="shared" si="291"/>
        <v>-3.5323217851675197E-3</v>
      </c>
      <c r="AY334" s="4">
        <f t="shared" si="292"/>
        <v>7.6432294482773888E-3</v>
      </c>
      <c r="AZ334" s="4">
        <f t="shared" si="293"/>
        <v>2.6281208935610717E-4</v>
      </c>
      <c r="BA334" s="4">
        <f t="shared" si="294"/>
        <v>-8.0655627128867462E-3</v>
      </c>
      <c r="BB334" s="3"/>
      <c r="BC334" s="2">
        <f t="shared" si="295"/>
        <v>44071</v>
      </c>
      <c r="BD334" s="22">
        <f t="shared" si="296"/>
        <v>132.97322660071097</v>
      </c>
      <c r="BE334" s="22">
        <f t="shared" si="297"/>
        <v>99.439948092750001</v>
      </c>
      <c r="BF334" s="22">
        <f t="shared" si="298"/>
        <v>109.52517985611647</v>
      </c>
      <c r="BG334" s="22">
        <f t="shared" si="299"/>
        <v>138.28638776666665</v>
      </c>
      <c r="BH334" s="22"/>
      <c r="BI334" s="3">
        <f t="shared" si="300"/>
        <v>53991698.753028616</v>
      </c>
      <c r="BJ334" s="3">
        <f t="shared" si="301"/>
        <v>20041875.832394209</v>
      </c>
      <c r="BK334" s="3">
        <f t="shared" si="302"/>
        <v>20809784.172662128</v>
      </c>
      <c r="BL334" s="3">
        <f t="shared" si="303"/>
        <v>44012935.329999998</v>
      </c>
      <c r="BM334" s="22"/>
      <c r="BN334" s="3">
        <f t="shared" si="304"/>
        <v>-802408.11274422775</v>
      </c>
      <c r="BO334" s="3">
        <f t="shared" si="305"/>
        <v>-1148285.6947717129</v>
      </c>
      <c r="BP334" s="3">
        <f t="shared" si="306"/>
        <v>0</v>
      </c>
      <c r="BQ334" s="3">
        <f t="shared" si="307"/>
        <v>-2527019</v>
      </c>
      <c r="BR334" s="3"/>
      <c r="BS334" s="22">
        <f t="shared" si="308"/>
        <v>-1.4861694135882646</v>
      </c>
      <c r="BT334" s="22">
        <f t="shared" si="309"/>
        <v>-5.7294322366557555</v>
      </c>
      <c r="BU334" s="22">
        <f t="shared" si="310"/>
        <v>0</v>
      </c>
      <c r="BV334" s="22">
        <f t="shared" si="311"/>
        <v>-5.7415370755277459</v>
      </c>
      <c r="BW334" s="3"/>
      <c r="BX334" s="7"/>
      <c r="BY334" t="str">
        <f t="shared" si="261"/>
        <v>82020</v>
      </c>
      <c r="BZ334" s="27">
        <v>44593</v>
      </c>
      <c r="CA334" s="27" t="str">
        <f t="shared" si="262"/>
        <v>22022</v>
      </c>
      <c r="CB334" s="1">
        <f t="shared" si="263"/>
        <v>5.5337339051386734E-2</v>
      </c>
      <c r="CD334" s="30">
        <f t="shared" si="264"/>
        <v>44593</v>
      </c>
      <c r="CE334" s="29">
        <f t="shared" si="265"/>
        <v>5.5337339051386731</v>
      </c>
      <c r="CF334" s="29">
        <f t="shared" si="266"/>
        <v>1.7746022390404941</v>
      </c>
      <c r="CG334">
        <v>1.234687678</v>
      </c>
      <c r="CQ334" s="15">
        <v>39414</v>
      </c>
      <c r="CR334" s="16">
        <v>5617.55</v>
      </c>
    </row>
    <row r="335" spans="1:96">
      <c r="A335" t="s">
        <v>86</v>
      </c>
      <c r="B335" t="s">
        <v>86</v>
      </c>
      <c r="C335" s="3">
        <v>142317</v>
      </c>
      <c r="D335">
        <v>0</v>
      </c>
      <c r="E335">
        <v>142316.75</v>
      </c>
      <c r="F335" t="s">
        <v>10</v>
      </c>
      <c r="G335" s="3">
        <v>36650980</v>
      </c>
      <c r="J335" s="3">
        <f t="shared" si="267"/>
        <v>142317</v>
      </c>
      <c r="L335" s="3">
        <f t="shared" si="312"/>
        <v>41628233.329999998</v>
      </c>
      <c r="M335" s="4">
        <f t="shared" si="268"/>
        <v>3.4304894911308809E-3</v>
      </c>
      <c r="N335" s="4">
        <f t="shared" si="269"/>
        <v>4.7438999999999997E-3</v>
      </c>
      <c r="O335" s="4"/>
      <c r="P335" s="3">
        <f t="shared" si="270"/>
        <v>-2384702</v>
      </c>
      <c r="Q335" s="3">
        <f t="shared" si="271"/>
        <v>44012935.329999998</v>
      </c>
      <c r="R335" s="6">
        <f t="shared" si="272"/>
        <v>-5.4181844090151941E-2</v>
      </c>
      <c r="S335" s="6">
        <f t="shared" si="273"/>
        <v>-5.2349377753538262E-2</v>
      </c>
      <c r="T335" s="6"/>
      <c r="U335" s="6"/>
      <c r="V335" s="3">
        <f t="shared" si="313"/>
        <v>-421908.61592050054</v>
      </c>
      <c r="W335" s="7">
        <f t="shared" si="274"/>
        <v>-260.10000000000036</v>
      </c>
      <c r="X335" s="7">
        <f t="shared" si="277"/>
        <v>11387.5</v>
      </c>
      <c r="Y335" s="3">
        <f t="shared" si="278"/>
        <v>29165812.929003209</v>
      </c>
      <c r="Z335" s="3">
        <f t="shared" si="275"/>
        <v>70794046.259003207</v>
      </c>
      <c r="AA335" s="2">
        <v>44074</v>
      </c>
      <c r="AB335" s="7">
        <f t="shared" si="279"/>
        <v>138.76077776666668</v>
      </c>
      <c r="AC335" s="7">
        <f t="shared" si="280"/>
        <v>97.219376430010698</v>
      </c>
      <c r="AD335" s="7">
        <f t="shared" si="281"/>
        <v>117.99007709833869</v>
      </c>
      <c r="AE335" s="7"/>
      <c r="AF335" s="7">
        <f t="shared" si="314"/>
        <v>-279591.61592050054</v>
      </c>
      <c r="AG335" s="3">
        <f t="shared" si="282"/>
        <v>41099914.85170199</v>
      </c>
      <c r="AH335" s="7"/>
      <c r="AI335" s="7"/>
      <c r="AJ335" s="7"/>
      <c r="AK335" s="7"/>
      <c r="AL335" s="3">
        <f t="shared" si="283"/>
        <v>52915166.650263175</v>
      </c>
      <c r="AM335" s="3">
        <f t="shared" si="284"/>
        <v>18471681.521702003</v>
      </c>
      <c r="AN335" s="3">
        <f t="shared" si="285"/>
        <v>20815251.798561409</v>
      </c>
      <c r="AO335" s="3">
        <f t="shared" si="286"/>
        <v>11628233.329999998</v>
      </c>
      <c r="AP335" s="3">
        <f t="shared" si="287"/>
        <v>41628233.329999998</v>
      </c>
      <c r="AQ335" s="7"/>
      <c r="AR335" s="40">
        <f t="shared" si="315"/>
        <v>-421908.61592050054</v>
      </c>
      <c r="AS335" s="5">
        <f t="shared" si="276"/>
        <v>142317</v>
      </c>
      <c r="AT335" s="5">
        <f t="shared" si="288"/>
        <v>5467.625899280576</v>
      </c>
      <c r="AU335" s="5">
        <f t="shared" si="289"/>
        <v>-274123.99002121994</v>
      </c>
      <c r="AV335" s="5">
        <f t="shared" si="290"/>
        <v>12915166.650263162</v>
      </c>
      <c r="AW335" s="3"/>
      <c r="AX335" s="4">
        <f t="shared" si="291"/>
        <v>-5.1537440473704019E-3</v>
      </c>
      <c r="AY335" s="4">
        <f t="shared" si="292"/>
        <v>-2.233078058999283E-2</v>
      </c>
      <c r="AZ335" s="4">
        <f t="shared" si="293"/>
        <v>2.6274303730950809E-4</v>
      </c>
      <c r="BA335" s="4">
        <f t="shared" si="294"/>
        <v>3.4304894911308809E-3</v>
      </c>
      <c r="BB335" s="3"/>
      <c r="BC335" s="2">
        <f t="shared" si="295"/>
        <v>44074</v>
      </c>
      <c r="BD335" s="22">
        <f t="shared" si="296"/>
        <v>132.28791662565794</v>
      </c>
      <c r="BE335" s="22">
        <f t="shared" si="297"/>
        <v>97.219376430010541</v>
      </c>
      <c r="BF335" s="22">
        <f t="shared" si="298"/>
        <v>109.55395683453372</v>
      </c>
      <c r="BG335" s="22">
        <f t="shared" si="299"/>
        <v>138.76077776666668</v>
      </c>
      <c r="BH335" s="22"/>
      <c r="BI335" s="3">
        <f t="shared" si="300"/>
        <v>53991698.753028616</v>
      </c>
      <c r="BJ335" s="3">
        <f t="shared" si="301"/>
        <v>20041875.832394209</v>
      </c>
      <c r="BK335" s="3">
        <f t="shared" si="302"/>
        <v>20815251.798561409</v>
      </c>
      <c r="BL335" s="3">
        <f t="shared" si="303"/>
        <v>44012935.329999998</v>
      </c>
      <c r="BM335" s="22"/>
      <c r="BN335" s="3">
        <f t="shared" si="304"/>
        <v>-1076532.1027654477</v>
      </c>
      <c r="BO335" s="3">
        <f t="shared" si="305"/>
        <v>-1570194.3106922135</v>
      </c>
      <c r="BP335" s="3">
        <f t="shared" si="306"/>
        <v>0</v>
      </c>
      <c r="BQ335" s="3">
        <f t="shared" si="307"/>
        <v>-2384702</v>
      </c>
      <c r="BR335" s="3"/>
      <c r="BS335" s="22">
        <f t="shared" si="308"/>
        <v>-1.9938844815566403</v>
      </c>
      <c r="BT335" s="22">
        <f t="shared" si="309"/>
        <v>-7.8345676014730481</v>
      </c>
      <c r="BU335" s="22">
        <f t="shared" si="310"/>
        <v>0</v>
      </c>
      <c r="BV335" s="22">
        <f t="shared" si="311"/>
        <v>-5.4181844090151943</v>
      </c>
      <c r="BW335" s="3"/>
      <c r="BX335" s="7"/>
      <c r="BY335" t="str">
        <f t="shared" si="261"/>
        <v>82020</v>
      </c>
      <c r="BZ335" s="27">
        <v>44621</v>
      </c>
      <c r="CA335" s="27" t="str">
        <f t="shared" si="262"/>
        <v>32022</v>
      </c>
      <c r="CB335" s="1">
        <f t="shared" si="263"/>
        <v>7.1382214443726555E-2</v>
      </c>
      <c r="CD335" s="30">
        <f t="shared" si="264"/>
        <v>44621</v>
      </c>
      <c r="CE335" s="29">
        <f t="shared" si="265"/>
        <v>7.1382214443726557</v>
      </c>
      <c r="CF335" s="29">
        <f t="shared" si="266"/>
        <v>1.7746022390404941</v>
      </c>
      <c r="CG335">
        <v>8.5628933000000004E-2</v>
      </c>
      <c r="CQ335" s="15">
        <v>39415</v>
      </c>
      <c r="CR335" s="16">
        <v>5634.6</v>
      </c>
    </row>
    <row r="336" spans="1:96">
      <c r="A336" s="2">
        <v>43839</v>
      </c>
      <c r="B336" s="2">
        <v>43839</v>
      </c>
      <c r="C336" s="3">
        <v>-833809</v>
      </c>
      <c r="D336">
        <v>0</v>
      </c>
      <c r="E336">
        <v>-833808.5</v>
      </c>
      <c r="F336" t="s">
        <v>10</v>
      </c>
      <c r="G336" s="3">
        <v>35817171</v>
      </c>
      <c r="J336" s="3">
        <f t="shared" si="267"/>
        <v>-833809</v>
      </c>
      <c r="L336" s="3">
        <f t="shared" si="312"/>
        <v>40794424.329999998</v>
      </c>
      <c r="M336" s="4">
        <f t="shared" si="268"/>
        <v>-2.0029891573589871E-2</v>
      </c>
      <c r="N336" s="4">
        <f t="shared" si="269"/>
        <v>-2.7793633333333335E-2</v>
      </c>
      <c r="O336" s="4"/>
      <c r="P336" s="3">
        <f t="shared" si="270"/>
        <v>-3218511</v>
      </c>
      <c r="Q336" s="3">
        <f t="shared" si="271"/>
        <v>44012935.329999998</v>
      </c>
      <c r="R336" s="6">
        <f t="shared" si="272"/>
        <v>-7.3126479201358924E-2</v>
      </c>
      <c r="S336" s="6">
        <f t="shared" si="273"/>
        <v>-7.2379269327128126E-2</v>
      </c>
      <c r="T336" s="6"/>
      <c r="U336" s="6"/>
      <c r="V336" s="3">
        <f t="shared" si="313"/>
        <v>134228.90414233514</v>
      </c>
      <c r="W336" s="7">
        <f t="shared" si="274"/>
        <v>82.75</v>
      </c>
      <c r="X336" s="7">
        <f t="shared" si="277"/>
        <v>11470.25</v>
      </c>
      <c r="Y336" s="3">
        <f t="shared" si="278"/>
        <v>29377753.30396479</v>
      </c>
      <c r="Z336" s="3">
        <f t="shared" si="275"/>
        <v>70172177.633964792</v>
      </c>
      <c r="AA336" s="2">
        <v>44075</v>
      </c>
      <c r="AB336" s="7">
        <f t="shared" si="279"/>
        <v>135.98141443333333</v>
      </c>
      <c r="AC336" s="7">
        <f t="shared" si="280"/>
        <v>97.925844346549297</v>
      </c>
      <c r="AD336" s="7">
        <f t="shared" si="281"/>
        <v>116.95362938994131</v>
      </c>
      <c r="AE336" s="7"/>
      <c r="AF336" s="7">
        <f t="shared" si="314"/>
        <v>-699580.09585766483</v>
      </c>
      <c r="AG336" s="3">
        <f t="shared" si="282"/>
        <v>40400334.755844325</v>
      </c>
      <c r="AH336" s="7"/>
      <c r="AI336" s="7"/>
      <c r="AJ336" s="7"/>
      <c r="AK336" s="7"/>
      <c r="AL336" s="3">
        <f t="shared" si="283"/>
        <v>52221054.180304788</v>
      </c>
      <c r="AM336" s="3">
        <f t="shared" si="284"/>
        <v>18605910.425844338</v>
      </c>
      <c r="AN336" s="3">
        <f t="shared" si="285"/>
        <v>20820719.42446069</v>
      </c>
      <c r="AO336" s="3">
        <f t="shared" si="286"/>
        <v>10794424.329999998</v>
      </c>
      <c r="AP336" s="3">
        <f t="shared" si="287"/>
        <v>40794424.329999998</v>
      </c>
      <c r="AQ336" s="7"/>
      <c r="AR336" s="40">
        <f t="shared" si="315"/>
        <v>134228.90414233514</v>
      </c>
      <c r="AS336" s="5">
        <f t="shared" si="276"/>
        <v>-833809</v>
      </c>
      <c r="AT336" s="5">
        <f t="shared" si="288"/>
        <v>5467.625899280576</v>
      </c>
      <c r="AU336" s="5">
        <f t="shared" si="289"/>
        <v>-694112.46995838429</v>
      </c>
      <c r="AV336" s="5">
        <f t="shared" si="290"/>
        <v>12221054.180304779</v>
      </c>
      <c r="AW336" s="3"/>
      <c r="AX336" s="4">
        <f t="shared" si="291"/>
        <v>-1.311745788397573E-2</v>
      </c>
      <c r="AY336" s="4">
        <f t="shared" si="292"/>
        <v>7.2667398463227258E-3</v>
      </c>
      <c r="AZ336" s="4">
        <f t="shared" si="293"/>
        <v>2.6267402153926653E-4</v>
      </c>
      <c r="BA336" s="4">
        <f t="shared" si="294"/>
        <v>-2.0029891573589871E-2</v>
      </c>
      <c r="BB336" s="3"/>
      <c r="BC336" s="2">
        <f t="shared" si="295"/>
        <v>44075</v>
      </c>
      <c r="BD336" s="22">
        <f t="shared" si="296"/>
        <v>130.55263545076195</v>
      </c>
      <c r="BE336" s="22">
        <f t="shared" si="297"/>
        <v>97.925844346549155</v>
      </c>
      <c r="BF336" s="22">
        <f t="shared" si="298"/>
        <v>109.58273381295101</v>
      </c>
      <c r="BG336" s="22">
        <f t="shared" si="299"/>
        <v>135.98141443333333</v>
      </c>
      <c r="BH336" s="22"/>
      <c r="BI336" s="3">
        <f t="shared" si="300"/>
        <v>53991698.753028616</v>
      </c>
      <c r="BJ336" s="3">
        <f t="shared" si="301"/>
        <v>20041875.832394209</v>
      </c>
      <c r="BK336" s="3">
        <f t="shared" si="302"/>
        <v>20820719.42446069</v>
      </c>
      <c r="BL336" s="3">
        <f t="shared" si="303"/>
        <v>44012935.329999998</v>
      </c>
      <c r="BM336" s="22"/>
      <c r="BN336" s="3">
        <f t="shared" si="304"/>
        <v>-1770644.572723832</v>
      </c>
      <c r="BO336" s="3">
        <f t="shared" si="305"/>
        <v>-1435965.4065498784</v>
      </c>
      <c r="BP336" s="3">
        <f t="shared" si="306"/>
        <v>0</v>
      </c>
      <c r="BQ336" s="3">
        <f t="shared" si="307"/>
        <v>-3218511</v>
      </c>
      <c r="BR336" s="3"/>
      <c r="BS336" s="22">
        <f t="shared" si="308"/>
        <v>-3.2794755742418817</v>
      </c>
      <c r="BT336" s="22">
        <f t="shared" si="309"/>
        <v>-7.1648253814091092</v>
      </c>
      <c r="BU336" s="22">
        <f t="shared" si="310"/>
        <v>0</v>
      </c>
      <c r="BV336" s="22">
        <f t="shared" si="311"/>
        <v>-7.312647920135892</v>
      </c>
      <c r="BW336" s="3"/>
      <c r="BX336" s="7"/>
      <c r="BY336" t="str">
        <f t="shared" si="261"/>
        <v>92020</v>
      </c>
      <c r="BZ336" s="27">
        <v>44652</v>
      </c>
      <c r="CA336" s="27" t="str">
        <f t="shared" si="262"/>
        <v>42022</v>
      </c>
      <c r="CB336" s="1">
        <f t="shared" si="263"/>
        <v>1.5364837030747321E-2</v>
      </c>
      <c r="CD336" s="30">
        <f t="shared" ref="CD336:CD344" si="316">+BZ336</f>
        <v>44652</v>
      </c>
      <c r="CE336" s="29">
        <f t="shared" ref="CE336:CE344" si="317">+CB336*100</f>
        <v>1.536483703074732</v>
      </c>
      <c r="CF336" s="29">
        <f t="shared" si="266"/>
        <v>1.7746022390404941</v>
      </c>
      <c r="CQ336" s="15">
        <v>39416</v>
      </c>
      <c r="CR336" s="16">
        <v>5762.75</v>
      </c>
    </row>
    <row r="337" spans="1:96">
      <c r="A337" s="2">
        <v>43870</v>
      </c>
      <c r="B337" s="2">
        <v>43870</v>
      </c>
      <c r="C337" s="3">
        <v>42995</v>
      </c>
      <c r="D337">
        <v>0</v>
      </c>
      <c r="E337">
        <v>42994.5</v>
      </c>
      <c r="F337" t="s">
        <v>10</v>
      </c>
      <c r="G337" s="3">
        <v>35860166</v>
      </c>
      <c r="J337" s="3">
        <f t="shared" si="267"/>
        <v>42995</v>
      </c>
      <c r="L337" s="3">
        <f t="shared" si="312"/>
        <v>40837419.329999998</v>
      </c>
      <c r="M337" s="4">
        <f t="shared" si="268"/>
        <v>1.0539430499667993E-3</v>
      </c>
      <c r="N337" s="4">
        <f t="shared" si="269"/>
        <v>1.4331666666666666E-3</v>
      </c>
      <c r="O337" s="4"/>
      <c r="P337" s="3">
        <f t="shared" si="270"/>
        <v>-3175516</v>
      </c>
      <c r="Q337" s="3">
        <f t="shared" si="271"/>
        <v>44012935.329999998</v>
      </c>
      <c r="R337" s="6">
        <f t="shared" si="272"/>
        <v>-7.2149607295914936E-2</v>
      </c>
      <c r="S337" s="6">
        <f t="shared" si="273"/>
        <v>-7.132532627716133E-2</v>
      </c>
      <c r="T337" s="6"/>
      <c r="U337" s="6"/>
      <c r="V337" s="3">
        <f t="shared" si="313"/>
        <v>105031.07605095106</v>
      </c>
      <c r="W337" s="7">
        <f t="shared" si="274"/>
        <v>64.75</v>
      </c>
      <c r="X337" s="7">
        <f t="shared" si="277"/>
        <v>11535</v>
      </c>
      <c r="Y337" s="3">
        <f t="shared" si="278"/>
        <v>29543591.845097873</v>
      </c>
      <c r="Z337" s="3">
        <f t="shared" si="275"/>
        <v>70381011.175097868</v>
      </c>
      <c r="AA337" s="2">
        <v>44076</v>
      </c>
      <c r="AB337" s="7">
        <f t="shared" si="279"/>
        <v>136.12473109999999</v>
      </c>
      <c r="AC337" s="7">
        <f t="shared" si="280"/>
        <v>98.478639483659578</v>
      </c>
      <c r="AD337" s="7">
        <f t="shared" si="281"/>
        <v>117.30168529182978</v>
      </c>
      <c r="AE337" s="7"/>
      <c r="AF337" s="7">
        <f t="shared" si="314"/>
        <v>148026.07605095106</v>
      </c>
      <c r="AG337" s="3">
        <f t="shared" si="282"/>
        <v>40548360.831895277</v>
      </c>
      <c r="AH337" s="7"/>
      <c r="AI337" s="7"/>
      <c r="AJ337" s="7"/>
      <c r="AK337" s="7"/>
      <c r="AL337" s="3">
        <f t="shared" si="283"/>
        <v>52374547.882255018</v>
      </c>
      <c r="AM337" s="3">
        <f t="shared" si="284"/>
        <v>18710941.50189529</v>
      </c>
      <c r="AN337" s="3">
        <f t="shared" si="285"/>
        <v>20826187.050359972</v>
      </c>
      <c r="AO337" s="3">
        <f t="shared" si="286"/>
        <v>10837419.329999998</v>
      </c>
      <c r="AP337" s="3">
        <f t="shared" si="287"/>
        <v>40837419.329999998</v>
      </c>
      <c r="AQ337" s="7"/>
      <c r="AR337" s="40">
        <f t="shared" si="315"/>
        <v>105031.07605095106</v>
      </c>
      <c r="AS337" s="5">
        <f t="shared" si="276"/>
        <v>42995</v>
      </c>
      <c r="AT337" s="5">
        <f t="shared" si="288"/>
        <v>5467.625899280576</v>
      </c>
      <c r="AU337" s="5">
        <f t="shared" si="289"/>
        <v>153493.70195023163</v>
      </c>
      <c r="AV337" s="5">
        <f t="shared" si="290"/>
        <v>12374547.88225501</v>
      </c>
      <c r="AW337" s="3"/>
      <c r="AX337" s="4">
        <f t="shared" si="291"/>
        <v>2.9393068439457488E-3</v>
      </c>
      <c r="AY337" s="4">
        <f t="shared" si="292"/>
        <v>5.6450382511279203E-3</v>
      </c>
      <c r="AZ337" s="4">
        <f t="shared" si="293"/>
        <v>2.6260504201680346E-4</v>
      </c>
      <c r="BA337" s="4">
        <f t="shared" si="294"/>
        <v>1.0539430499667993E-3</v>
      </c>
      <c r="BB337" s="3"/>
      <c r="BC337" s="2">
        <f t="shared" si="295"/>
        <v>44076</v>
      </c>
      <c r="BD337" s="22">
        <f t="shared" si="296"/>
        <v>130.93636970563753</v>
      </c>
      <c r="BE337" s="22">
        <f t="shared" si="297"/>
        <v>98.478639483659421</v>
      </c>
      <c r="BF337" s="22">
        <f t="shared" si="298"/>
        <v>109.61151079136829</v>
      </c>
      <c r="BG337" s="22">
        <f t="shared" si="299"/>
        <v>136.12473109999999</v>
      </c>
      <c r="BH337" s="22"/>
      <c r="BI337" s="3">
        <f t="shared" si="300"/>
        <v>53991698.753028616</v>
      </c>
      <c r="BJ337" s="3">
        <f t="shared" si="301"/>
        <v>20041875.832394209</v>
      </c>
      <c r="BK337" s="3">
        <f t="shared" si="302"/>
        <v>20826187.050359972</v>
      </c>
      <c r="BL337" s="3">
        <f t="shared" si="303"/>
        <v>44012935.329999998</v>
      </c>
      <c r="BM337" s="22"/>
      <c r="BN337" s="3">
        <f t="shared" si="304"/>
        <v>-1617150.8707736004</v>
      </c>
      <c r="BO337" s="3">
        <f t="shared" si="305"/>
        <v>-1330934.3304989273</v>
      </c>
      <c r="BP337" s="3">
        <f t="shared" si="306"/>
        <v>0</v>
      </c>
      <c r="BQ337" s="3">
        <f t="shared" si="307"/>
        <v>-3175516</v>
      </c>
      <c r="BR337" s="3"/>
      <c r="BS337" s="22">
        <f t="shared" si="308"/>
        <v>-2.9951842748472286</v>
      </c>
      <c r="BT337" s="22">
        <f t="shared" si="309"/>
        <v>-6.6407672696370224</v>
      </c>
      <c r="BU337" s="22">
        <f t="shared" si="310"/>
        <v>0</v>
      </c>
      <c r="BV337" s="22">
        <f t="shared" si="311"/>
        <v>-7.2149607295914935</v>
      </c>
      <c r="BW337" s="3"/>
      <c r="BX337" s="7"/>
      <c r="BY337" t="str">
        <f t="shared" si="261"/>
        <v>92020</v>
      </c>
      <c r="BZ337" s="27">
        <v>44682</v>
      </c>
      <c r="CA337" s="27" t="str">
        <f t="shared" si="262"/>
        <v>52022</v>
      </c>
      <c r="CB337" s="1">
        <f t="shared" si="263"/>
        <v>3.1250622653307129E-2</v>
      </c>
      <c r="CD337" s="30">
        <f t="shared" si="316"/>
        <v>44682</v>
      </c>
      <c r="CE337" s="29">
        <f t="shared" si="317"/>
        <v>3.1250622653307127</v>
      </c>
      <c r="CF337" s="29">
        <f t="shared" si="266"/>
        <v>1.7746022390404941</v>
      </c>
      <c r="CQ337" s="15">
        <v>39417</v>
      </c>
      <c r="CR337" s="16">
        <v>5762.75</v>
      </c>
    </row>
    <row r="338" spans="1:96">
      <c r="A338" s="2">
        <v>43899</v>
      </c>
      <c r="B338" s="2">
        <v>43899</v>
      </c>
      <c r="C338" s="3">
        <v>387652</v>
      </c>
      <c r="D338">
        <v>0</v>
      </c>
      <c r="E338">
        <v>387651.75</v>
      </c>
      <c r="F338" t="s">
        <v>10</v>
      </c>
      <c r="G338" s="3">
        <v>36247818</v>
      </c>
      <c r="J338" s="3">
        <f t="shared" si="267"/>
        <v>387652</v>
      </c>
      <c r="L338" s="3">
        <f t="shared" si="312"/>
        <v>41225071.329999998</v>
      </c>
      <c r="M338" s="4">
        <f t="shared" si="268"/>
        <v>9.4925684913498669E-3</v>
      </c>
      <c r="N338" s="4">
        <f t="shared" si="269"/>
        <v>1.2921733333333333E-2</v>
      </c>
      <c r="O338" s="4"/>
      <c r="P338" s="3">
        <f t="shared" si="270"/>
        <v>-2787864</v>
      </c>
      <c r="Q338" s="3">
        <f t="shared" si="271"/>
        <v>44012935.329999998</v>
      </c>
      <c r="R338" s="6">
        <f t="shared" si="272"/>
        <v>-6.3341923893445534E-2</v>
      </c>
      <c r="S338" s="6">
        <f t="shared" si="273"/>
        <v>-6.183275778581146E-2</v>
      </c>
      <c r="T338" s="6"/>
      <c r="U338" s="6"/>
      <c r="V338" s="3">
        <f t="shared" si="313"/>
        <v>-12246.866782773808</v>
      </c>
      <c r="W338" s="7">
        <f t="shared" si="274"/>
        <v>-7.5499999999992724</v>
      </c>
      <c r="X338" s="7">
        <f t="shared" si="277"/>
        <v>11527.45</v>
      </c>
      <c r="Y338" s="3">
        <f t="shared" si="278"/>
        <v>29524254.68701981</v>
      </c>
      <c r="Z338" s="3">
        <f t="shared" si="275"/>
        <v>70749326.017019808</v>
      </c>
      <c r="AA338" s="2">
        <v>44077</v>
      </c>
      <c r="AB338" s="7">
        <f t="shared" si="279"/>
        <v>137.41690443333331</v>
      </c>
      <c r="AC338" s="7">
        <f t="shared" si="280"/>
        <v>98.414182290066037</v>
      </c>
      <c r="AD338" s="7">
        <f t="shared" si="281"/>
        <v>117.91554336169968</v>
      </c>
      <c r="AE338" s="7"/>
      <c r="AF338" s="7">
        <f t="shared" si="314"/>
        <v>375405.13321722619</v>
      </c>
      <c r="AG338" s="3">
        <f t="shared" si="282"/>
        <v>40923765.9651125</v>
      </c>
      <c r="AH338" s="7"/>
      <c r="AI338" s="7"/>
      <c r="AJ338" s="7"/>
      <c r="AK338" s="7"/>
      <c r="AL338" s="3">
        <f t="shared" si="283"/>
        <v>52755420.641371526</v>
      </c>
      <c r="AM338" s="3">
        <f t="shared" si="284"/>
        <v>18698694.635112517</v>
      </c>
      <c r="AN338" s="3">
        <f t="shared" si="285"/>
        <v>20831654.676259253</v>
      </c>
      <c r="AO338" s="3">
        <f t="shared" si="286"/>
        <v>11225071.329999998</v>
      </c>
      <c r="AP338" s="3">
        <f t="shared" si="287"/>
        <v>41225071.329999998</v>
      </c>
      <c r="AQ338" s="7"/>
      <c r="AR338" s="40">
        <f t="shared" si="315"/>
        <v>-12246.866782773808</v>
      </c>
      <c r="AS338" s="5">
        <f t="shared" si="276"/>
        <v>387652</v>
      </c>
      <c r="AT338" s="5">
        <f t="shared" si="288"/>
        <v>5467.625899280576</v>
      </c>
      <c r="AU338" s="5">
        <f t="shared" si="289"/>
        <v>380872.75911650679</v>
      </c>
      <c r="AV338" s="5">
        <f t="shared" si="290"/>
        <v>12755420.641371517</v>
      </c>
      <c r="AW338" s="3"/>
      <c r="AX338" s="4">
        <f t="shared" si="291"/>
        <v>7.2720963620107925E-3</v>
      </c>
      <c r="AY338" s="4">
        <f t="shared" si="292"/>
        <v>-6.5452969224094278E-4</v>
      </c>
      <c r="AZ338" s="4">
        <f t="shared" si="293"/>
        <v>2.6253609871356988E-4</v>
      </c>
      <c r="BA338" s="4">
        <f t="shared" si="294"/>
        <v>9.4925684913498669E-3</v>
      </c>
      <c r="BB338" s="3"/>
      <c r="BC338" s="2">
        <f t="shared" si="295"/>
        <v>44077</v>
      </c>
      <c r="BD338" s="22">
        <f t="shared" si="296"/>
        <v>131.88855160342879</v>
      </c>
      <c r="BE338" s="22">
        <f t="shared" si="297"/>
        <v>98.414182290065881</v>
      </c>
      <c r="BF338" s="22">
        <f t="shared" si="298"/>
        <v>109.64028776978554</v>
      </c>
      <c r="BG338" s="22">
        <f t="shared" si="299"/>
        <v>137.41690443333331</v>
      </c>
      <c r="BH338" s="22"/>
      <c r="BI338" s="3">
        <f t="shared" si="300"/>
        <v>53991698.753028616</v>
      </c>
      <c r="BJ338" s="3">
        <f t="shared" si="301"/>
        <v>20041875.832394209</v>
      </c>
      <c r="BK338" s="3">
        <f t="shared" si="302"/>
        <v>20831654.676259253</v>
      </c>
      <c r="BL338" s="3">
        <f t="shared" si="303"/>
        <v>44012935.329999998</v>
      </c>
      <c r="BM338" s="22"/>
      <c r="BN338" s="3">
        <f t="shared" si="304"/>
        <v>-1236278.1116570937</v>
      </c>
      <c r="BO338" s="3">
        <f t="shared" si="305"/>
        <v>-1343181.197281701</v>
      </c>
      <c r="BP338" s="3">
        <f t="shared" si="306"/>
        <v>0</v>
      </c>
      <c r="BQ338" s="3">
        <f t="shared" si="307"/>
        <v>-2787864</v>
      </c>
      <c r="BR338" s="3"/>
      <c r="BS338" s="22">
        <f t="shared" si="308"/>
        <v>-2.2897559073148179</v>
      </c>
      <c r="BT338" s="22">
        <f t="shared" si="309"/>
        <v>-6.7018736595038781</v>
      </c>
      <c r="BU338" s="22">
        <f t="shared" si="310"/>
        <v>0</v>
      </c>
      <c r="BV338" s="22">
        <f t="shared" si="311"/>
        <v>-6.3341923893445538</v>
      </c>
      <c r="BW338" s="3"/>
      <c r="BX338" s="7"/>
      <c r="BY338" t="str">
        <f t="shared" si="261"/>
        <v>92020</v>
      </c>
      <c r="BZ338" s="27">
        <v>44713</v>
      </c>
      <c r="CA338" s="27" t="str">
        <f t="shared" si="262"/>
        <v>62022</v>
      </c>
      <c r="CB338" s="1">
        <f t="shared" si="263"/>
        <v>3.2604922220759065E-2</v>
      </c>
      <c r="CD338" s="30">
        <f t="shared" si="316"/>
        <v>44713</v>
      </c>
      <c r="CE338" s="29">
        <f t="shared" si="317"/>
        <v>3.2604922220759067</v>
      </c>
      <c r="CF338" s="29">
        <f t="shared" si="266"/>
        <v>1.7746022390404941</v>
      </c>
      <c r="CQ338" s="15">
        <v>39418</v>
      </c>
      <c r="CR338" s="16">
        <v>5762.75</v>
      </c>
    </row>
    <row r="339" spans="1:96">
      <c r="A339" s="2">
        <v>43930</v>
      </c>
      <c r="B339" s="2">
        <v>43930</v>
      </c>
      <c r="C339" s="3">
        <v>71026</v>
      </c>
      <c r="D339">
        <v>0</v>
      </c>
      <c r="E339">
        <v>71025.75</v>
      </c>
      <c r="F339" t="s">
        <v>10</v>
      </c>
      <c r="G339" s="3">
        <v>36318843</v>
      </c>
      <c r="J339" s="3">
        <f t="shared" si="267"/>
        <v>71026</v>
      </c>
      <c r="L339" s="3">
        <f t="shared" si="312"/>
        <v>41296097.329999998</v>
      </c>
      <c r="M339" s="4">
        <f t="shared" si="268"/>
        <v>1.7228836169002209E-3</v>
      </c>
      <c r="N339" s="4">
        <f t="shared" si="269"/>
        <v>2.3675333333333334E-3</v>
      </c>
      <c r="O339" s="4"/>
      <c r="P339" s="3">
        <f t="shared" si="270"/>
        <v>-2716838</v>
      </c>
      <c r="Q339" s="3">
        <f t="shared" si="271"/>
        <v>44012935.329999998</v>
      </c>
      <c r="R339" s="6">
        <f t="shared" si="272"/>
        <v>-6.1728171039484268E-2</v>
      </c>
      <c r="S339" s="6">
        <f t="shared" si="273"/>
        <v>-6.010987416891124E-2</v>
      </c>
      <c r="T339" s="6"/>
      <c r="U339" s="6"/>
      <c r="V339" s="3">
        <f t="shared" si="313"/>
        <v>-314038.8621384427</v>
      </c>
      <c r="W339" s="7">
        <f t="shared" si="274"/>
        <v>-193.60000000000036</v>
      </c>
      <c r="X339" s="7">
        <f t="shared" si="277"/>
        <v>11333.85</v>
      </c>
      <c r="Y339" s="3">
        <f t="shared" si="278"/>
        <v>29028403.852064371</v>
      </c>
      <c r="Z339" s="3">
        <f t="shared" si="275"/>
        <v>70324501.182064369</v>
      </c>
      <c r="AA339" s="2">
        <v>44078</v>
      </c>
      <c r="AB339" s="7">
        <f t="shared" si="279"/>
        <v>137.65365776666667</v>
      </c>
      <c r="AC339" s="7">
        <f t="shared" si="280"/>
        <v>96.761346173547906</v>
      </c>
      <c r="AD339" s="7">
        <f t="shared" si="281"/>
        <v>117.20750197010727</v>
      </c>
      <c r="AE339" s="7"/>
      <c r="AF339" s="7">
        <f t="shared" si="314"/>
        <v>-243012.8621384427</v>
      </c>
      <c r="AG339" s="3">
        <f t="shared" si="282"/>
        <v>40680753.102974057</v>
      </c>
      <c r="AH339" s="7"/>
      <c r="AI339" s="7"/>
      <c r="AJ339" s="7"/>
      <c r="AK339" s="7"/>
      <c r="AL339" s="3">
        <f t="shared" si="283"/>
        <v>52517875.405132361</v>
      </c>
      <c r="AM339" s="3">
        <f t="shared" si="284"/>
        <v>18384655.772974074</v>
      </c>
      <c r="AN339" s="3">
        <f t="shared" si="285"/>
        <v>20837122.302158535</v>
      </c>
      <c r="AO339" s="3">
        <f t="shared" si="286"/>
        <v>11296097.329999998</v>
      </c>
      <c r="AP339" s="3">
        <f t="shared" si="287"/>
        <v>41296097.329999998</v>
      </c>
      <c r="AQ339" s="7"/>
      <c r="AR339" s="40">
        <f t="shared" si="315"/>
        <v>-314038.8621384427</v>
      </c>
      <c r="AS339" s="5">
        <f t="shared" si="276"/>
        <v>71026</v>
      </c>
      <c r="AT339" s="5">
        <f t="shared" si="288"/>
        <v>5467.625899280576</v>
      </c>
      <c r="AU339" s="5">
        <f t="shared" si="289"/>
        <v>-237545.23623916213</v>
      </c>
      <c r="AV339" s="5">
        <f t="shared" si="290"/>
        <v>12517875.405132355</v>
      </c>
      <c r="AW339" s="3"/>
      <c r="AX339" s="4">
        <f t="shared" si="291"/>
        <v>-4.5027645188156435E-3</v>
      </c>
      <c r="AY339" s="4">
        <f t="shared" si="292"/>
        <v>-1.6794694403358977E-2</v>
      </c>
      <c r="AZ339" s="4">
        <f t="shared" si="293"/>
        <v>2.6246719160104661E-4</v>
      </c>
      <c r="BA339" s="4">
        <f t="shared" si="294"/>
        <v>1.7228836169002209E-3</v>
      </c>
      <c r="BB339" s="3"/>
      <c r="BC339" s="2">
        <f t="shared" si="295"/>
        <v>44078</v>
      </c>
      <c r="BD339" s="22">
        <f t="shared" si="296"/>
        <v>131.2946885128309</v>
      </c>
      <c r="BE339" s="22">
        <f t="shared" si="297"/>
        <v>96.761346173547764</v>
      </c>
      <c r="BF339" s="22">
        <f t="shared" si="298"/>
        <v>109.66906474820281</v>
      </c>
      <c r="BG339" s="22">
        <f t="shared" si="299"/>
        <v>137.65365776666667</v>
      </c>
      <c r="BH339" s="22"/>
      <c r="BI339" s="3">
        <f t="shared" si="300"/>
        <v>53991698.753028616</v>
      </c>
      <c r="BJ339" s="3">
        <f t="shared" si="301"/>
        <v>20041875.832394209</v>
      </c>
      <c r="BK339" s="3">
        <f t="shared" si="302"/>
        <v>20837122.302158535</v>
      </c>
      <c r="BL339" s="3">
        <f t="shared" si="303"/>
        <v>44012935.329999998</v>
      </c>
      <c r="BM339" s="22"/>
      <c r="BN339" s="3">
        <f t="shared" si="304"/>
        <v>-1473823.3478962558</v>
      </c>
      <c r="BO339" s="3">
        <f t="shared" si="305"/>
        <v>-1657220.0594201437</v>
      </c>
      <c r="BP339" s="3">
        <f t="shared" si="306"/>
        <v>0</v>
      </c>
      <c r="BQ339" s="3">
        <f t="shared" si="307"/>
        <v>-2716838</v>
      </c>
      <c r="BR339" s="3"/>
      <c r="BS339" s="22">
        <f t="shared" si="308"/>
        <v>-2.7297221275401768</v>
      </c>
      <c r="BT339" s="22">
        <f t="shared" si="309"/>
        <v>-8.2687871797984869</v>
      </c>
      <c r="BU339" s="22">
        <f t="shared" si="310"/>
        <v>0</v>
      </c>
      <c r="BV339" s="22">
        <f t="shared" si="311"/>
        <v>-6.172817103948427</v>
      </c>
      <c r="BW339" s="3"/>
      <c r="BX339" s="7"/>
      <c r="BY339" t="str">
        <f t="shared" si="261"/>
        <v>92020</v>
      </c>
      <c r="BZ339" s="27">
        <v>44743</v>
      </c>
      <c r="CA339" s="27" t="str">
        <f t="shared" si="262"/>
        <v>72022</v>
      </c>
      <c r="CB339" s="1">
        <f t="shared" si="263"/>
        <v>-3.155988120443768E-3</v>
      </c>
      <c r="CD339" s="30">
        <f t="shared" si="316"/>
        <v>44743</v>
      </c>
      <c r="CE339" s="29">
        <f t="shared" si="317"/>
        <v>-0.31559881204437679</v>
      </c>
      <c r="CF339" s="29">
        <f t="shared" si="266"/>
        <v>1.7746022390404941</v>
      </c>
      <c r="CQ339" s="15">
        <v>39419</v>
      </c>
      <c r="CR339" s="16">
        <v>5865</v>
      </c>
    </row>
    <row r="340" spans="1:96">
      <c r="A340" s="2">
        <v>44021</v>
      </c>
      <c r="B340" s="2">
        <v>44021</v>
      </c>
      <c r="C340" s="3">
        <v>171577</v>
      </c>
      <c r="D340">
        <v>0</v>
      </c>
      <c r="E340">
        <v>171577</v>
      </c>
      <c r="F340" t="s">
        <v>10</v>
      </c>
      <c r="G340" s="3">
        <v>36490420</v>
      </c>
      <c r="J340" s="3">
        <f t="shared" si="267"/>
        <v>171577</v>
      </c>
      <c r="L340" s="3">
        <f t="shared" si="312"/>
        <v>41467674.329999998</v>
      </c>
      <c r="M340" s="4">
        <f t="shared" si="268"/>
        <v>4.154799390095297E-3</v>
      </c>
      <c r="N340" s="4">
        <f t="shared" si="269"/>
        <v>5.7192333333333329E-3</v>
      </c>
      <c r="O340" s="4"/>
      <c r="P340" s="3">
        <f t="shared" si="270"/>
        <v>-2545261</v>
      </c>
      <c r="Q340" s="3">
        <f t="shared" si="271"/>
        <v>44012935.329999998</v>
      </c>
      <c r="R340" s="6">
        <f t="shared" si="272"/>
        <v>-5.7829839816775523E-2</v>
      </c>
      <c r="S340" s="6">
        <f t="shared" si="273"/>
        <v>-5.5955074778815943E-2</v>
      </c>
      <c r="T340" s="6"/>
      <c r="U340" s="6"/>
      <c r="V340" s="3">
        <f t="shared" si="313"/>
        <v>34388.553085406144</v>
      </c>
      <c r="W340" s="7">
        <f t="shared" si="274"/>
        <v>21.199999999998909</v>
      </c>
      <c r="X340" s="7">
        <f t="shared" si="277"/>
        <v>11355.05</v>
      </c>
      <c r="Y340" s="3">
        <f t="shared" si="278"/>
        <v>29082701.567462381</v>
      </c>
      <c r="Z340" s="3">
        <f t="shared" si="275"/>
        <v>70550375.897462383</v>
      </c>
      <c r="AA340" s="2">
        <v>44081</v>
      </c>
      <c r="AB340" s="7">
        <f t="shared" si="279"/>
        <v>138.22558109999997</v>
      </c>
      <c r="AC340" s="7">
        <f t="shared" si="280"/>
        <v>96.942338558207936</v>
      </c>
      <c r="AD340" s="7">
        <f t="shared" si="281"/>
        <v>117.58395982910397</v>
      </c>
      <c r="AE340" s="7"/>
      <c r="AF340" s="7">
        <f t="shared" si="314"/>
        <v>205965.55308540614</v>
      </c>
      <c r="AG340" s="3">
        <f t="shared" si="282"/>
        <v>40886718.656059466</v>
      </c>
      <c r="AH340" s="7"/>
      <c r="AI340" s="7"/>
      <c r="AJ340" s="7"/>
      <c r="AK340" s="7"/>
      <c r="AL340" s="3">
        <f t="shared" si="283"/>
        <v>52729308.584117047</v>
      </c>
      <c r="AM340" s="3">
        <f t="shared" si="284"/>
        <v>18419044.326059479</v>
      </c>
      <c r="AN340" s="3">
        <f t="shared" si="285"/>
        <v>20842589.928057816</v>
      </c>
      <c r="AO340" s="3">
        <f t="shared" si="286"/>
        <v>11467674.329999998</v>
      </c>
      <c r="AP340" s="3">
        <f t="shared" si="287"/>
        <v>41467674.329999998</v>
      </c>
      <c r="AQ340" s="7"/>
      <c r="AR340" s="40">
        <f t="shared" si="315"/>
        <v>34388.553085406144</v>
      </c>
      <c r="AS340" s="5">
        <f t="shared" si="276"/>
        <v>171577</v>
      </c>
      <c r="AT340" s="5">
        <f t="shared" si="288"/>
        <v>5467.625899280576</v>
      </c>
      <c r="AU340" s="5">
        <f t="shared" si="289"/>
        <v>211433.1789846867</v>
      </c>
      <c r="AV340" s="5">
        <f t="shared" si="290"/>
        <v>12729308.584117042</v>
      </c>
      <c r="AW340" s="3"/>
      <c r="AX340" s="4">
        <f t="shared" si="291"/>
        <v>4.0259278836710932E-3</v>
      </c>
      <c r="AY340" s="4">
        <f t="shared" si="292"/>
        <v>1.8705029623648554E-3</v>
      </c>
      <c r="AZ340" s="4">
        <f t="shared" si="293"/>
        <v>2.6239832065074457E-4</v>
      </c>
      <c r="BA340" s="4">
        <f t="shared" si="294"/>
        <v>4.154799390095297E-3</v>
      </c>
      <c r="BB340" s="3"/>
      <c r="BC340" s="2">
        <f t="shared" si="295"/>
        <v>44081</v>
      </c>
      <c r="BD340" s="22">
        <f t="shared" si="296"/>
        <v>131.82327146029263</v>
      </c>
      <c r="BE340" s="22">
        <f t="shared" si="297"/>
        <v>96.94233855820778</v>
      </c>
      <c r="BF340" s="22">
        <f t="shared" si="298"/>
        <v>109.6978417266201</v>
      </c>
      <c r="BG340" s="22">
        <f t="shared" si="299"/>
        <v>138.22558109999997</v>
      </c>
      <c r="BH340" s="22"/>
      <c r="BI340" s="3">
        <f t="shared" si="300"/>
        <v>53991698.753028616</v>
      </c>
      <c r="BJ340" s="3">
        <f t="shared" si="301"/>
        <v>20041875.832394209</v>
      </c>
      <c r="BK340" s="3">
        <f t="shared" si="302"/>
        <v>20842589.928057816</v>
      </c>
      <c r="BL340" s="3">
        <f t="shared" si="303"/>
        <v>44012935.329999998</v>
      </c>
      <c r="BM340" s="22"/>
      <c r="BN340" s="3">
        <f t="shared" si="304"/>
        <v>-1262390.1689115691</v>
      </c>
      <c r="BO340" s="3">
        <f t="shared" si="305"/>
        <v>-1622831.5063347376</v>
      </c>
      <c r="BP340" s="3">
        <f t="shared" si="306"/>
        <v>0</v>
      </c>
      <c r="BQ340" s="3">
        <f t="shared" si="307"/>
        <v>-2545261</v>
      </c>
      <c r="BR340" s="3"/>
      <c r="BS340" s="22">
        <f t="shared" si="308"/>
        <v>-2.3381190036010051</v>
      </c>
      <c r="BT340" s="22">
        <f t="shared" si="309"/>
        <v>-8.0972036744769795</v>
      </c>
      <c r="BU340" s="22">
        <f t="shared" si="310"/>
        <v>0</v>
      </c>
      <c r="BV340" s="22">
        <f t="shared" si="311"/>
        <v>-5.7829839816775523</v>
      </c>
      <c r="BW340" s="3"/>
      <c r="BX340" s="7"/>
      <c r="BY340" t="str">
        <f t="shared" si="261"/>
        <v>92020</v>
      </c>
      <c r="BZ340" s="27">
        <v>44774</v>
      </c>
      <c r="CA340" s="27" t="str">
        <f t="shared" si="262"/>
        <v>82022</v>
      </c>
      <c r="CB340" s="1">
        <f t="shared" si="263"/>
        <v>4.076549465914129E-3</v>
      </c>
      <c r="CD340" s="30">
        <f t="shared" si="316"/>
        <v>44774</v>
      </c>
      <c r="CE340" s="29">
        <f t="shared" si="317"/>
        <v>0.40765494659141288</v>
      </c>
      <c r="CF340" s="29">
        <f t="shared" si="266"/>
        <v>1.7746022390404941</v>
      </c>
      <c r="CQ340" s="15">
        <v>39420</v>
      </c>
      <c r="CR340" s="16">
        <v>5858.35</v>
      </c>
    </row>
    <row r="341" spans="1:96">
      <c r="A341" s="2">
        <v>44052</v>
      </c>
      <c r="B341" s="2">
        <v>44052</v>
      </c>
      <c r="C341" s="3">
        <v>-76691</v>
      </c>
      <c r="D341">
        <v>0</v>
      </c>
      <c r="E341">
        <v>-76690.5</v>
      </c>
      <c r="F341" t="s">
        <v>10</v>
      </c>
      <c r="G341" s="3">
        <v>36413730</v>
      </c>
      <c r="J341" s="3">
        <f t="shared" si="267"/>
        <v>-76691</v>
      </c>
      <c r="L341" s="3">
        <f t="shared" si="312"/>
        <v>41390983.329999998</v>
      </c>
      <c r="M341" s="4">
        <f t="shared" si="268"/>
        <v>-1.8494164729300363E-3</v>
      </c>
      <c r="N341" s="4">
        <f t="shared" si="269"/>
        <v>-2.5563666666666668E-3</v>
      </c>
      <c r="O341" s="4"/>
      <c r="P341" s="3">
        <f t="shared" si="270"/>
        <v>-2621952</v>
      </c>
      <c r="Q341" s="3">
        <f t="shared" si="271"/>
        <v>44012935.329999998</v>
      </c>
      <c r="R341" s="6">
        <f t="shared" si="272"/>
        <v>-5.9572304831321511E-2</v>
      </c>
      <c r="S341" s="6">
        <f t="shared" si="273"/>
        <v>-5.7804491251745978E-2</v>
      </c>
      <c r="T341" s="6"/>
      <c r="U341" s="6"/>
      <c r="V341" s="3">
        <f t="shared" si="313"/>
        <v>-61153.228835841546</v>
      </c>
      <c r="W341" s="7">
        <f t="shared" si="274"/>
        <v>-37.699999999998909</v>
      </c>
      <c r="X341" s="7">
        <f t="shared" si="277"/>
        <v>11317.35</v>
      </c>
      <c r="Y341" s="3">
        <f t="shared" si="278"/>
        <v>28986143.837721579</v>
      </c>
      <c r="Z341" s="3">
        <f t="shared" si="275"/>
        <v>70377127.16772157</v>
      </c>
      <c r="AA341" s="2">
        <v>44082</v>
      </c>
      <c r="AB341" s="7">
        <f t="shared" si="279"/>
        <v>137.96994443333332</v>
      </c>
      <c r="AC341" s="7">
        <f t="shared" si="280"/>
        <v>96.62047945907193</v>
      </c>
      <c r="AD341" s="7">
        <f t="shared" si="281"/>
        <v>117.29521194620263</v>
      </c>
      <c r="AE341" s="7"/>
      <c r="AF341" s="7">
        <f t="shared" si="314"/>
        <v>-137844.22883584155</v>
      </c>
      <c r="AG341" s="3">
        <f t="shared" si="282"/>
        <v>40748874.427223623</v>
      </c>
      <c r="AH341" s="7"/>
      <c r="AI341" s="7"/>
      <c r="AJ341" s="7"/>
      <c r="AK341" s="7"/>
      <c r="AL341" s="3">
        <f t="shared" si="283"/>
        <v>52596931.981180489</v>
      </c>
      <c r="AM341" s="3">
        <f t="shared" si="284"/>
        <v>18357891.097223639</v>
      </c>
      <c r="AN341" s="3">
        <f t="shared" si="285"/>
        <v>20848057.553957097</v>
      </c>
      <c r="AO341" s="3">
        <f t="shared" si="286"/>
        <v>11390983.329999998</v>
      </c>
      <c r="AP341" s="3">
        <f t="shared" si="287"/>
        <v>41390983.329999998</v>
      </c>
      <c r="AQ341" s="7"/>
      <c r="AR341" s="40">
        <f t="shared" si="315"/>
        <v>-61153.228835841546</v>
      </c>
      <c r="AS341" s="5">
        <f t="shared" si="276"/>
        <v>-76691</v>
      </c>
      <c r="AT341" s="5">
        <f t="shared" si="288"/>
        <v>5467.625899280576</v>
      </c>
      <c r="AU341" s="5">
        <f t="shared" si="289"/>
        <v>-132376.60293656099</v>
      </c>
      <c r="AV341" s="5">
        <f t="shared" si="290"/>
        <v>12596931.981180482</v>
      </c>
      <c r="AW341" s="3"/>
      <c r="AX341" s="4">
        <f t="shared" si="291"/>
        <v>-2.5104938124759528E-3</v>
      </c>
      <c r="AY341" s="4">
        <f t="shared" si="292"/>
        <v>-3.3201086741140658E-3</v>
      </c>
      <c r="AZ341" s="4">
        <f t="shared" si="293"/>
        <v>2.6232948583420447E-4</v>
      </c>
      <c r="BA341" s="4">
        <f t="shared" si="294"/>
        <v>-1.8494164729300363E-3</v>
      </c>
      <c r="BB341" s="3"/>
      <c r="BC341" s="2">
        <f t="shared" si="295"/>
        <v>44082</v>
      </c>
      <c r="BD341" s="22">
        <f t="shared" si="296"/>
        <v>131.49232995295122</v>
      </c>
      <c r="BE341" s="22">
        <f t="shared" si="297"/>
        <v>96.620479459071788</v>
      </c>
      <c r="BF341" s="22">
        <f t="shared" si="298"/>
        <v>109.72661870503735</v>
      </c>
      <c r="BG341" s="22">
        <f t="shared" si="299"/>
        <v>137.96994443333332</v>
      </c>
      <c r="BH341" s="22"/>
      <c r="BI341" s="3">
        <f t="shared" si="300"/>
        <v>53991698.753028616</v>
      </c>
      <c r="BJ341" s="3">
        <f t="shared" si="301"/>
        <v>20041875.832394209</v>
      </c>
      <c r="BK341" s="3">
        <f t="shared" si="302"/>
        <v>20848057.553957097</v>
      </c>
      <c r="BL341" s="3">
        <f t="shared" si="303"/>
        <v>44012935.329999998</v>
      </c>
      <c r="BM341" s="22"/>
      <c r="BN341" s="3">
        <f t="shared" si="304"/>
        <v>-1394766.77184813</v>
      </c>
      <c r="BO341" s="3">
        <f t="shared" si="305"/>
        <v>-1683984.7351705793</v>
      </c>
      <c r="BP341" s="3">
        <f t="shared" si="306"/>
        <v>0</v>
      </c>
      <c r="BQ341" s="3">
        <f t="shared" si="307"/>
        <v>-2621952</v>
      </c>
      <c r="BR341" s="3"/>
      <c r="BS341" s="22">
        <f t="shared" si="308"/>
        <v>-2.583298551557228</v>
      </c>
      <c r="BT341" s="22">
        <f t="shared" si="309"/>
        <v>-8.4023309457326878</v>
      </c>
      <c r="BU341" s="22">
        <f t="shared" si="310"/>
        <v>0</v>
      </c>
      <c r="BV341" s="22">
        <f t="shared" si="311"/>
        <v>-5.9572304831321512</v>
      </c>
      <c r="BW341" s="3"/>
      <c r="BX341" s="7"/>
      <c r="BY341" t="str">
        <f t="shared" si="261"/>
        <v>92020</v>
      </c>
      <c r="BZ341" s="27">
        <v>44805</v>
      </c>
      <c r="CA341" s="27" t="str">
        <f t="shared" si="262"/>
        <v>92022</v>
      </c>
      <c r="CB341" s="1">
        <f t="shared" si="263"/>
        <v>-1.9049902914491331E-3</v>
      </c>
      <c r="CD341" s="30">
        <f t="shared" si="316"/>
        <v>44805</v>
      </c>
      <c r="CE341" s="29">
        <f t="shared" si="317"/>
        <v>-0.19049902914491332</v>
      </c>
      <c r="CF341" s="29">
        <f t="shared" si="266"/>
        <v>1.7746022390404941</v>
      </c>
      <c r="CQ341" s="15">
        <v>39421</v>
      </c>
      <c r="CR341" s="16">
        <v>5940</v>
      </c>
    </row>
    <row r="342" spans="1:96">
      <c r="A342" s="2">
        <v>44083</v>
      </c>
      <c r="B342" s="2">
        <v>44083</v>
      </c>
      <c r="C342" s="3">
        <v>572586</v>
      </c>
      <c r="D342">
        <v>0</v>
      </c>
      <c r="E342">
        <v>572586</v>
      </c>
      <c r="F342" t="s">
        <v>10</v>
      </c>
      <c r="G342" s="3">
        <v>36986316</v>
      </c>
      <c r="J342" s="3">
        <f t="shared" si="267"/>
        <v>572586</v>
      </c>
      <c r="L342" s="3">
        <f t="shared" si="312"/>
        <v>41963569.329999998</v>
      </c>
      <c r="M342" s="4">
        <f t="shared" si="268"/>
        <v>1.3833592583073335E-2</v>
      </c>
      <c r="N342" s="4">
        <f t="shared" si="269"/>
        <v>1.9086200000000001E-2</v>
      </c>
      <c r="O342" s="4"/>
      <c r="P342" s="3">
        <f t="shared" si="270"/>
        <v>-2049366</v>
      </c>
      <c r="Q342" s="3">
        <f t="shared" si="271"/>
        <v>44012935.329999998</v>
      </c>
      <c r="R342" s="6">
        <f t="shared" si="272"/>
        <v>-4.6562811242519327E-2</v>
      </c>
      <c r="S342" s="6">
        <f t="shared" si="273"/>
        <v>-4.3970898668672639E-2</v>
      </c>
      <c r="T342" s="6"/>
      <c r="U342" s="6"/>
      <c r="V342" s="3">
        <f t="shared" si="313"/>
        <v>-63829.696410887453</v>
      </c>
      <c r="W342" s="7">
        <f t="shared" si="274"/>
        <v>-39.350000000000364</v>
      </c>
      <c r="X342" s="7">
        <f t="shared" si="277"/>
        <v>11278</v>
      </c>
      <c r="Y342" s="3">
        <f t="shared" si="278"/>
        <v>28885360.106546495</v>
      </c>
      <c r="Z342" s="3">
        <f t="shared" si="275"/>
        <v>70848929.43654649</v>
      </c>
      <c r="AA342" s="2">
        <v>44083</v>
      </c>
      <c r="AB342" s="7">
        <f t="shared" si="279"/>
        <v>139.87856443333334</v>
      </c>
      <c r="AC342" s="7">
        <f t="shared" si="280"/>
        <v>96.28453368848831</v>
      </c>
      <c r="AD342" s="7">
        <f t="shared" si="281"/>
        <v>118.08154906091082</v>
      </c>
      <c r="AE342" s="7"/>
      <c r="AF342" s="7">
        <f t="shared" si="314"/>
        <v>508756.30358911253</v>
      </c>
      <c r="AG342" s="3">
        <f t="shared" si="282"/>
        <v>41257630.730812736</v>
      </c>
      <c r="AH342" s="7"/>
      <c r="AI342" s="7"/>
      <c r="AJ342" s="7"/>
      <c r="AK342" s="7"/>
      <c r="AL342" s="3">
        <f t="shared" si="283"/>
        <v>53111155.91066888</v>
      </c>
      <c r="AM342" s="3">
        <f t="shared" si="284"/>
        <v>18294061.400812753</v>
      </c>
      <c r="AN342" s="3">
        <f t="shared" si="285"/>
        <v>20853525.179856379</v>
      </c>
      <c r="AO342" s="3">
        <f t="shared" si="286"/>
        <v>11963569.329999998</v>
      </c>
      <c r="AP342" s="3">
        <f t="shared" si="287"/>
        <v>41963569.329999998</v>
      </c>
      <c r="AQ342" s="7"/>
      <c r="AR342" s="40">
        <f t="shared" si="315"/>
        <v>-63829.696410887453</v>
      </c>
      <c r="AS342" s="5">
        <f t="shared" si="276"/>
        <v>572586</v>
      </c>
      <c r="AT342" s="5">
        <f t="shared" si="288"/>
        <v>5467.625899280576</v>
      </c>
      <c r="AU342" s="5">
        <f t="shared" si="289"/>
        <v>514223.92948839313</v>
      </c>
      <c r="AV342" s="5">
        <f t="shared" si="290"/>
        <v>13111155.910668874</v>
      </c>
      <c r="AW342" s="3"/>
      <c r="AX342" s="4">
        <f t="shared" si="291"/>
        <v>9.7766905809712566E-3</v>
      </c>
      <c r="AY342" s="4">
        <f t="shared" si="292"/>
        <v>-3.4769623630974012E-3</v>
      </c>
      <c r="AZ342" s="4">
        <f t="shared" si="293"/>
        <v>2.6226068712299696E-4</v>
      </c>
      <c r="BA342" s="4">
        <f t="shared" si="294"/>
        <v>1.3833592583073335E-2</v>
      </c>
      <c r="BB342" s="3"/>
      <c r="BC342" s="2">
        <f t="shared" si="295"/>
        <v>44083</v>
      </c>
      <c r="BD342" s="22">
        <f t="shared" si="296"/>
        <v>132.7778897766722</v>
      </c>
      <c r="BE342" s="22">
        <f t="shared" si="297"/>
        <v>96.284533688488168</v>
      </c>
      <c r="BF342" s="22">
        <f t="shared" si="298"/>
        <v>109.75539568345462</v>
      </c>
      <c r="BG342" s="22">
        <f t="shared" si="299"/>
        <v>139.87856443333334</v>
      </c>
      <c r="BH342" s="22"/>
      <c r="BI342" s="3">
        <f t="shared" si="300"/>
        <v>53991698.753028616</v>
      </c>
      <c r="BJ342" s="3">
        <f t="shared" si="301"/>
        <v>20041875.832394209</v>
      </c>
      <c r="BK342" s="3">
        <f t="shared" si="302"/>
        <v>20853525.179856379</v>
      </c>
      <c r="BL342" s="3">
        <f t="shared" si="303"/>
        <v>44012935.329999998</v>
      </c>
      <c r="BM342" s="22"/>
      <c r="BN342" s="3">
        <f t="shared" si="304"/>
        <v>-880542.84235973691</v>
      </c>
      <c r="BO342" s="3">
        <f t="shared" si="305"/>
        <v>-1747814.4315814667</v>
      </c>
      <c r="BP342" s="3">
        <f t="shared" si="306"/>
        <v>0</v>
      </c>
      <c r="BQ342" s="3">
        <f t="shared" si="307"/>
        <v>-2049366</v>
      </c>
      <c r="BR342" s="3"/>
      <c r="BS342" s="22">
        <f t="shared" si="308"/>
        <v>-1.6308856040769482</v>
      </c>
      <c r="BT342" s="22">
        <f t="shared" si="309"/>
        <v>-8.7208125935818259</v>
      </c>
      <c r="BU342" s="22">
        <f t="shared" si="310"/>
        <v>0</v>
      </c>
      <c r="BV342" s="22">
        <f t="shared" si="311"/>
        <v>-4.6562811242519331</v>
      </c>
      <c r="BW342" s="3"/>
      <c r="BX342" s="7"/>
      <c r="BY342" t="str">
        <f t="shared" si="261"/>
        <v>92020</v>
      </c>
      <c r="BZ342" s="27">
        <v>44835</v>
      </c>
      <c r="CA342" s="27" t="str">
        <f t="shared" si="262"/>
        <v>102022</v>
      </c>
      <c r="CB342" s="1">
        <f t="shared" si="263"/>
        <v>1.5959216391744798E-2</v>
      </c>
      <c r="CD342" s="30">
        <f t="shared" si="316"/>
        <v>44835</v>
      </c>
      <c r="CE342" s="29">
        <f t="shared" si="317"/>
        <v>1.5959216391744797</v>
      </c>
      <c r="CF342" s="29">
        <f t="shared" si="266"/>
        <v>1.7746022390404941</v>
      </c>
      <c r="CQ342" s="15">
        <v>39422</v>
      </c>
      <c r="CR342" s="16">
        <v>5954.7</v>
      </c>
    </row>
    <row r="343" spans="1:96">
      <c r="A343" s="2">
        <v>44113</v>
      </c>
      <c r="B343" s="2">
        <v>44113</v>
      </c>
      <c r="C343" s="3">
        <v>-246770</v>
      </c>
      <c r="D343">
        <v>0</v>
      </c>
      <c r="E343">
        <v>-246770</v>
      </c>
      <c r="F343" t="s">
        <v>10</v>
      </c>
      <c r="G343" s="3">
        <v>36739546</v>
      </c>
      <c r="J343" s="3">
        <f t="shared" si="267"/>
        <v>-246770</v>
      </c>
      <c r="L343" s="3">
        <f t="shared" si="312"/>
        <v>41716799.329999998</v>
      </c>
      <c r="M343" s="4">
        <f t="shared" si="268"/>
        <v>-5.880576984750978E-3</v>
      </c>
      <c r="N343" s="4">
        <f t="shared" si="269"/>
        <v>-8.2256666666666658E-3</v>
      </c>
      <c r="O343" s="4"/>
      <c r="P343" s="3">
        <f t="shared" si="270"/>
        <v>-2296136</v>
      </c>
      <c r="Q343" s="3">
        <f t="shared" si="271"/>
        <v>44012935.329999998</v>
      </c>
      <c r="R343" s="6">
        <f t="shared" si="272"/>
        <v>-5.216957203113224E-2</v>
      </c>
      <c r="S343" s="6">
        <f t="shared" si="273"/>
        <v>-4.985147565342362E-2</v>
      </c>
      <c r="T343" s="6"/>
      <c r="U343" s="6"/>
      <c r="V343" s="3">
        <f t="shared" si="313"/>
        <v>277784.89225830685</v>
      </c>
      <c r="W343" s="7">
        <f t="shared" si="274"/>
        <v>171.25</v>
      </c>
      <c r="X343" s="7">
        <f t="shared" si="277"/>
        <v>11449.25</v>
      </c>
      <c r="Y343" s="3">
        <f t="shared" si="278"/>
        <v>29323967.831164874</v>
      </c>
      <c r="Z343" s="3">
        <f t="shared" si="275"/>
        <v>71040767.16116488</v>
      </c>
      <c r="AA343" s="2">
        <v>44084</v>
      </c>
      <c r="AB343" s="7">
        <f t="shared" si="279"/>
        <v>139.05599776666665</v>
      </c>
      <c r="AC343" s="7">
        <f t="shared" si="280"/>
        <v>97.746559437216249</v>
      </c>
      <c r="AD343" s="7">
        <f t="shared" si="281"/>
        <v>118.40127860194147</v>
      </c>
      <c r="AE343" s="7"/>
      <c r="AF343" s="7">
        <f t="shared" si="314"/>
        <v>31014.892258306849</v>
      </c>
      <c r="AG343" s="3">
        <f t="shared" si="282"/>
        <v>41288645.623071045</v>
      </c>
      <c r="AH343" s="7"/>
      <c r="AI343" s="7"/>
      <c r="AJ343" s="7"/>
      <c r="AK343" s="7"/>
      <c r="AL343" s="3">
        <f t="shared" si="283"/>
        <v>53147638.428826466</v>
      </c>
      <c r="AM343" s="3">
        <f t="shared" si="284"/>
        <v>18571846.293071058</v>
      </c>
      <c r="AN343" s="3">
        <f t="shared" si="285"/>
        <v>20858992.80575566</v>
      </c>
      <c r="AO343" s="3">
        <f t="shared" si="286"/>
        <v>11716799.329999998</v>
      </c>
      <c r="AP343" s="3">
        <f t="shared" si="287"/>
        <v>41716799.329999998</v>
      </c>
      <c r="AQ343" s="7"/>
      <c r="AR343" s="40">
        <f t="shared" si="315"/>
        <v>277784.89225830685</v>
      </c>
      <c r="AS343" s="5">
        <f t="shared" si="276"/>
        <v>-246770</v>
      </c>
      <c r="AT343" s="5">
        <f t="shared" si="288"/>
        <v>5467.625899280576</v>
      </c>
      <c r="AU343" s="5">
        <f t="shared" si="289"/>
        <v>36482.518157587423</v>
      </c>
      <c r="AV343" s="5">
        <f t="shared" si="290"/>
        <v>13147638.428826462</v>
      </c>
      <c r="AW343" s="3"/>
      <c r="AX343" s="4">
        <f t="shared" si="291"/>
        <v>6.8690875828328335E-4</v>
      </c>
      <c r="AY343" s="4">
        <f t="shared" si="292"/>
        <v>1.518442986345097E-2</v>
      </c>
      <c r="AZ343" s="4">
        <f t="shared" si="293"/>
        <v>2.6219192448872244E-4</v>
      </c>
      <c r="BA343" s="4">
        <f t="shared" si="294"/>
        <v>-5.880576984750978E-3</v>
      </c>
      <c r="BB343" s="3"/>
      <c r="BC343" s="2">
        <f t="shared" si="295"/>
        <v>44084</v>
      </c>
      <c r="BD343" s="22">
        <f t="shared" si="296"/>
        <v>132.86909607206616</v>
      </c>
      <c r="BE343" s="22">
        <f t="shared" si="297"/>
        <v>97.746559437216092</v>
      </c>
      <c r="BF343" s="22">
        <f t="shared" si="298"/>
        <v>109.78417266187191</v>
      </c>
      <c r="BG343" s="22">
        <f t="shared" si="299"/>
        <v>139.05599776666665</v>
      </c>
      <c r="BH343" s="22"/>
      <c r="BI343" s="3">
        <f t="shared" si="300"/>
        <v>53991698.753028616</v>
      </c>
      <c r="BJ343" s="3">
        <f t="shared" si="301"/>
        <v>20041875.832394209</v>
      </c>
      <c r="BK343" s="3">
        <f t="shared" si="302"/>
        <v>20858992.80575566</v>
      </c>
      <c r="BL343" s="3">
        <f t="shared" si="303"/>
        <v>44012935.329999998</v>
      </c>
      <c r="BM343" s="22"/>
      <c r="BN343" s="3">
        <f t="shared" si="304"/>
        <v>-844060.32420214952</v>
      </c>
      <c r="BO343" s="3">
        <f t="shared" si="305"/>
        <v>-1470029.53932316</v>
      </c>
      <c r="BP343" s="3">
        <f t="shared" si="306"/>
        <v>0</v>
      </c>
      <c r="BQ343" s="3">
        <f t="shared" si="307"/>
        <v>-2296136</v>
      </c>
      <c r="BR343" s="3"/>
      <c r="BS343" s="22">
        <f t="shared" si="308"/>
        <v>-1.5633149978538188</v>
      </c>
      <c r="BT343" s="22">
        <f t="shared" si="309"/>
        <v>-7.3347901744162725</v>
      </c>
      <c r="BU343" s="22">
        <f t="shared" si="310"/>
        <v>0</v>
      </c>
      <c r="BV343" s="22">
        <f t="shared" si="311"/>
        <v>-5.2169572031132239</v>
      </c>
      <c r="BW343" s="3"/>
      <c r="BX343" s="7"/>
      <c r="BY343" t="str">
        <f t="shared" si="261"/>
        <v>92020</v>
      </c>
      <c r="BZ343" s="27">
        <v>44866</v>
      </c>
      <c r="CA343" s="27" t="str">
        <f t="shared" si="262"/>
        <v>112022</v>
      </c>
      <c r="CB343" s="1">
        <f t="shared" si="263"/>
        <v>1.3163113109197653E-2</v>
      </c>
      <c r="CD343" s="30">
        <f t="shared" si="316"/>
        <v>44866</v>
      </c>
      <c r="CE343" s="29">
        <f t="shared" si="317"/>
        <v>1.3163113109197653</v>
      </c>
      <c r="CF343" s="29">
        <f t="shared" si="266"/>
        <v>1.7746022390404941</v>
      </c>
      <c r="CQ343" s="15">
        <v>39423</v>
      </c>
      <c r="CR343" s="16">
        <v>5974.3</v>
      </c>
    </row>
    <row r="344" spans="1:96">
      <c r="A344" s="2">
        <v>44144</v>
      </c>
      <c r="B344" s="2">
        <v>44144</v>
      </c>
      <c r="C344" s="3">
        <v>-21480</v>
      </c>
      <c r="D344">
        <v>0</v>
      </c>
      <c r="E344">
        <v>-21479.8</v>
      </c>
      <c r="F344" t="s">
        <v>10</v>
      </c>
      <c r="G344" s="3">
        <v>36718066</v>
      </c>
      <c r="J344" s="3">
        <f t="shared" si="267"/>
        <v>-21480</v>
      </c>
      <c r="L344" s="3">
        <f t="shared" si="312"/>
        <v>41695319.329999998</v>
      </c>
      <c r="M344" s="4">
        <f t="shared" si="268"/>
        <v>-5.1490048002203719E-4</v>
      </c>
      <c r="N344" s="4">
        <f t="shared" si="269"/>
        <v>-7.1599999999999995E-4</v>
      </c>
      <c r="O344" s="4"/>
      <c r="P344" s="3">
        <f t="shared" si="270"/>
        <v>-2317616</v>
      </c>
      <c r="Q344" s="3">
        <f t="shared" si="271"/>
        <v>44012935.329999998</v>
      </c>
      <c r="R344" s="6">
        <f t="shared" si="272"/>
        <v>-5.2657610373472906E-2</v>
      </c>
      <c r="S344" s="6">
        <f t="shared" si="273"/>
        <v>-5.0366376133445655E-2</v>
      </c>
      <c r="T344" s="6"/>
      <c r="U344" s="6"/>
      <c r="V344" s="3">
        <f t="shared" si="313"/>
        <v>24655.943721614403</v>
      </c>
      <c r="W344" s="7">
        <f t="shared" si="274"/>
        <v>15.200000000000728</v>
      </c>
      <c r="X344" s="7">
        <f t="shared" si="277"/>
        <v>11464.45</v>
      </c>
      <c r="Y344" s="3">
        <f t="shared" si="278"/>
        <v>29362898.268620059</v>
      </c>
      <c r="Z344" s="3">
        <f t="shared" si="275"/>
        <v>71058217.598620057</v>
      </c>
      <c r="AA344" s="2">
        <v>44085</v>
      </c>
      <c r="AB344" s="7">
        <f t="shared" si="279"/>
        <v>138.98439776666666</v>
      </c>
      <c r="AC344" s="7">
        <f t="shared" si="280"/>
        <v>97.876327562066862</v>
      </c>
      <c r="AD344" s="7">
        <f t="shared" si="281"/>
        <v>118.43036266436677</v>
      </c>
      <c r="AE344" s="7"/>
      <c r="AF344" s="7">
        <f t="shared" si="314"/>
        <v>3175.9437216144033</v>
      </c>
      <c r="AG344" s="3">
        <f t="shared" si="282"/>
        <v>41291821.566792659</v>
      </c>
      <c r="AH344" s="7"/>
      <c r="AI344" s="7"/>
      <c r="AJ344" s="7"/>
      <c r="AK344" s="7"/>
      <c r="AL344" s="3">
        <f t="shared" si="283"/>
        <v>53156281.998447359</v>
      </c>
      <c r="AM344" s="3">
        <f t="shared" si="284"/>
        <v>18596502.236792672</v>
      </c>
      <c r="AN344" s="3">
        <f t="shared" si="285"/>
        <v>20864460.431654941</v>
      </c>
      <c r="AO344" s="3">
        <f t="shared" si="286"/>
        <v>11695319.329999998</v>
      </c>
      <c r="AP344" s="3">
        <f t="shared" si="287"/>
        <v>41695319.329999998</v>
      </c>
      <c r="AQ344" s="7"/>
      <c r="AR344" s="40">
        <f t="shared" si="315"/>
        <v>24655.943721614403</v>
      </c>
      <c r="AS344" s="5">
        <f t="shared" si="276"/>
        <v>-21480</v>
      </c>
      <c r="AT344" s="5">
        <f t="shared" si="288"/>
        <v>5467.625899280576</v>
      </c>
      <c r="AU344" s="5">
        <f t="shared" si="289"/>
        <v>8643.5696208949794</v>
      </c>
      <c r="AV344" s="5">
        <f t="shared" si="290"/>
        <v>13156281.998447357</v>
      </c>
      <c r="AW344" s="3"/>
      <c r="AX344" s="4">
        <f t="shared" si="291"/>
        <v>1.6263318326871959E-4</v>
      </c>
      <c r="AY344" s="4">
        <f t="shared" si="292"/>
        <v>1.3275978775902993E-3</v>
      </c>
      <c r="AZ344" s="4">
        <f t="shared" si="293"/>
        <v>2.621231979030111E-4</v>
      </c>
      <c r="BA344" s="4">
        <f t="shared" si="294"/>
        <v>-5.1490048002203719E-4</v>
      </c>
      <c r="BB344" s="3"/>
      <c r="BC344" s="2">
        <f t="shared" si="295"/>
        <v>44085</v>
      </c>
      <c r="BD344" s="22">
        <f t="shared" si="296"/>
        <v>132.89070499611839</v>
      </c>
      <c r="BE344" s="22">
        <f t="shared" si="297"/>
        <v>97.876327562066706</v>
      </c>
      <c r="BF344" s="22">
        <f t="shared" si="298"/>
        <v>109.81294964028916</v>
      </c>
      <c r="BG344" s="22">
        <f t="shared" si="299"/>
        <v>138.98439776666666</v>
      </c>
      <c r="BH344" s="22"/>
      <c r="BI344" s="3">
        <f t="shared" si="300"/>
        <v>53991698.753028616</v>
      </c>
      <c r="BJ344" s="3">
        <f t="shared" si="301"/>
        <v>20041875.832394209</v>
      </c>
      <c r="BK344" s="3">
        <f t="shared" si="302"/>
        <v>20864460.431654941</v>
      </c>
      <c r="BL344" s="3">
        <f t="shared" si="303"/>
        <v>44012935.329999998</v>
      </c>
      <c r="BM344" s="22"/>
      <c r="BN344" s="3">
        <f t="shared" si="304"/>
        <v>-835416.75458125456</v>
      </c>
      <c r="BO344" s="3">
        <f t="shared" si="305"/>
        <v>-1445373.5956015456</v>
      </c>
      <c r="BP344" s="3">
        <f t="shared" si="306"/>
        <v>0</v>
      </c>
      <c r="BQ344" s="3">
        <f t="shared" si="307"/>
        <v>-2317616</v>
      </c>
      <c r="BR344" s="3"/>
      <c r="BS344" s="22">
        <f t="shared" si="308"/>
        <v>-1.5473059264214994</v>
      </c>
      <c r="BT344" s="22">
        <f t="shared" si="309"/>
        <v>-7.211768038525368</v>
      </c>
      <c r="BU344" s="22">
        <f t="shared" si="310"/>
        <v>0</v>
      </c>
      <c r="BV344" s="22">
        <f t="shared" si="311"/>
        <v>-5.265761037347291</v>
      </c>
      <c r="BW344" s="3"/>
      <c r="BX344" s="7"/>
      <c r="BY344" t="str">
        <f t="shared" si="261"/>
        <v>92020</v>
      </c>
      <c r="BZ344" s="27">
        <v>44896</v>
      </c>
      <c r="CA344" s="27" t="str">
        <f t="shared" si="262"/>
        <v>122022</v>
      </c>
      <c r="CB344" s="1">
        <f t="shared" si="263"/>
        <v>2.4247125296608302E-2</v>
      </c>
      <c r="CD344" s="30">
        <f t="shared" si="316"/>
        <v>44896</v>
      </c>
      <c r="CE344" s="29">
        <f t="shared" si="317"/>
        <v>2.4247125296608303</v>
      </c>
      <c r="CF344" s="29">
        <f t="shared" si="266"/>
        <v>1.7746022390404941</v>
      </c>
      <c r="CQ344" s="15">
        <v>39424</v>
      </c>
      <c r="CR344" s="16">
        <v>5974.3</v>
      </c>
    </row>
    <row r="345" spans="1:96">
      <c r="A345" t="s">
        <v>87</v>
      </c>
      <c r="B345" t="s">
        <v>87</v>
      </c>
      <c r="C345" s="3">
        <v>-67970</v>
      </c>
      <c r="D345">
        <v>0</v>
      </c>
      <c r="E345">
        <v>-67969.75</v>
      </c>
      <c r="F345" t="s">
        <v>10</v>
      </c>
      <c r="G345" s="3">
        <v>36650096</v>
      </c>
      <c r="J345" s="3">
        <f t="shared" si="267"/>
        <v>-67970</v>
      </c>
      <c r="L345" s="3">
        <f t="shared" si="312"/>
        <v>41627349.329999998</v>
      </c>
      <c r="M345" s="4">
        <f t="shared" si="268"/>
        <v>-1.6301589984728869E-3</v>
      </c>
      <c r="N345" s="4">
        <f t="shared" si="269"/>
        <v>-2.2656666666666667E-3</v>
      </c>
      <c r="O345" s="4"/>
      <c r="P345" s="3">
        <f t="shared" si="270"/>
        <v>-2385586</v>
      </c>
      <c r="Q345" s="3">
        <f t="shared" si="271"/>
        <v>44012935.329999998</v>
      </c>
      <c r="R345" s="6">
        <f t="shared" si="272"/>
        <v>-5.4201929094557393E-2</v>
      </c>
      <c r="S345" s="6">
        <f t="shared" si="273"/>
        <v>-5.1996535131918542E-2</v>
      </c>
      <c r="T345" s="6"/>
      <c r="U345" s="6"/>
      <c r="V345" s="3">
        <f t="shared" si="313"/>
        <v>-39579.278079434109</v>
      </c>
      <c r="W345" s="7">
        <f t="shared" si="274"/>
        <v>-24.400000000001455</v>
      </c>
      <c r="X345" s="7">
        <f t="shared" si="277"/>
        <v>11440.05</v>
      </c>
      <c r="Y345" s="3">
        <f t="shared" si="278"/>
        <v>29300404.671652529</v>
      </c>
      <c r="Z345" s="3">
        <f t="shared" si="275"/>
        <v>70927754.001652524</v>
      </c>
      <c r="AA345" s="2">
        <v>44088</v>
      </c>
      <c r="AB345" s="7">
        <f t="shared" si="279"/>
        <v>138.7578311</v>
      </c>
      <c r="AC345" s="7">
        <f t="shared" si="280"/>
        <v>97.668015572175094</v>
      </c>
      <c r="AD345" s="7">
        <f t="shared" si="281"/>
        <v>118.21292333608756</v>
      </c>
      <c r="AE345" s="7"/>
      <c r="AF345" s="7">
        <f t="shared" si="314"/>
        <v>-107549.27807943411</v>
      </c>
      <c r="AG345" s="3">
        <f t="shared" si="282"/>
        <v>41184272.288713224</v>
      </c>
      <c r="AH345" s="7"/>
      <c r="AI345" s="7"/>
      <c r="AJ345" s="7"/>
      <c r="AK345" s="7"/>
      <c r="AL345" s="3">
        <f t="shared" si="283"/>
        <v>53054200.346267208</v>
      </c>
      <c r="AM345" s="3">
        <f t="shared" si="284"/>
        <v>18556922.958713237</v>
      </c>
      <c r="AN345" s="3">
        <f t="shared" si="285"/>
        <v>20869928.057554223</v>
      </c>
      <c r="AO345" s="3">
        <f t="shared" si="286"/>
        <v>11627349.329999998</v>
      </c>
      <c r="AP345" s="3">
        <f t="shared" si="287"/>
        <v>41627349.329999998</v>
      </c>
      <c r="AQ345" s="7"/>
      <c r="AR345" s="40">
        <f t="shared" si="315"/>
        <v>-39579.278079434109</v>
      </c>
      <c r="AS345" s="5">
        <f t="shared" si="276"/>
        <v>-67970</v>
      </c>
      <c r="AT345" s="5">
        <f t="shared" si="288"/>
        <v>5467.625899280576</v>
      </c>
      <c r="AU345" s="5">
        <f t="shared" si="289"/>
        <v>-102081.65218015353</v>
      </c>
      <c r="AV345" s="5">
        <f t="shared" si="290"/>
        <v>13054200.346267203</v>
      </c>
      <c r="AW345" s="3"/>
      <c r="AX345" s="4">
        <f t="shared" si="291"/>
        <v>-1.920406174817404E-3</v>
      </c>
      <c r="AY345" s="4">
        <f t="shared" si="292"/>
        <v>-2.1283184103905082E-3</v>
      </c>
      <c r="AZ345" s="4">
        <f t="shared" si="293"/>
        <v>2.6205450733752291E-4</v>
      </c>
      <c r="BA345" s="4">
        <f t="shared" si="294"/>
        <v>-1.6301589984728869E-3</v>
      </c>
      <c r="BB345" s="3"/>
      <c r="BC345" s="2">
        <f t="shared" si="295"/>
        <v>44088</v>
      </c>
      <c r="BD345" s="22">
        <f t="shared" si="296"/>
        <v>132.63550086566801</v>
      </c>
      <c r="BE345" s="22">
        <f t="shared" si="297"/>
        <v>97.668015572174937</v>
      </c>
      <c r="BF345" s="22">
        <f t="shared" si="298"/>
        <v>109.84172661870643</v>
      </c>
      <c r="BG345" s="22">
        <f t="shared" si="299"/>
        <v>138.7578311</v>
      </c>
      <c r="BH345" s="22"/>
      <c r="BI345" s="3">
        <f t="shared" si="300"/>
        <v>53991698.753028616</v>
      </c>
      <c r="BJ345" s="3">
        <f t="shared" si="301"/>
        <v>20041875.832394209</v>
      </c>
      <c r="BK345" s="3">
        <f t="shared" si="302"/>
        <v>20869928.057554223</v>
      </c>
      <c r="BL345" s="3">
        <f t="shared" si="303"/>
        <v>44012935.329999998</v>
      </c>
      <c r="BM345" s="22"/>
      <c r="BN345" s="3">
        <f t="shared" si="304"/>
        <v>-937498.40676140809</v>
      </c>
      <c r="BO345" s="3">
        <f t="shared" si="305"/>
        <v>-1484952.8736809797</v>
      </c>
      <c r="BP345" s="3">
        <f t="shared" si="306"/>
        <v>0</v>
      </c>
      <c r="BQ345" s="3">
        <f t="shared" si="307"/>
        <v>-2385586</v>
      </c>
      <c r="BR345" s="3"/>
      <c r="BS345" s="22">
        <f t="shared" si="308"/>
        <v>-1.7363750880478084</v>
      </c>
      <c r="BT345" s="22">
        <f t="shared" si="309"/>
        <v>-7.409250940876559</v>
      </c>
      <c r="BU345" s="22">
        <f t="shared" si="310"/>
        <v>0</v>
      </c>
      <c r="BV345" s="22">
        <f t="shared" si="311"/>
        <v>-5.4201929094557393</v>
      </c>
      <c r="BW345" s="3"/>
      <c r="BX345" s="7"/>
      <c r="BY345" t="str">
        <f t="shared" si="261"/>
        <v>92020</v>
      </c>
      <c r="BZ345" s="27">
        <v>44927</v>
      </c>
      <c r="CA345" s="27" t="str">
        <f t="shared" si="262"/>
        <v>12023</v>
      </c>
      <c r="CB345" s="1">
        <f t="shared" si="263"/>
        <v>8.729733145045597E-3</v>
      </c>
      <c r="CD345" s="30">
        <f t="shared" ref="CD345:CD347" si="318">+BZ345</f>
        <v>44927</v>
      </c>
      <c r="CE345" s="29">
        <f t="shared" ref="CE345:CE347" si="319">+CB345*100</f>
        <v>0.87297331450455973</v>
      </c>
      <c r="CF345" s="29">
        <f t="shared" si="266"/>
        <v>1.7746022390404941</v>
      </c>
      <c r="CQ345" s="15">
        <v>39425</v>
      </c>
      <c r="CR345" s="16">
        <v>5974.3</v>
      </c>
    </row>
    <row r="346" spans="1:96">
      <c r="A346" t="s">
        <v>88</v>
      </c>
      <c r="B346" t="s">
        <v>88</v>
      </c>
      <c r="C346" s="3">
        <v>-39700</v>
      </c>
      <c r="D346">
        <v>0</v>
      </c>
      <c r="E346">
        <v>-39700</v>
      </c>
      <c r="F346" t="s">
        <v>10</v>
      </c>
      <c r="G346" s="3">
        <v>36610396</v>
      </c>
      <c r="J346" s="3">
        <f t="shared" si="267"/>
        <v>-39700</v>
      </c>
      <c r="L346" s="3">
        <f t="shared" si="312"/>
        <v>41587649.329999998</v>
      </c>
      <c r="M346" s="4">
        <f t="shared" si="268"/>
        <v>-9.5369992658622161E-4</v>
      </c>
      <c r="N346" s="4">
        <f t="shared" si="269"/>
        <v>-1.3233333333333333E-3</v>
      </c>
      <c r="O346" s="4"/>
      <c r="P346" s="3">
        <f t="shared" si="270"/>
        <v>-2425286</v>
      </c>
      <c r="Q346" s="3">
        <f t="shared" si="271"/>
        <v>44012935.329999998</v>
      </c>
      <c r="R346" s="6">
        <f t="shared" si="272"/>
        <v>-5.5103936645345304E-2</v>
      </c>
      <c r="S346" s="6">
        <f t="shared" si="273"/>
        <v>-5.2950235058504762E-2</v>
      </c>
      <c r="T346" s="6"/>
      <c r="U346" s="6"/>
      <c r="V346" s="3">
        <f t="shared" si="313"/>
        <v>132606.80258170268</v>
      </c>
      <c r="W346" s="7">
        <f t="shared" si="274"/>
        <v>81.75</v>
      </c>
      <c r="X346" s="7">
        <f t="shared" si="277"/>
        <v>11521.8</v>
      </c>
      <c r="Y346" s="3">
        <f t="shared" si="278"/>
        <v>29509783.83362364</v>
      </c>
      <c r="Z346" s="3">
        <f t="shared" si="275"/>
        <v>71097433.163623631</v>
      </c>
      <c r="AA346" s="2">
        <v>44089</v>
      </c>
      <c r="AB346" s="7">
        <f t="shared" si="279"/>
        <v>138.62549776666665</v>
      </c>
      <c r="AC346" s="7">
        <f t="shared" si="280"/>
        <v>98.365946112078802</v>
      </c>
      <c r="AD346" s="7">
        <f t="shared" si="281"/>
        <v>118.49572193937273</v>
      </c>
      <c r="AE346" s="7"/>
      <c r="AF346" s="7">
        <f t="shared" si="314"/>
        <v>92906.802581702679</v>
      </c>
      <c r="AG346" s="3">
        <f t="shared" si="282"/>
        <v>41277179.091294929</v>
      </c>
      <c r="AH346" s="7"/>
      <c r="AI346" s="7"/>
      <c r="AJ346" s="7"/>
      <c r="AK346" s="7"/>
      <c r="AL346" s="3">
        <f t="shared" si="283"/>
        <v>53152574.774748191</v>
      </c>
      <c r="AM346" s="3">
        <f t="shared" si="284"/>
        <v>18689529.761294939</v>
      </c>
      <c r="AN346" s="3">
        <f t="shared" si="285"/>
        <v>20875395.683453504</v>
      </c>
      <c r="AO346" s="3">
        <f t="shared" si="286"/>
        <v>11587649.329999998</v>
      </c>
      <c r="AP346" s="3">
        <f t="shared" si="287"/>
        <v>41587649.329999998</v>
      </c>
      <c r="AQ346" s="7"/>
      <c r="AR346" s="40">
        <f t="shared" si="315"/>
        <v>132606.80258170268</v>
      </c>
      <c r="AS346" s="5">
        <f t="shared" si="276"/>
        <v>-39700</v>
      </c>
      <c r="AT346" s="5">
        <f t="shared" si="288"/>
        <v>5467.625899280576</v>
      </c>
      <c r="AU346" s="5">
        <f t="shared" si="289"/>
        <v>98374.428480983261</v>
      </c>
      <c r="AV346" s="5">
        <f t="shared" si="290"/>
        <v>13152574.774748186</v>
      </c>
      <c r="AW346" s="3"/>
      <c r="AX346" s="4">
        <f t="shared" si="291"/>
        <v>1.8542250724528108E-3</v>
      </c>
      <c r="AY346" s="4">
        <f t="shared" si="292"/>
        <v>7.1459477886897374E-3</v>
      </c>
      <c r="AZ346" s="4">
        <f t="shared" si="293"/>
        <v>2.6198585276394741E-4</v>
      </c>
      <c r="BA346" s="4">
        <f t="shared" si="294"/>
        <v>-9.5369992658622161E-4</v>
      </c>
      <c r="BB346" s="3"/>
      <c r="BC346" s="2">
        <f t="shared" si="295"/>
        <v>44089</v>
      </c>
      <c r="BD346" s="22">
        <f t="shared" si="296"/>
        <v>132.88143693687047</v>
      </c>
      <c r="BE346" s="22">
        <f t="shared" si="297"/>
        <v>98.365946112078632</v>
      </c>
      <c r="BF346" s="22">
        <f t="shared" si="298"/>
        <v>109.87050359712372</v>
      </c>
      <c r="BG346" s="22">
        <f t="shared" si="299"/>
        <v>138.62549776666665</v>
      </c>
      <c r="BH346" s="22"/>
      <c r="BI346" s="3">
        <f t="shared" si="300"/>
        <v>53991698.753028616</v>
      </c>
      <c r="BJ346" s="3">
        <f t="shared" si="301"/>
        <v>20041875.832394209</v>
      </c>
      <c r="BK346" s="3">
        <f t="shared" si="302"/>
        <v>20875395.683453504</v>
      </c>
      <c r="BL346" s="3">
        <f t="shared" si="303"/>
        <v>44012935.329999998</v>
      </c>
      <c r="BM346" s="22"/>
      <c r="BN346" s="3">
        <f t="shared" si="304"/>
        <v>-839123.97828042484</v>
      </c>
      <c r="BO346" s="3">
        <f t="shared" si="305"/>
        <v>-1352346.0710992771</v>
      </c>
      <c r="BP346" s="3">
        <f t="shared" si="306"/>
        <v>0</v>
      </c>
      <c r="BQ346" s="3">
        <f t="shared" si="307"/>
        <v>-2425286</v>
      </c>
      <c r="BR346" s="3"/>
      <c r="BS346" s="22">
        <f t="shared" si="308"/>
        <v>-1.5541722110259681</v>
      </c>
      <c r="BT346" s="22">
        <f t="shared" si="309"/>
        <v>-6.7476022823843902</v>
      </c>
      <c r="BU346" s="22">
        <f t="shared" si="310"/>
        <v>0</v>
      </c>
      <c r="BV346" s="22">
        <f t="shared" si="311"/>
        <v>-5.5103936645345302</v>
      </c>
      <c r="BW346" s="3"/>
      <c r="BX346" s="7"/>
      <c r="BY346" t="str">
        <f t="shared" si="261"/>
        <v>92020</v>
      </c>
      <c r="BZ346" s="27">
        <v>44958</v>
      </c>
      <c r="CA346" s="27" t="str">
        <f t="shared" si="262"/>
        <v>22023</v>
      </c>
      <c r="CB346" s="1">
        <f t="shared" si="263"/>
        <v>-1.4476171740794113E-2</v>
      </c>
      <c r="CD346" s="30">
        <f t="shared" si="318"/>
        <v>44958</v>
      </c>
      <c r="CE346" s="29">
        <f t="shared" si="319"/>
        <v>-1.4476171740794113</v>
      </c>
      <c r="CF346" s="29">
        <f t="shared" si="266"/>
        <v>1.7746022390404941</v>
      </c>
      <c r="CQ346" s="15">
        <v>39426</v>
      </c>
      <c r="CR346" s="16">
        <v>5960.6</v>
      </c>
    </row>
    <row r="347" spans="1:96">
      <c r="A347" t="s">
        <v>89</v>
      </c>
      <c r="B347" t="s">
        <v>89</v>
      </c>
      <c r="C347" s="3">
        <v>346639</v>
      </c>
      <c r="D347">
        <v>0</v>
      </c>
      <c r="E347">
        <v>346638.5</v>
      </c>
      <c r="F347" t="s">
        <v>10</v>
      </c>
      <c r="G347" s="3">
        <v>36957035</v>
      </c>
      <c r="J347" s="3">
        <f t="shared" si="267"/>
        <v>346639</v>
      </c>
      <c r="L347" s="3">
        <f t="shared" si="312"/>
        <v>41934288.329999998</v>
      </c>
      <c r="M347" s="4">
        <f t="shared" si="268"/>
        <v>8.3351428990228044E-3</v>
      </c>
      <c r="N347" s="4">
        <f t="shared" si="269"/>
        <v>1.1554633333333333E-2</v>
      </c>
      <c r="O347" s="4"/>
      <c r="P347" s="3">
        <f t="shared" si="270"/>
        <v>-2078647</v>
      </c>
      <c r="Q347" s="3">
        <f t="shared" si="271"/>
        <v>44012935.329999998</v>
      </c>
      <c r="R347" s="6">
        <f t="shared" si="272"/>
        <v>-4.7228092932560153E-2</v>
      </c>
      <c r="S347" s="6">
        <f t="shared" si="273"/>
        <v>-4.4615092159481957E-2</v>
      </c>
      <c r="T347" s="6"/>
      <c r="U347" s="6"/>
      <c r="V347" s="3">
        <f t="shared" si="313"/>
        <v>134228.90414233514</v>
      </c>
      <c r="W347" s="7">
        <f t="shared" si="274"/>
        <v>82.75</v>
      </c>
      <c r="X347" s="7">
        <f t="shared" si="277"/>
        <v>11604.55</v>
      </c>
      <c r="Y347" s="3">
        <f t="shared" si="278"/>
        <v>29721724.208585221</v>
      </c>
      <c r="Z347" s="3">
        <f t="shared" si="275"/>
        <v>71656012.538585216</v>
      </c>
      <c r="AA347" s="2">
        <v>44090</v>
      </c>
      <c r="AB347" s="7">
        <f t="shared" si="279"/>
        <v>139.78096110000001</v>
      </c>
      <c r="AC347" s="7">
        <f t="shared" si="280"/>
        <v>99.072414028617402</v>
      </c>
      <c r="AD347" s="7">
        <f t="shared" si="281"/>
        <v>119.42668756430869</v>
      </c>
      <c r="AE347" s="7"/>
      <c r="AF347" s="7">
        <f t="shared" si="314"/>
        <v>480867.90414233517</v>
      </c>
      <c r="AG347" s="3">
        <f t="shared" si="282"/>
        <v>41758046.995437264</v>
      </c>
      <c r="AH347" s="7"/>
      <c r="AI347" s="7"/>
      <c r="AJ347" s="7"/>
      <c r="AK347" s="7"/>
      <c r="AL347" s="3">
        <f t="shared" si="283"/>
        <v>53638910.304789804</v>
      </c>
      <c r="AM347" s="3">
        <f t="shared" si="284"/>
        <v>18823758.665437274</v>
      </c>
      <c r="AN347" s="3">
        <f t="shared" si="285"/>
        <v>20880863.309352785</v>
      </c>
      <c r="AO347" s="3">
        <f t="shared" si="286"/>
        <v>11934288.329999998</v>
      </c>
      <c r="AP347" s="3">
        <f t="shared" si="287"/>
        <v>41934288.329999998</v>
      </c>
      <c r="AQ347" s="7"/>
      <c r="AR347" s="40">
        <f t="shared" si="315"/>
        <v>134228.90414233514</v>
      </c>
      <c r="AS347" s="5">
        <f t="shared" si="276"/>
        <v>346639</v>
      </c>
      <c r="AT347" s="5">
        <f t="shared" si="288"/>
        <v>5467.625899280576</v>
      </c>
      <c r="AU347" s="5">
        <f t="shared" si="289"/>
        <v>486335.53004161577</v>
      </c>
      <c r="AV347" s="5">
        <f t="shared" si="290"/>
        <v>13638910.304789802</v>
      </c>
      <c r="AW347" s="3"/>
      <c r="AX347" s="4">
        <f t="shared" si="291"/>
        <v>9.1498019071065747E-3</v>
      </c>
      <c r="AY347" s="4">
        <f t="shared" si="292"/>
        <v>7.1820375288583422E-3</v>
      </c>
      <c r="AZ347" s="4">
        <f t="shared" si="293"/>
        <v>2.6191723415400399E-4</v>
      </c>
      <c r="BA347" s="4">
        <f t="shared" si="294"/>
        <v>8.3351428990228044E-3</v>
      </c>
      <c r="BB347" s="3"/>
      <c r="BC347" s="2">
        <f t="shared" si="295"/>
        <v>44090</v>
      </c>
      <c r="BD347" s="22">
        <f t="shared" si="296"/>
        <v>134.09727576197449</v>
      </c>
      <c r="BE347" s="22">
        <f t="shared" si="297"/>
        <v>99.072414028617231</v>
      </c>
      <c r="BF347" s="22">
        <f t="shared" si="298"/>
        <v>109.89928057554097</v>
      </c>
      <c r="BG347" s="22">
        <f t="shared" si="299"/>
        <v>139.78096110000001</v>
      </c>
      <c r="BH347" s="22"/>
      <c r="BI347" s="3">
        <f t="shared" si="300"/>
        <v>53991698.753028616</v>
      </c>
      <c r="BJ347" s="3">
        <f t="shared" si="301"/>
        <v>20041875.832394209</v>
      </c>
      <c r="BK347" s="3">
        <f t="shared" si="302"/>
        <v>20880863.309352785</v>
      </c>
      <c r="BL347" s="3">
        <f t="shared" si="303"/>
        <v>44012935.329999998</v>
      </c>
      <c r="BM347" s="22"/>
      <c r="BN347" s="3">
        <f t="shared" si="304"/>
        <v>-352788.44823880907</v>
      </c>
      <c r="BO347" s="3">
        <f t="shared" si="305"/>
        <v>-1218117.1669569421</v>
      </c>
      <c r="BP347" s="3">
        <f t="shared" si="306"/>
        <v>0</v>
      </c>
      <c r="BQ347" s="3">
        <f t="shared" si="307"/>
        <v>-2078647</v>
      </c>
      <c r="BR347" s="3"/>
      <c r="BS347" s="22">
        <f t="shared" si="308"/>
        <v>-0.653412388175728</v>
      </c>
      <c r="BT347" s="22">
        <f t="shared" si="309"/>
        <v>-6.0778600623204513</v>
      </c>
      <c r="BU347" s="22">
        <f t="shared" si="310"/>
        <v>0</v>
      </c>
      <c r="BV347" s="22">
        <f t="shared" si="311"/>
        <v>-4.7228092932560157</v>
      </c>
      <c r="BW347" s="3"/>
      <c r="BX347" s="7"/>
      <c r="BY347" t="str">
        <f t="shared" si="261"/>
        <v>92020</v>
      </c>
      <c r="BZ347" s="27">
        <v>44986</v>
      </c>
      <c r="CA347" s="27" t="str">
        <f t="shared" si="262"/>
        <v>32023</v>
      </c>
      <c r="CB347" s="1">
        <f t="shared" si="263"/>
        <v>7.7269848196736251E-3</v>
      </c>
      <c r="CD347" s="30">
        <f t="shared" si="318"/>
        <v>44986</v>
      </c>
      <c r="CE347" s="29">
        <f t="shared" si="319"/>
        <v>0.77269848196736246</v>
      </c>
      <c r="CF347" s="29">
        <f t="shared" si="266"/>
        <v>1.7746022390404941</v>
      </c>
      <c r="CQ347" s="15">
        <v>39427</v>
      </c>
      <c r="CR347" s="16">
        <v>6097.25</v>
      </c>
    </row>
    <row r="348" spans="1:96">
      <c r="A348" t="s">
        <v>90</v>
      </c>
      <c r="B348" t="s">
        <v>90</v>
      </c>
      <c r="C348" s="3">
        <v>492524</v>
      </c>
      <c r="D348">
        <v>0</v>
      </c>
      <c r="E348">
        <v>492523.5</v>
      </c>
      <c r="F348" t="s">
        <v>10</v>
      </c>
      <c r="G348" s="3">
        <v>37449558</v>
      </c>
      <c r="J348" s="3">
        <f t="shared" si="267"/>
        <v>492524</v>
      </c>
      <c r="L348" s="3">
        <f t="shared" si="312"/>
        <v>42426812.329999998</v>
      </c>
      <c r="M348" s="4">
        <f t="shared" si="268"/>
        <v>1.174513791969246E-2</v>
      </c>
      <c r="N348" s="4">
        <f t="shared" si="269"/>
        <v>1.6417466666666668E-2</v>
      </c>
      <c r="O348" s="4"/>
      <c r="P348" s="3">
        <f t="shared" si="270"/>
        <v>-1586123</v>
      </c>
      <c r="Q348" s="3">
        <f t="shared" si="271"/>
        <v>44012935.329999998</v>
      </c>
      <c r="R348" s="6">
        <f t="shared" si="272"/>
        <v>-3.6037655478044668E-2</v>
      </c>
      <c r="S348" s="6">
        <f t="shared" si="273"/>
        <v>-3.2869954239789501E-2</v>
      </c>
      <c r="T348" s="6"/>
      <c r="U348" s="6"/>
      <c r="V348" s="3">
        <f t="shared" si="313"/>
        <v>-143474.88303793833</v>
      </c>
      <c r="W348" s="7">
        <f t="shared" si="274"/>
        <v>-88.449999999998909</v>
      </c>
      <c r="X348" s="7">
        <f t="shared" si="277"/>
        <v>11516.1</v>
      </c>
      <c r="Y348" s="3">
        <f t="shared" si="278"/>
        <v>29495184.919577949</v>
      </c>
      <c r="Z348" s="3">
        <f t="shared" si="275"/>
        <v>71921997.24957794</v>
      </c>
      <c r="AA348" s="2">
        <v>44091</v>
      </c>
      <c r="AB348" s="7">
        <f t="shared" si="279"/>
        <v>141.42270776666666</v>
      </c>
      <c r="AC348" s="7">
        <f t="shared" si="280"/>
        <v>98.317283065259829</v>
      </c>
      <c r="AD348" s="7">
        <f t="shared" si="281"/>
        <v>119.86999541596323</v>
      </c>
      <c r="AE348" s="7"/>
      <c r="AF348" s="7">
        <f t="shared" si="314"/>
        <v>349049.11696206167</v>
      </c>
      <c r="AG348" s="3">
        <f t="shared" si="282"/>
        <v>42107096.112399325</v>
      </c>
      <c r="AH348" s="7"/>
      <c r="AI348" s="7"/>
      <c r="AJ348" s="7"/>
      <c r="AK348" s="7"/>
      <c r="AL348" s="3">
        <f t="shared" si="283"/>
        <v>53993427.047651149</v>
      </c>
      <c r="AM348" s="3">
        <f t="shared" si="284"/>
        <v>18680283.782399334</v>
      </c>
      <c r="AN348" s="3">
        <f t="shared" si="285"/>
        <v>20886330.935252067</v>
      </c>
      <c r="AO348" s="3">
        <f t="shared" si="286"/>
        <v>12426812.329999998</v>
      </c>
      <c r="AP348" s="3">
        <f t="shared" si="287"/>
        <v>42426812.329999998</v>
      </c>
      <c r="AQ348" s="7"/>
      <c r="AR348" s="40">
        <f t="shared" si="315"/>
        <v>-143474.88303793833</v>
      </c>
      <c r="AS348" s="5">
        <f t="shared" si="276"/>
        <v>492524</v>
      </c>
      <c r="AT348" s="5">
        <f t="shared" si="288"/>
        <v>5467.625899280576</v>
      </c>
      <c r="AU348" s="5">
        <f t="shared" si="289"/>
        <v>354516.74286134227</v>
      </c>
      <c r="AV348" s="5">
        <f t="shared" si="290"/>
        <v>13993427.047651144</v>
      </c>
      <c r="AW348" s="3"/>
      <c r="AX348" s="4">
        <f t="shared" si="291"/>
        <v>6.609320376698348E-3</v>
      </c>
      <c r="AY348" s="4">
        <f t="shared" si="292"/>
        <v>-7.6220103321541083E-3</v>
      </c>
      <c r="AZ348" s="4">
        <f t="shared" si="293"/>
        <v>2.6184865147944154E-4</v>
      </c>
      <c r="BA348" s="4">
        <f t="shared" si="294"/>
        <v>1.174513791969246E-2</v>
      </c>
      <c r="BB348" s="3"/>
      <c r="BC348" s="2">
        <f t="shared" si="295"/>
        <v>44091</v>
      </c>
      <c r="BD348" s="22">
        <f t="shared" si="296"/>
        <v>134.98356761912785</v>
      </c>
      <c r="BE348" s="22">
        <f t="shared" si="297"/>
        <v>98.317283065259659</v>
      </c>
      <c r="BF348" s="22">
        <f t="shared" si="298"/>
        <v>109.92805755395824</v>
      </c>
      <c r="BG348" s="22">
        <f t="shared" si="299"/>
        <v>141.42270776666666</v>
      </c>
      <c r="BH348" s="22"/>
      <c r="BI348" s="3">
        <f t="shared" si="300"/>
        <v>53993427.047651149</v>
      </c>
      <c r="BJ348" s="3">
        <f t="shared" si="301"/>
        <v>20041875.832394209</v>
      </c>
      <c r="BK348" s="3">
        <f t="shared" si="302"/>
        <v>20886330.935252067</v>
      </c>
      <c r="BL348" s="3">
        <f t="shared" si="303"/>
        <v>44012935.329999998</v>
      </c>
      <c r="BM348" s="22"/>
      <c r="BN348" s="3">
        <f t="shared" si="304"/>
        <v>0</v>
      </c>
      <c r="BO348" s="3">
        <f t="shared" si="305"/>
        <v>-1361592.0499948803</v>
      </c>
      <c r="BP348" s="3">
        <f t="shared" si="306"/>
        <v>0</v>
      </c>
      <c r="BQ348" s="3">
        <f t="shared" si="307"/>
        <v>-1586123</v>
      </c>
      <c r="BR348" s="3"/>
      <c r="BS348" s="22">
        <f t="shared" si="308"/>
        <v>0</v>
      </c>
      <c r="BT348" s="22">
        <f t="shared" si="309"/>
        <v>-6.7937355833434685</v>
      </c>
      <c r="BU348" s="22">
        <f t="shared" si="310"/>
        <v>0</v>
      </c>
      <c r="BV348" s="22">
        <f t="shared" si="311"/>
        <v>-3.6037655478044668</v>
      </c>
      <c r="BW348" s="3"/>
      <c r="BX348" s="7"/>
      <c r="BY348" t="str">
        <f t="shared" si="261"/>
        <v>92020</v>
      </c>
      <c r="BZ348" s="27"/>
      <c r="CD348" s="8"/>
      <c r="CE348" s="8"/>
      <c r="CF348" s="8"/>
      <c r="CQ348" s="15">
        <v>39428</v>
      </c>
      <c r="CR348" s="16">
        <v>6159.3</v>
      </c>
    </row>
    <row r="349" spans="1:96">
      <c r="A349" t="s">
        <v>91</v>
      </c>
      <c r="B349" t="s">
        <v>91</v>
      </c>
      <c r="C349" s="3">
        <v>-69547</v>
      </c>
      <c r="D349">
        <v>0</v>
      </c>
      <c r="E349">
        <v>-69547.199999999997</v>
      </c>
      <c r="F349" t="s">
        <v>10</v>
      </c>
      <c r="G349" s="3">
        <v>37380011</v>
      </c>
      <c r="J349" s="3">
        <f t="shared" si="267"/>
        <v>-69547</v>
      </c>
      <c r="L349" s="3">
        <f t="shared" si="312"/>
        <v>42357265.329999998</v>
      </c>
      <c r="M349" s="4">
        <f t="shared" si="268"/>
        <v>-1.6392228447203732E-3</v>
      </c>
      <c r="N349" s="4">
        <f t="shared" si="269"/>
        <v>-2.3182333333333334E-3</v>
      </c>
      <c r="O349" s="4"/>
      <c r="P349" s="3">
        <f t="shared" si="270"/>
        <v>-1655670</v>
      </c>
      <c r="Q349" s="3">
        <f t="shared" si="271"/>
        <v>44012935.329999998</v>
      </c>
      <c r="R349" s="6">
        <f t="shared" si="272"/>
        <v>-3.7617804574635268E-2</v>
      </c>
      <c r="S349" s="6">
        <f t="shared" si="273"/>
        <v>-3.4509177084509873E-2</v>
      </c>
      <c r="T349" s="6"/>
      <c r="U349" s="6"/>
      <c r="V349" s="3">
        <f t="shared" si="313"/>
        <v>-18086.432401051214</v>
      </c>
      <c r="W349" s="7">
        <f t="shared" si="274"/>
        <v>-11.149999999999636</v>
      </c>
      <c r="X349" s="7">
        <f t="shared" si="277"/>
        <v>11504.95</v>
      </c>
      <c r="Y349" s="3">
        <f t="shared" si="278"/>
        <v>29466627.394734185</v>
      </c>
      <c r="Z349" s="3">
        <f t="shared" si="275"/>
        <v>71823892.724734187</v>
      </c>
      <c r="AA349" s="2">
        <v>44092</v>
      </c>
      <c r="AB349" s="7">
        <f t="shared" si="279"/>
        <v>141.19088443333331</v>
      </c>
      <c r="AC349" s="7">
        <f t="shared" si="280"/>
        <v>98.222091315780617</v>
      </c>
      <c r="AD349" s="7">
        <f t="shared" si="281"/>
        <v>119.70648787455698</v>
      </c>
      <c r="AE349" s="7"/>
      <c r="AF349" s="7">
        <f t="shared" si="314"/>
        <v>-87633.432401051221</v>
      </c>
      <c r="AG349" s="3">
        <f t="shared" si="282"/>
        <v>42019462.679998271</v>
      </c>
      <c r="AH349" s="7"/>
      <c r="AI349" s="7"/>
      <c r="AJ349" s="7"/>
      <c r="AK349" s="7"/>
      <c r="AL349" s="3">
        <f t="shared" si="283"/>
        <v>53911261.241149381</v>
      </c>
      <c r="AM349" s="3">
        <f t="shared" si="284"/>
        <v>18662197.349998284</v>
      </c>
      <c r="AN349" s="3">
        <f t="shared" si="285"/>
        <v>20891798.561151348</v>
      </c>
      <c r="AO349" s="3">
        <f t="shared" si="286"/>
        <v>12357265.329999998</v>
      </c>
      <c r="AP349" s="3">
        <f t="shared" si="287"/>
        <v>42357265.329999998</v>
      </c>
      <c r="AQ349" s="7"/>
      <c r="AR349" s="40">
        <f t="shared" si="315"/>
        <v>-18086.432401051214</v>
      </c>
      <c r="AS349" s="5">
        <f t="shared" si="276"/>
        <v>-69547</v>
      </c>
      <c r="AT349" s="5">
        <f t="shared" si="288"/>
        <v>5467.625899280576</v>
      </c>
      <c r="AU349" s="5">
        <f t="shared" si="289"/>
        <v>-82165.806501770639</v>
      </c>
      <c r="AV349" s="5">
        <f t="shared" si="290"/>
        <v>13911261.241149373</v>
      </c>
      <c r="AW349" s="3"/>
      <c r="AX349" s="4">
        <f t="shared" si="291"/>
        <v>-1.5217742416916108E-3</v>
      </c>
      <c r="AY349" s="4">
        <f t="shared" si="292"/>
        <v>-9.6820972377798398E-4</v>
      </c>
      <c r="AZ349" s="4">
        <f t="shared" si="293"/>
        <v>2.6178010471203855E-4</v>
      </c>
      <c r="BA349" s="4">
        <f t="shared" si="294"/>
        <v>-1.6392228447203732E-3</v>
      </c>
      <c r="BB349" s="3"/>
      <c r="BC349" s="2">
        <f t="shared" si="295"/>
        <v>44092</v>
      </c>
      <c r="BD349" s="22">
        <f t="shared" si="296"/>
        <v>134.77815310287343</v>
      </c>
      <c r="BE349" s="22">
        <f t="shared" si="297"/>
        <v>98.222091315780446</v>
      </c>
      <c r="BF349" s="22">
        <f t="shared" si="298"/>
        <v>109.95683453237552</v>
      </c>
      <c r="BG349" s="22">
        <f t="shared" si="299"/>
        <v>141.19088443333331</v>
      </c>
      <c r="BH349" s="22"/>
      <c r="BI349" s="3">
        <f t="shared" si="300"/>
        <v>53993427.047651149</v>
      </c>
      <c r="BJ349" s="3">
        <f t="shared" si="301"/>
        <v>20041875.832394209</v>
      </c>
      <c r="BK349" s="3">
        <f t="shared" si="302"/>
        <v>20891798.561151348</v>
      </c>
      <c r="BL349" s="3">
        <f t="shared" si="303"/>
        <v>44012935.329999998</v>
      </c>
      <c r="BM349" s="22"/>
      <c r="BN349" s="3">
        <f t="shared" si="304"/>
        <v>-82165.806501770639</v>
      </c>
      <c r="BO349" s="3">
        <f t="shared" si="305"/>
        <v>-1379678.4823959316</v>
      </c>
      <c r="BP349" s="3">
        <f t="shared" si="306"/>
        <v>0</v>
      </c>
      <c r="BQ349" s="3">
        <f t="shared" si="307"/>
        <v>-1655670</v>
      </c>
      <c r="BR349" s="3"/>
      <c r="BS349" s="22">
        <f t="shared" si="308"/>
        <v>-0.15217742416916108</v>
      </c>
      <c r="BT349" s="22">
        <f t="shared" si="309"/>
        <v>-6.8839787948686979</v>
      </c>
      <c r="BU349" s="22">
        <f t="shared" si="310"/>
        <v>0</v>
      </c>
      <c r="BV349" s="22">
        <f t="shared" si="311"/>
        <v>-3.761780457463527</v>
      </c>
      <c r="BW349" s="3"/>
      <c r="BX349" s="7"/>
      <c r="BY349" t="str">
        <f t="shared" si="261"/>
        <v>92020</v>
      </c>
      <c r="BZ349" s="27"/>
      <c r="CD349" s="8"/>
      <c r="CE349" s="8"/>
      <c r="CF349" s="8"/>
      <c r="CQ349" s="15">
        <v>39429</v>
      </c>
      <c r="CR349" s="16">
        <v>6058.1</v>
      </c>
    </row>
    <row r="350" spans="1:96">
      <c r="A350" t="s">
        <v>92</v>
      </c>
      <c r="B350" t="s">
        <v>92</v>
      </c>
      <c r="C350" s="3">
        <v>80290</v>
      </c>
      <c r="D350">
        <v>0</v>
      </c>
      <c r="E350">
        <v>80289.5</v>
      </c>
      <c r="F350" t="s">
        <v>10</v>
      </c>
      <c r="G350" s="3">
        <v>37460301</v>
      </c>
      <c r="J350" s="3">
        <f t="shared" si="267"/>
        <v>80290</v>
      </c>
      <c r="L350" s="3">
        <f t="shared" si="312"/>
        <v>42437555.329999998</v>
      </c>
      <c r="M350" s="4">
        <f t="shared" si="268"/>
        <v>1.8955425798731565E-3</v>
      </c>
      <c r="N350" s="4">
        <f t="shared" si="269"/>
        <v>2.6763333333333335E-3</v>
      </c>
      <c r="O350" s="4"/>
      <c r="P350" s="3">
        <f t="shared" si="270"/>
        <v>-1575380</v>
      </c>
      <c r="Q350" s="3">
        <f t="shared" si="271"/>
        <v>44012935.329999998</v>
      </c>
      <c r="R350" s="6">
        <f t="shared" si="272"/>
        <v>-3.5793568145094677E-2</v>
      </c>
      <c r="S350" s="6">
        <f t="shared" si="273"/>
        <v>-3.2613634504636717E-2</v>
      </c>
      <c r="T350" s="6"/>
      <c r="U350" s="6"/>
      <c r="V350" s="3">
        <f t="shared" si="313"/>
        <v>-412662.63702489733</v>
      </c>
      <c r="W350" s="7">
        <f t="shared" si="274"/>
        <v>-254.40000000000146</v>
      </c>
      <c r="X350" s="7">
        <f t="shared" si="277"/>
        <v>11250.55</v>
      </c>
      <c r="Y350" s="3">
        <f t="shared" si="278"/>
        <v>28815054.80995803</v>
      </c>
      <c r="Z350" s="3">
        <f t="shared" si="275"/>
        <v>71252610.139958024</v>
      </c>
      <c r="AA350" s="2">
        <v>44095</v>
      </c>
      <c r="AB350" s="7">
        <f t="shared" si="279"/>
        <v>141.45851776666666</v>
      </c>
      <c r="AC350" s="7">
        <f t="shared" si="280"/>
        <v>96.050182699860102</v>
      </c>
      <c r="AD350" s="7">
        <f t="shared" si="281"/>
        <v>118.75435023326337</v>
      </c>
      <c r="AE350" s="7"/>
      <c r="AF350" s="7">
        <f t="shared" si="314"/>
        <v>-332372.63702489733</v>
      </c>
      <c r="AG350" s="3">
        <f t="shared" si="282"/>
        <v>41687090.042973377</v>
      </c>
      <c r="AH350" s="7"/>
      <c r="AI350" s="7"/>
      <c r="AJ350" s="7"/>
      <c r="AK350" s="7"/>
      <c r="AL350" s="3">
        <f t="shared" si="283"/>
        <v>53584356.230023764</v>
      </c>
      <c r="AM350" s="3">
        <f t="shared" si="284"/>
        <v>18249534.712973386</v>
      </c>
      <c r="AN350" s="3">
        <f t="shared" si="285"/>
        <v>20897266.187050629</v>
      </c>
      <c r="AO350" s="3">
        <f t="shared" si="286"/>
        <v>12437555.329999998</v>
      </c>
      <c r="AP350" s="3">
        <f t="shared" si="287"/>
        <v>42437555.329999998</v>
      </c>
      <c r="AQ350" s="7"/>
      <c r="AR350" s="40">
        <f t="shared" si="315"/>
        <v>-412662.63702489733</v>
      </c>
      <c r="AS350" s="5">
        <f t="shared" si="276"/>
        <v>80290</v>
      </c>
      <c r="AT350" s="5">
        <f t="shared" si="288"/>
        <v>5467.625899280576</v>
      </c>
      <c r="AU350" s="5">
        <f t="shared" si="289"/>
        <v>-326905.01112561673</v>
      </c>
      <c r="AV350" s="5">
        <f t="shared" si="290"/>
        <v>13584356.230023757</v>
      </c>
      <c r="AW350" s="3"/>
      <c r="AX350" s="4">
        <f t="shared" si="291"/>
        <v>-6.0637611437681727E-3</v>
      </c>
      <c r="AY350" s="4">
        <f t="shared" si="292"/>
        <v>-2.2112221261283323E-2</v>
      </c>
      <c r="AZ350" s="4">
        <f t="shared" si="293"/>
        <v>2.6171159382360306E-4</v>
      </c>
      <c r="BA350" s="4">
        <f t="shared" si="294"/>
        <v>1.8955425798731565E-3</v>
      </c>
      <c r="BB350" s="3"/>
      <c r="BC350" s="2">
        <f t="shared" si="295"/>
        <v>44095</v>
      </c>
      <c r="BD350" s="22">
        <f t="shared" si="296"/>
        <v>133.96089057505941</v>
      </c>
      <c r="BE350" s="22">
        <f t="shared" si="297"/>
        <v>96.050182699859931</v>
      </c>
      <c r="BF350" s="22">
        <f t="shared" si="298"/>
        <v>109.98561151079278</v>
      </c>
      <c r="BG350" s="22">
        <f t="shared" si="299"/>
        <v>141.45851776666666</v>
      </c>
      <c r="BH350" s="22"/>
      <c r="BI350" s="3">
        <f t="shared" si="300"/>
        <v>53993427.047651149</v>
      </c>
      <c r="BJ350" s="3">
        <f t="shared" si="301"/>
        <v>20041875.832394209</v>
      </c>
      <c r="BK350" s="3">
        <f t="shared" si="302"/>
        <v>20897266.187050629</v>
      </c>
      <c r="BL350" s="3">
        <f t="shared" si="303"/>
        <v>44012935.329999998</v>
      </c>
      <c r="BM350" s="22"/>
      <c r="BN350" s="3">
        <f t="shared" si="304"/>
        <v>-409070.81762738735</v>
      </c>
      <c r="BO350" s="3">
        <f t="shared" si="305"/>
        <v>-1792341.119420829</v>
      </c>
      <c r="BP350" s="3">
        <f t="shared" si="306"/>
        <v>0</v>
      </c>
      <c r="BQ350" s="3">
        <f t="shared" si="307"/>
        <v>-1575380</v>
      </c>
      <c r="BR350" s="3"/>
      <c r="BS350" s="22">
        <f t="shared" si="308"/>
        <v>-0.75763077099434273</v>
      </c>
      <c r="BT350" s="22">
        <f t="shared" si="309"/>
        <v>-8.9429808587269122</v>
      </c>
      <c r="BU350" s="22">
        <f t="shared" si="310"/>
        <v>0</v>
      </c>
      <c r="BV350" s="22">
        <f t="shared" si="311"/>
        <v>-3.5793568145094676</v>
      </c>
      <c r="BW350" s="3"/>
      <c r="BX350" s="7"/>
      <c r="BY350" t="str">
        <f t="shared" si="261"/>
        <v>92020</v>
      </c>
      <c r="BZ350" s="27"/>
      <c r="CQ350" s="15">
        <v>39430</v>
      </c>
      <c r="CR350" s="16">
        <v>6047.7</v>
      </c>
    </row>
    <row r="351" spans="1:96">
      <c r="A351" t="s">
        <v>93</v>
      </c>
      <c r="B351" t="s">
        <v>93</v>
      </c>
      <c r="C351" s="3">
        <v>-82689</v>
      </c>
      <c r="D351">
        <v>0</v>
      </c>
      <c r="E351">
        <v>-82689</v>
      </c>
      <c r="F351" t="s">
        <v>10</v>
      </c>
      <c r="G351" s="3">
        <v>37377612</v>
      </c>
      <c r="J351" s="3">
        <f t="shared" si="267"/>
        <v>-82689</v>
      </c>
      <c r="L351" s="3">
        <f t="shared" si="312"/>
        <v>42354866.329999998</v>
      </c>
      <c r="M351" s="4">
        <f t="shared" si="268"/>
        <v>-1.948486413908612E-3</v>
      </c>
      <c r="N351" s="4">
        <f t="shared" si="269"/>
        <v>-2.7563000000000002E-3</v>
      </c>
      <c r="O351" s="4"/>
      <c r="P351" s="3">
        <f t="shared" si="270"/>
        <v>-1658069</v>
      </c>
      <c r="Q351" s="3">
        <f t="shared" si="271"/>
        <v>44012935.329999998</v>
      </c>
      <c r="R351" s="6">
        <f t="shared" si="272"/>
        <v>-3.7672311277767261E-2</v>
      </c>
      <c r="S351" s="6">
        <f t="shared" si="273"/>
        <v>-3.4562120918545332E-2</v>
      </c>
      <c r="T351" s="6"/>
      <c r="U351" s="6"/>
      <c r="V351" s="3">
        <f t="shared" si="313"/>
        <v>-157181.6412252837</v>
      </c>
      <c r="W351" s="7">
        <f t="shared" si="274"/>
        <v>-96.899999999999636</v>
      </c>
      <c r="X351" s="7">
        <f t="shared" si="277"/>
        <v>11153.65</v>
      </c>
      <c r="Y351" s="3">
        <f t="shared" si="278"/>
        <v>28566873.271181263</v>
      </c>
      <c r="Z351" s="3">
        <f t="shared" si="275"/>
        <v>70921739.601181269</v>
      </c>
      <c r="AA351" s="2">
        <v>44096</v>
      </c>
      <c r="AB351" s="7">
        <f t="shared" si="279"/>
        <v>141.18288776666665</v>
      </c>
      <c r="AC351" s="7">
        <f t="shared" si="280"/>
        <v>95.222910903937546</v>
      </c>
      <c r="AD351" s="7">
        <f t="shared" si="281"/>
        <v>118.20289933530212</v>
      </c>
      <c r="AE351" s="7"/>
      <c r="AF351" s="7">
        <f t="shared" si="314"/>
        <v>-239870.6412252837</v>
      </c>
      <c r="AG351" s="3">
        <f t="shared" si="282"/>
        <v>41447219.401748091</v>
      </c>
      <c r="AH351" s="7"/>
      <c r="AI351" s="7"/>
      <c r="AJ351" s="7"/>
      <c r="AK351" s="7"/>
      <c r="AL351" s="3">
        <f t="shared" si="283"/>
        <v>53349953.214697763</v>
      </c>
      <c r="AM351" s="3">
        <f t="shared" si="284"/>
        <v>18092353.071748104</v>
      </c>
      <c r="AN351" s="3">
        <f t="shared" si="285"/>
        <v>20902733.812949911</v>
      </c>
      <c r="AO351" s="3">
        <f t="shared" si="286"/>
        <v>12354866.329999998</v>
      </c>
      <c r="AP351" s="3">
        <f t="shared" si="287"/>
        <v>42354866.329999998</v>
      </c>
      <c r="AQ351" s="7"/>
      <c r="AR351" s="40">
        <f t="shared" si="315"/>
        <v>-157181.6412252837</v>
      </c>
      <c r="AS351" s="5">
        <f t="shared" si="276"/>
        <v>-82689</v>
      </c>
      <c r="AT351" s="5">
        <f t="shared" si="288"/>
        <v>5467.625899280576</v>
      </c>
      <c r="AU351" s="5">
        <f t="shared" si="289"/>
        <v>-234403.01532600314</v>
      </c>
      <c r="AV351" s="5">
        <f t="shared" si="290"/>
        <v>13349953.214697754</v>
      </c>
      <c r="AW351" s="3"/>
      <c r="AX351" s="4">
        <f t="shared" si="291"/>
        <v>-4.3744673225105416E-3</v>
      </c>
      <c r="AY351" s="4">
        <f t="shared" si="292"/>
        <v>-8.6129122576229337E-3</v>
      </c>
      <c r="AZ351" s="4">
        <f t="shared" si="293"/>
        <v>2.6164311878597258E-4</v>
      </c>
      <c r="BA351" s="4">
        <f t="shared" si="294"/>
        <v>-1.948486413908612E-3</v>
      </c>
      <c r="BB351" s="3"/>
      <c r="BC351" s="2">
        <f t="shared" si="295"/>
        <v>44096</v>
      </c>
      <c r="BD351" s="22">
        <f t="shared" si="296"/>
        <v>133.37488303674439</v>
      </c>
      <c r="BE351" s="22">
        <f t="shared" si="297"/>
        <v>95.22291090393739</v>
      </c>
      <c r="BF351" s="22">
        <f t="shared" si="298"/>
        <v>110.01438848921006</v>
      </c>
      <c r="BG351" s="22">
        <f t="shared" si="299"/>
        <v>141.18288776666665</v>
      </c>
      <c r="BH351" s="22"/>
      <c r="BI351" s="3">
        <f t="shared" si="300"/>
        <v>53993427.047651149</v>
      </c>
      <c r="BJ351" s="3">
        <f t="shared" si="301"/>
        <v>20041875.832394209</v>
      </c>
      <c r="BK351" s="3">
        <f t="shared" si="302"/>
        <v>20902733.812949911</v>
      </c>
      <c r="BL351" s="3">
        <f t="shared" si="303"/>
        <v>44012935.329999998</v>
      </c>
      <c r="BM351" s="22"/>
      <c r="BN351" s="3">
        <f t="shared" si="304"/>
        <v>-643473.83295339043</v>
      </c>
      <c r="BO351" s="3">
        <f t="shared" si="305"/>
        <v>-1949522.7606461127</v>
      </c>
      <c r="BP351" s="3">
        <f t="shared" si="306"/>
        <v>0</v>
      </c>
      <c r="BQ351" s="3">
        <f t="shared" si="307"/>
        <v>-1658069</v>
      </c>
      <c r="BR351" s="3"/>
      <c r="BS351" s="22">
        <f t="shared" si="308"/>
        <v>-1.1917632721951537</v>
      </c>
      <c r="BT351" s="22">
        <f t="shared" si="309"/>
        <v>-9.7272469750313899</v>
      </c>
      <c r="BU351" s="22">
        <f t="shared" si="310"/>
        <v>0</v>
      </c>
      <c r="BV351" s="22">
        <f t="shared" si="311"/>
        <v>-3.7672311277767259</v>
      </c>
      <c r="BW351" s="3"/>
      <c r="BX351" s="7"/>
      <c r="BY351" t="str">
        <f t="shared" si="261"/>
        <v>92020</v>
      </c>
      <c r="BZ351" s="27"/>
      <c r="CQ351" s="15">
        <v>39431</v>
      </c>
      <c r="CR351" s="16">
        <v>6047.7</v>
      </c>
    </row>
    <row r="352" spans="1:96">
      <c r="A352" t="s">
        <v>94</v>
      </c>
      <c r="B352" t="s">
        <v>94</v>
      </c>
      <c r="C352" s="3">
        <v>175710</v>
      </c>
      <c r="D352">
        <v>0</v>
      </c>
      <c r="E352">
        <v>175710.07999999999</v>
      </c>
      <c r="F352" t="s">
        <v>10</v>
      </c>
      <c r="G352" s="3">
        <v>37553322</v>
      </c>
      <c r="J352" s="3">
        <f t="shared" si="267"/>
        <v>175710</v>
      </c>
      <c r="L352" s="3">
        <f t="shared" si="312"/>
        <v>42530576.329999998</v>
      </c>
      <c r="M352" s="4">
        <f t="shared" si="268"/>
        <v>4.148519762309919E-3</v>
      </c>
      <c r="N352" s="4">
        <f t="shared" si="269"/>
        <v>5.8570000000000002E-3</v>
      </c>
      <c r="O352" s="4"/>
      <c r="P352" s="3">
        <f t="shared" si="270"/>
        <v>-1482359</v>
      </c>
      <c r="Q352" s="3">
        <f t="shared" si="271"/>
        <v>44012935.329999998</v>
      </c>
      <c r="R352" s="6">
        <f t="shared" si="272"/>
        <v>-3.368007584328505E-2</v>
      </c>
      <c r="S352" s="6">
        <f t="shared" si="273"/>
        <v>-3.0413601156235412E-2</v>
      </c>
      <c r="T352" s="6"/>
      <c r="U352" s="6"/>
      <c r="V352" s="3">
        <f t="shared" si="313"/>
        <v>-35361.814021786202</v>
      </c>
      <c r="W352" s="7">
        <f t="shared" si="274"/>
        <v>-21.799999999999272</v>
      </c>
      <c r="X352" s="7">
        <f t="shared" si="277"/>
        <v>11131.85</v>
      </c>
      <c r="Y352" s="3">
        <f t="shared" si="278"/>
        <v>28511038.827988971</v>
      </c>
      <c r="Z352" s="3">
        <f t="shared" si="275"/>
        <v>71041615.157988966</v>
      </c>
      <c r="AA352" s="2">
        <v>44097</v>
      </c>
      <c r="AB352" s="7">
        <f t="shared" si="279"/>
        <v>141.76858776666666</v>
      </c>
      <c r="AC352" s="7">
        <f t="shared" si="280"/>
        <v>95.036796093296573</v>
      </c>
      <c r="AD352" s="7">
        <f t="shared" si="281"/>
        <v>118.40269192998161</v>
      </c>
      <c r="AE352" s="7"/>
      <c r="AF352" s="7">
        <f t="shared" si="314"/>
        <v>140348.18597821379</v>
      </c>
      <c r="AG352" s="3">
        <f t="shared" si="282"/>
        <v>41587567.587726302</v>
      </c>
      <c r="AH352" s="7"/>
      <c r="AI352" s="7"/>
      <c r="AJ352" s="7"/>
      <c r="AK352" s="7"/>
      <c r="AL352" s="3">
        <f t="shared" si="283"/>
        <v>53495769.02657526</v>
      </c>
      <c r="AM352" s="3">
        <f t="shared" si="284"/>
        <v>18056991.257726319</v>
      </c>
      <c r="AN352" s="3">
        <f t="shared" si="285"/>
        <v>20908201.438849192</v>
      </c>
      <c r="AO352" s="3">
        <f t="shared" si="286"/>
        <v>12530576.329999998</v>
      </c>
      <c r="AP352" s="3">
        <f t="shared" si="287"/>
        <v>42530576.329999998</v>
      </c>
      <c r="AQ352" s="7"/>
      <c r="AR352" s="40">
        <f t="shared" si="315"/>
        <v>-35361.814021786202</v>
      </c>
      <c r="AS352" s="5">
        <f t="shared" si="276"/>
        <v>175710</v>
      </c>
      <c r="AT352" s="5">
        <f t="shared" si="288"/>
        <v>5467.625899280576</v>
      </c>
      <c r="AU352" s="5">
        <f t="shared" si="289"/>
        <v>145815.81187749436</v>
      </c>
      <c r="AV352" s="5">
        <f t="shared" si="290"/>
        <v>13495769.026575249</v>
      </c>
      <c r="AW352" s="3"/>
      <c r="AX352" s="4">
        <f t="shared" si="291"/>
        <v>2.7331947469697595E-3</v>
      </c>
      <c r="AY352" s="4">
        <f t="shared" si="292"/>
        <v>-1.9545171311632767E-3</v>
      </c>
      <c r="AZ352" s="4">
        <f t="shared" si="293"/>
        <v>2.6157467957101414E-4</v>
      </c>
      <c r="BA352" s="4">
        <f t="shared" si="294"/>
        <v>4.148519762309919E-3</v>
      </c>
      <c r="BB352" s="3"/>
      <c r="BC352" s="2">
        <f t="shared" si="295"/>
        <v>44097</v>
      </c>
      <c r="BD352" s="22">
        <f t="shared" si="296"/>
        <v>133.73942256643815</v>
      </c>
      <c r="BE352" s="22">
        <f t="shared" si="297"/>
        <v>95.036796093296417</v>
      </c>
      <c r="BF352" s="22">
        <f t="shared" si="298"/>
        <v>110.04316546762733</v>
      </c>
      <c r="BG352" s="22">
        <f t="shared" si="299"/>
        <v>141.76858776666666</v>
      </c>
      <c r="BH352" s="22"/>
      <c r="BI352" s="3">
        <f t="shared" si="300"/>
        <v>53993427.047651149</v>
      </c>
      <c r="BJ352" s="3">
        <f t="shared" si="301"/>
        <v>20041875.832394209</v>
      </c>
      <c r="BK352" s="3">
        <f t="shared" si="302"/>
        <v>20908201.438849192</v>
      </c>
      <c r="BL352" s="3">
        <f t="shared" si="303"/>
        <v>44012935.329999998</v>
      </c>
      <c r="BM352" s="22"/>
      <c r="BN352" s="3">
        <f t="shared" si="304"/>
        <v>-497658.0210758961</v>
      </c>
      <c r="BO352" s="3">
        <f t="shared" si="305"/>
        <v>-1984884.5746678989</v>
      </c>
      <c r="BP352" s="3">
        <f t="shared" si="306"/>
        <v>0</v>
      </c>
      <c r="BQ352" s="3">
        <f t="shared" si="307"/>
        <v>-1482359</v>
      </c>
      <c r="BR352" s="3"/>
      <c r="BS352" s="22">
        <f t="shared" si="308"/>
        <v>-0.92170111861337289</v>
      </c>
      <c r="BT352" s="22">
        <f t="shared" si="309"/>
        <v>-9.9036866172959623</v>
      </c>
      <c r="BU352" s="22">
        <f t="shared" si="310"/>
        <v>0</v>
      </c>
      <c r="BV352" s="22">
        <f t="shared" si="311"/>
        <v>-3.3680075843285051</v>
      </c>
      <c r="BW352" s="3"/>
      <c r="BX352" s="7"/>
      <c r="BY352" t="str">
        <f t="shared" si="261"/>
        <v>92020</v>
      </c>
      <c r="BZ352" s="27"/>
      <c r="CQ352" s="15">
        <v>39432</v>
      </c>
      <c r="CR352" s="16">
        <v>6047.7</v>
      </c>
    </row>
    <row r="353" spans="1:96">
      <c r="A353" t="s">
        <v>95</v>
      </c>
      <c r="B353" t="s">
        <v>95</v>
      </c>
      <c r="C353" s="3">
        <v>-289716</v>
      </c>
      <c r="D353">
        <v>0</v>
      </c>
      <c r="E353">
        <v>-289715.57</v>
      </c>
      <c r="F353" t="s">
        <v>10</v>
      </c>
      <c r="G353" s="3">
        <v>37263606</v>
      </c>
      <c r="J353" s="3">
        <f t="shared" si="267"/>
        <v>-289716</v>
      </c>
      <c r="L353" s="3">
        <f t="shared" si="312"/>
        <v>42240860.329999998</v>
      </c>
      <c r="M353" s="4">
        <f t="shared" si="268"/>
        <v>-6.8119462513758985E-3</v>
      </c>
      <c r="N353" s="4">
        <f t="shared" si="269"/>
        <v>-9.6571999999999995E-3</v>
      </c>
      <c r="O353" s="4"/>
      <c r="P353" s="3">
        <f t="shared" si="270"/>
        <v>-1772075</v>
      </c>
      <c r="Q353" s="3">
        <f t="shared" si="271"/>
        <v>44012935.329999998</v>
      </c>
      <c r="R353" s="6">
        <f t="shared" si="272"/>
        <v>-4.0262595228274224E-2</v>
      </c>
      <c r="S353" s="6">
        <f t="shared" si="273"/>
        <v>-3.722554740761131E-2</v>
      </c>
      <c r="T353" s="6"/>
      <c r="U353" s="6"/>
      <c r="V353" s="3">
        <f t="shared" si="313"/>
        <v>-529291.73923436983</v>
      </c>
      <c r="W353" s="7">
        <f t="shared" si="274"/>
        <v>-326.30000000000109</v>
      </c>
      <c r="X353" s="7">
        <f t="shared" si="277"/>
        <v>10805.55</v>
      </c>
      <c r="Y353" s="3">
        <f t="shared" si="278"/>
        <v>27675315.029197861</v>
      </c>
      <c r="Z353" s="3">
        <f t="shared" si="275"/>
        <v>69916175.359197855</v>
      </c>
      <c r="AA353" s="2">
        <v>44098</v>
      </c>
      <c r="AB353" s="7">
        <f t="shared" si="279"/>
        <v>140.80286776666665</v>
      </c>
      <c r="AC353" s="7">
        <f t="shared" si="280"/>
        <v>92.2510500973262</v>
      </c>
      <c r="AD353" s="7">
        <f t="shared" si="281"/>
        <v>116.52695893199643</v>
      </c>
      <c r="AE353" s="7"/>
      <c r="AF353" s="7">
        <f t="shared" si="314"/>
        <v>-819007.73923436983</v>
      </c>
      <c r="AG353" s="3">
        <f t="shared" si="282"/>
        <v>40768559.848491929</v>
      </c>
      <c r="AH353" s="7"/>
      <c r="AI353" s="7"/>
      <c r="AJ353" s="7"/>
      <c r="AK353" s="7"/>
      <c r="AL353" s="3">
        <f t="shared" si="283"/>
        <v>52682228.913240172</v>
      </c>
      <c r="AM353" s="3">
        <f t="shared" si="284"/>
        <v>17527699.51849195</v>
      </c>
      <c r="AN353" s="3">
        <f t="shared" si="285"/>
        <v>20913669.064748473</v>
      </c>
      <c r="AO353" s="3">
        <f t="shared" si="286"/>
        <v>12240860.329999998</v>
      </c>
      <c r="AP353" s="3">
        <f t="shared" si="287"/>
        <v>42240860.329999998</v>
      </c>
      <c r="AQ353" s="7"/>
      <c r="AR353" s="40">
        <f t="shared" si="315"/>
        <v>-529291.73923436983</v>
      </c>
      <c r="AS353" s="5">
        <f t="shared" si="276"/>
        <v>-289716</v>
      </c>
      <c r="AT353" s="5">
        <f t="shared" si="288"/>
        <v>5467.625899280576</v>
      </c>
      <c r="AU353" s="5">
        <f t="shared" si="289"/>
        <v>-813540.11333508929</v>
      </c>
      <c r="AV353" s="5">
        <f t="shared" si="290"/>
        <v>12682228.913240159</v>
      </c>
      <c r="AW353" s="3"/>
      <c r="AX353" s="4">
        <f t="shared" si="291"/>
        <v>-1.5207559927420511E-2</v>
      </c>
      <c r="AY353" s="4">
        <f t="shared" si="292"/>
        <v>-2.9312288613303379E-2</v>
      </c>
      <c r="AZ353" s="4">
        <f t="shared" si="293"/>
        <v>2.6150627615062423E-4</v>
      </c>
      <c r="BA353" s="4">
        <f t="shared" si="294"/>
        <v>-6.8119462513758985E-3</v>
      </c>
      <c r="BB353" s="3"/>
      <c r="BC353" s="2">
        <f t="shared" si="295"/>
        <v>44098</v>
      </c>
      <c r="BD353" s="22">
        <f t="shared" si="296"/>
        <v>131.70557228310042</v>
      </c>
      <c r="BE353" s="22">
        <f t="shared" si="297"/>
        <v>92.251050097326043</v>
      </c>
      <c r="BF353" s="22">
        <f t="shared" si="298"/>
        <v>110.07194244604459</v>
      </c>
      <c r="BG353" s="22">
        <f t="shared" si="299"/>
        <v>140.80286776666665</v>
      </c>
      <c r="BH353" s="22"/>
      <c r="BI353" s="3">
        <f t="shared" si="300"/>
        <v>53993427.047651149</v>
      </c>
      <c r="BJ353" s="3">
        <f t="shared" si="301"/>
        <v>20041875.832394209</v>
      </c>
      <c r="BK353" s="3">
        <f t="shared" si="302"/>
        <v>20913669.064748473</v>
      </c>
      <c r="BL353" s="3">
        <f t="shared" si="303"/>
        <v>44012935.329999998</v>
      </c>
      <c r="BM353" s="22"/>
      <c r="BN353" s="3">
        <f t="shared" si="304"/>
        <v>-1311198.1344109853</v>
      </c>
      <c r="BO353" s="3">
        <f t="shared" si="305"/>
        <v>-2514176.3139022687</v>
      </c>
      <c r="BP353" s="3">
        <f t="shared" si="306"/>
        <v>0</v>
      </c>
      <c r="BQ353" s="3">
        <f t="shared" si="307"/>
        <v>-1772075</v>
      </c>
      <c r="BR353" s="3"/>
      <c r="BS353" s="22">
        <f t="shared" si="308"/>
        <v>-2.4284402863589403</v>
      </c>
      <c r="BT353" s="22">
        <f t="shared" si="309"/>
        <v>-12.544615758164412</v>
      </c>
      <c r="BU353" s="22">
        <f t="shared" si="310"/>
        <v>0</v>
      </c>
      <c r="BV353" s="22">
        <f t="shared" si="311"/>
        <v>-4.0262595228274227</v>
      </c>
      <c r="BW353" s="3"/>
      <c r="BX353" s="7"/>
      <c r="BY353" t="str">
        <f t="shared" si="261"/>
        <v>92020</v>
      </c>
      <c r="BZ353" s="27"/>
      <c r="CQ353" s="15">
        <v>39433</v>
      </c>
      <c r="CR353" s="16">
        <v>5777</v>
      </c>
    </row>
    <row r="354" spans="1:96">
      <c r="A354" t="s">
        <v>96</v>
      </c>
      <c r="B354" t="s">
        <v>96</v>
      </c>
      <c r="C354" s="3">
        <v>-29165</v>
      </c>
      <c r="D354">
        <v>0</v>
      </c>
      <c r="E354">
        <v>-29165.34</v>
      </c>
      <c r="F354" t="s">
        <v>10</v>
      </c>
      <c r="G354" s="3">
        <v>37234441</v>
      </c>
      <c r="J354" s="3">
        <f t="shared" si="267"/>
        <v>-29165</v>
      </c>
      <c r="L354" s="3">
        <f t="shared" si="312"/>
        <v>42211695.329999998</v>
      </c>
      <c r="M354" s="4">
        <f t="shared" si="268"/>
        <v>-6.9044521754891067E-4</v>
      </c>
      <c r="N354" s="4">
        <f t="shared" si="269"/>
        <v>-9.7216666666666664E-4</v>
      </c>
      <c r="O354" s="4"/>
      <c r="P354" s="3">
        <f t="shared" si="270"/>
        <v>-1801240</v>
      </c>
      <c r="Q354" s="3">
        <f t="shared" si="271"/>
        <v>44012935.329999998</v>
      </c>
      <c r="R354" s="6">
        <f t="shared" si="272"/>
        <v>-4.0925241329501663E-2</v>
      </c>
      <c r="S354" s="6">
        <f t="shared" si="273"/>
        <v>-3.7915992625160218E-2</v>
      </c>
      <c r="T354" s="6"/>
      <c r="U354" s="6"/>
      <c r="V354" s="3">
        <f t="shared" si="313"/>
        <v>396928.2518867614</v>
      </c>
      <c r="W354" s="7">
        <f t="shared" si="274"/>
        <v>244.70000000000073</v>
      </c>
      <c r="X354" s="7">
        <f t="shared" si="277"/>
        <v>11050.25</v>
      </c>
      <c r="Y354" s="3">
        <f t="shared" si="278"/>
        <v>28302043.847966433</v>
      </c>
      <c r="Z354" s="3">
        <f t="shared" si="275"/>
        <v>70513739.177966431</v>
      </c>
      <c r="AA354" s="2">
        <v>44099</v>
      </c>
      <c r="AB354" s="7">
        <f t="shared" si="279"/>
        <v>140.70565109999998</v>
      </c>
      <c r="AC354" s="7">
        <f t="shared" si="280"/>
        <v>94.340146159888107</v>
      </c>
      <c r="AD354" s="7">
        <f t="shared" si="281"/>
        <v>117.52289862994405</v>
      </c>
      <c r="AE354" s="7"/>
      <c r="AF354" s="7">
        <f t="shared" si="314"/>
        <v>367763.2518867614</v>
      </c>
      <c r="AG354" s="3">
        <f t="shared" si="282"/>
        <v>41136323.100378692</v>
      </c>
      <c r="AH354" s="7"/>
      <c r="AI354" s="7"/>
      <c r="AJ354" s="7"/>
      <c r="AK354" s="7"/>
      <c r="AL354" s="3">
        <f t="shared" si="283"/>
        <v>53055459.791026212</v>
      </c>
      <c r="AM354" s="3">
        <f t="shared" si="284"/>
        <v>17924627.770378713</v>
      </c>
      <c r="AN354" s="3">
        <f t="shared" si="285"/>
        <v>20919136.690647755</v>
      </c>
      <c r="AO354" s="3">
        <f t="shared" si="286"/>
        <v>12211695.329999998</v>
      </c>
      <c r="AP354" s="3">
        <f t="shared" si="287"/>
        <v>42211695.329999998</v>
      </c>
      <c r="AQ354" s="7"/>
      <c r="AR354" s="40">
        <f t="shared" si="315"/>
        <v>396928.2518867614</v>
      </c>
      <c r="AS354" s="5">
        <f t="shared" si="276"/>
        <v>-29165</v>
      </c>
      <c r="AT354" s="5">
        <f t="shared" si="288"/>
        <v>5467.625899280576</v>
      </c>
      <c r="AU354" s="5">
        <f t="shared" si="289"/>
        <v>373230.87778604199</v>
      </c>
      <c r="AV354" s="5">
        <f t="shared" si="290"/>
        <v>13055459.791026201</v>
      </c>
      <c r="AW354" s="3"/>
      <c r="AX354" s="4">
        <f t="shared" si="291"/>
        <v>7.0845688476981099E-3</v>
      </c>
      <c r="AY354" s="4">
        <f t="shared" si="292"/>
        <v>2.2645769997825266E-2</v>
      </c>
      <c r="AZ354" s="4">
        <f t="shared" si="293"/>
        <v>2.6143790849672864E-4</v>
      </c>
      <c r="BA354" s="4">
        <f t="shared" si="294"/>
        <v>-6.9044521754891067E-4</v>
      </c>
      <c r="BB354" s="3"/>
      <c r="BC354" s="2">
        <f t="shared" si="295"/>
        <v>44099</v>
      </c>
      <c r="BD354" s="22">
        <f t="shared" si="296"/>
        <v>132.63864947756554</v>
      </c>
      <c r="BE354" s="22">
        <f t="shared" si="297"/>
        <v>94.340146159887965</v>
      </c>
      <c r="BF354" s="22">
        <f t="shared" si="298"/>
        <v>110.10071942446187</v>
      </c>
      <c r="BG354" s="22">
        <f t="shared" si="299"/>
        <v>140.70565109999998</v>
      </c>
      <c r="BH354" s="22"/>
      <c r="BI354" s="3">
        <f t="shared" si="300"/>
        <v>53993427.047651149</v>
      </c>
      <c r="BJ354" s="3">
        <f t="shared" si="301"/>
        <v>20041875.832394209</v>
      </c>
      <c r="BK354" s="3">
        <f t="shared" si="302"/>
        <v>20919136.690647755</v>
      </c>
      <c r="BL354" s="3">
        <f t="shared" si="303"/>
        <v>44012935.329999998</v>
      </c>
      <c r="BM354" s="22"/>
      <c r="BN354" s="3">
        <f t="shared" si="304"/>
        <v>-937967.25662494334</v>
      </c>
      <c r="BO354" s="3">
        <f t="shared" si="305"/>
        <v>-2117248.0620155074</v>
      </c>
      <c r="BP354" s="3">
        <f t="shared" si="306"/>
        <v>0</v>
      </c>
      <c r="BQ354" s="3">
        <f t="shared" si="307"/>
        <v>-1801240</v>
      </c>
      <c r="BR354" s="3"/>
      <c r="BS354" s="22">
        <f t="shared" si="308"/>
        <v>-1.7371878539903634</v>
      </c>
      <c r="BT354" s="22">
        <f t="shared" si="309"/>
        <v>-10.564121241552369</v>
      </c>
      <c r="BU354" s="22">
        <f t="shared" si="310"/>
        <v>0</v>
      </c>
      <c r="BV354" s="22">
        <f t="shared" si="311"/>
        <v>-4.0925241329501665</v>
      </c>
      <c r="BW354" s="3"/>
      <c r="BX354" s="7"/>
      <c r="BY354" t="str">
        <f t="shared" si="261"/>
        <v>92020</v>
      </c>
      <c r="BZ354" s="27"/>
      <c r="CQ354" s="15">
        <v>39434</v>
      </c>
      <c r="CR354" s="16">
        <v>5742.3</v>
      </c>
    </row>
    <row r="355" spans="1:96">
      <c r="A355" t="s">
        <v>97</v>
      </c>
      <c r="B355" t="s">
        <v>97</v>
      </c>
      <c r="C355" s="3">
        <v>243100</v>
      </c>
      <c r="D355">
        <v>0</v>
      </c>
      <c r="E355">
        <v>243100.25</v>
      </c>
      <c r="F355" t="s">
        <v>10</v>
      </c>
      <c r="G355" s="3">
        <v>37477541</v>
      </c>
      <c r="J355" s="3">
        <f t="shared" si="267"/>
        <v>243100</v>
      </c>
      <c r="L355" s="3">
        <f t="shared" si="312"/>
        <v>42454795.329999998</v>
      </c>
      <c r="M355" s="4">
        <f t="shared" si="268"/>
        <v>5.7590674361573911E-3</v>
      </c>
      <c r="N355" s="4">
        <f t="shared" si="269"/>
        <v>8.1033333333333339E-3</v>
      </c>
      <c r="O355" s="4"/>
      <c r="P355" s="3">
        <f t="shared" si="270"/>
        <v>-1558140</v>
      </c>
      <c r="Q355" s="3">
        <f t="shared" si="271"/>
        <v>44012935.329999998</v>
      </c>
      <c r="R355" s="6">
        <f t="shared" si="272"/>
        <v>-3.5401865118001891E-2</v>
      </c>
      <c r="S355" s="6">
        <f t="shared" si="273"/>
        <v>-3.215692518900283E-2</v>
      </c>
      <c r="T355" s="6"/>
      <c r="U355" s="6"/>
      <c r="V355" s="3">
        <f t="shared" si="313"/>
        <v>287598.60670013202</v>
      </c>
      <c r="W355" s="7">
        <f t="shared" si="274"/>
        <v>177.29999999999927</v>
      </c>
      <c r="X355" s="7">
        <f t="shared" si="277"/>
        <v>11227.55</v>
      </c>
      <c r="Y355" s="3">
        <f t="shared" si="278"/>
        <v>28756146.91117717</v>
      </c>
      <c r="Z355" s="3">
        <f t="shared" si="275"/>
        <v>71210942.241177171</v>
      </c>
      <c r="AA355" s="2">
        <v>44102</v>
      </c>
      <c r="AB355" s="7">
        <f t="shared" si="279"/>
        <v>141.51598443333333</v>
      </c>
      <c r="AC355" s="7">
        <f t="shared" si="280"/>
        <v>95.853823037257229</v>
      </c>
      <c r="AD355" s="7">
        <f t="shared" si="281"/>
        <v>118.68490373529528</v>
      </c>
      <c r="AE355" s="7"/>
      <c r="AF355" s="7">
        <f t="shared" si="314"/>
        <v>530698.60670013202</v>
      </c>
      <c r="AG355" s="3">
        <f t="shared" si="282"/>
        <v>41667021.707078822</v>
      </c>
      <c r="AH355" s="7"/>
      <c r="AI355" s="7"/>
      <c r="AJ355" s="7"/>
      <c r="AK355" s="7"/>
      <c r="AL355" s="3">
        <f t="shared" si="283"/>
        <v>53591626.023625627</v>
      </c>
      <c r="AM355" s="3">
        <f t="shared" si="284"/>
        <v>18212226.377078846</v>
      </c>
      <c r="AN355" s="3">
        <f t="shared" si="285"/>
        <v>20924604.316547036</v>
      </c>
      <c r="AO355" s="3">
        <f t="shared" si="286"/>
        <v>12454795.329999998</v>
      </c>
      <c r="AP355" s="3">
        <f t="shared" si="287"/>
        <v>42454795.329999998</v>
      </c>
      <c r="AQ355" s="7"/>
      <c r="AR355" s="40">
        <f t="shared" si="315"/>
        <v>287598.60670013202</v>
      </c>
      <c r="AS355" s="5">
        <f t="shared" si="276"/>
        <v>243100</v>
      </c>
      <c r="AT355" s="5">
        <f t="shared" si="288"/>
        <v>5467.625899280576</v>
      </c>
      <c r="AU355" s="5">
        <f t="shared" si="289"/>
        <v>536166.23259941256</v>
      </c>
      <c r="AV355" s="5">
        <f t="shared" si="290"/>
        <v>13591626.023625614</v>
      </c>
      <c r="AW355" s="3"/>
      <c r="AX355" s="4">
        <f t="shared" si="291"/>
        <v>1.0105769221702223E-2</v>
      </c>
      <c r="AY355" s="4">
        <f t="shared" si="292"/>
        <v>1.6044885862310749E-2</v>
      </c>
      <c r="AZ355" s="4">
        <f t="shared" si="293"/>
        <v>2.6136957658128257E-4</v>
      </c>
      <c r="BA355" s="4">
        <f t="shared" si="294"/>
        <v>5.7590674361573911E-3</v>
      </c>
      <c r="BB355" s="3"/>
      <c r="BC355" s="2">
        <f t="shared" si="295"/>
        <v>44102</v>
      </c>
      <c r="BD355" s="22">
        <f t="shared" si="296"/>
        <v>133.97906505906408</v>
      </c>
      <c r="BE355" s="22">
        <f t="shared" si="297"/>
        <v>95.853823037257087</v>
      </c>
      <c r="BF355" s="22">
        <f t="shared" si="298"/>
        <v>110.12949640287914</v>
      </c>
      <c r="BG355" s="22">
        <f t="shared" si="299"/>
        <v>141.51598443333333</v>
      </c>
      <c r="BH355" s="22"/>
      <c r="BI355" s="3">
        <f t="shared" si="300"/>
        <v>53993427.047651149</v>
      </c>
      <c r="BJ355" s="3">
        <f t="shared" si="301"/>
        <v>20041875.832394209</v>
      </c>
      <c r="BK355" s="3">
        <f t="shared" si="302"/>
        <v>20924604.316547036</v>
      </c>
      <c r="BL355" s="3">
        <f t="shared" si="303"/>
        <v>44012935.329999998</v>
      </c>
      <c r="BM355" s="22"/>
      <c r="BN355" s="3">
        <f t="shared" si="304"/>
        <v>-401801.02402553079</v>
      </c>
      <c r="BO355" s="3">
        <f t="shared" si="305"/>
        <v>-1829649.4553153752</v>
      </c>
      <c r="BP355" s="3">
        <f t="shared" si="306"/>
        <v>0</v>
      </c>
      <c r="BQ355" s="3">
        <f t="shared" si="307"/>
        <v>-1558140</v>
      </c>
      <c r="BR355" s="3"/>
      <c r="BS355" s="22">
        <f t="shared" si="308"/>
        <v>-0.74416655136731158</v>
      </c>
      <c r="BT355" s="22">
        <f t="shared" si="309"/>
        <v>-9.129132774877613</v>
      </c>
      <c r="BU355" s="22">
        <f t="shared" si="310"/>
        <v>0</v>
      </c>
      <c r="BV355" s="22">
        <f t="shared" si="311"/>
        <v>-3.5401865118001892</v>
      </c>
      <c r="BW355" s="3"/>
      <c r="BX355" s="7"/>
      <c r="BY355" t="str">
        <f t="shared" si="261"/>
        <v>92020</v>
      </c>
      <c r="BZ355" s="27"/>
      <c r="CQ355" s="15">
        <v>39435</v>
      </c>
      <c r="CR355" s="16">
        <v>5751.15</v>
      </c>
    </row>
    <row r="356" spans="1:96">
      <c r="A356" t="s">
        <v>98</v>
      </c>
      <c r="B356" t="s">
        <v>98</v>
      </c>
      <c r="C356" s="3">
        <v>-407864</v>
      </c>
      <c r="D356">
        <v>0</v>
      </c>
      <c r="E356">
        <v>-407864.25</v>
      </c>
      <c r="F356" t="s">
        <v>10</v>
      </c>
      <c r="G356" s="3">
        <v>37069677</v>
      </c>
      <c r="J356" s="3">
        <f t="shared" si="267"/>
        <v>-407864</v>
      </c>
      <c r="L356" s="3">
        <f t="shared" si="312"/>
        <v>42046931.329999998</v>
      </c>
      <c r="M356" s="4">
        <f t="shared" si="268"/>
        <v>-9.6070184022719676E-3</v>
      </c>
      <c r="N356" s="4">
        <f t="shared" si="269"/>
        <v>-1.3595466666666667E-2</v>
      </c>
      <c r="O356" s="4"/>
      <c r="P356" s="3">
        <f t="shared" si="270"/>
        <v>-1966004</v>
      </c>
      <c r="Q356" s="3">
        <f t="shared" si="271"/>
        <v>44012935.329999998</v>
      </c>
      <c r="R356" s="6">
        <f t="shared" si="272"/>
        <v>-4.4668777150610468E-2</v>
      </c>
      <c r="S356" s="6">
        <f t="shared" si="273"/>
        <v>-4.1763943591274798E-2</v>
      </c>
      <c r="T356" s="6"/>
      <c r="U356" s="6"/>
      <c r="V356" s="3">
        <f t="shared" si="313"/>
        <v>-8353.8230372565213</v>
      </c>
      <c r="W356" s="7">
        <f t="shared" si="274"/>
        <v>-5.1499999999996362</v>
      </c>
      <c r="X356" s="7">
        <f t="shared" si="277"/>
        <v>11222.4</v>
      </c>
      <c r="Y356" s="3">
        <f t="shared" si="278"/>
        <v>28742956.664276239</v>
      </c>
      <c r="Z356" s="3">
        <f t="shared" si="275"/>
        <v>70789887.99427624</v>
      </c>
      <c r="AA356" s="2">
        <v>44103</v>
      </c>
      <c r="AB356" s="7">
        <f t="shared" si="279"/>
        <v>140.15643776666667</v>
      </c>
      <c r="AC356" s="7">
        <f t="shared" si="280"/>
        <v>95.80985554758746</v>
      </c>
      <c r="AD356" s="7">
        <f t="shared" si="281"/>
        <v>117.98314665712707</v>
      </c>
      <c r="AE356" s="7"/>
      <c r="AF356" s="7">
        <f t="shared" si="314"/>
        <v>-416217.82303725654</v>
      </c>
      <c r="AG356" s="3">
        <f t="shared" si="282"/>
        <v>41250803.884041563</v>
      </c>
      <c r="AH356" s="7"/>
      <c r="AI356" s="7"/>
      <c r="AJ356" s="7"/>
      <c r="AK356" s="7"/>
      <c r="AL356" s="3">
        <f t="shared" si="283"/>
        <v>53180875.826487653</v>
      </c>
      <c r="AM356" s="3">
        <f t="shared" si="284"/>
        <v>18203872.554041591</v>
      </c>
      <c r="AN356" s="3">
        <f t="shared" si="285"/>
        <v>20930071.942446318</v>
      </c>
      <c r="AO356" s="3">
        <f t="shared" si="286"/>
        <v>12046931.329999998</v>
      </c>
      <c r="AP356" s="3">
        <f t="shared" si="287"/>
        <v>42046931.329999998</v>
      </c>
      <c r="AQ356" s="7"/>
      <c r="AR356" s="40">
        <f t="shared" si="315"/>
        <v>-8353.8230372565213</v>
      </c>
      <c r="AS356" s="5">
        <f t="shared" si="276"/>
        <v>-407864</v>
      </c>
      <c r="AT356" s="5">
        <f t="shared" si="288"/>
        <v>5467.625899280576</v>
      </c>
      <c r="AU356" s="5">
        <f t="shared" si="289"/>
        <v>-410750.19713797595</v>
      </c>
      <c r="AV356" s="5">
        <f t="shared" si="290"/>
        <v>13180875.826487638</v>
      </c>
      <c r="AW356" s="3"/>
      <c r="AX356" s="4">
        <f t="shared" si="291"/>
        <v>-7.6644473701338823E-3</v>
      </c>
      <c r="AY356" s="4">
        <f t="shared" si="292"/>
        <v>-4.5869312539241751E-4</v>
      </c>
      <c r="AZ356" s="4">
        <f t="shared" si="293"/>
        <v>2.6130128037627046E-4</v>
      </c>
      <c r="BA356" s="4">
        <f t="shared" si="294"/>
        <v>-9.6070184022719676E-3</v>
      </c>
      <c r="BB356" s="3"/>
      <c r="BC356" s="2">
        <f t="shared" si="295"/>
        <v>44103</v>
      </c>
      <c r="BD356" s="22">
        <f t="shared" si="296"/>
        <v>132.95218956621912</v>
      </c>
      <c r="BE356" s="22">
        <f t="shared" si="297"/>
        <v>95.809855547587318</v>
      </c>
      <c r="BF356" s="22">
        <f t="shared" si="298"/>
        <v>110.1582733812964</v>
      </c>
      <c r="BG356" s="22">
        <f t="shared" si="299"/>
        <v>140.15643776666667</v>
      </c>
      <c r="BH356" s="22"/>
      <c r="BI356" s="3">
        <f t="shared" si="300"/>
        <v>53993427.047651149</v>
      </c>
      <c r="BJ356" s="3">
        <f t="shared" si="301"/>
        <v>20041875.832394209</v>
      </c>
      <c r="BK356" s="3">
        <f t="shared" si="302"/>
        <v>20930071.942446318</v>
      </c>
      <c r="BL356" s="3">
        <f t="shared" si="303"/>
        <v>44012935.329999998</v>
      </c>
      <c r="BM356" s="22"/>
      <c r="BN356" s="3">
        <f t="shared" si="304"/>
        <v>-812551.22116350674</v>
      </c>
      <c r="BO356" s="3">
        <f t="shared" si="305"/>
        <v>-1838003.2783526317</v>
      </c>
      <c r="BP356" s="3">
        <f t="shared" si="306"/>
        <v>0</v>
      </c>
      <c r="BQ356" s="3">
        <f t="shared" si="307"/>
        <v>-1966004</v>
      </c>
      <c r="BR356" s="3"/>
      <c r="BS356" s="22">
        <f t="shared" si="308"/>
        <v>-1.5049076630131311</v>
      </c>
      <c r="BT356" s="22">
        <f t="shared" si="309"/>
        <v>-9.1708146169722244</v>
      </c>
      <c r="BU356" s="22">
        <f t="shared" si="310"/>
        <v>0</v>
      </c>
      <c r="BV356" s="22">
        <f t="shared" si="311"/>
        <v>-4.466877715061047</v>
      </c>
      <c r="BW356" s="3"/>
      <c r="BX356" s="7"/>
      <c r="BY356" t="str">
        <f t="shared" si="261"/>
        <v>92020</v>
      </c>
      <c r="BZ356" s="27"/>
      <c r="CQ356" s="15">
        <v>39436</v>
      </c>
      <c r="CR356" s="16">
        <v>5766.5</v>
      </c>
    </row>
    <row r="357" spans="1:96">
      <c r="A357" t="s">
        <v>99</v>
      </c>
      <c r="B357" t="s">
        <v>99</v>
      </c>
      <c r="C357" s="3">
        <v>-414815</v>
      </c>
      <c r="D357">
        <v>0</v>
      </c>
      <c r="E357">
        <v>-414815.25</v>
      </c>
      <c r="F357" t="s">
        <v>10</v>
      </c>
      <c r="G357" s="3">
        <v>36654861</v>
      </c>
      <c r="J357" s="3">
        <f t="shared" si="267"/>
        <v>-414815</v>
      </c>
      <c r="L357" s="3">
        <f t="shared" si="312"/>
        <v>41632116.329999998</v>
      </c>
      <c r="M357" s="4">
        <f t="shared" si="268"/>
        <v>-9.8655237583065731E-3</v>
      </c>
      <c r="N357" s="4">
        <f t="shared" si="269"/>
        <v>-1.3827166666666666E-2</v>
      </c>
      <c r="O357" s="4"/>
      <c r="P357" s="3">
        <f t="shared" si="270"/>
        <v>-2380819</v>
      </c>
      <c r="Q357" s="3">
        <f t="shared" si="271"/>
        <v>44012935.329999998</v>
      </c>
      <c r="R357" s="6">
        <f t="shared" si="272"/>
        <v>-5.4093620026683192E-2</v>
      </c>
      <c r="S357" s="6">
        <f t="shared" si="273"/>
        <v>-5.1629467349581369E-2</v>
      </c>
      <c r="T357" s="6"/>
      <c r="U357" s="6"/>
      <c r="V357" s="3">
        <f t="shared" si="313"/>
        <v>40795.854249905497</v>
      </c>
      <c r="W357" s="7">
        <f t="shared" si="274"/>
        <v>25.149999999999636</v>
      </c>
      <c r="X357" s="7">
        <f t="shared" si="277"/>
        <v>11247.55</v>
      </c>
      <c r="Y357" s="3">
        <f t="shared" si="278"/>
        <v>28807371.170986619</v>
      </c>
      <c r="Z357" s="3">
        <f t="shared" si="275"/>
        <v>70439487.500986621</v>
      </c>
      <c r="AA357" s="2">
        <v>44104</v>
      </c>
      <c r="AB357" s="7">
        <f t="shared" si="279"/>
        <v>138.77372109999999</v>
      </c>
      <c r="AC357" s="7">
        <f t="shared" si="280"/>
        <v>96.024570569955387</v>
      </c>
      <c r="AD357" s="7">
        <f t="shared" si="281"/>
        <v>117.3991458349777</v>
      </c>
      <c r="AE357" s="7"/>
      <c r="AF357" s="7">
        <f t="shared" si="314"/>
        <v>-374019.1457500945</v>
      </c>
      <c r="AG357" s="3">
        <f t="shared" si="282"/>
        <v>40876784.738291465</v>
      </c>
      <c r="AH357" s="7"/>
      <c r="AI357" s="7"/>
      <c r="AJ357" s="7"/>
      <c r="AK357" s="7"/>
      <c r="AL357" s="3">
        <f t="shared" si="283"/>
        <v>52812324.30663684</v>
      </c>
      <c r="AM357" s="3">
        <f t="shared" si="284"/>
        <v>18244668.408291496</v>
      </c>
      <c r="AN357" s="3">
        <f t="shared" si="285"/>
        <v>20935539.568345599</v>
      </c>
      <c r="AO357" s="3">
        <f t="shared" si="286"/>
        <v>11632116.329999998</v>
      </c>
      <c r="AP357" s="3">
        <f t="shared" si="287"/>
        <v>41632116.329999998</v>
      </c>
      <c r="AQ357" s="7"/>
      <c r="AR357" s="40">
        <f t="shared" si="315"/>
        <v>40795.854249905497</v>
      </c>
      <c r="AS357" s="5">
        <f t="shared" si="276"/>
        <v>-414815</v>
      </c>
      <c r="AT357" s="5">
        <f t="shared" si="288"/>
        <v>5467.625899280576</v>
      </c>
      <c r="AU357" s="5">
        <f t="shared" si="289"/>
        <v>-368551.5198508139</v>
      </c>
      <c r="AV357" s="5">
        <f t="shared" si="290"/>
        <v>12812324.306636823</v>
      </c>
      <c r="AW357" s="3"/>
      <c r="AX357" s="4">
        <f t="shared" si="291"/>
        <v>-6.9301513772221561E-3</v>
      </c>
      <c r="AY357" s="4">
        <f t="shared" si="292"/>
        <v>2.2410536070715391E-3</v>
      </c>
      <c r="AZ357" s="4">
        <f t="shared" si="293"/>
        <v>2.6123301985370612E-4</v>
      </c>
      <c r="BA357" s="4">
        <f t="shared" si="294"/>
        <v>-9.8655237583065731E-3</v>
      </c>
      <c r="BB357" s="3"/>
      <c r="BC357" s="2">
        <f t="shared" si="295"/>
        <v>44104</v>
      </c>
      <c r="BD357" s="22">
        <f t="shared" si="296"/>
        <v>132.03081076659211</v>
      </c>
      <c r="BE357" s="22">
        <f t="shared" si="297"/>
        <v>96.024570569955245</v>
      </c>
      <c r="BF357" s="22">
        <f t="shared" si="298"/>
        <v>110.18705035971368</v>
      </c>
      <c r="BG357" s="22">
        <f t="shared" si="299"/>
        <v>138.77372109999999</v>
      </c>
      <c r="BH357" s="22"/>
      <c r="BI357" s="3">
        <f t="shared" si="300"/>
        <v>53993427.047651149</v>
      </c>
      <c r="BJ357" s="3">
        <f t="shared" si="301"/>
        <v>20041875.832394209</v>
      </c>
      <c r="BK357" s="3">
        <f t="shared" si="302"/>
        <v>20935539.568345599</v>
      </c>
      <c r="BL357" s="3">
        <f t="shared" si="303"/>
        <v>44012935.329999998</v>
      </c>
      <c r="BM357" s="22"/>
      <c r="BN357" s="3">
        <f t="shared" si="304"/>
        <v>-1181102.7410143206</v>
      </c>
      <c r="BO357" s="3">
        <f t="shared" si="305"/>
        <v>-1797207.4241027262</v>
      </c>
      <c r="BP357" s="3">
        <f t="shared" si="306"/>
        <v>0</v>
      </c>
      <c r="BQ357" s="3">
        <f t="shared" si="307"/>
        <v>-2380819</v>
      </c>
      <c r="BR357" s="3"/>
      <c r="BS357" s="22">
        <f t="shared" si="308"/>
        <v>-2.1874935628219241</v>
      </c>
      <c r="BT357" s="22">
        <f t="shared" si="309"/>
        <v>-8.9672615434422198</v>
      </c>
      <c r="BU357" s="22">
        <f t="shared" si="310"/>
        <v>0</v>
      </c>
      <c r="BV357" s="22">
        <f t="shared" si="311"/>
        <v>-5.4093620026683196</v>
      </c>
      <c r="BW357" s="3"/>
      <c r="BX357" s="7"/>
      <c r="BY357" t="str">
        <f t="shared" si="261"/>
        <v>92020</v>
      </c>
      <c r="BZ357" s="27"/>
      <c r="CQ357" s="15">
        <v>39437</v>
      </c>
      <c r="CR357" s="16">
        <v>5766.5</v>
      </c>
    </row>
    <row r="358" spans="1:96">
      <c r="A358" s="2">
        <v>43840</v>
      </c>
      <c r="B358" s="2">
        <v>43840</v>
      </c>
      <c r="C358" s="3">
        <v>157702</v>
      </c>
      <c r="D358">
        <v>0</v>
      </c>
      <c r="E358">
        <v>157701.5</v>
      </c>
      <c r="F358" t="s">
        <v>10</v>
      </c>
      <c r="G358" s="3">
        <v>36812563</v>
      </c>
      <c r="J358" s="3">
        <f t="shared" si="267"/>
        <v>157702</v>
      </c>
      <c r="L358" s="3">
        <f t="shared" si="312"/>
        <v>41789818.329999998</v>
      </c>
      <c r="M358" s="4">
        <f t="shared" si="268"/>
        <v>3.7879890311115494E-3</v>
      </c>
      <c r="N358" s="4">
        <f t="shared" si="269"/>
        <v>5.2567333333333336E-3</v>
      </c>
      <c r="O358" s="4"/>
      <c r="P358" s="3">
        <f t="shared" si="270"/>
        <v>-2223117</v>
      </c>
      <c r="Q358" s="3">
        <f t="shared" si="271"/>
        <v>44012935.329999998</v>
      </c>
      <c r="R358" s="6">
        <f t="shared" si="272"/>
        <v>-5.0510537034885832E-2</v>
      </c>
      <c r="S358" s="6">
        <f t="shared" si="273"/>
        <v>-4.784147831846982E-2</v>
      </c>
      <c r="T358" s="6"/>
      <c r="U358" s="6"/>
      <c r="V358" s="3">
        <f t="shared" si="313"/>
        <v>274784.00437113916</v>
      </c>
      <c r="W358" s="7">
        <f t="shared" si="274"/>
        <v>169.40000000000146</v>
      </c>
      <c r="X358" s="7">
        <f t="shared" si="277"/>
        <v>11416.95</v>
      </c>
      <c r="Y358" s="3">
        <f t="shared" si="278"/>
        <v>29241240.65157263</v>
      </c>
      <c r="Z358" s="3">
        <f t="shared" si="275"/>
        <v>71031058.981572628</v>
      </c>
      <c r="AA358" s="2">
        <v>44105</v>
      </c>
      <c r="AB358" s="7">
        <f t="shared" si="279"/>
        <v>139.29939443333333</v>
      </c>
      <c r="AC358" s="7">
        <f t="shared" si="280"/>
        <v>97.470802171908772</v>
      </c>
      <c r="AD358" s="7">
        <f t="shared" si="281"/>
        <v>118.38509830262105</v>
      </c>
      <c r="AE358" s="7"/>
      <c r="AF358" s="7">
        <f t="shared" si="314"/>
        <v>432486.00437113916</v>
      </c>
      <c r="AG358" s="3">
        <f t="shared" si="282"/>
        <v>41309270.742662601</v>
      </c>
      <c r="AH358" s="7"/>
      <c r="AI358" s="7"/>
      <c r="AJ358" s="7"/>
      <c r="AK358" s="7"/>
      <c r="AL358" s="3">
        <f t="shared" si="283"/>
        <v>53250277.936907262</v>
      </c>
      <c r="AM358" s="3">
        <f t="shared" si="284"/>
        <v>18519452.412662636</v>
      </c>
      <c r="AN358" s="3">
        <f t="shared" si="285"/>
        <v>20941007.19424488</v>
      </c>
      <c r="AO358" s="3">
        <f t="shared" si="286"/>
        <v>11789818.329999998</v>
      </c>
      <c r="AP358" s="3">
        <f t="shared" si="287"/>
        <v>41789818.329999998</v>
      </c>
      <c r="AQ358" s="7"/>
      <c r="AR358" s="40">
        <f t="shared" si="315"/>
        <v>274784.00437113916</v>
      </c>
      <c r="AS358" s="5">
        <f t="shared" si="276"/>
        <v>157702</v>
      </c>
      <c r="AT358" s="5">
        <f t="shared" si="288"/>
        <v>5467.625899280576</v>
      </c>
      <c r="AU358" s="5">
        <f t="shared" si="289"/>
        <v>437953.63027041976</v>
      </c>
      <c r="AV358" s="5">
        <f t="shared" si="290"/>
        <v>13250277.936907243</v>
      </c>
      <c r="AW358" s="3"/>
      <c r="AX358" s="4">
        <f t="shared" si="291"/>
        <v>8.2926407049913314E-3</v>
      </c>
      <c r="AY358" s="4">
        <f t="shared" si="292"/>
        <v>1.5061057741463827E-2</v>
      </c>
      <c r="AZ358" s="4">
        <f t="shared" si="293"/>
        <v>2.6116479498563254E-4</v>
      </c>
      <c r="BA358" s="4">
        <f t="shared" si="294"/>
        <v>3.7879890311115494E-3</v>
      </c>
      <c r="BB358" s="3"/>
      <c r="BC358" s="2">
        <f t="shared" si="295"/>
        <v>44105</v>
      </c>
      <c r="BD358" s="22">
        <f t="shared" si="296"/>
        <v>133.12569484226816</v>
      </c>
      <c r="BE358" s="22">
        <f t="shared" si="297"/>
        <v>97.470802171908616</v>
      </c>
      <c r="BF358" s="22">
        <f t="shared" si="298"/>
        <v>110.21582733813095</v>
      </c>
      <c r="BG358" s="22">
        <f t="shared" si="299"/>
        <v>139.29939443333333</v>
      </c>
      <c r="BH358" s="22"/>
      <c r="BI358" s="3">
        <f t="shared" si="300"/>
        <v>53993427.047651149</v>
      </c>
      <c r="BJ358" s="3">
        <f t="shared" si="301"/>
        <v>20041875.832394209</v>
      </c>
      <c r="BK358" s="3">
        <f t="shared" si="302"/>
        <v>20941007.19424488</v>
      </c>
      <c r="BL358" s="3">
        <f t="shared" si="303"/>
        <v>44012935.329999998</v>
      </c>
      <c r="BM358" s="22"/>
      <c r="BN358" s="3">
        <f t="shared" si="304"/>
        <v>-743149.11074390088</v>
      </c>
      <c r="BO358" s="3">
        <f t="shared" si="305"/>
        <v>-1522423.4197315869</v>
      </c>
      <c r="BP358" s="3">
        <f t="shared" si="306"/>
        <v>0</v>
      </c>
      <c r="BQ358" s="3">
        <f t="shared" si="307"/>
        <v>-2223117</v>
      </c>
      <c r="BR358" s="3"/>
      <c r="BS358" s="22">
        <f t="shared" si="308"/>
        <v>-1.3763695904837545</v>
      </c>
      <c r="BT358" s="22">
        <f t="shared" si="309"/>
        <v>-7.5962122131844261</v>
      </c>
      <c r="BU358" s="22">
        <f t="shared" si="310"/>
        <v>0</v>
      </c>
      <c r="BV358" s="22">
        <f t="shared" si="311"/>
        <v>-5.0510537034885834</v>
      </c>
      <c r="BW358" s="3"/>
      <c r="BX358" s="7"/>
      <c r="BY358" t="str">
        <f t="shared" si="261"/>
        <v>102020</v>
      </c>
      <c r="BZ358" s="27"/>
      <c r="CQ358" s="15">
        <v>39438</v>
      </c>
      <c r="CR358" s="16">
        <v>5766.5</v>
      </c>
    </row>
    <row r="359" spans="1:96">
      <c r="A359" s="2">
        <v>43961</v>
      </c>
      <c r="B359" s="2">
        <v>43961</v>
      </c>
      <c r="C359" s="3">
        <v>-344870</v>
      </c>
      <c r="D359">
        <v>0</v>
      </c>
      <c r="E359">
        <v>-344869.5</v>
      </c>
      <c r="F359" t="s">
        <v>10</v>
      </c>
      <c r="G359" s="3">
        <v>36467693</v>
      </c>
      <c r="J359" s="3">
        <f t="shared" si="267"/>
        <v>-344870</v>
      </c>
      <c r="L359" s="3">
        <f t="shared" si="312"/>
        <v>41444948.329999998</v>
      </c>
      <c r="M359" s="4">
        <f t="shared" si="268"/>
        <v>-8.2524886152095418E-3</v>
      </c>
      <c r="N359" s="4">
        <f t="shared" si="269"/>
        <v>-1.1495666666666666E-2</v>
      </c>
      <c r="O359" s="4"/>
      <c r="P359" s="3">
        <f t="shared" si="270"/>
        <v>-2567987</v>
      </c>
      <c r="Q359" s="3">
        <f t="shared" si="271"/>
        <v>44012935.329999998</v>
      </c>
      <c r="R359" s="6">
        <f t="shared" si="272"/>
        <v>-5.834618801826686E-2</v>
      </c>
      <c r="S359" s="6">
        <f t="shared" si="273"/>
        <v>-5.6093966933679365E-2</v>
      </c>
      <c r="T359" s="6"/>
      <c r="U359" s="6"/>
      <c r="V359" s="3">
        <f t="shared" si="313"/>
        <v>140149.57483864299</v>
      </c>
      <c r="W359" s="7">
        <f t="shared" si="274"/>
        <v>86.399999999999636</v>
      </c>
      <c r="X359" s="7">
        <f t="shared" si="277"/>
        <v>11503.35</v>
      </c>
      <c r="Y359" s="3">
        <f t="shared" si="278"/>
        <v>29462529.453949437</v>
      </c>
      <c r="Z359" s="3">
        <f t="shared" si="275"/>
        <v>70907477.783949435</v>
      </c>
      <c r="AA359" s="2">
        <v>44109</v>
      </c>
      <c r="AB359" s="7">
        <f t="shared" si="279"/>
        <v>138.14982776666668</v>
      </c>
      <c r="AC359" s="7">
        <f t="shared" si="280"/>
        <v>98.208431513164783</v>
      </c>
      <c r="AD359" s="7">
        <f t="shared" si="281"/>
        <v>118.17912963991573</v>
      </c>
      <c r="AE359" s="7"/>
      <c r="AF359" s="7">
        <f t="shared" si="314"/>
        <v>-204720.42516135701</v>
      </c>
      <c r="AG359" s="3">
        <f t="shared" si="282"/>
        <v>41104550.317501247</v>
      </c>
      <c r="AH359" s="7"/>
      <c r="AI359" s="7"/>
      <c r="AJ359" s="7"/>
      <c r="AK359" s="7"/>
      <c r="AL359" s="3">
        <f t="shared" si="283"/>
        <v>53051025.137645185</v>
      </c>
      <c r="AM359" s="3">
        <f t="shared" si="284"/>
        <v>18659601.987501279</v>
      </c>
      <c r="AN359" s="3">
        <f t="shared" si="285"/>
        <v>20946474.820144162</v>
      </c>
      <c r="AO359" s="3">
        <f t="shared" si="286"/>
        <v>11444948.329999998</v>
      </c>
      <c r="AP359" s="3">
        <f t="shared" si="287"/>
        <v>41444948.329999998</v>
      </c>
      <c r="AQ359" s="7"/>
      <c r="AR359" s="40">
        <f t="shared" si="315"/>
        <v>140149.57483864299</v>
      </c>
      <c r="AS359" s="5">
        <f t="shared" si="276"/>
        <v>-344870</v>
      </c>
      <c r="AT359" s="5">
        <f t="shared" si="288"/>
        <v>5467.625899280576</v>
      </c>
      <c r="AU359" s="5">
        <f t="shared" si="289"/>
        <v>-199252.79926207644</v>
      </c>
      <c r="AV359" s="5">
        <f t="shared" si="290"/>
        <v>13051025.137645166</v>
      </c>
      <c r="AW359" s="3"/>
      <c r="AX359" s="4">
        <f t="shared" si="291"/>
        <v>-3.7418170755495008E-3</v>
      </c>
      <c r="AY359" s="4">
        <f t="shared" si="292"/>
        <v>7.5676954002601082E-3</v>
      </c>
      <c r="AZ359" s="4">
        <f t="shared" si="293"/>
        <v>2.610966057441219E-4</v>
      </c>
      <c r="BA359" s="4">
        <f t="shared" si="294"/>
        <v>-8.2524886152095418E-3</v>
      </c>
      <c r="BB359" s="3"/>
      <c r="BC359" s="2">
        <f t="shared" si="295"/>
        <v>44109</v>
      </c>
      <c r="BD359" s="22">
        <f t="shared" si="296"/>
        <v>132.62756284411296</v>
      </c>
      <c r="BE359" s="22">
        <f t="shared" si="297"/>
        <v>98.208431513164626</v>
      </c>
      <c r="BF359" s="22">
        <f t="shared" si="298"/>
        <v>110.24460431654821</v>
      </c>
      <c r="BG359" s="22">
        <f t="shared" si="299"/>
        <v>138.14982776666668</v>
      </c>
      <c r="BH359" s="22"/>
      <c r="BI359" s="3">
        <f t="shared" si="300"/>
        <v>53993427.047651149</v>
      </c>
      <c r="BJ359" s="3">
        <f t="shared" si="301"/>
        <v>20041875.832394209</v>
      </c>
      <c r="BK359" s="3">
        <f t="shared" si="302"/>
        <v>20946474.820144162</v>
      </c>
      <c r="BL359" s="3">
        <f t="shared" si="303"/>
        <v>44012935.329999998</v>
      </c>
      <c r="BM359" s="22"/>
      <c r="BN359" s="3">
        <f t="shared" si="304"/>
        <v>-942401.91000597738</v>
      </c>
      <c r="BO359" s="3">
        <f t="shared" si="305"/>
        <v>-1382273.844892944</v>
      </c>
      <c r="BP359" s="3">
        <f t="shared" si="306"/>
        <v>0</v>
      </c>
      <c r="BQ359" s="3">
        <f t="shared" si="307"/>
        <v>-2567987</v>
      </c>
      <c r="BR359" s="3"/>
      <c r="BS359" s="22">
        <f t="shared" si="308"/>
        <v>-1.7454011748027656</v>
      </c>
      <c r="BT359" s="22">
        <f t="shared" si="309"/>
        <v>-6.8969284933835304</v>
      </c>
      <c r="BU359" s="22">
        <f t="shared" si="310"/>
        <v>0</v>
      </c>
      <c r="BV359" s="22">
        <f t="shared" si="311"/>
        <v>-5.8346188018266858</v>
      </c>
      <c r="BW359" s="3"/>
      <c r="BX359" s="7"/>
      <c r="BY359" t="str">
        <f t="shared" si="261"/>
        <v>102020</v>
      </c>
      <c r="BZ359" s="27"/>
      <c r="CQ359" s="15">
        <v>39439</v>
      </c>
      <c r="CR359" s="16">
        <v>5766.5</v>
      </c>
    </row>
    <row r="360" spans="1:96">
      <c r="A360" s="2">
        <v>43992</v>
      </c>
      <c r="B360" s="2">
        <v>43992</v>
      </c>
      <c r="C360" s="3">
        <v>255700</v>
      </c>
      <c r="D360">
        <v>0</v>
      </c>
      <c r="E360">
        <v>255700</v>
      </c>
      <c r="F360" t="s">
        <v>10</v>
      </c>
      <c r="G360" s="3">
        <v>36723393</v>
      </c>
      <c r="J360" s="3">
        <f t="shared" si="267"/>
        <v>255700</v>
      </c>
      <c r="L360" s="3">
        <f t="shared" si="312"/>
        <v>41700648.329999998</v>
      </c>
      <c r="M360" s="4">
        <f t="shared" si="268"/>
        <v>6.1696300828757728E-3</v>
      </c>
      <c r="N360" s="4">
        <f t="shared" si="269"/>
        <v>8.5233333333333341E-3</v>
      </c>
      <c r="O360" s="4"/>
      <c r="P360" s="3">
        <f t="shared" si="270"/>
        <v>-2312287</v>
      </c>
      <c r="Q360" s="3">
        <f t="shared" si="271"/>
        <v>44012935.329999998</v>
      </c>
      <c r="R360" s="6">
        <f t="shared" si="272"/>
        <v>-5.2536532332209708E-2</v>
      </c>
      <c r="S360" s="6">
        <f t="shared" si="273"/>
        <v>-4.9924336850803594E-2</v>
      </c>
      <c r="T360" s="6"/>
      <c r="U360" s="6"/>
      <c r="V360" s="3">
        <f t="shared" si="313"/>
        <v>257995.25321858982</v>
      </c>
      <c r="W360" s="7">
        <f t="shared" si="274"/>
        <v>159.04999999999927</v>
      </c>
      <c r="X360" s="7">
        <f t="shared" si="277"/>
        <v>11662.4</v>
      </c>
      <c r="Y360" s="3">
        <f t="shared" si="278"/>
        <v>29869890.380084049</v>
      </c>
      <c r="Z360" s="3">
        <f t="shared" si="275"/>
        <v>71570538.710084051</v>
      </c>
      <c r="AA360" s="2">
        <v>44110</v>
      </c>
      <c r="AB360" s="7">
        <f t="shared" si="279"/>
        <v>139.0021611</v>
      </c>
      <c r="AC360" s="7">
        <f t="shared" si="280"/>
        <v>99.566301266946837</v>
      </c>
      <c r="AD360" s="7">
        <f t="shared" si="281"/>
        <v>119.28423118347342</v>
      </c>
      <c r="AE360" s="7"/>
      <c r="AF360" s="7">
        <f t="shared" si="314"/>
        <v>513695.25321858982</v>
      </c>
      <c r="AG360" s="3">
        <f t="shared" si="282"/>
        <v>41618245.570719838</v>
      </c>
      <c r="AH360" s="7"/>
      <c r="AI360" s="7"/>
      <c r="AJ360" s="7"/>
      <c r="AK360" s="7"/>
      <c r="AL360" s="3">
        <f t="shared" si="283"/>
        <v>53570188.016763054</v>
      </c>
      <c r="AM360" s="3">
        <f t="shared" si="284"/>
        <v>18917597.24071987</v>
      </c>
      <c r="AN360" s="3">
        <f t="shared" si="285"/>
        <v>20951942.446043443</v>
      </c>
      <c r="AO360" s="3">
        <f t="shared" si="286"/>
        <v>11700648.329999998</v>
      </c>
      <c r="AP360" s="3">
        <f t="shared" si="287"/>
        <v>41700648.329999998</v>
      </c>
      <c r="AQ360" s="7"/>
      <c r="AR360" s="40">
        <f t="shared" si="315"/>
        <v>257995.25321858982</v>
      </c>
      <c r="AS360" s="5">
        <f t="shared" si="276"/>
        <v>255700</v>
      </c>
      <c r="AT360" s="5">
        <f t="shared" si="288"/>
        <v>5467.625899280576</v>
      </c>
      <c r="AU360" s="5">
        <f t="shared" si="289"/>
        <v>519162.87911787041</v>
      </c>
      <c r="AV360" s="5">
        <f t="shared" si="290"/>
        <v>13570188.016763037</v>
      </c>
      <c r="AW360" s="3"/>
      <c r="AX360" s="4">
        <f t="shared" si="291"/>
        <v>9.7861045619921615E-3</v>
      </c>
      <c r="AY360" s="4">
        <f t="shared" si="292"/>
        <v>1.3826407090108472E-2</v>
      </c>
      <c r="AZ360" s="4">
        <f t="shared" si="293"/>
        <v>2.6102845210127564E-4</v>
      </c>
      <c r="BA360" s="4">
        <f t="shared" si="294"/>
        <v>6.1696300828757728E-3</v>
      </c>
      <c r="BB360" s="3"/>
      <c r="BC360" s="2">
        <f t="shared" si="295"/>
        <v>44110</v>
      </c>
      <c r="BD360" s="22">
        <f t="shared" si="296"/>
        <v>133.92547004190763</v>
      </c>
      <c r="BE360" s="22">
        <f t="shared" si="297"/>
        <v>99.566301266946681</v>
      </c>
      <c r="BF360" s="22">
        <f t="shared" si="298"/>
        <v>110.27338129496549</v>
      </c>
      <c r="BG360" s="22">
        <f t="shared" si="299"/>
        <v>139.0021611</v>
      </c>
      <c r="BH360" s="22"/>
      <c r="BI360" s="3">
        <f t="shared" si="300"/>
        <v>53993427.047651149</v>
      </c>
      <c r="BJ360" s="3">
        <f t="shared" si="301"/>
        <v>20041875.832394209</v>
      </c>
      <c r="BK360" s="3">
        <f t="shared" si="302"/>
        <v>20951942.446043443</v>
      </c>
      <c r="BL360" s="3">
        <f t="shared" si="303"/>
        <v>44012935.329999998</v>
      </c>
      <c r="BM360" s="22"/>
      <c r="BN360" s="3">
        <f t="shared" si="304"/>
        <v>-423239.03088810696</v>
      </c>
      <c r="BO360" s="3">
        <f t="shared" si="305"/>
        <v>-1124278.5916743542</v>
      </c>
      <c r="BP360" s="3">
        <f t="shared" si="306"/>
        <v>0</v>
      </c>
      <c r="BQ360" s="3">
        <f t="shared" si="307"/>
        <v>-2312287</v>
      </c>
      <c r="BR360" s="3"/>
      <c r="BS360" s="22">
        <f t="shared" si="308"/>
        <v>-0.78387139700279307</v>
      </c>
      <c r="BT360" s="22">
        <f t="shared" si="309"/>
        <v>-5.6096475253935729</v>
      </c>
      <c r="BU360" s="22">
        <f t="shared" si="310"/>
        <v>0</v>
      </c>
      <c r="BV360" s="22">
        <f t="shared" si="311"/>
        <v>-5.2536532332209704</v>
      </c>
      <c r="BW360" s="3"/>
      <c r="BX360" s="7"/>
      <c r="BY360" t="str">
        <f t="shared" si="261"/>
        <v>102020</v>
      </c>
      <c r="BZ360" s="27"/>
      <c r="CQ360" s="15">
        <v>39440</v>
      </c>
      <c r="CR360" s="16">
        <v>5985.1</v>
      </c>
    </row>
    <row r="361" spans="1:96">
      <c r="A361" s="2">
        <v>44022</v>
      </c>
      <c r="B361" s="2">
        <v>44022</v>
      </c>
      <c r="C361" s="3">
        <v>1226672</v>
      </c>
      <c r="D361">
        <v>0</v>
      </c>
      <c r="E361">
        <v>1226672</v>
      </c>
      <c r="F361" t="s">
        <v>10</v>
      </c>
      <c r="G361" s="3">
        <v>37950065</v>
      </c>
      <c r="J361" s="3">
        <f t="shared" si="267"/>
        <v>1226672</v>
      </c>
      <c r="L361" s="3">
        <f t="shared" si="312"/>
        <v>42927320.329999998</v>
      </c>
      <c r="M361" s="4">
        <f t="shared" si="268"/>
        <v>2.9416137377353817E-2</v>
      </c>
      <c r="N361" s="4">
        <f t="shared" si="269"/>
        <v>4.0889066666666668E-2</v>
      </c>
      <c r="O361" s="4"/>
      <c r="P361" s="3">
        <f t="shared" si="270"/>
        <v>-1085615</v>
      </c>
      <c r="Q361" s="3">
        <f t="shared" si="271"/>
        <v>44012935.329999998</v>
      </c>
      <c r="R361" s="6">
        <f t="shared" si="272"/>
        <v>-2.4665816807269966E-2</v>
      </c>
      <c r="S361" s="6">
        <f t="shared" si="273"/>
        <v>-2.0508199473449777E-2</v>
      </c>
      <c r="T361" s="6"/>
      <c r="U361" s="6"/>
      <c r="V361" s="3">
        <f t="shared" si="313"/>
        <v>124009.66431035189</v>
      </c>
      <c r="W361" s="7">
        <f t="shared" si="274"/>
        <v>76.450000000000728</v>
      </c>
      <c r="X361" s="7">
        <f t="shared" si="277"/>
        <v>11738.85</v>
      </c>
      <c r="Y361" s="3">
        <f t="shared" si="278"/>
        <v>30065695.113205656</v>
      </c>
      <c r="Z361" s="3">
        <f t="shared" si="275"/>
        <v>72993015.443205655</v>
      </c>
      <c r="AA361" s="2">
        <v>44111</v>
      </c>
      <c r="AB361" s="7">
        <f t="shared" si="279"/>
        <v>143.09106776666667</v>
      </c>
      <c r="AC361" s="7">
        <f t="shared" si="280"/>
        <v>100.21898371068552</v>
      </c>
      <c r="AD361" s="7">
        <f t="shared" si="281"/>
        <v>121.65502573867609</v>
      </c>
      <c r="AE361" s="7"/>
      <c r="AF361" s="7">
        <f t="shared" si="314"/>
        <v>1350681.6643103519</v>
      </c>
      <c r="AG361" s="3">
        <f t="shared" si="282"/>
        <v>42968927.235030189</v>
      </c>
      <c r="AH361" s="7"/>
      <c r="AI361" s="7"/>
      <c r="AJ361" s="7"/>
      <c r="AK361" s="7"/>
      <c r="AL361" s="3">
        <f t="shared" si="283"/>
        <v>54926337.30697269</v>
      </c>
      <c r="AM361" s="3">
        <f t="shared" si="284"/>
        <v>19041606.905030221</v>
      </c>
      <c r="AN361" s="3">
        <f t="shared" si="285"/>
        <v>20957410.071942724</v>
      </c>
      <c r="AO361" s="3">
        <f t="shared" si="286"/>
        <v>12927320.329999998</v>
      </c>
      <c r="AP361" s="3">
        <f t="shared" si="287"/>
        <v>42927320.329999998</v>
      </c>
      <c r="AQ361" s="7"/>
      <c r="AR361" s="40">
        <f t="shared" si="315"/>
        <v>124009.66431035189</v>
      </c>
      <c r="AS361" s="5">
        <f t="shared" si="276"/>
        <v>1226672</v>
      </c>
      <c r="AT361" s="5">
        <f t="shared" si="288"/>
        <v>5467.625899280576</v>
      </c>
      <c r="AU361" s="5">
        <f t="shared" si="289"/>
        <v>1356149.2902096326</v>
      </c>
      <c r="AV361" s="5">
        <f t="shared" si="290"/>
        <v>14926337.306972669</v>
      </c>
      <c r="AW361" s="3"/>
      <c r="AX361" s="4">
        <f t="shared" si="291"/>
        <v>2.5315372979188903E-2</v>
      </c>
      <c r="AY361" s="4">
        <f t="shared" si="292"/>
        <v>6.5552544930718142E-3</v>
      </c>
      <c r="AZ361" s="4">
        <f t="shared" si="293"/>
        <v>2.6096033402922412E-4</v>
      </c>
      <c r="BA361" s="4">
        <f t="shared" si="294"/>
        <v>2.9416137377353817E-2</v>
      </c>
      <c r="BB361" s="3"/>
      <c r="BC361" s="2">
        <f t="shared" si="295"/>
        <v>44111</v>
      </c>
      <c r="BD361" s="22">
        <f t="shared" si="296"/>
        <v>137.31584326743172</v>
      </c>
      <c r="BE361" s="22">
        <f t="shared" si="297"/>
        <v>100.21898371068538</v>
      </c>
      <c r="BF361" s="22">
        <f t="shared" si="298"/>
        <v>110.30215827338277</v>
      </c>
      <c r="BG361" s="22">
        <f t="shared" si="299"/>
        <v>143.09106776666667</v>
      </c>
      <c r="BH361" s="22"/>
      <c r="BI361" s="3">
        <f t="shared" si="300"/>
        <v>54926337.30697269</v>
      </c>
      <c r="BJ361" s="3">
        <f t="shared" si="301"/>
        <v>20041875.832394209</v>
      </c>
      <c r="BK361" s="3">
        <f t="shared" si="302"/>
        <v>20957410.071942724</v>
      </c>
      <c r="BL361" s="3">
        <f t="shared" si="303"/>
        <v>44012935.329999998</v>
      </c>
      <c r="BM361" s="22"/>
      <c r="BN361" s="3">
        <f t="shared" si="304"/>
        <v>0</v>
      </c>
      <c r="BO361" s="3">
        <f t="shared" si="305"/>
        <v>-1000268.9273640022</v>
      </c>
      <c r="BP361" s="3">
        <f t="shared" si="306"/>
        <v>0</v>
      </c>
      <c r="BQ361" s="3">
        <f t="shared" si="307"/>
        <v>-1085615</v>
      </c>
      <c r="BR361" s="3"/>
      <c r="BS361" s="22">
        <f t="shared" si="308"/>
        <v>0</v>
      </c>
      <c r="BT361" s="22">
        <f t="shared" si="309"/>
        <v>-4.9908947432317756</v>
      </c>
      <c r="BU361" s="22">
        <f t="shared" si="310"/>
        <v>0</v>
      </c>
      <c r="BV361" s="22">
        <f t="shared" si="311"/>
        <v>-2.4665816807269967</v>
      </c>
      <c r="BW361" s="3"/>
      <c r="BX361" s="7"/>
      <c r="BY361" t="str">
        <f t="shared" si="261"/>
        <v>102020</v>
      </c>
      <c r="BZ361" s="27"/>
      <c r="CQ361" s="15">
        <v>39441</v>
      </c>
      <c r="CR361" s="16">
        <v>5985.1</v>
      </c>
    </row>
    <row r="362" spans="1:96">
      <c r="A362" s="2">
        <v>44053</v>
      </c>
      <c r="B362" s="2">
        <v>44053</v>
      </c>
      <c r="C362" s="3">
        <v>368896</v>
      </c>
      <c r="D362">
        <v>0</v>
      </c>
      <c r="E362">
        <v>368896.25</v>
      </c>
      <c r="F362" t="s">
        <v>10</v>
      </c>
      <c r="G362" s="3">
        <v>38318962</v>
      </c>
      <c r="J362" s="3">
        <f t="shared" si="267"/>
        <v>368896</v>
      </c>
      <c r="L362" s="3">
        <f t="shared" si="312"/>
        <v>43296216.329999998</v>
      </c>
      <c r="M362" s="4">
        <f t="shared" si="268"/>
        <v>8.5935016945885376E-3</v>
      </c>
      <c r="N362" s="4">
        <f t="shared" si="269"/>
        <v>1.2296533333333333E-2</v>
      </c>
      <c r="O362" s="4"/>
      <c r="P362" s="3">
        <f t="shared" si="270"/>
        <v>-716719</v>
      </c>
      <c r="Q362" s="3">
        <f t="shared" si="271"/>
        <v>44012935.329999998</v>
      </c>
      <c r="R362" s="6">
        <f t="shared" si="272"/>
        <v>-1.6284280851213112E-2</v>
      </c>
      <c r="S362" s="6">
        <f t="shared" si="273"/>
        <v>-1.191469777886124E-2</v>
      </c>
      <c r="T362" s="6"/>
      <c r="U362" s="6"/>
      <c r="V362" s="3">
        <f t="shared" si="313"/>
        <v>155316.22443055696</v>
      </c>
      <c r="W362" s="7">
        <f t="shared" si="274"/>
        <v>95.75</v>
      </c>
      <c r="X362" s="7">
        <f t="shared" si="277"/>
        <v>11834.6</v>
      </c>
      <c r="Y362" s="3">
        <f t="shared" si="278"/>
        <v>30310931.25704338</v>
      </c>
      <c r="Z362" s="3">
        <f t="shared" si="275"/>
        <v>73607147.587043375</v>
      </c>
      <c r="AA362" s="2">
        <v>44112</v>
      </c>
      <c r="AB362" s="7">
        <f t="shared" si="279"/>
        <v>144.32072110000001</v>
      </c>
      <c r="AC362" s="7">
        <f t="shared" si="280"/>
        <v>101.03643752347793</v>
      </c>
      <c r="AD362" s="7">
        <f t="shared" si="281"/>
        <v>122.67857931173896</v>
      </c>
      <c r="AE362" s="7"/>
      <c r="AF362" s="7">
        <f t="shared" si="314"/>
        <v>524212.22443055699</v>
      </c>
      <c r="AG362" s="3">
        <f t="shared" si="282"/>
        <v>43493139.459460743</v>
      </c>
      <c r="AH362" s="7"/>
      <c r="AI362" s="7"/>
      <c r="AJ362" s="7"/>
      <c r="AK362" s="7"/>
      <c r="AL362" s="3">
        <f t="shared" si="283"/>
        <v>55456017.157302529</v>
      </c>
      <c r="AM362" s="3">
        <f t="shared" si="284"/>
        <v>19196923.129460778</v>
      </c>
      <c r="AN362" s="3">
        <f t="shared" si="285"/>
        <v>20962877.697842006</v>
      </c>
      <c r="AO362" s="3">
        <f t="shared" si="286"/>
        <v>13296216.329999998</v>
      </c>
      <c r="AP362" s="3">
        <f t="shared" si="287"/>
        <v>43296216.329999998</v>
      </c>
      <c r="AQ362" s="7"/>
      <c r="AR362" s="40">
        <f t="shared" si="315"/>
        <v>155316.22443055696</v>
      </c>
      <c r="AS362" s="5">
        <f t="shared" si="276"/>
        <v>368896</v>
      </c>
      <c r="AT362" s="5">
        <f t="shared" si="288"/>
        <v>5467.625899280576</v>
      </c>
      <c r="AU362" s="5">
        <f t="shared" si="289"/>
        <v>529679.85032983753</v>
      </c>
      <c r="AV362" s="5">
        <f t="shared" si="290"/>
        <v>15456017.157302506</v>
      </c>
      <c r="AW362" s="3"/>
      <c r="AX362" s="4">
        <f t="shared" si="291"/>
        <v>9.643458426320313E-3</v>
      </c>
      <c r="AY362" s="4">
        <f t="shared" si="292"/>
        <v>8.15667633541616E-3</v>
      </c>
      <c r="AZ362" s="4">
        <f t="shared" si="293"/>
        <v>2.6089225150012702E-4</v>
      </c>
      <c r="BA362" s="4">
        <f t="shared" si="294"/>
        <v>8.5935016945885376E-3</v>
      </c>
      <c r="BB362" s="3"/>
      <c r="BC362" s="2">
        <f t="shared" si="295"/>
        <v>44112</v>
      </c>
      <c r="BD362" s="22">
        <f t="shared" si="296"/>
        <v>138.64004289325632</v>
      </c>
      <c r="BE362" s="22">
        <f t="shared" si="297"/>
        <v>101.03643752347777</v>
      </c>
      <c r="BF362" s="22">
        <f t="shared" si="298"/>
        <v>110.33093525180003</v>
      </c>
      <c r="BG362" s="22">
        <f t="shared" si="299"/>
        <v>144.32072110000001</v>
      </c>
      <c r="BH362" s="22"/>
      <c r="BI362" s="3">
        <f t="shared" si="300"/>
        <v>55456017.157302529</v>
      </c>
      <c r="BJ362" s="3">
        <f t="shared" si="301"/>
        <v>20041875.832394209</v>
      </c>
      <c r="BK362" s="3">
        <f t="shared" si="302"/>
        <v>20962877.697842006</v>
      </c>
      <c r="BL362" s="3">
        <f t="shared" si="303"/>
        <v>44012935.329999998</v>
      </c>
      <c r="BM362" s="22"/>
      <c r="BN362" s="3">
        <f t="shared" si="304"/>
        <v>0</v>
      </c>
      <c r="BO362" s="3">
        <f t="shared" si="305"/>
        <v>-844952.70293344522</v>
      </c>
      <c r="BP362" s="3">
        <f t="shared" si="306"/>
        <v>0</v>
      </c>
      <c r="BQ362" s="3">
        <f t="shared" si="307"/>
        <v>-716719</v>
      </c>
      <c r="BR362" s="3"/>
      <c r="BS362" s="22">
        <f t="shared" si="308"/>
        <v>0</v>
      </c>
      <c r="BT362" s="22">
        <f t="shared" si="309"/>
        <v>-4.2159362227348307</v>
      </c>
      <c r="BU362" s="22">
        <f t="shared" si="310"/>
        <v>0</v>
      </c>
      <c r="BV362" s="22">
        <f t="shared" si="311"/>
        <v>-1.6284280851213113</v>
      </c>
      <c r="BW362" s="3"/>
      <c r="BX362" s="7"/>
      <c r="BY362" t="str">
        <f t="shared" si="261"/>
        <v>102020</v>
      </c>
      <c r="BZ362" s="27"/>
      <c r="CQ362" s="15">
        <v>39442</v>
      </c>
      <c r="CR362" s="16">
        <v>6070.75</v>
      </c>
    </row>
    <row r="363" spans="1:96">
      <c r="A363" s="2">
        <v>44084</v>
      </c>
      <c r="B363" s="2">
        <v>44084</v>
      </c>
      <c r="C363" s="3">
        <v>-631027</v>
      </c>
      <c r="D363">
        <v>0</v>
      </c>
      <c r="E363">
        <v>-631027</v>
      </c>
      <c r="F363" t="s">
        <v>10</v>
      </c>
      <c r="G363" s="3">
        <v>37687935</v>
      </c>
      <c r="J363" s="3">
        <f t="shared" si="267"/>
        <v>-631027</v>
      </c>
      <c r="L363" s="3">
        <f t="shared" si="312"/>
        <v>42665189.329999998</v>
      </c>
      <c r="M363" s="4">
        <f t="shared" si="268"/>
        <v>-1.4574645396040316E-2</v>
      </c>
      <c r="N363" s="4">
        <f t="shared" si="269"/>
        <v>-2.1034233333333333E-2</v>
      </c>
      <c r="O363" s="4"/>
      <c r="P363" s="3">
        <f t="shared" si="270"/>
        <v>-1347746</v>
      </c>
      <c r="Q363" s="3">
        <f t="shared" si="271"/>
        <v>44012935.329999998</v>
      </c>
      <c r="R363" s="6">
        <f t="shared" si="272"/>
        <v>-3.0621588628317466E-2</v>
      </c>
      <c r="S363" s="6">
        <f t="shared" si="273"/>
        <v>-2.6489343174901557E-2</v>
      </c>
      <c r="T363" s="6"/>
      <c r="U363" s="6"/>
      <c r="V363" s="3">
        <f t="shared" si="313"/>
        <v>129119.28422634352</v>
      </c>
      <c r="W363" s="7">
        <f t="shared" si="274"/>
        <v>79.600000000000364</v>
      </c>
      <c r="X363" s="7">
        <f t="shared" si="277"/>
        <v>11914.2</v>
      </c>
      <c r="Y363" s="3">
        <f t="shared" si="278"/>
        <v>30514803.811084975</v>
      </c>
      <c r="Z363" s="3">
        <f t="shared" si="275"/>
        <v>73179993.141084969</v>
      </c>
      <c r="AA363" s="2">
        <v>44113</v>
      </c>
      <c r="AB363" s="7">
        <f t="shared" si="279"/>
        <v>142.21729776666666</v>
      </c>
      <c r="AC363" s="7">
        <f t="shared" si="280"/>
        <v>101.71601270361658</v>
      </c>
      <c r="AD363" s="7">
        <f t="shared" si="281"/>
        <v>121.9666552351416</v>
      </c>
      <c r="AE363" s="7"/>
      <c r="AF363" s="7">
        <f t="shared" si="314"/>
        <v>-501907.7157736565</v>
      </c>
      <c r="AG363" s="3">
        <f t="shared" si="282"/>
        <v>42991231.743687086</v>
      </c>
      <c r="AH363" s="7"/>
      <c r="AI363" s="7"/>
      <c r="AJ363" s="7"/>
      <c r="AK363" s="7"/>
      <c r="AL363" s="3">
        <f t="shared" si="283"/>
        <v>54959577.067428149</v>
      </c>
      <c r="AM363" s="3">
        <f t="shared" si="284"/>
        <v>19326042.413687121</v>
      </c>
      <c r="AN363" s="3">
        <f t="shared" si="285"/>
        <v>20968345.323741287</v>
      </c>
      <c r="AO363" s="3">
        <f t="shared" si="286"/>
        <v>12665189.329999998</v>
      </c>
      <c r="AP363" s="3">
        <f t="shared" si="287"/>
        <v>42665189.329999998</v>
      </c>
      <c r="AQ363" s="7"/>
      <c r="AR363" s="40">
        <f t="shared" si="315"/>
        <v>129119.28422634352</v>
      </c>
      <c r="AS363" s="5">
        <f t="shared" si="276"/>
        <v>-631027</v>
      </c>
      <c r="AT363" s="5">
        <f t="shared" si="288"/>
        <v>5467.625899280576</v>
      </c>
      <c r="AU363" s="5">
        <f t="shared" si="289"/>
        <v>-496440.0898743759</v>
      </c>
      <c r="AV363" s="5">
        <f t="shared" si="290"/>
        <v>14959577.067428131</v>
      </c>
      <c r="AW363" s="3"/>
      <c r="AX363" s="4">
        <f t="shared" si="291"/>
        <v>-8.9519607667858624E-3</v>
      </c>
      <c r="AY363" s="4">
        <f t="shared" si="292"/>
        <v>6.7260405928379809E-3</v>
      </c>
      <c r="AZ363" s="4">
        <f t="shared" si="293"/>
        <v>2.6082420448617289E-4</v>
      </c>
      <c r="BA363" s="4">
        <f t="shared" si="294"/>
        <v>-1.4574645396040316E-2</v>
      </c>
      <c r="BB363" s="3"/>
      <c r="BC363" s="2">
        <f t="shared" si="295"/>
        <v>44113</v>
      </c>
      <c r="BD363" s="22">
        <f t="shared" si="296"/>
        <v>137.39894266857038</v>
      </c>
      <c r="BE363" s="22">
        <f t="shared" si="297"/>
        <v>101.71601270361643</v>
      </c>
      <c r="BF363" s="22">
        <f t="shared" si="298"/>
        <v>110.3597122302173</v>
      </c>
      <c r="BG363" s="22">
        <f t="shared" si="299"/>
        <v>142.21729776666666</v>
      </c>
      <c r="BH363" s="22"/>
      <c r="BI363" s="3">
        <f t="shared" si="300"/>
        <v>55456017.157302529</v>
      </c>
      <c r="BJ363" s="3">
        <f t="shared" si="301"/>
        <v>20041875.832394209</v>
      </c>
      <c r="BK363" s="3">
        <f t="shared" si="302"/>
        <v>20968345.323741287</v>
      </c>
      <c r="BL363" s="3">
        <f t="shared" si="303"/>
        <v>44012935.329999998</v>
      </c>
      <c r="BM363" s="22"/>
      <c r="BN363" s="3">
        <f t="shared" si="304"/>
        <v>-496440.0898743759</v>
      </c>
      <c r="BO363" s="3">
        <f t="shared" si="305"/>
        <v>-715833.41870710172</v>
      </c>
      <c r="BP363" s="3">
        <f t="shared" si="306"/>
        <v>0</v>
      </c>
      <c r="BQ363" s="3">
        <f t="shared" si="307"/>
        <v>-1347746</v>
      </c>
      <c r="BR363" s="3"/>
      <c r="BS363" s="22">
        <f t="shared" si="308"/>
        <v>-0.89519607667858625</v>
      </c>
      <c r="BT363" s="22">
        <f t="shared" si="309"/>
        <v>-3.5716887216219622</v>
      </c>
      <c r="BU363" s="22">
        <f t="shared" si="310"/>
        <v>0</v>
      </c>
      <c r="BV363" s="22">
        <f t="shared" si="311"/>
        <v>-3.0621588628317467</v>
      </c>
      <c r="BW363" s="3"/>
      <c r="BX363" s="7"/>
      <c r="BY363" t="str">
        <f t="shared" si="261"/>
        <v>102020</v>
      </c>
      <c r="BZ363" s="27"/>
      <c r="CQ363" s="15">
        <v>39443</v>
      </c>
      <c r="CR363" s="16">
        <v>6081.5</v>
      </c>
    </row>
    <row r="364" spans="1:96">
      <c r="A364" s="2">
        <v>44175</v>
      </c>
      <c r="B364" s="2">
        <v>44175</v>
      </c>
      <c r="C364" s="3">
        <v>1869</v>
      </c>
      <c r="D364">
        <v>0</v>
      </c>
      <c r="E364">
        <v>1869</v>
      </c>
      <c r="F364" t="s">
        <v>10</v>
      </c>
      <c r="G364" s="3">
        <v>37689804</v>
      </c>
      <c r="J364" s="3">
        <f t="shared" si="267"/>
        <v>1869</v>
      </c>
      <c r="L364" s="3">
        <f t="shared" si="312"/>
        <v>42667058.329999998</v>
      </c>
      <c r="M364" s="4">
        <f t="shared" si="268"/>
        <v>4.3806204293246017E-5</v>
      </c>
      <c r="N364" s="4">
        <f t="shared" si="269"/>
        <v>6.2299999999999996E-5</v>
      </c>
      <c r="O364" s="4"/>
      <c r="P364" s="3">
        <f t="shared" si="270"/>
        <v>-1345877</v>
      </c>
      <c r="Q364" s="3">
        <f t="shared" si="271"/>
        <v>44012935.329999998</v>
      </c>
      <c r="R364" s="6">
        <f t="shared" si="272"/>
        <v>-3.0579123839591455E-2</v>
      </c>
      <c r="S364" s="6">
        <f t="shared" si="273"/>
        <v>-2.6445536970608311E-2</v>
      </c>
      <c r="T364" s="6"/>
      <c r="U364" s="6"/>
      <c r="V364" s="3">
        <f t="shared" si="313"/>
        <v>27170.201140593519</v>
      </c>
      <c r="W364" s="7">
        <f t="shared" si="274"/>
        <v>16.75</v>
      </c>
      <c r="X364" s="7">
        <f t="shared" si="277"/>
        <v>11930.95</v>
      </c>
      <c r="Y364" s="3">
        <f t="shared" si="278"/>
        <v>30557704.128675386</v>
      </c>
      <c r="Z364" s="3">
        <f t="shared" si="275"/>
        <v>73224762.458675385</v>
      </c>
      <c r="AA364" s="2">
        <v>44116</v>
      </c>
      <c r="AB364" s="7">
        <f t="shared" si="279"/>
        <v>142.22352776666668</v>
      </c>
      <c r="AC364" s="7">
        <f t="shared" si="280"/>
        <v>101.85901376225128</v>
      </c>
      <c r="AD364" s="7">
        <f t="shared" si="281"/>
        <v>122.04127076445897</v>
      </c>
      <c r="AE364" s="7"/>
      <c r="AF364" s="7">
        <f t="shared" si="314"/>
        <v>29039.201140593519</v>
      </c>
      <c r="AG364" s="3">
        <f t="shared" si="282"/>
        <v>43020270.944827676</v>
      </c>
      <c r="AH364" s="7"/>
      <c r="AI364" s="7"/>
      <c r="AJ364" s="7"/>
      <c r="AK364" s="7"/>
      <c r="AL364" s="3">
        <f t="shared" si="283"/>
        <v>54994083.894468024</v>
      </c>
      <c r="AM364" s="3">
        <f t="shared" si="284"/>
        <v>19353212.614827715</v>
      </c>
      <c r="AN364" s="3">
        <f t="shared" si="285"/>
        <v>20973812.949640568</v>
      </c>
      <c r="AO364" s="3">
        <f t="shared" si="286"/>
        <v>12667058.329999998</v>
      </c>
      <c r="AP364" s="3">
        <f t="shared" si="287"/>
        <v>42667058.329999998</v>
      </c>
      <c r="AQ364" s="7"/>
      <c r="AR364" s="40">
        <f t="shared" si="315"/>
        <v>27170.201140593519</v>
      </c>
      <c r="AS364" s="5">
        <f t="shared" si="276"/>
        <v>1869</v>
      </c>
      <c r="AT364" s="5">
        <f t="shared" si="288"/>
        <v>5467.625899280576</v>
      </c>
      <c r="AU364" s="5">
        <f t="shared" si="289"/>
        <v>34506.827039874093</v>
      </c>
      <c r="AV364" s="5">
        <f t="shared" si="290"/>
        <v>14994083.894468004</v>
      </c>
      <c r="AW364" s="3"/>
      <c r="AX364" s="4">
        <f t="shared" si="291"/>
        <v>6.2785830752552503E-4</v>
      </c>
      <c r="AY364" s="4">
        <f t="shared" si="292"/>
        <v>1.4058854140437463E-3</v>
      </c>
      <c r="AZ364" s="4">
        <f t="shared" si="293"/>
        <v>2.6075619295957931E-4</v>
      </c>
      <c r="BA364" s="4">
        <f t="shared" si="294"/>
        <v>4.3806204293246017E-5</v>
      </c>
      <c r="BB364" s="3"/>
      <c r="BC364" s="2">
        <f t="shared" si="295"/>
        <v>44116</v>
      </c>
      <c r="BD364" s="22">
        <f t="shared" si="296"/>
        <v>137.48520973617008</v>
      </c>
      <c r="BE364" s="22">
        <f t="shared" si="297"/>
        <v>101.85901376225112</v>
      </c>
      <c r="BF364" s="22">
        <f t="shared" si="298"/>
        <v>110.38848920863458</v>
      </c>
      <c r="BG364" s="22">
        <f t="shared" si="299"/>
        <v>142.22352776666668</v>
      </c>
      <c r="BH364" s="22"/>
      <c r="BI364" s="3">
        <f t="shared" si="300"/>
        <v>55456017.157302529</v>
      </c>
      <c r="BJ364" s="3">
        <f t="shared" si="301"/>
        <v>20041875.832394209</v>
      </c>
      <c r="BK364" s="3">
        <f t="shared" si="302"/>
        <v>20973812.949640568</v>
      </c>
      <c r="BL364" s="3">
        <f t="shared" si="303"/>
        <v>44012935.329999998</v>
      </c>
      <c r="BM364" s="22"/>
      <c r="BN364" s="3">
        <f t="shared" si="304"/>
        <v>-461933.2628345018</v>
      </c>
      <c r="BO364" s="3">
        <f t="shared" si="305"/>
        <v>-688663.21756650822</v>
      </c>
      <c r="BP364" s="3">
        <f t="shared" si="306"/>
        <v>0</v>
      </c>
      <c r="BQ364" s="3">
        <f t="shared" si="307"/>
        <v>-1345877</v>
      </c>
      <c r="BR364" s="3"/>
      <c r="BS364" s="22">
        <f t="shared" si="308"/>
        <v>-0.83297230221964069</v>
      </c>
      <c r="BT364" s="22">
        <f t="shared" si="309"/>
        <v>-3.4361215652948203</v>
      </c>
      <c r="BU364" s="22">
        <f t="shared" si="310"/>
        <v>0</v>
      </c>
      <c r="BV364" s="22">
        <f t="shared" si="311"/>
        <v>-3.0579123839591453</v>
      </c>
      <c r="BW364" s="3"/>
      <c r="BX364" s="7"/>
      <c r="BY364" t="str">
        <f t="shared" si="261"/>
        <v>102020</v>
      </c>
      <c r="BZ364" s="27"/>
      <c r="CQ364" s="15">
        <v>39444</v>
      </c>
      <c r="CR364" s="16">
        <v>6079.7</v>
      </c>
    </row>
    <row r="365" spans="1:96">
      <c r="A365" t="s">
        <v>100</v>
      </c>
      <c r="B365" t="s">
        <v>100</v>
      </c>
      <c r="C365" s="3">
        <v>516476</v>
      </c>
      <c r="D365">
        <v>0</v>
      </c>
      <c r="E365">
        <v>516475.5</v>
      </c>
      <c r="F365" t="s">
        <v>10</v>
      </c>
      <c r="G365" s="3">
        <v>38206279</v>
      </c>
      <c r="J365" s="3">
        <f t="shared" si="267"/>
        <v>516476</v>
      </c>
      <c r="L365" s="3">
        <f t="shared" si="312"/>
        <v>43183534.329999998</v>
      </c>
      <c r="M365" s="4">
        <f t="shared" si="268"/>
        <v>1.2104795132709118E-2</v>
      </c>
      <c r="N365" s="4">
        <f t="shared" si="269"/>
        <v>1.7215866666666666E-2</v>
      </c>
      <c r="O365" s="4"/>
      <c r="P365" s="3">
        <f t="shared" si="270"/>
        <v>-829401</v>
      </c>
      <c r="Q365" s="3">
        <f t="shared" si="271"/>
        <v>44012935.329999998</v>
      </c>
      <c r="R365" s="6">
        <f t="shared" si="272"/>
        <v>-1.8844482736298334E-2</v>
      </c>
      <c r="S365" s="6">
        <f t="shared" si="273"/>
        <v>-1.4340741837899193E-2</v>
      </c>
      <c r="T365" s="6"/>
      <c r="U365" s="6"/>
      <c r="V365" s="3">
        <f t="shared" si="313"/>
        <v>65046.27258135884</v>
      </c>
      <c r="W365" s="7">
        <f t="shared" si="274"/>
        <v>40.099999999998545</v>
      </c>
      <c r="X365" s="7">
        <f t="shared" si="277"/>
        <v>11971.05</v>
      </c>
      <c r="Y365" s="3">
        <f t="shared" si="278"/>
        <v>30660408.769593325</v>
      </c>
      <c r="Z365" s="3">
        <f t="shared" si="275"/>
        <v>73843943.099593326</v>
      </c>
      <c r="AA365" s="2">
        <v>44118</v>
      </c>
      <c r="AB365" s="7">
        <f t="shared" si="279"/>
        <v>143.94511443333334</v>
      </c>
      <c r="AC365" s="7">
        <f t="shared" si="280"/>
        <v>102.20136256531107</v>
      </c>
      <c r="AD365" s="7">
        <f t="shared" si="281"/>
        <v>123.07323849932222</v>
      </c>
      <c r="AE365" s="7"/>
      <c r="AF365" s="7">
        <f t="shared" si="314"/>
        <v>581522.27258135879</v>
      </c>
      <c r="AG365" s="3">
        <f t="shared" si="282"/>
        <v>43601793.217409037</v>
      </c>
      <c r="AH365" s="7"/>
      <c r="AI365" s="7"/>
      <c r="AJ365" s="7"/>
      <c r="AK365" s="7"/>
      <c r="AL365" s="3">
        <f t="shared" si="283"/>
        <v>55581073.792948663</v>
      </c>
      <c r="AM365" s="3">
        <f t="shared" si="284"/>
        <v>19418258.887409072</v>
      </c>
      <c r="AN365" s="3">
        <f t="shared" si="285"/>
        <v>20979280.57553985</v>
      </c>
      <c r="AO365" s="3">
        <f t="shared" si="286"/>
        <v>13183534.329999998</v>
      </c>
      <c r="AP365" s="3">
        <f t="shared" si="287"/>
        <v>43183534.329999998</v>
      </c>
      <c r="AQ365" s="7"/>
      <c r="AR365" s="40">
        <f t="shared" si="315"/>
        <v>65046.27258135884</v>
      </c>
      <c r="AS365" s="5">
        <f t="shared" si="276"/>
        <v>516476</v>
      </c>
      <c r="AT365" s="5">
        <f t="shared" si="288"/>
        <v>5467.625899280576</v>
      </c>
      <c r="AU365" s="5">
        <f t="shared" si="289"/>
        <v>586989.89848063933</v>
      </c>
      <c r="AV365" s="5">
        <f t="shared" si="290"/>
        <v>15581073.792948643</v>
      </c>
      <c r="AW365" s="3"/>
      <c r="AX365" s="4">
        <f t="shared" si="291"/>
        <v>1.0673691730315122E-2</v>
      </c>
      <c r="AY365" s="4">
        <f t="shared" si="292"/>
        <v>3.3610064579935837E-3</v>
      </c>
      <c r="AZ365" s="4">
        <f t="shared" si="293"/>
        <v>2.6068821689259299E-4</v>
      </c>
      <c r="BA365" s="4">
        <f t="shared" si="294"/>
        <v>1.2104795132709118E-2</v>
      </c>
      <c r="BB365" s="3"/>
      <c r="BC365" s="2">
        <f t="shared" si="295"/>
        <v>44118</v>
      </c>
      <c r="BD365" s="22">
        <f t="shared" si="296"/>
        <v>138.95268448237167</v>
      </c>
      <c r="BE365" s="22">
        <f t="shared" si="297"/>
        <v>102.20136256531092</v>
      </c>
      <c r="BF365" s="22">
        <f t="shared" si="298"/>
        <v>110.41726618705184</v>
      </c>
      <c r="BG365" s="22">
        <f t="shared" si="299"/>
        <v>143.94511443333334</v>
      </c>
      <c r="BH365" s="22"/>
      <c r="BI365" s="3">
        <f t="shared" si="300"/>
        <v>55581073.792948663</v>
      </c>
      <c r="BJ365" s="3">
        <f t="shared" si="301"/>
        <v>20041875.832394209</v>
      </c>
      <c r="BK365" s="3">
        <f t="shared" si="302"/>
        <v>20979280.57553985</v>
      </c>
      <c r="BL365" s="3">
        <f t="shared" si="303"/>
        <v>44012935.329999998</v>
      </c>
      <c r="BM365" s="22"/>
      <c r="BN365" s="3">
        <f t="shared" si="304"/>
        <v>0</v>
      </c>
      <c r="BO365" s="3">
        <f t="shared" si="305"/>
        <v>-623616.94498514943</v>
      </c>
      <c r="BP365" s="3">
        <f t="shared" si="306"/>
        <v>0</v>
      </c>
      <c r="BQ365" s="3">
        <f t="shared" si="307"/>
        <v>-829401</v>
      </c>
      <c r="BR365" s="3"/>
      <c r="BS365" s="22">
        <f t="shared" si="308"/>
        <v>0</v>
      </c>
      <c r="BT365" s="22">
        <f t="shared" si="309"/>
        <v>-3.111569746266869</v>
      </c>
      <c r="BU365" s="22">
        <f t="shared" si="310"/>
        <v>0</v>
      </c>
      <c r="BV365" s="22">
        <f t="shared" si="311"/>
        <v>-1.8844482736298334</v>
      </c>
      <c r="BW365" s="3"/>
      <c r="BX365" s="7"/>
      <c r="BY365" t="str">
        <f t="shared" ref="BY365:BY428" si="320">+MONTH(BC365)&amp;YEAR(BC365)</f>
        <v>102020</v>
      </c>
      <c r="BZ365" s="27"/>
      <c r="CQ365" s="15">
        <v>39445</v>
      </c>
      <c r="CR365" s="16">
        <v>6079.7</v>
      </c>
    </row>
    <row r="366" spans="1:96">
      <c r="A366" t="s">
        <v>101</v>
      </c>
      <c r="B366" t="s">
        <v>101</v>
      </c>
      <c r="C366" s="3">
        <v>-1126146</v>
      </c>
      <c r="D366">
        <v>0</v>
      </c>
      <c r="E366">
        <v>-1126145.5</v>
      </c>
      <c r="F366" t="s">
        <v>10</v>
      </c>
      <c r="G366" s="3">
        <v>37080134</v>
      </c>
      <c r="J366" s="3">
        <f t="shared" si="267"/>
        <v>-1126146</v>
      </c>
      <c r="L366" s="3">
        <f t="shared" si="312"/>
        <v>42057388.329999998</v>
      </c>
      <c r="M366" s="4">
        <f t="shared" si="268"/>
        <v>-2.6078134119227384E-2</v>
      </c>
      <c r="N366" s="4">
        <f t="shared" si="269"/>
        <v>-3.7538200000000001E-2</v>
      </c>
      <c r="O366" s="4"/>
      <c r="P366" s="3">
        <f t="shared" si="270"/>
        <v>-1955547</v>
      </c>
      <c r="Q366" s="3">
        <f t="shared" si="271"/>
        <v>44012935.329999998</v>
      </c>
      <c r="R366" s="6">
        <f t="shared" si="272"/>
        <v>-4.4431187907321062E-2</v>
      </c>
      <c r="S366" s="6">
        <f t="shared" si="273"/>
        <v>-4.0418875957126579E-2</v>
      </c>
      <c r="T366" s="6"/>
      <c r="U366" s="6"/>
      <c r="V366" s="3">
        <f t="shared" si="313"/>
        <v>-471544.92367585108</v>
      </c>
      <c r="W366" s="7">
        <f t="shared" si="274"/>
        <v>-290.69999999999891</v>
      </c>
      <c r="X366" s="7">
        <f t="shared" si="277"/>
        <v>11680.35</v>
      </c>
      <c r="Y366" s="3">
        <f t="shared" si="278"/>
        <v>29915864.153263032</v>
      </c>
      <c r="Z366" s="3">
        <f t="shared" si="275"/>
        <v>71973252.483263031</v>
      </c>
      <c r="AA366" s="2">
        <v>44119</v>
      </c>
      <c r="AB366" s="7">
        <f t="shared" si="279"/>
        <v>140.19129443333333</v>
      </c>
      <c r="AC366" s="7">
        <f t="shared" si="280"/>
        <v>99.719547177543447</v>
      </c>
      <c r="AD366" s="7">
        <f t="shared" si="281"/>
        <v>119.95542080543839</v>
      </c>
      <c r="AE366" s="7"/>
      <c r="AF366" s="7">
        <f t="shared" si="314"/>
        <v>-1597690.923675851</v>
      </c>
      <c r="AG366" s="3">
        <f t="shared" si="282"/>
        <v>42004102.293733187</v>
      </c>
      <c r="AH366" s="7"/>
      <c r="AI366" s="7"/>
      <c r="AJ366" s="7"/>
      <c r="AK366" s="7"/>
      <c r="AL366" s="3">
        <f t="shared" si="283"/>
        <v>53988850.495172091</v>
      </c>
      <c r="AM366" s="3">
        <f t="shared" si="284"/>
        <v>18946713.963733222</v>
      </c>
      <c r="AN366" s="3">
        <f t="shared" si="285"/>
        <v>20984748.201439131</v>
      </c>
      <c r="AO366" s="3">
        <f t="shared" si="286"/>
        <v>12057388.329999998</v>
      </c>
      <c r="AP366" s="3">
        <f t="shared" si="287"/>
        <v>42057388.329999998</v>
      </c>
      <c r="AQ366" s="7"/>
      <c r="AR366" s="40">
        <f t="shared" si="315"/>
        <v>-471544.92367585108</v>
      </c>
      <c r="AS366" s="5">
        <f t="shared" si="276"/>
        <v>-1126146</v>
      </c>
      <c r="AT366" s="5">
        <f t="shared" si="288"/>
        <v>5467.625899280576</v>
      </c>
      <c r="AU366" s="5">
        <f t="shared" si="289"/>
        <v>-1592223.2977765703</v>
      </c>
      <c r="AV366" s="5">
        <f t="shared" si="290"/>
        <v>13988850.495172072</v>
      </c>
      <c r="AW366" s="3"/>
      <c r="AX366" s="4">
        <f t="shared" si="291"/>
        <v>-2.8646861046764609E-2</v>
      </c>
      <c r="AY366" s="4">
        <f t="shared" si="292"/>
        <v>-2.4283584146753957E-2</v>
      </c>
      <c r="AZ366" s="4">
        <f t="shared" si="293"/>
        <v>2.6062027625748936E-4</v>
      </c>
      <c r="BA366" s="4">
        <f t="shared" si="294"/>
        <v>-2.6078134119227384E-2</v>
      </c>
      <c r="BB366" s="3"/>
      <c r="BC366" s="2">
        <f t="shared" si="295"/>
        <v>44119</v>
      </c>
      <c r="BD366" s="22">
        <f t="shared" si="296"/>
        <v>134.97212623793021</v>
      </c>
      <c r="BE366" s="22">
        <f t="shared" si="297"/>
        <v>99.719547177543276</v>
      </c>
      <c r="BF366" s="22">
        <f t="shared" si="298"/>
        <v>110.44604316546911</v>
      </c>
      <c r="BG366" s="22">
        <f t="shared" si="299"/>
        <v>140.19129443333333</v>
      </c>
      <c r="BH366" s="22"/>
      <c r="BI366" s="3">
        <f t="shared" si="300"/>
        <v>55581073.792948663</v>
      </c>
      <c r="BJ366" s="3">
        <f t="shared" si="301"/>
        <v>20041875.832394209</v>
      </c>
      <c r="BK366" s="3">
        <f t="shared" si="302"/>
        <v>20984748.201439131</v>
      </c>
      <c r="BL366" s="3">
        <f t="shared" si="303"/>
        <v>44012935.329999998</v>
      </c>
      <c r="BM366" s="22"/>
      <c r="BN366" s="3">
        <f t="shared" si="304"/>
        <v>-1592223.2977765703</v>
      </c>
      <c r="BO366" s="3">
        <f t="shared" si="305"/>
        <v>-1095161.8686610004</v>
      </c>
      <c r="BP366" s="3">
        <f t="shared" si="306"/>
        <v>0</v>
      </c>
      <c r="BQ366" s="3">
        <f t="shared" si="307"/>
        <v>-1955547</v>
      </c>
      <c r="BR366" s="3"/>
      <c r="BS366" s="22">
        <f t="shared" si="308"/>
        <v>-2.8646861046764607</v>
      </c>
      <c r="BT366" s="22">
        <f t="shared" si="309"/>
        <v>-5.4643680951803004</v>
      </c>
      <c r="BU366" s="22">
        <f t="shared" si="310"/>
        <v>0</v>
      </c>
      <c r="BV366" s="22">
        <f t="shared" si="311"/>
        <v>-4.4431187907321066</v>
      </c>
      <c r="BW366" s="3"/>
      <c r="BX366" s="7"/>
      <c r="BY366" t="str">
        <f t="shared" si="320"/>
        <v>102020</v>
      </c>
      <c r="BZ366" s="27"/>
      <c r="CQ366" s="15">
        <v>39446</v>
      </c>
      <c r="CR366" s="16">
        <v>6079.7</v>
      </c>
    </row>
    <row r="367" spans="1:96">
      <c r="A367" t="s">
        <v>102</v>
      </c>
      <c r="B367" t="s">
        <v>102</v>
      </c>
      <c r="C367" s="3">
        <v>-200064</v>
      </c>
      <c r="D367">
        <v>0</v>
      </c>
      <c r="E367">
        <v>-200064.06</v>
      </c>
      <c r="F367" t="s">
        <v>10</v>
      </c>
      <c r="G367" s="3">
        <v>36880070</v>
      </c>
      <c r="J367" s="3">
        <f t="shared" ref="J367:J430" si="321">+C367+D367-D366</f>
        <v>-200064</v>
      </c>
      <c r="L367" s="3">
        <f t="shared" si="312"/>
        <v>41857324.329999998</v>
      </c>
      <c r="M367" s="4">
        <f t="shared" si="268"/>
        <v>-4.7569287572070216E-3</v>
      </c>
      <c r="N367" s="4">
        <f t="shared" si="269"/>
        <v>-6.6687999999999999E-3</v>
      </c>
      <c r="O367" s="4"/>
      <c r="P367" s="3">
        <f t="shared" si="270"/>
        <v>-2155611</v>
      </c>
      <c r="Q367" s="3">
        <f t="shared" si="271"/>
        <v>44012935.329999998</v>
      </c>
      <c r="R367" s="6">
        <f t="shared" si="272"/>
        <v>-4.8976760669054882E-2</v>
      </c>
      <c r="S367" s="6">
        <f t="shared" si="273"/>
        <v>-4.5175804714333599E-2</v>
      </c>
      <c r="T367" s="6"/>
      <c r="U367" s="6"/>
      <c r="V367" s="3">
        <f t="shared" si="313"/>
        <v>312578.9707338711</v>
      </c>
      <c r="W367" s="7">
        <f t="shared" si="274"/>
        <v>192.69999999999891</v>
      </c>
      <c r="X367" s="7">
        <f t="shared" si="277"/>
        <v>11873.05</v>
      </c>
      <c r="Y367" s="3">
        <f t="shared" si="278"/>
        <v>30409409.896527041</v>
      </c>
      <c r="Z367" s="3">
        <f t="shared" si="275"/>
        <v>72266734.226527035</v>
      </c>
      <c r="AA367" s="2">
        <v>44123</v>
      </c>
      <c r="AB367" s="7">
        <f t="shared" si="279"/>
        <v>139.52441443333333</v>
      </c>
      <c r="AC367" s="7">
        <f t="shared" si="280"/>
        <v>101.36469965509013</v>
      </c>
      <c r="AD367" s="7">
        <f t="shared" si="281"/>
        <v>120.44455704421173</v>
      </c>
      <c r="AE367" s="7"/>
      <c r="AF367" s="7">
        <f t="shared" si="314"/>
        <v>112514.9707338711</v>
      </c>
      <c r="AG367" s="3">
        <f t="shared" si="282"/>
        <v>42116617.264467061</v>
      </c>
      <c r="AH367" s="7"/>
      <c r="AI367" s="7"/>
      <c r="AJ367" s="7"/>
      <c r="AK367" s="7"/>
      <c r="AL367" s="3">
        <f t="shared" si="283"/>
        <v>54106833.091805242</v>
      </c>
      <c r="AM367" s="3">
        <f t="shared" si="284"/>
        <v>19259292.934467092</v>
      </c>
      <c r="AN367" s="3">
        <f t="shared" si="285"/>
        <v>20990215.827338412</v>
      </c>
      <c r="AO367" s="3">
        <f t="shared" si="286"/>
        <v>11857324.329999998</v>
      </c>
      <c r="AP367" s="3">
        <f t="shared" si="287"/>
        <v>41857324.329999998</v>
      </c>
      <c r="AQ367" s="7"/>
      <c r="AR367" s="40">
        <f t="shared" si="315"/>
        <v>312578.9707338711</v>
      </c>
      <c r="AS367" s="5">
        <f t="shared" si="276"/>
        <v>-200064</v>
      </c>
      <c r="AT367" s="5">
        <f t="shared" si="288"/>
        <v>5467.625899280576</v>
      </c>
      <c r="AU367" s="5">
        <f t="shared" si="289"/>
        <v>117982.59663315168</v>
      </c>
      <c r="AV367" s="5">
        <f t="shared" si="290"/>
        <v>14106833.091805223</v>
      </c>
      <c r="AW367" s="3"/>
      <c r="AX367" s="4">
        <f t="shared" si="291"/>
        <v>2.1853141074693223E-3</v>
      </c>
      <c r="AY367" s="4">
        <f t="shared" si="292"/>
        <v>1.6497793302426633E-2</v>
      </c>
      <c r="AZ367" s="4">
        <f t="shared" si="293"/>
        <v>2.6055237102657285E-4</v>
      </c>
      <c r="BA367" s="4">
        <f t="shared" si="294"/>
        <v>-4.7569287572070216E-3</v>
      </c>
      <c r="BB367" s="3"/>
      <c r="BC367" s="2">
        <f t="shared" si="295"/>
        <v>44123</v>
      </c>
      <c r="BD367" s="22">
        <f t="shared" si="296"/>
        <v>135.26708272951311</v>
      </c>
      <c r="BE367" s="22">
        <f t="shared" si="297"/>
        <v>101.36469965508996</v>
      </c>
      <c r="BF367" s="22">
        <f t="shared" si="298"/>
        <v>110.47482014388639</v>
      </c>
      <c r="BG367" s="22">
        <f t="shared" si="299"/>
        <v>139.52441443333333</v>
      </c>
      <c r="BH367" s="22"/>
      <c r="BI367" s="3">
        <f t="shared" si="300"/>
        <v>55581073.792948663</v>
      </c>
      <c r="BJ367" s="3">
        <f t="shared" si="301"/>
        <v>20041875.832394209</v>
      </c>
      <c r="BK367" s="3">
        <f t="shared" si="302"/>
        <v>20990215.827338412</v>
      </c>
      <c r="BL367" s="3">
        <f t="shared" si="303"/>
        <v>44012935.329999998</v>
      </c>
      <c r="BM367" s="22"/>
      <c r="BN367" s="3">
        <f t="shared" si="304"/>
        <v>-1474240.7011434187</v>
      </c>
      <c r="BO367" s="3">
        <f t="shared" si="305"/>
        <v>-782582.89792712929</v>
      </c>
      <c r="BP367" s="3">
        <f t="shared" si="306"/>
        <v>0</v>
      </c>
      <c r="BQ367" s="3">
        <f t="shared" si="307"/>
        <v>-2155611</v>
      </c>
      <c r="BR367" s="3"/>
      <c r="BS367" s="22">
        <f t="shared" si="308"/>
        <v>-2.6524149328875497</v>
      </c>
      <c r="BT367" s="22">
        <f t="shared" si="309"/>
        <v>-3.9047387803002951</v>
      </c>
      <c r="BU367" s="22">
        <f t="shared" si="310"/>
        <v>0</v>
      </c>
      <c r="BV367" s="22">
        <f t="shared" si="311"/>
        <v>-4.897676066905488</v>
      </c>
      <c r="BW367" s="3"/>
      <c r="BX367" s="7"/>
      <c r="BY367" t="str">
        <f t="shared" si="320"/>
        <v>102020</v>
      </c>
      <c r="BZ367" s="27"/>
      <c r="CQ367" s="15">
        <v>39447</v>
      </c>
      <c r="CR367" s="16">
        <v>6138.6</v>
      </c>
    </row>
    <row r="368" spans="1:96">
      <c r="A368" t="s">
        <v>103</v>
      </c>
      <c r="B368" t="s">
        <v>103</v>
      </c>
      <c r="C368" s="3">
        <v>109830</v>
      </c>
      <c r="D368">
        <v>0</v>
      </c>
      <c r="E368">
        <v>109830.28</v>
      </c>
      <c r="F368" t="s">
        <v>10</v>
      </c>
      <c r="G368" s="3">
        <v>36989900</v>
      </c>
      <c r="J368" s="3">
        <f t="shared" si="321"/>
        <v>109830</v>
      </c>
      <c r="L368" s="3">
        <f t="shared" si="312"/>
        <v>41967154.329999998</v>
      </c>
      <c r="M368" s="4">
        <f t="shared" ref="M368:M431" si="322">+J368/L367</f>
        <v>2.6239135386225011E-3</v>
      </c>
      <c r="N368" s="4">
        <f t="shared" ref="N368:N431" si="323">+J368/$L$2</f>
        <v>3.6610000000000002E-3</v>
      </c>
      <c r="O368" s="4"/>
      <c r="P368" s="3">
        <f t="shared" ref="P368:P431" si="324">+MIN(J368+P367,0)</f>
        <v>-2045781</v>
      </c>
      <c r="Q368" s="3">
        <f t="shared" ref="Q368:Q431" si="325">+MAX(L368,Q367)</f>
        <v>44012935.329999998</v>
      </c>
      <c r="R368" s="6">
        <f t="shared" ref="R368:R431" si="326">+P368/Q368</f>
        <v>-4.6481357915829788E-2</v>
      </c>
      <c r="S368" s="6">
        <f t="shared" ref="S368:S431" si="327">+MIN(M368+S367,0)</f>
        <v>-4.25518911757111E-2</v>
      </c>
      <c r="T368" s="6"/>
      <c r="U368" s="6"/>
      <c r="V368" s="3">
        <f t="shared" si="313"/>
        <v>38524.912065020661</v>
      </c>
      <c r="W368" s="7">
        <f t="shared" si="274"/>
        <v>23.75</v>
      </c>
      <c r="X368" s="7">
        <f t="shared" si="277"/>
        <v>11896.8</v>
      </c>
      <c r="Y368" s="3">
        <f t="shared" si="278"/>
        <v>30470238.705050755</v>
      </c>
      <c r="Z368" s="3">
        <f t="shared" si="275"/>
        <v>72437393.03505075</v>
      </c>
      <c r="AA368" s="2">
        <v>44124</v>
      </c>
      <c r="AB368" s="7">
        <f t="shared" si="279"/>
        <v>139.89051443333332</v>
      </c>
      <c r="AC368" s="7">
        <f t="shared" si="280"/>
        <v>101.56746235016918</v>
      </c>
      <c r="AD368" s="7">
        <f t="shared" si="281"/>
        <v>120.72898839175126</v>
      </c>
      <c r="AE368" s="7"/>
      <c r="AF368" s="7">
        <f t="shared" si="314"/>
        <v>148354.91206502065</v>
      </c>
      <c r="AG368" s="3">
        <f t="shared" si="282"/>
        <v>42264972.176532082</v>
      </c>
      <c r="AH368" s="7"/>
      <c r="AI368" s="7"/>
      <c r="AJ368" s="7"/>
      <c r="AK368" s="7"/>
      <c r="AL368" s="3">
        <f t="shared" si="283"/>
        <v>54260655.629769541</v>
      </c>
      <c r="AM368" s="3">
        <f t="shared" si="284"/>
        <v>19297817.846532114</v>
      </c>
      <c r="AN368" s="3">
        <f t="shared" si="285"/>
        <v>20995683.453237694</v>
      </c>
      <c r="AO368" s="3">
        <f t="shared" si="286"/>
        <v>11967154.329999998</v>
      </c>
      <c r="AP368" s="3">
        <f t="shared" si="287"/>
        <v>41967154.329999998</v>
      </c>
      <c r="AQ368" s="7"/>
      <c r="AR368" s="40">
        <f t="shared" si="315"/>
        <v>38524.912065020661</v>
      </c>
      <c r="AS368" s="5">
        <f t="shared" si="276"/>
        <v>109830</v>
      </c>
      <c r="AT368" s="5">
        <f t="shared" si="288"/>
        <v>5467.625899280576</v>
      </c>
      <c r="AU368" s="5">
        <f t="shared" si="289"/>
        <v>153822.53796430121</v>
      </c>
      <c r="AV368" s="5">
        <f t="shared" si="290"/>
        <v>14260655.629769525</v>
      </c>
      <c r="AW368" s="3"/>
      <c r="AX368" s="4">
        <f t="shared" si="291"/>
        <v>2.8429410699995013E-3</v>
      </c>
      <c r="AY368" s="4">
        <f t="shared" si="292"/>
        <v>2.0003284749916831E-3</v>
      </c>
      <c r="AZ368" s="4">
        <f t="shared" si="293"/>
        <v>2.6048450117217679E-4</v>
      </c>
      <c r="BA368" s="4">
        <f t="shared" si="294"/>
        <v>2.6239135386225011E-3</v>
      </c>
      <c r="BB368" s="3"/>
      <c r="BC368" s="2">
        <f t="shared" si="295"/>
        <v>44124</v>
      </c>
      <c r="BD368" s="22">
        <f t="shared" si="296"/>
        <v>135.65163907442385</v>
      </c>
      <c r="BE368" s="22">
        <f t="shared" si="297"/>
        <v>101.56746235016902</v>
      </c>
      <c r="BF368" s="22">
        <f t="shared" si="298"/>
        <v>110.50359712230365</v>
      </c>
      <c r="BG368" s="22">
        <f t="shared" si="299"/>
        <v>139.89051443333332</v>
      </c>
      <c r="BH368" s="22"/>
      <c r="BI368" s="3">
        <f t="shared" si="300"/>
        <v>55581073.792948663</v>
      </c>
      <c r="BJ368" s="3">
        <f t="shared" si="301"/>
        <v>20041875.832394209</v>
      </c>
      <c r="BK368" s="3">
        <f t="shared" si="302"/>
        <v>20995683.453237694</v>
      </c>
      <c r="BL368" s="3">
        <f t="shared" si="303"/>
        <v>44012935.329999998</v>
      </c>
      <c r="BM368" s="22"/>
      <c r="BN368" s="3">
        <f t="shared" si="304"/>
        <v>-1320418.1631791175</v>
      </c>
      <c r="BO368" s="3">
        <f t="shared" si="305"/>
        <v>-744057.98586210865</v>
      </c>
      <c r="BP368" s="3">
        <f t="shared" si="306"/>
        <v>0</v>
      </c>
      <c r="BQ368" s="3">
        <f t="shared" si="307"/>
        <v>-2045781</v>
      </c>
      <c r="BR368" s="3"/>
      <c r="BS368" s="22">
        <f t="shared" si="308"/>
        <v>-2.3756614852349855</v>
      </c>
      <c r="BT368" s="22">
        <f t="shared" si="309"/>
        <v>-3.712516692970766</v>
      </c>
      <c r="BU368" s="22">
        <f t="shared" si="310"/>
        <v>0</v>
      </c>
      <c r="BV368" s="22">
        <f t="shared" si="311"/>
        <v>-4.6481357915829786</v>
      </c>
      <c r="BW368" s="3"/>
      <c r="BX368" s="7"/>
      <c r="BY368" t="str">
        <f t="shared" si="320"/>
        <v>102020</v>
      </c>
      <c r="BZ368" s="27"/>
      <c r="CQ368" s="15">
        <v>39448</v>
      </c>
      <c r="CR368" s="16">
        <v>6144.35</v>
      </c>
    </row>
    <row r="369" spans="1:96">
      <c r="A369" t="s">
        <v>104</v>
      </c>
      <c r="B369" t="s">
        <v>104</v>
      </c>
      <c r="C369" s="3">
        <v>-290197</v>
      </c>
      <c r="D369">
        <v>0</v>
      </c>
      <c r="E369">
        <v>-290196.5</v>
      </c>
      <c r="F369" t="s">
        <v>10</v>
      </c>
      <c r="G369" s="3">
        <v>36699703</v>
      </c>
      <c r="J369" s="3">
        <f t="shared" si="321"/>
        <v>-290197</v>
      </c>
      <c r="L369" s="3">
        <f t="shared" si="312"/>
        <v>41676957.329999998</v>
      </c>
      <c r="M369" s="4">
        <f t="shared" si="322"/>
        <v>-6.9148600764801964E-3</v>
      </c>
      <c r="N369" s="4">
        <f t="shared" si="323"/>
        <v>-9.673233333333333E-3</v>
      </c>
      <c r="O369" s="4"/>
      <c r="P369" s="3">
        <f t="shared" si="324"/>
        <v>-2335978</v>
      </c>
      <c r="Q369" s="3">
        <f t="shared" si="325"/>
        <v>44012935.329999998</v>
      </c>
      <c r="R369" s="6">
        <f t="shared" si="326"/>
        <v>-5.3074805906157228E-2</v>
      </c>
      <c r="S369" s="6">
        <f t="shared" si="327"/>
        <v>-4.9466751252191299E-2</v>
      </c>
      <c r="T369" s="6"/>
      <c r="U369" s="6"/>
      <c r="V369" s="3">
        <f t="shared" si="313"/>
        <v>66262.848751836122</v>
      </c>
      <c r="W369" s="7">
        <f t="shared" si="274"/>
        <v>40.850000000000364</v>
      </c>
      <c r="X369" s="7">
        <f t="shared" si="277"/>
        <v>11937.65</v>
      </c>
      <c r="Y369" s="3">
        <f t="shared" si="278"/>
        <v>30574864.255711548</v>
      </c>
      <c r="Z369" s="3">
        <f t="shared" si="275"/>
        <v>72251821.585711539</v>
      </c>
      <c r="AA369" s="2">
        <v>44125</v>
      </c>
      <c r="AB369" s="7">
        <f t="shared" si="279"/>
        <v>138.9231911</v>
      </c>
      <c r="AC369" s="7">
        <f t="shared" si="280"/>
        <v>101.91621418570516</v>
      </c>
      <c r="AD369" s="7">
        <f t="shared" si="281"/>
        <v>120.41970264285256</v>
      </c>
      <c r="AE369" s="7"/>
      <c r="AF369" s="7">
        <f t="shared" si="314"/>
        <v>-223934.15124816389</v>
      </c>
      <c r="AG369" s="3">
        <f t="shared" si="282"/>
        <v>42041038.025283918</v>
      </c>
      <c r="AH369" s="7"/>
      <c r="AI369" s="7"/>
      <c r="AJ369" s="7"/>
      <c r="AK369" s="7"/>
      <c r="AL369" s="3">
        <f t="shared" si="283"/>
        <v>54042189.104420654</v>
      </c>
      <c r="AM369" s="3">
        <f t="shared" si="284"/>
        <v>19364080.695283949</v>
      </c>
      <c r="AN369" s="3">
        <f t="shared" si="285"/>
        <v>21001151.079136975</v>
      </c>
      <c r="AO369" s="3">
        <f t="shared" si="286"/>
        <v>11676957.329999998</v>
      </c>
      <c r="AP369" s="3">
        <f t="shared" si="287"/>
        <v>41676957.329999998</v>
      </c>
      <c r="AQ369" s="7"/>
      <c r="AR369" s="40">
        <f t="shared" si="315"/>
        <v>66262.848751836122</v>
      </c>
      <c r="AS369" s="5">
        <f t="shared" si="276"/>
        <v>-290197</v>
      </c>
      <c r="AT369" s="5">
        <f t="shared" si="288"/>
        <v>5467.625899280576</v>
      </c>
      <c r="AU369" s="5">
        <f t="shared" si="289"/>
        <v>-218466.52534888333</v>
      </c>
      <c r="AV369" s="5">
        <f t="shared" si="290"/>
        <v>14042189.104420641</v>
      </c>
      <c r="AW369" s="3"/>
      <c r="AX369" s="4">
        <f t="shared" si="291"/>
        <v>-4.0262419024112185E-3</v>
      </c>
      <c r="AY369" s="4">
        <f t="shared" si="292"/>
        <v>3.4336964561899309E-3</v>
      </c>
      <c r="AZ369" s="4">
        <f t="shared" si="293"/>
        <v>2.6041666666666319E-4</v>
      </c>
      <c r="BA369" s="4">
        <f t="shared" si="294"/>
        <v>-6.9148600764801964E-3</v>
      </c>
      <c r="BB369" s="3"/>
      <c r="BC369" s="2">
        <f t="shared" si="295"/>
        <v>44125</v>
      </c>
      <c r="BD369" s="22">
        <f t="shared" si="296"/>
        <v>135.10547276105163</v>
      </c>
      <c r="BE369" s="22">
        <f t="shared" si="297"/>
        <v>101.916214185705</v>
      </c>
      <c r="BF369" s="22">
        <f t="shared" si="298"/>
        <v>110.53237410072092</v>
      </c>
      <c r="BG369" s="22">
        <f t="shared" si="299"/>
        <v>138.9231911</v>
      </c>
      <c r="BH369" s="22"/>
      <c r="BI369" s="3">
        <f t="shared" si="300"/>
        <v>55581073.792948663</v>
      </c>
      <c r="BJ369" s="3">
        <f t="shared" si="301"/>
        <v>20041875.832394209</v>
      </c>
      <c r="BK369" s="3">
        <f t="shared" si="302"/>
        <v>21001151.079136975</v>
      </c>
      <c r="BL369" s="3">
        <f t="shared" si="303"/>
        <v>44012935.329999998</v>
      </c>
      <c r="BM369" s="22"/>
      <c r="BN369" s="3">
        <f t="shared" si="304"/>
        <v>-1538884.6885280008</v>
      </c>
      <c r="BO369" s="3">
        <f t="shared" si="305"/>
        <v>-677795.13711027254</v>
      </c>
      <c r="BP369" s="3">
        <f t="shared" si="306"/>
        <v>0</v>
      </c>
      <c r="BQ369" s="3">
        <f t="shared" si="307"/>
        <v>-2335978</v>
      </c>
      <c r="BR369" s="3"/>
      <c r="BS369" s="22">
        <f t="shared" si="308"/>
        <v>-2.7687206876583095</v>
      </c>
      <c r="BT369" s="22">
        <f t="shared" si="309"/>
        <v>-3.3818947027639727</v>
      </c>
      <c r="BU369" s="22">
        <f t="shared" si="310"/>
        <v>0</v>
      </c>
      <c r="BV369" s="22">
        <f t="shared" si="311"/>
        <v>-5.3074805906157225</v>
      </c>
      <c r="BW369" s="3"/>
      <c r="BX369" s="7"/>
      <c r="BY369" t="str">
        <f t="shared" si="320"/>
        <v>102020</v>
      </c>
      <c r="BZ369" s="27"/>
      <c r="CQ369" s="15">
        <v>39449</v>
      </c>
      <c r="CR369" s="16">
        <v>6179.4</v>
      </c>
    </row>
    <row r="370" spans="1:96">
      <c r="A370" t="s">
        <v>105</v>
      </c>
      <c r="B370" t="s">
        <v>105</v>
      </c>
      <c r="C370" s="3">
        <v>536847</v>
      </c>
      <c r="D370">
        <v>0</v>
      </c>
      <c r="E370">
        <v>536847</v>
      </c>
      <c r="F370" t="s">
        <v>10</v>
      </c>
      <c r="G370" s="3">
        <v>37236550</v>
      </c>
      <c r="J370" s="3">
        <f t="shared" si="321"/>
        <v>536847</v>
      </c>
      <c r="L370" s="3">
        <f t="shared" si="312"/>
        <v>42213804.329999998</v>
      </c>
      <c r="M370" s="4">
        <f t="shared" si="322"/>
        <v>1.2881146666951275E-2</v>
      </c>
      <c r="N370" s="4">
        <f t="shared" si="323"/>
        <v>1.7894899999999998E-2</v>
      </c>
      <c r="O370" s="4"/>
      <c r="P370" s="3">
        <f t="shared" si="324"/>
        <v>-1799131</v>
      </c>
      <c r="Q370" s="3">
        <f t="shared" si="325"/>
        <v>44012935.329999998</v>
      </c>
      <c r="R370" s="6">
        <f t="shared" si="326"/>
        <v>-4.0877323598403133E-2</v>
      </c>
      <c r="S370" s="6">
        <f t="shared" si="327"/>
        <v>-3.6585604585240024E-2</v>
      </c>
      <c r="T370" s="6"/>
      <c r="U370" s="6"/>
      <c r="V370" s="3">
        <f t="shared" si="313"/>
        <v>-66830.584298055124</v>
      </c>
      <c r="W370" s="7">
        <f t="shared" si="274"/>
        <v>-41.199999999998909</v>
      </c>
      <c r="X370" s="7">
        <f t="shared" si="277"/>
        <v>11896.45</v>
      </c>
      <c r="Y370" s="3">
        <f t="shared" si="278"/>
        <v>30469342.280504093</v>
      </c>
      <c r="Z370" s="3">
        <f t="shared" si="275"/>
        <v>72683146.610504091</v>
      </c>
      <c r="AA370" s="2">
        <v>44126</v>
      </c>
      <c r="AB370" s="7">
        <f t="shared" si="279"/>
        <v>140.7126811</v>
      </c>
      <c r="AC370" s="7">
        <f t="shared" si="280"/>
        <v>101.56447426834698</v>
      </c>
      <c r="AD370" s="7">
        <f t="shared" si="281"/>
        <v>121.13857768417348</v>
      </c>
      <c r="AE370" s="7"/>
      <c r="AF370" s="7">
        <f t="shared" si="314"/>
        <v>470016.41570194485</v>
      </c>
      <c r="AG370" s="3">
        <f t="shared" si="282"/>
        <v>42511054.440985866</v>
      </c>
      <c r="AH370" s="7"/>
      <c r="AI370" s="7"/>
      <c r="AJ370" s="7"/>
      <c r="AK370" s="7"/>
      <c r="AL370" s="3">
        <f t="shared" si="283"/>
        <v>54517673.14602188</v>
      </c>
      <c r="AM370" s="3">
        <f t="shared" si="284"/>
        <v>19297250.110985894</v>
      </c>
      <c r="AN370" s="3">
        <f t="shared" si="285"/>
        <v>21006618.705036256</v>
      </c>
      <c r="AO370" s="3">
        <f t="shared" si="286"/>
        <v>12213804.329999998</v>
      </c>
      <c r="AP370" s="3">
        <f t="shared" si="287"/>
        <v>42213804.329999998</v>
      </c>
      <c r="AQ370" s="7"/>
      <c r="AR370" s="40">
        <f t="shared" si="315"/>
        <v>-66830.584298055124</v>
      </c>
      <c r="AS370" s="5">
        <f t="shared" si="276"/>
        <v>536847</v>
      </c>
      <c r="AT370" s="5">
        <f t="shared" si="288"/>
        <v>5467.625899280576</v>
      </c>
      <c r="AU370" s="5">
        <f t="shared" si="289"/>
        <v>475484.04160122544</v>
      </c>
      <c r="AV370" s="5">
        <f t="shared" si="290"/>
        <v>14517673.146021867</v>
      </c>
      <c r="AW370" s="3"/>
      <c r="AX370" s="4">
        <f t="shared" si="291"/>
        <v>8.7983860291538565E-3</v>
      </c>
      <c r="AY370" s="4">
        <f t="shared" si="292"/>
        <v>-3.4512655338361335E-3</v>
      </c>
      <c r="AZ370" s="4">
        <f t="shared" si="293"/>
        <v>2.6034886748242295E-4</v>
      </c>
      <c r="BA370" s="4">
        <f t="shared" si="294"/>
        <v>1.2881146666951275E-2</v>
      </c>
      <c r="BB370" s="3"/>
      <c r="BC370" s="2">
        <f t="shared" si="295"/>
        <v>44126</v>
      </c>
      <c r="BD370" s="22">
        <f t="shared" si="296"/>
        <v>136.29418286505469</v>
      </c>
      <c r="BE370" s="22">
        <f t="shared" si="297"/>
        <v>101.5644742683468</v>
      </c>
      <c r="BF370" s="22">
        <f t="shared" si="298"/>
        <v>110.5611510791382</v>
      </c>
      <c r="BG370" s="22">
        <f t="shared" si="299"/>
        <v>140.7126811</v>
      </c>
      <c r="BH370" s="22"/>
      <c r="BI370" s="3">
        <f t="shared" si="300"/>
        <v>55581073.792948663</v>
      </c>
      <c r="BJ370" s="3">
        <f t="shared" si="301"/>
        <v>20041875.832394209</v>
      </c>
      <c r="BK370" s="3">
        <f t="shared" si="302"/>
        <v>21006618.705036256</v>
      </c>
      <c r="BL370" s="3">
        <f t="shared" si="303"/>
        <v>44012935.329999998</v>
      </c>
      <c r="BM370" s="22"/>
      <c r="BN370" s="3">
        <f t="shared" si="304"/>
        <v>-1063400.6469267753</v>
      </c>
      <c r="BO370" s="3">
        <f t="shared" si="305"/>
        <v>-744625.72140832769</v>
      </c>
      <c r="BP370" s="3">
        <f t="shared" si="306"/>
        <v>0</v>
      </c>
      <c r="BQ370" s="3">
        <f t="shared" si="307"/>
        <v>-1799131</v>
      </c>
      <c r="BR370" s="3"/>
      <c r="BS370" s="22">
        <f t="shared" si="308"/>
        <v>-1.9132423581598463</v>
      </c>
      <c r="BT370" s="22">
        <f t="shared" si="309"/>
        <v>-3.7153494395208737</v>
      </c>
      <c r="BU370" s="22">
        <f t="shared" si="310"/>
        <v>0</v>
      </c>
      <c r="BV370" s="22">
        <f t="shared" si="311"/>
        <v>-4.087732359840313</v>
      </c>
      <c r="BW370" s="3"/>
      <c r="BX370" s="7"/>
      <c r="BY370" t="str">
        <f t="shared" si="320"/>
        <v>102020</v>
      </c>
      <c r="BZ370" s="27"/>
      <c r="CQ370" s="15">
        <v>39450</v>
      </c>
      <c r="CR370" s="16">
        <v>6178.55</v>
      </c>
    </row>
    <row r="371" spans="1:96">
      <c r="A371" t="s">
        <v>106</v>
      </c>
      <c r="B371" t="s">
        <v>106</v>
      </c>
      <c r="C371" s="3">
        <v>76920</v>
      </c>
      <c r="D371">
        <v>0</v>
      </c>
      <c r="E371">
        <v>76920</v>
      </c>
      <c r="F371" t="s">
        <v>10</v>
      </c>
      <c r="G371" s="3">
        <v>37313470</v>
      </c>
      <c r="J371" s="3">
        <f t="shared" si="321"/>
        <v>76920</v>
      </c>
      <c r="L371" s="3">
        <f t="shared" si="312"/>
        <v>42290724.329999998</v>
      </c>
      <c r="M371" s="4">
        <f t="shared" si="322"/>
        <v>1.8221527583415509E-3</v>
      </c>
      <c r="N371" s="4">
        <f t="shared" si="323"/>
        <v>2.5639999999999999E-3</v>
      </c>
      <c r="O371" s="4"/>
      <c r="P371" s="3">
        <f t="shared" si="324"/>
        <v>-1722211</v>
      </c>
      <c r="Q371" s="3">
        <f t="shared" si="325"/>
        <v>44012935.329999998</v>
      </c>
      <c r="R371" s="6">
        <f t="shared" si="326"/>
        <v>-3.9129655568010034E-2</v>
      </c>
      <c r="S371" s="6">
        <f t="shared" si="327"/>
        <v>-3.4763451826898474E-2</v>
      </c>
      <c r="T371" s="6"/>
      <c r="U371" s="6"/>
      <c r="V371" s="3">
        <f t="shared" si="313"/>
        <v>54989.242905439423</v>
      </c>
      <c r="W371" s="7">
        <f t="shared" si="274"/>
        <v>33.899999999999636</v>
      </c>
      <c r="X371" s="7">
        <f t="shared" si="277"/>
        <v>11930.35</v>
      </c>
      <c r="Y371" s="3">
        <f t="shared" si="278"/>
        <v>30556167.4008811</v>
      </c>
      <c r="Z371" s="3">
        <f t="shared" si="275"/>
        <v>72846891.730881095</v>
      </c>
      <c r="AA371" s="2">
        <v>44127</v>
      </c>
      <c r="AB371" s="7">
        <f t="shared" si="279"/>
        <v>140.96908109999998</v>
      </c>
      <c r="AC371" s="7">
        <f t="shared" si="280"/>
        <v>101.85389133627034</v>
      </c>
      <c r="AD371" s="7">
        <f t="shared" si="281"/>
        <v>121.41148621813515</v>
      </c>
      <c r="AE371" s="7"/>
      <c r="AF371" s="7">
        <f t="shared" si="314"/>
        <v>131909.24290543943</v>
      </c>
      <c r="AG371" s="3">
        <f t="shared" si="282"/>
        <v>42642963.683891304</v>
      </c>
      <c r="AH371" s="7"/>
      <c r="AI371" s="7"/>
      <c r="AJ371" s="7"/>
      <c r="AK371" s="7"/>
      <c r="AL371" s="3">
        <f t="shared" si="283"/>
        <v>54655050.014826603</v>
      </c>
      <c r="AM371" s="3">
        <f t="shared" si="284"/>
        <v>19352239.353891332</v>
      </c>
      <c r="AN371" s="3">
        <f t="shared" si="285"/>
        <v>21012086.330935538</v>
      </c>
      <c r="AO371" s="3">
        <f t="shared" si="286"/>
        <v>12290724.329999998</v>
      </c>
      <c r="AP371" s="3">
        <f t="shared" si="287"/>
        <v>42290724.329999998</v>
      </c>
      <c r="AQ371" s="7"/>
      <c r="AR371" s="40">
        <f t="shared" si="315"/>
        <v>54989.242905439423</v>
      </c>
      <c r="AS371" s="5">
        <f t="shared" si="276"/>
        <v>76920</v>
      </c>
      <c r="AT371" s="5">
        <f t="shared" si="288"/>
        <v>5467.625899280576</v>
      </c>
      <c r="AU371" s="5">
        <f t="shared" si="289"/>
        <v>137376.86880472</v>
      </c>
      <c r="AV371" s="5">
        <f t="shared" si="290"/>
        <v>14655050.014826586</v>
      </c>
      <c r="AW371" s="3"/>
      <c r="AX371" s="4">
        <f t="shared" si="291"/>
        <v>2.5198593571072888E-3</v>
      </c>
      <c r="AY371" s="4">
        <f t="shared" si="292"/>
        <v>2.8495895834471326E-3</v>
      </c>
      <c r="AZ371" s="4">
        <f t="shared" si="293"/>
        <v>2.602811035918757E-4</v>
      </c>
      <c r="BA371" s="4">
        <f t="shared" si="294"/>
        <v>1.8221527583415509E-3</v>
      </c>
      <c r="BB371" s="3"/>
      <c r="BC371" s="2">
        <f t="shared" si="295"/>
        <v>44127</v>
      </c>
      <c r="BD371" s="22">
        <f t="shared" si="296"/>
        <v>136.6376250370665</v>
      </c>
      <c r="BE371" s="22">
        <f t="shared" si="297"/>
        <v>101.85389133627017</v>
      </c>
      <c r="BF371" s="22">
        <f t="shared" si="298"/>
        <v>110.58992805755545</v>
      </c>
      <c r="BG371" s="22">
        <f t="shared" si="299"/>
        <v>140.96908109999998</v>
      </c>
      <c r="BH371" s="22"/>
      <c r="BI371" s="3">
        <f t="shared" si="300"/>
        <v>55581073.792948663</v>
      </c>
      <c r="BJ371" s="3">
        <f t="shared" si="301"/>
        <v>20041875.832394209</v>
      </c>
      <c r="BK371" s="3">
        <f t="shared" si="302"/>
        <v>21012086.330935538</v>
      </c>
      <c r="BL371" s="3">
        <f t="shared" si="303"/>
        <v>44012935.329999998</v>
      </c>
      <c r="BM371" s="22"/>
      <c r="BN371" s="3">
        <f t="shared" si="304"/>
        <v>-926023.77812205534</v>
      </c>
      <c r="BO371" s="3">
        <f t="shared" si="305"/>
        <v>-689636.47850288823</v>
      </c>
      <c r="BP371" s="3">
        <f t="shared" si="306"/>
        <v>0</v>
      </c>
      <c r="BQ371" s="3">
        <f t="shared" si="307"/>
        <v>-1722211</v>
      </c>
      <c r="BR371" s="3"/>
      <c r="BS371" s="22">
        <f t="shared" si="308"/>
        <v>-1.6660775241077408</v>
      </c>
      <c r="BT371" s="22">
        <f t="shared" si="309"/>
        <v>-3.4409777022378849</v>
      </c>
      <c r="BU371" s="22">
        <f t="shared" si="310"/>
        <v>0</v>
      </c>
      <c r="BV371" s="22">
        <f t="shared" si="311"/>
        <v>-3.9129655568010033</v>
      </c>
      <c r="BW371" s="3"/>
      <c r="BX371" s="7"/>
      <c r="BY371" t="str">
        <f t="shared" si="320"/>
        <v>102020</v>
      </c>
      <c r="BZ371" s="27"/>
      <c r="CQ371" s="15">
        <v>39451</v>
      </c>
      <c r="CR371" s="16">
        <v>6274.3</v>
      </c>
    </row>
    <row r="372" spans="1:96">
      <c r="A372" t="s">
        <v>107</v>
      </c>
      <c r="B372" t="s">
        <v>107</v>
      </c>
      <c r="C372" s="3">
        <v>17725</v>
      </c>
      <c r="D372">
        <v>0</v>
      </c>
      <c r="E372">
        <v>17725</v>
      </c>
      <c r="F372" t="s">
        <v>10</v>
      </c>
      <c r="G372" s="3">
        <v>37331195</v>
      </c>
      <c r="J372" s="3">
        <f t="shared" si="321"/>
        <v>17725</v>
      </c>
      <c r="L372" s="3">
        <f t="shared" si="312"/>
        <v>42308449.329999998</v>
      </c>
      <c r="M372" s="4">
        <f t="shared" si="322"/>
        <v>4.1912263932132089E-4</v>
      </c>
      <c r="N372" s="4">
        <f t="shared" si="323"/>
        <v>5.9083333333333329E-4</v>
      </c>
      <c r="O372" s="4"/>
      <c r="P372" s="3">
        <f t="shared" si="324"/>
        <v>-1704486</v>
      </c>
      <c r="Q372" s="3">
        <f t="shared" si="325"/>
        <v>44012935.329999998</v>
      </c>
      <c r="R372" s="6">
        <f t="shared" si="326"/>
        <v>-3.8726933053206111E-2</v>
      </c>
      <c r="S372" s="6">
        <f t="shared" si="327"/>
        <v>-3.4344329187577155E-2</v>
      </c>
      <c r="T372" s="6"/>
      <c r="U372" s="6"/>
      <c r="V372" s="3">
        <f t="shared" si="313"/>
        <v>-263753.71375883679</v>
      </c>
      <c r="W372" s="7">
        <f t="shared" si="274"/>
        <v>-162.60000000000036</v>
      </c>
      <c r="X372" s="7">
        <f t="shared" si="277"/>
        <v>11767.75</v>
      </c>
      <c r="Y372" s="3">
        <f t="shared" si="278"/>
        <v>30139714.168630302</v>
      </c>
      <c r="Z372" s="3">
        <f t="shared" si="275"/>
        <v>72448163.4986303</v>
      </c>
      <c r="AA372" s="2">
        <v>44130</v>
      </c>
      <c r="AB372" s="7">
        <f t="shared" si="279"/>
        <v>141.02816443333333</v>
      </c>
      <c r="AC372" s="7">
        <f t="shared" si="280"/>
        <v>100.46571389543435</v>
      </c>
      <c r="AD372" s="7">
        <f t="shared" si="281"/>
        <v>120.74693916438383</v>
      </c>
      <c r="AE372" s="7"/>
      <c r="AF372" s="7">
        <f t="shared" si="314"/>
        <v>-246028.71375883679</v>
      </c>
      <c r="AG372" s="3">
        <f t="shared" si="282"/>
        <v>42396934.97013247</v>
      </c>
      <c r="AH372" s="7"/>
      <c r="AI372" s="7"/>
      <c r="AJ372" s="7"/>
      <c r="AK372" s="7"/>
      <c r="AL372" s="3">
        <f t="shared" si="283"/>
        <v>54414488.926967047</v>
      </c>
      <c r="AM372" s="3">
        <f t="shared" si="284"/>
        <v>19088485.640132494</v>
      </c>
      <c r="AN372" s="3">
        <f t="shared" si="285"/>
        <v>21017553.956834819</v>
      </c>
      <c r="AO372" s="3">
        <f t="shared" si="286"/>
        <v>12308449.329999998</v>
      </c>
      <c r="AP372" s="3">
        <f t="shared" si="287"/>
        <v>42308449.329999998</v>
      </c>
      <c r="AQ372" s="7"/>
      <c r="AR372" s="40">
        <f t="shared" si="315"/>
        <v>-263753.71375883679</v>
      </c>
      <c r="AS372" s="5">
        <f t="shared" si="276"/>
        <v>17725</v>
      </c>
      <c r="AT372" s="5">
        <f t="shared" si="288"/>
        <v>5467.625899280576</v>
      </c>
      <c r="AU372" s="5">
        <f t="shared" si="289"/>
        <v>-240561.08785955622</v>
      </c>
      <c r="AV372" s="5">
        <f t="shared" si="290"/>
        <v>14414488.92696703</v>
      </c>
      <c r="AW372" s="3"/>
      <c r="AX372" s="4">
        <f t="shared" si="291"/>
        <v>-4.401443010193894E-3</v>
      </c>
      <c r="AY372" s="4">
        <f t="shared" si="292"/>
        <v>-1.3629105600422487E-2</v>
      </c>
      <c r="AZ372" s="4">
        <f t="shared" si="293"/>
        <v>2.602133749674698E-4</v>
      </c>
      <c r="BA372" s="4">
        <f t="shared" si="294"/>
        <v>4.1912263932132089E-4</v>
      </c>
      <c r="BB372" s="3"/>
      <c r="BC372" s="2">
        <f t="shared" si="295"/>
        <v>44130</v>
      </c>
      <c r="BD372" s="22">
        <f t="shared" si="296"/>
        <v>136.03622231741761</v>
      </c>
      <c r="BE372" s="22">
        <f t="shared" si="297"/>
        <v>100.46571389543418</v>
      </c>
      <c r="BF372" s="22">
        <f t="shared" si="298"/>
        <v>110.61870503597274</v>
      </c>
      <c r="BG372" s="22">
        <f t="shared" si="299"/>
        <v>141.02816443333333</v>
      </c>
      <c r="BH372" s="22"/>
      <c r="BI372" s="3">
        <f t="shared" si="300"/>
        <v>55581073.792948663</v>
      </c>
      <c r="BJ372" s="3">
        <f t="shared" si="301"/>
        <v>20041875.832394209</v>
      </c>
      <c r="BK372" s="3">
        <f t="shared" si="302"/>
        <v>21017553.956834819</v>
      </c>
      <c r="BL372" s="3">
        <f t="shared" si="303"/>
        <v>44012935.329999998</v>
      </c>
      <c r="BM372" s="22"/>
      <c r="BN372" s="3">
        <f t="shared" si="304"/>
        <v>-1166584.8659816117</v>
      </c>
      <c r="BO372" s="3">
        <f t="shared" si="305"/>
        <v>-953390.19226172497</v>
      </c>
      <c r="BP372" s="3">
        <f t="shared" si="306"/>
        <v>0</v>
      </c>
      <c r="BQ372" s="3">
        <f t="shared" si="307"/>
        <v>-1704486</v>
      </c>
      <c r="BR372" s="3"/>
      <c r="BS372" s="22">
        <f t="shared" si="308"/>
        <v>-2.098888679854205</v>
      </c>
      <c r="BT372" s="22">
        <f t="shared" si="309"/>
        <v>-4.7569908138076347</v>
      </c>
      <c r="BU372" s="22">
        <f t="shared" si="310"/>
        <v>0</v>
      </c>
      <c r="BV372" s="22">
        <f t="shared" si="311"/>
        <v>-3.872693305320611</v>
      </c>
      <c r="BW372" s="3"/>
      <c r="BX372" s="7"/>
      <c r="BY372" t="str">
        <f t="shared" si="320"/>
        <v>102020</v>
      </c>
      <c r="BZ372" s="27"/>
      <c r="CQ372" s="15">
        <v>39452</v>
      </c>
      <c r="CR372" s="16">
        <v>6274.3</v>
      </c>
    </row>
    <row r="373" spans="1:96">
      <c r="A373" t="s">
        <v>108</v>
      </c>
      <c r="B373" t="s">
        <v>108</v>
      </c>
      <c r="C373" s="3">
        <v>-52660</v>
      </c>
      <c r="D373">
        <v>0</v>
      </c>
      <c r="E373">
        <v>-52659.75</v>
      </c>
      <c r="F373" t="s">
        <v>10</v>
      </c>
      <c r="G373" s="3">
        <v>37278536</v>
      </c>
      <c r="J373" s="3">
        <f t="shared" si="321"/>
        <v>-52660</v>
      </c>
      <c r="L373" s="3">
        <f t="shared" si="312"/>
        <v>42255789.329999998</v>
      </c>
      <c r="M373" s="4">
        <f t="shared" si="322"/>
        <v>-1.244668637918146E-3</v>
      </c>
      <c r="N373" s="4">
        <f t="shared" si="323"/>
        <v>-1.7553333333333334E-3</v>
      </c>
      <c r="O373" s="4"/>
      <c r="P373" s="3">
        <f t="shared" si="324"/>
        <v>-1757146</v>
      </c>
      <c r="Q373" s="3">
        <f t="shared" si="325"/>
        <v>44012935.329999998</v>
      </c>
      <c r="R373" s="6">
        <f t="shared" si="326"/>
        <v>-3.9923399492110177E-2</v>
      </c>
      <c r="S373" s="6">
        <f t="shared" si="327"/>
        <v>-3.5588997825495301E-2</v>
      </c>
      <c r="T373" s="6"/>
      <c r="U373" s="6"/>
      <c r="V373" s="3">
        <f t="shared" si="313"/>
        <v>197328.65485093681</v>
      </c>
      <c r="W373" s="7">
        <f t="shared" si="274"/>
        <v>121.64999999999964</v>
      </c>
      <c r="X373" s="7">
        <f t="shared" si="277"/>
        <v>11889.4</v>
      </c>
      <c r="Y373" s="3">
        <f t="shared" si="278"/>
        <v>30451285.728921257</v>
      </c>
      <c r="Z373" s="3">
        <f t="shared" si="275"/>
        <v>72707075.058921248</v>
      </c>
      <c r="AA373" s="2">
        <v>44131</v>
      </c>
      <c r="AB373" s="7">
        <f t="shared" si="279"/>
        <v>140.8526311</v>
      </c>
      <c r="AC373" s="7">
        <f t="shared" si="280"/>
        <v>101.50428576307087</v>
      </c>
      <c r="AD373" s="7">
        <f t="shared" si="281"/>
        <v>121.1784584315354</v>
      </c>
      <c r="AE373" s="7"/>
      <c r="AF373" s="7">
        <f t="shared" si="314"/>
        <v>144668.65485093681</v>
      </c>
      <c r="AG373" s="3">
        <f t="shared" si="282"/>
        <v>42541603.624983408</v>
      </c>
      <c r="AH373" s="7"/>
      <c r="AI373" s="7"/>
      <c r="AJ373" s="7"/>
      <c r="AK373" s="7"/>
      <c r="AL373" s="3">
        <f t="shared" si="283"/>
        <v>54564625.207717262</v>
      </c>
      <c r="AM373" s="3">
        <f t="shared" si="284"/>
        <v>19285814.294983432</v>
      </c>
      <c r="AN373" s="3">
        <f t="shared" si="285"/>
        <v>21023021.582734101</v>
      </c>
      <c r="AO373" s="3">
        <f t="shared" si="286"/>
        <v>12255789.329999998</v>
      </c>
      <c r="AP373" s="3">
        <f t="shared" si="287"/>
        <v>42255789.329999998</v>
      </c>
      <c r="AQ373" s="7"/>
      <c r="AR373" s="40">
        <f t="shared" si="315"/>
        <v>197328.65485093681</v>
      </c>
      <c r="AS373" s="5">
        <f t="shared" si="276"/>
        <v>-52660</v>
      </c>
      <c r="AT373" s="5">
        <f t="shared" si="288"/>
        <v>5467.625899280576</v>
      </c>
      <c r="AU373" s="5">
        <f t="shared" si="289"/>
        <v>150136.28075021738</v>
      </c>
      <c r="AV373" s="5">
        <f t="shared" si="290"/>
        <v>14564625.207717247</v>
      </c>
      <c r="AW373" s="3"/>
      <c r="AX373" s="4">
        <f t="shared" si="291"/>
        <v>2.759123235572869E-3</v>
      </c>
      <c r="AY373" s="4">
        <f t="shared" si="292"/>
        <v>1.0337575152429281E-2</v>
      </c>
      <c r="AZ373" s="4">
        <f t="shared" si="293"/>
        <v>2.6014568158168224E-4</v>
      </c>
      <c r="BA373" s="4">
        <f t="shared" si="294"/>
        <v>-1.244668637918146E-3</v>
      </c>
      <c r="BB373" s="3"/>
      <c r="BC373" s="2">
        <f t="shared" si="295"/>
        <v>44131</v>
      </c>
      <c r="BD373" s="22">
        <f t="shared" si="296"/>
        <v>136.41156301929317</v>
      </c>
      <c r="BE373" s="22">
        <f t="shared" si="297"/>
        <v>101.50428576307068</v>
      </c>
      <c r="BF373" s="22">
        <f t="shared" si="298"/>
        <v>110.64748201439001</v>
      </c>
      <c r="BG373" s="22">
        <f t="shared" si="299"/>
        <v>140.8526311</v>
      </c>
      <c r="BH373" s="22"/>
      <c r="BI373" s="3">
        <f t="shared" si="300"/>
        <v>55581073.792948663</v>
      </c>
      <c r="BJ373" s="3">
        <f t="shared" si="301"/>
        <v>20041875.832394209</v>
      </c>
      <c r="BK373" s="3">
        <f t="shared" si="302"/>
        <v>21023021.582734101</v>
      </c>
      <c r="BL373" s="3">
        <f t="shared" si="303"/>
        <v>44012935.329999998</v>
      </c>
      <c r="BM373" s="22"/>
      <c r="BN373" s="3">
        <f t="shared" si="304"/>
        <v>-1016448.5852313943</v>
      </c>
      <c r="BO373" s="3">
        <f t="shared" si="305"/>
        <v>-756061.53741078812</v>
      </c>
      <c r="BP373" s="3">
        <f t="shared" si="306"/>
        <v>0</v>
      </c>
      <c r="BQ373" s="3">
        <f t="shared" si="307"/>
        <v>-1757146</v>
      </c>
      <c r="BR373" s="3"/>
      <c r="BS373" s="22">
        <f t="shared" si="308"/>
        <v>-1.8287674488223846</v>
      </c>
      <c r="BT373" s="22">
        <f t="shared" si="309"/>
        <v>-3.7724090486018582</v>
      </c>
      <c r="BU373" s="22">
        <f t="shared" si="310"/>
        <v>0</v>
      </c>
      <c r="BV373" s="22">
        <f t="shared" si="311"/>
        <v>-3.9923399492110176</v>
      </c>
      <c r="BW373" s="3"/>
      <c r="BX373" s="7"/>
      <c r="BY373" t="str">
        <f t="shared" si="320"/>
        <v>102020</v>
      </c>
      <c r="BZ373" s="27"/>
      <c r="CQ373" s="15">
        <v>39453</v>
      </c>
      <c r="CR373" s="16">
        <v>6274.3</v>
      </c>
    </row>
    <row r="374" spans="1:96">
      <c r="A374" t="s">
        <v>109</v>
      </c>
      <c r="B374" t="s">
        <v>109</v>
      </c>
      <c r="C374" s="3">
        <v>-535215</v>
      </c>
      <c r="D374">
        <v>0</v>
      </c>
      <c r="E374">
        <v>-535215</v>
      </c>
      <c r="F374" t="s">
        <v>10</v>
      </c>
      <c r="G374" s="3">
        <v>36743321</v>
      </c>
      <c r="J374" s="3">
        <f t="shared" si="321"/>
        <v>-535215</v>
      </c>
      <c r="L374" s="3">
        <f t="shared" si="312"/>
        <v>41720574.329999998</v>
      </c>
      <c r="M374" s="4">
        <f t="shared" si="322"/>
        <v>-1.2666075074830464E-2</v>
      </c>
      <c r="N374" s="4">
        <f t="shared" si="323"/>
        <v>-1.7840499999999999E-2</v>
      </c>
      <c r="O374" s="4"/>
      <c r="P374" s="3">
        <f t="shared" si="324"/>
        <v>-2292361</v>
      </c>
      <c r="Q374" s="3">
        <f t="shared" si="325"/>
        <v>44012935.329999998</v>
      </c>
      <c r="R374" s="6">
        <f t="shared" si="326"/>
        <v>-5.2083801791731124E-2</v>
      </c>
      <c r="S374" s="6">
        <f t="shared" si="327"/>
        <v>-4.8255072900325768E-2</v>
      </c>
      <c r="T374" s="6"/>
      <c r="U374" s="6"/>
      <c r="V374" s="3">
        <f t="shared" si="313"/>
        <v>-259211.82938906414</v>
      </c>
      <c r="W374" s="7">
        <f t="shared" si="274"/>
        <v>-159.79999999999927</v>
      </c>
      <c r="X374" s="7">
        <f t="shared" si="277"/>
        <v>11729.6</v>
      </c>
      <c r="Y374" s="3">
        <f t="shared" si="278"/>
        <v>30042003.893043786</v>
      </c>
      <c r="Z374" s="3">
        <f t="shared" si="275"/>
        <v>71762578.223043784</v>
      </c>
      <c r="AA374" s="2">
        <v>44132</v>
      </c>
      <c r="AB374" s="7">
        <f t="shared" si="279"/>
        <v>139.06858109999999</v>
      </c>
      <c r="AC374" s="7">
        <f t="shared" si="280"/>
        <v>100.14001297681263</v>
      </c>
      <c r="AD374" s="7">
        <f t="shared" si="281"/>
        <v>119.60429703840632</v>
      </c>
      <c r="AE374" s="7"/>
      <c r="AF374" s="7">
        <f t="shared" si="314"/>
        <v>-794426.82938906411</v>
      </c>
      <c r="AG374" s="3">
        <f t="shared" si="282"/>
        <v>41747176.795594342</v>
      </c>
      <c r="AH374" s="7"/>
      <c r="AI374" s="7"/>
      <c r="AJ374" s="7"/>
      <c r="AK374" s="7"/>
      <c r="AL374" s="3">
        <f t="shared" si="283"/>
        <v>53775666.004227482</v>
      </c>
      <c r="AM374" s="3">
        <f t="shared" si="284"/>
        <v>19026602.465594366</v>
      </c>
      <c r="AN374" s="3">
        <f t="shared" si="285"/>
        <v>21028489.208633382</v>
      </c>
      <c r="AO374" s="3">
        <f t="shared" si="286"/>
        <v>11720574.329999998</v>
      </c>
      <c r="AP374" s="3">
        <f t="shared" si="287"/>
        <v>41720574.329999998</v>
      </c>
      <c r="AQ374" s="7"/>
      <c r="AR374" s="40">
        <f t="shared" si="315"/>
        <v>-259211.82938906414</v>
      </c>
      <c r="AS374" s="5">
        <f t="shared" si="276"/>
        <v>-535215</v>
      </c>
      <c r="AT374" s="5">
        <f t="shared" si="288"/>
        <v>5467.625899280576</v>
      </c>
      <c r="AU374" s="5">
        <f t="shared" si="289"/>
        <v>-788959.20348978357</v>
      </c>
      <c r="AV374" s="5">
        <f t="shared" si="290"/>
        <v>13775666.004227463</v>
      </c>
      <c r="AW374" s="3"/>
      <c r="AX374" s="4">
        <f t="shared" si="291"/>
        <v>-1.4459170213052217E-2</v>
      </c>
      <c r="AY374" s="4">
        <f t="shared" si="292"/>
        <v>-1.3440543677561468E-2</v>
      </c>
      <c r="AZ374" s="4">
        <f t="shared" si="293"/>
        <v>2.6007802340701858E-4</v>
      </c>
      <c r="BA374" s="4">
        <f t="shared" si="294"/>
        <v>-1.2666075074830464E-2</v>
      </c>
      <c r="BB374" s="3"/>
      <c r="BC374" s="2">
        <f t="shared" si="295"/>
        <v>44132</v>
      </c>
      <c r="BD374" s="22">
        <f t="shared" si="296"/>
        <v>134.4391650105687</v>
      </c>
      <c r="BE374" s="22">
        <f t="shared" si="297"/>
        <v>100.14001297681246</v>
      </c>
      <c r="BF374" s="22">
        <f t="shared" si="298"/>
        <v>110.67625899280726</v>
      </c>
      <c r="BG374" s="22">
        <f t="shared" si="299"/>
        <v>139.06858109999999</v>
      </c>
      <c r="BH374" s="22"/>
      <c r="BI374" s="3">
        <f t="shared" si="300"/>
        <v>55581073.792948663</v>
      </c>
      <c r="BJ374" s="3">
        <f t="shared" si="301"/>
        <v>20041875.832394209</v>
      </c>
      <c r="BK374" s="3">
        <f t="shared" si="302"/>
        <v>21028489.208633382</v>
      </c>
      <c r="BL374" s="3">
        <f t="shared" si="303"/>
        <v>44012935.329999998</v>
      </c>
      <c r="BM374" s="22"/>
      <c r="BN374" s="3">
        <f t="shared" si="304"/>
        <v>-1805407.7887211777</v>
      </c>
      <c r="BO374" s="3">
        <f t="shared" si="305"/>
        <v>-1015273.3667998522</v>
      </c>
      <c r="BP374" s="3">
        <f t="shared" si="306"/>
        <v>0</v>
      </c>
      <c r="BQ374" s="3">
        <f t="shared" si="307"/>
        <v>-2292361</v>
      </c>
      <c r="BR374" s="3"/>
      <c r="BS374" s="22">
        <f t="shared" si="308"/>
        <v>-3.2482420103049936</v>
      </c>
      <c r="BT374" s="22">
        <f t="shared" si="309"/>
        <v>-5.0657601877706435</v>
      </c>
      <c r="BU374" s="22">
        <f t="shared" si="310"/>
        <v>0</v>
      </c>
      <c r="BV374" s="22">
        <f t="shared" si="311"/>
        <v>-5.2083801791731128</v>
      </c>
      <c r="BW374" s="3"/>
      <c r="BX374" s="7"/>
      <c r="BY374" t="str">
        <f t="shared" si="320"/>
        <v>102020</v>
      </c>
      <c r="BZ374" s="27"/>
      <c r="CQ374" s="15">
        <v>39454</v>
      </c>
      <c r="CR374" s="16">
        <v>6279.1</v>
      </c>
    </row>
    <row r="375" spans="1:96">
      <c r="A375" t="s">
        <v>110</v>
      </c>
      <c r="B375" t="s">
        <v>110</v>
      </c>
      <c r="C375" s="3">
        <v>152323</v>
      </c>
      <c r="D375">
        <v>0</v>
      </c>
      <c r="E375">
        <v>152322.75</v>
      </c>
      <c r="F375" t="s">
        <v>10</v>
      </c>
      <c r="G375" s="3">
        <v>36895643</v>
      </c>
      <c r="J375" s="3">
        <f t="shared" si="321"/>
        <v>152323</v>
      </c>
      <c r="L375" s="3">
        <f t="shared" si="312"/>
        <v>41872897.329999998</v>
      </c>
      <c r="M375" s="4">
        <f t="shared" si="322"/>
        <v>3.6510283582186728E-3</v>
      </c>
      <c r="N375" s="4">
        <f t="shared" si="323"/>
        <v>5.0774333333333333E-3</v>
      </c>
      <c r="O375" s="4"/>
      <c r="P375" s="3">
        <f t="shared" si="324"/>
        <v>-2140038</v>
      </c>
      <c r="Q375" s="3">
        <f t="shared" si="325"/>
        <v>44012935.329999998</v>
      </c>
      <c r="R375" s="6">
        <f t="shared" si="326"/>
        <v>-4.86229328708579E-2</v>
      </c>
      <c r="S375" s="6">
        <f t="shared" si="327"/>
        <v>-4.4604044542107098E-2</v>
      </c>
      <c r="T375" s="6"/>
      <c r="U375" s="6"/>
      <c r="V375" s="3">
        <f t="shared" si="313"/>
        <v>-95379.571765189758</v>
      </c>
      <c r="W375" s="7">
        <f t="shared" si="274"/>
        <v>-58.800000000001091</v>
      </c>
      <c r="X375" s="7">
        <f t="shared" si="277"/>
        <v>11670.8</v>
      </c>
      <c r="Y375" s="3">
        <f t="shared" si="278"/>
        <v>29891404.569204014</v>
      </c>
      <c r="Z375" s="3">
        <f t="shared" si="275"/>
        <v>71764301.899204016</v>
      </c>
      <c r="AA375" s="2">
        <v>44133</v>
      </c>
      <c r="AB375" s="7">
        <f t="shared" si="279"/>
        <v>139.57632443333333</v>
      </c>
      <c r="AC375" s="7">
        <f t="shared" si="280"/>
        <v>99.63801523068004</v>
      </c>
      <c r="AD375" s="7">
        <f t="shared" si="281"/>
        <v>119.6071698320067</v>
      </c>
      <c r="AE375" s="7"/>
      <c r="AF375" s="7">
        <f t="shared" si="314"/>
        <v>56943.428234810242</v>
      </c>
      <c r="AG375" s="3">
        <f t="shared" si="282"/>
        <v>41804120.22382915</v>
      </c>
      <c r="AH375" s="7"/>
      <c r="AI375" s="7"/>
      <c r="AJ375" s="7"/>
      <c r="AK375" s="7"/>
      <c r="AL375" s="3">
        <f t="shared" si="283"/>
        <v>53838077.058361575</v>
      </c>
      <c r="AM375" s="3">
        <f t="shared" si="284"/>
        <v>18931222.893829178</v>
      </c>
      <c r="AN375" s="3">
        <f t="shared" si="285"/>
        <v>21033956.834532663</v>
      </c>
      <c r="AO375" s="3">
        <f t="shared" si="286"/>
        <v>11872897.329999998</v>
      </c>
      <c r="AP375" s="3">
        <f t="shared" si="287"/>
        <v>41872897.329999998</v>
      </c>
      <c r="AQ375" s="7"/>
      <c r="AR375" s="40">
        <f t="shared" si="315"/>
        <v>-95379.571765189758</v>
      </c>
      <c r="AS375" s="5">
        <f t="shared" si="276"/>
        <v>152323</v>
      </c>
      <c r="AT375" s="5">
        <f t="shared" si="288"/>
        <v>5467.625899280576</v>
      </c>
      <c r="AU375" s="5">
        <f t="shared" si="289"/>
        <v>62411.054134090817</v>
      </c>
      <c r="AV375" s="5">
        <f t="shared" si="290"/>
        <v>13838077.058361555</v>
      </c>
      <c r="AW375" s="3"/>
      <c r="AX375" s="4">
        <f t="shared" si="291"/>
        <v>1.1605817049143469E-3</v>
      </c>
      <c r="AY375" s="4">
        <f t="shared" si="292"/>
        <v>-5.0129586686673971E-3</v>
      </c>
      <c r="AZ375" s="4">
        <f t="shared" si="293"/>
        <v>2.6001040041601309E-4</v>
      </c>
      <c r="BA375" s="4">
        <f t="shared" si="294"/>
        <v>3.6510283582186728E-3</v>
      </c>
      <c r="BB375" s="3"/>
      <c r="BC375" s="2">
        <f t="shared" si="295"/>
        <v>44133</v>
      </c>
      <c r="BD375" s="22">
        <f t="shared" si="296"/>
        <v>134.59519264590395</v>
      </c>
      <c r="BE375" s="22">
        <f t="shared" si="297"/>
        <v>99.638015230679883</v>
      </c>
      <c r="BF375" s="22">
        <f t="shared" si="298"/>
        <v>110.70503597122455</v>
      </c>
      <c r="BG375" s="22">
        <f t="shared" si="299"/>
        <v>139.57632443333333</v>
      </c>
      <c r="BH375" s="22"/>
      <c r="BI375" s="3">
        <f t="shared" si="300"/>
        <v>55581073.792948663</v>
      </c>
      <c r="BJ375" s="3">
        <f t="shared" si="301"/>
        <v>20041875.832394209</v>
      </c>
      <c r="BK375" s="3">
        <f t="shared" si="302"/>
        <v>21033956.834532663</v>
      </c>
      <c r="BL375" s="3">
        <f t="shared" si="303"/>
        <v>44012935.329999998</v>
      </c>
      <c r="BM375" s="22"/>
      <c r="BN375" s="3">
        <f t="shared" si="304"/>
        <v>-1742996.7345870868</v>
      </c>
      <c r="BO375" s="3">
        <f t="shared" si="305"/>
        <v>-1110652.9385650419</v>
      </c>
      <c r="BP375" s="3">
        <f t="shared" si="306"/>
        <v>0</v>
      </c>
      <c r="BQ375" s="3">
        <f t="shared" si="307"/>
        <v>-2140038</v>
      </c>
      <c r="BR375" s="3"/>
      <c r="BS375" s="22">
        <f t="shared" si="308"/>
        <v>-3.1359536900638529</v>
      </c>
      <c r="BT375" s="22">
        <f t="shared" si="309"/>
        <v>-5.5416616081907089</v>
      </c>
      <c r="BU375" s="22">
        <f t="shared" si="310"/>
        <v>0</v>
      </c>
      <c r="BV375" s="22">
        <f t="shared" si="311"/>
        <v>-4.86229328708579</v>
      </c>
      <c r="BW375" s="3"/>
      <c r="BX375" s="7"/>
      <c r="BY375" t="str">
        <f t="shared" si="320"/>
        <v>102020</v>
      </c>
      <c r="BZ375" s="27"/>
      <c r="CQ375" s="15">
        <v>39455</v>
      </c>
      <c r="CR375" s="16">
        <v>6287.85</v>
      </c>
    </row>
    <row r="376" spans="1:96">
      <c r="A376" t="s">
        <v>111</v>
      </c>
      <c r="B376" t="s">
        <v>111</v>
      </c>
      <c r="C376" s="3">
        <v>1046355</v>
      </c>
      <c r="D376">
        <v>0</v>
      </c>
      <c r="E376">
        <v>1046354.5</v>
      </c>
      <c r="F376" t="s">
        <v>10</v>
      </c>
      <c r="G376" s="3">
        <v>37941998</v>
      </c>
      <c r="J376" s="3">
        <f t="shared" si="321"/>
        <v>1046355</v>
      </c>
      <c r="L376" s="3">
        <f t="shared" si="312"/>
        <v>42919252.329999998</v>
      </c>
      <c r="M376" s="4">
        <f t="shared" si="322"/>
        <v>2.4988836854390177E-2</v>
      </c>
      <c r="N376" s="4">
        <f t="shared" si="323"/>
        <v>3.48785E-2</v>
      </c>
      <c r="O376" s="4"/>
      <c r="P376" s="3">
        <f t="shared" si="324"/>
        <v>-1093683</v>
      </c>
      <c r="Q376" s="3">
        <f t="shared" si="325"/>
        <v>44012935.329999998</v>
      </c>
      <c r="R376" s="6">
        <f t="shared" si="326"/>
        <v>-2.4849126553359559E-2</v>
      </c>
      <c r="S376" s="6">
        <f t="shared" si="327"/>
        <v>-1.9615207687716921E-2</v>
      </c>
      <c r="T376" s="6"/>
      <c r="U376" s="6"/>
      <c r="V376" s="3">
        <f t="shared" si="313"/>
        <v>-46067.684321960958</v>
      </c>
      <c r="W376" s="7">
        <f t="shared" si="274"/>
        <v>-28.399999999999636</v>
      </c>
      <c r="X376" s="7">
        <f t="shared" si="277"/>
        <v>11642.4</v>
      </c>
      <c r="Y376" s="3">
        <f t="shared" si="278"/>
        <v>29818666.1202746</v>
      </c>
      <c r="Z376" s="3">
        <f t="shared" si="275"/>
        <v>72737918.450274602</v>
      </c>
      <c r="AA376" s="2">
        <v>44134</v>
      </c>
      <c r="AB376" s="7">
        <f t="shared" si="279"/>
        <v>143.06417443333333</v>
      </c>
      <c r="AC376" s="7">
        <f t="shared" si="280"/>
        <v>99.395553734248665</v>
      </c>
      <c r="AD376" s="7">
        <f t="shared" si="281"/>
        <v>121.229864083791</v>
      </c>
      <c r="AE376" s="7"/>
      <c r="AF376" s="7">
        <f t="shared" si="314"/>
        <v>1000287.3156780391</v>
      </c>
      <c r="AG376" s="3">
        <f t="shared" si="282"/>
        <v>42804407.539507188</v>
      </c>
      <c r="AH376" s="7"/>
      <c r="AI376" s="7"/>
      <c r="AJ376" s="7"/>
      <c r="AK376" s="7"/>
      <c r="AL376" s="3">
        <f t="shared" si="283"/>
        <v>54843831.999938898</v>
      </c>
      <c r="AM376" s="3">
        <f t="shared" si="284"/>
        <v>18885155.209507216</v>
      </c>
      <c r="AN376" s="3">
        <f t="shared" si="285"/>
        <v>21039424.460431945</v>
      </c>
      <c r="AO376" s="3">
        <f t="shared" si="286"/>
        <v>12919252.329999998</v>
      </c>
      <c r="AP376" s="3">
        <f t="shared" si="287"/>
        <v>42919252.329999998</v>
      </c>
      <c r="AQ376" s="7"/>
      <c r="AR376" s="40">
        <f t="shared" si="315"/>
        <v>-46067.684321960958</v>
      </c>
      <c r="AS376" s="5">
        <f t="shared" si="276"/>
        <v>1046355</v>
      </c>
      <c r="AT376" s="5">
        <f t="shared" si="288"/>
        <v>5467.625899280576</v>
      </c>
      <c r="AU376" s="5">
        <f t="shared" si="289"/>
        <v>1005754.9415773196</v>
      </c>
      <c r="AV376" s="5">
        <f t="shared" si="290"/>
        <v>14843831.999938874</v>
      </c>
      <c r="AW376" s="3"/>
      <c r="AX376" s="4">
        <f t="shared" si="291"/>
        <v>1.8681108177156118E-2</v>
      </c>
      <c r="AY376" s="4">
        <f t="shared" si="292"/>
        <v>-2.4334235870719784E-3</v>
      </c>
      <c r="AZ376" s="4">
        <f t="shared" si="293"/>
        <v>2.5994281258122858E-4</v>
      </c>
      <c r="BA376" s="4">
        <f t="shared" si="294"/>
        <v>2.4988836854390177E-2</v>
      </c>
      <c r="BB376" s="3"/>
      <c r="BC376" s="2">
        <f t="shared" si="295"/>
        <v>44134</v>
      </c>
      <c r="BD376" s="22">
        <f t="shared" si="296"/>
        <v>137.10957999984726</v>
      </c>
      <c r="BE376" s="22">
        <f t="shared" si="297"/>
        <v>99.395553734248509</v>
      </c>
      <c r="BF376" s="22">
        <f t="shared" si="298"/>
        <v>110.73381294964182</v>
      </c>
      <c r="BG376" s="22">
        <f t="shared" si="299"/>
        <v>143.06417443333333</v>
      </c>
      <c r="BH376" s="22"/>
      <c r="BI376" s="3">
        <f t="shared" si="300"/>
        <v>55581073.792948663</v>
      </c>
      <c r="BJ376" s="3">
        <f t="shared" si="301"/>
        <v>20041875.832394209</v>
      </c>
      <c r="BK376" s="3">
        <f t="shared" si="302"/>
        <v>21039424.460431945</v>
      </c>
      <c r="BL376" s="3">
        <f t="shared" si="303"/>
        <v>44012935.329999998</v>
      </c>
      <c r="BM376" s="22"/>
      <c r="BN376" s="3">
        <f t="shared" si="304"/>
        <v>-737241.79300976719</v>
      </c>
      <c r="BO376" s="3">
        <f t="shared" si="305"/>
        <v>-1156720.6228870028</v>
      </c>
      <c r="BP376" s="3">
        <f t="shared" si="306"/>
        <v>0</v>
      </c>
      <c r="BQ376" s="3">
        <f t="shared" si="307"/>
        <v>-1093683</v>
      </c>
      <c r="BR376" s="3"/>
      <c r="BS376" s="22">
        <f t="shared" si="308"/>
        <v>-1.3264259624708761</v>
      </c>
      <c r="BT376" s="22">
        <f t="shared" si="309"/>
        <v>-5.7715187568289643</v>
      </c>
      <c r="BU376" s="22">
        <f t="shared" si="310"/>
        <v>0</v>
      </c>
      <c r="BV376" s="22">
        <f t="shared" si="311"/>
        <v>-2.4849126553359557</v>
      </c>
      <c r="BW376" s="3"/>
      <c r="BX376" s="7"/>
      <c r="BY376" t="str">
        <f t="shared" si="320"/>
        <v>102020</v>
      </c>
      <c r="BZ376" s="27"/>
      <c r="CQ376" s="15">
        <v>39456</v>
      </c>
      <c r="CR376" s="16">
        <v>6272</v>
      </c>
    </row>
    <row r="377" spans="1:96">
      <c r="A377" s="2">
        <v>43872</v>
      </c>
      <c r="B377" s="2">
        <v>43872</v>
      </c>
      <c r="C377" s="3">
        <v>-1161246</v>
      </c>
      <c r="D377">
        <v>0</v>
      </c>
      <c r="E377">
        <v>-1161246</v>
      </c>
      <c r="F377" t="s">
        <v>10</v>
      </c>
      <c r="G377" s="3">
        <v>36780752</v>
      </c>
      <c r="J377" s="3">
        <f t="shared" si="321"/>
        <v>-1161246</v>
      </c>
      <c r="L377" s="3">
        <f t="shared" si="312"/>
        <v>41758006.329999998</v>
      </c>
      <c r="M377" s="4">
        <f t="shared" si="322"/>
        <v>-2.705652910892635E-2</v>
      </c>
      <c r="N377" s="4">
        <f t="shared" si="323"/>
        <v>-3.8708199999999998E-2</v>
      </c>
      <c r="O377" s="4"/>
      <c r="P377" s="3">
        <f t="shared" si="324"/>
        <v>-2254929</v>
      </c>
      <c r="Q377" s="3">
        <f t="shared" si="325"/>
        <v>44012935.329999998</v>
      </c>
      <c r="R377" s="6">
        <f t="shared" si="326"/>
        <v>-5.1233324546363541E-2</v>
      </c>
      <c r="S377" s="6">
        <f t="shared" si="327"/>
        <v>-4.6671736796643271E-2</v>
      </c>
      <c r="T377" s="6"/>
      <c r="U377" s="6"/>
      <c r="V377" s="3">
        <f t="shared" si="313"/>
        <v>43391.216746918006</v>
      </c>
      <c r="W377" s="7">
        <f t="shared" si="274"/>
        <v>26.75</v>
      </c>
      <c r="X377" s="7">
        <f t="shared" si="277"/>
        <v>11669.15</v>
      </c>
      <c r="Y377" s="3">
        <f t="shared" si="278"/>
        <v>29887178.567769736</v>
      </c>
      <c r="Z377" s="3">
        <f t="shared" si="275"/>
        <v>71645184.897769734</v>
      </c>
      <c r="AA377" s="2">
        <v>44137</v>
      </c>
      <c r="AB377" s="7">
        <f t="shared" si="279"/>
        <v>139.19335443333333</v>
      </c>
      <c r="AC377" s="7">
        <f t="shared" si="280"/>
        <v>99.623928559232453</v>
      </c>
      <c r="AD377" s="7">
        <f t="shared" si="281"/>
        <v>119.4086414962829</v>
      </c>
      <c r="AE377" s="7"/>
      <c r="AF377" s="7">
        <f t="shared" si="314"/>
        <v>-1117854.7832530821</v>
      </c>
      <c r="AG377" s="3">
        <f t="shared" si="282"/>
        <v>41686552.756254107</v>
      </c>
      <c r="AH377" s="7"/>
      <c r="AI377" s="7"/>
      <c r="AJ377" s="7"/>
      <c r="AK377" s="7"/>
      <c r="AL377" s="3">
        <f t="shared" si="283"/>
        <v>53731444.842585094</v>
      </c>
      <c r="AM377" s="3">
        <f t="shared" si="284"/>
        <v>18928546.426254135</v>
      </c>
      <c r="AN377" s="3">
        <f t="shared" si="285"/>
        <v>21044892.086331226</v>
      </c>
      <c r="AO377" s="3">
        <f t="shared" si="286"/>
        <v>11758006.329999998</v>
      </c>
      <c r="AP377" s="3">
        <f t="shared" si="287"/>
        <v>41758006.329999998</v>
      </c>
      <c r="AQ377" s="7"/>
      <c r="AR377" s="40">
        <f t="shared" si="315"/>
        <v>43391.216746918006</v>
      </c>
      <c r="AS377" s="5">
        <f t="shared" si="276"/>
        <v>-1161246</v>
      </c>
      <c r="AT377" s="5">
        <f t="shared" si="288"/>
        <v>5467.625899280576</v>
      </c>
      <c r="AU377" s="5">
        <f t="shared" si="289"/>
        <v>-1112387.1573538014</v>
      </c>
      <c r="AV377" s="5">
        <f t="shared" si="290"/>
        <v>13731444.842585072</v>
      </c>
      <c r="AW377" s="3"/>
      <c r="AX377" s="4">
        <f t="shared" si="291"/>
        <v>-2.0282812429208825E-2</v>
      </c>
      <c r="AY377" s="4">
        <f t="shared" si="292"/>
        <v>2.2976362262076555E-3</v>
      </c>
      <c r="AZ377" s="4">
        <f t="shared" si="293"/>
        <v>2.5987525987525631E-4</v>
      </c>
      <c r="BA377" s="4">
        <f t="shared" si="294"/>
        <v>-2.705652910892635E-2</v>
      </c>
      <c r="BB377" s="3"/>
      <c r="BC377" s="2">
        <f t="shared" si="295"/>
        <v>44137</v>
      </c>
      <c r="BD377" s="22">
        <f t="shared" si="296"/>
        <v>134.32861210646274</v>
      </c>
      <c r="BE377" s="22">
        <f t="shared" si="297"/>
        <v>99.623928559232283</v>
      </c>
      <c r="BF377" s="22">
        <f t="shared" si="298"/>
        <v>110.76258992805907</v>
      </c>
      <c r="BG377" s="22">
        <f t="shared" si="299"/>
        <v>139.19335443333333</v>
      </c>
      <c r="BH377" s="22"/>
      <c r="BI377" s="3">
        <f t="shared" si="300"/>
        <v>55581073.792948663</v>
      </c>
      <c r="BJ377" s="3">
        <f t="shared" si="301"/>
        <v>20041875.832394209</v>
      </c>
      <c r="BK377" s="3">
        <f t="shared" si="302"/>
        <v>21044892.086331226</v>
      </c>
      <c r="BL377" s="3">
        <f t="shared" si="303"/>
        <v>44012935.329999998</v>
      </c>
      <c r="BM377" s="22"/>
      <c r="BN377" s="3">
        <f t="shared" si="304"/>
        <v>-1849628.9503635685</v>
      </c>
      <c r="BO377" s="3">
        <f t="shared" si="305"/>
        <v>-1113329.4061400848</v>
      </c>
      <c r="BP377" s="3">
        <f t="shared" si="306"/>
        <v>0</v>
      </c>
      <c r="BQ377" s="3">
        <f t="shared" si="307"/>
        <v>-2254929</v>
      </c>
      <c r="BR377" s="3"/>
      <c r="BS377" s="22">
        <f t="shared" si="308"/>
        <v>-3.3278035563937292</v>
      </c>
      <c r="BT377" s="22">
        <f t="shared" si="309"/>
        <v>-5.5550159847841254</v>
      </c>
      <c r="BU377" s="22">
        <f t="shared" si="310"/>
        <v>0</v>
      </c>
      <c r="BV377" s="22">
        <f t="shared" si="311"/>
        <v>-5.1233324546363539</v>
      </c>
      <c r="BW377" s="3"/>
      <c r="BX377" s="7"/>
      <c r="BY377" t="str">
        <f t="shared" si="320"/>
        <v>112020</v>
      </c>
      <c r="BZ377" s="27"/>
      <c r="CQ377" s="15">
        <v>39457</v>
      </c>
      <c r="CR377" s="16">
        <v>6156.95</v>
      </c>
    </row>
    <row r="378" spans="1:96">
      <c r="A378" s="2">
        <v>43901</v>
      </c>
      <c r="B378" s="2">
        <v>43901</v>
      </c>
      <c r="C378" s="3">
        <v>-9787</v>
      </c>
      <c r="D378">
        <v>0</v>
      </c>
      <c r="E378">
        <v>-9787</v>
      </c>
      <c r="F378" t="s">
        <v>10</v>
      </c>
      <c r="G378" s="3">
        <v>36770965</v>
      </c>
      <c r="J378" s="3">
        <f t="shared" si="321"/>
        <v>-9787</v>
      </c>
      <c r="L378" s="3">
        <f t="shared" si="312"/>
        <v>41748219.329999998</v>
      </c>
      <c r="M378" s="4">
        <f t="shared" si="322"/>
        <v>-2.3437421611215126E-4</v>
      </c>
      <c r="N378" s="4">
        <f t="shared" si="323"/>
        <v>-3.2623333333333331E-4</v>
      </c>
      <c r="O378" s="4"/>
      <c r="P378" s="3">
        <f t="shared" si="324"/>
        <v>-2264716</v>
      </c>
      <c r="Q378" s="3">
        <f t="shared" si="325"/>
        <v>44012935.329999998</v>
      </c>
      <c r="R378" s="6">
        <f t="shared" si="326"/>
        <v>-5.1455690992196317E-2</v>
      </c>
      <c r="S378" s="6">
        <f t="shared" si="327"/>
        <v>-4.6906111012755422E-2</v>
      </c>
      <c r="T378" s="6"/>
      <c r="U378" s="6"/>
      <c r="V378" s="3">
        <f t="shared" si="313"/>
        <v>234150.36027729459</v>
      </c>
      <c r="W378" s="7">
        <f t="shared" si="274"/>
        <v>144.35000000000036</v>
      </c>
      <c r="X378" s="7">
        <f t="shared" si="277"/>
        <v>11813.5</v>
      </c>
      <c r="Y378" s="3">
        <f t="shared" si="278"/>
        <v>30256889.662944414</v>
      </c>
      <c r="Z378" s="3">
        <f t="shared" si="275"/>
        <v>72005108.992944419</v>
      </c>
      <c r="AA378" s="2">
        <v>44138</v>
      </c>
      <c r="AB378" s="7">
        <f t="shared" si="279"/>
        <v>139.16073109999999</v>
      </c>
      <c r="AC378" s="7">
        <f t="shared" si="280"/>
        <v>100.85629887648138</v>
      </c>
      <c r="AD378" s="7">
        <f t="shared" si="281"/>
        <v>120.00851498824071</v>
      </c>
      <c r="AE378" s="7"/>
      <c r="AF378" s="7">
        <f t="shared" si="314"/>
        <v>224363.36027729459</v>
      </c>
      <c r="AG378" s="3">
        <f t="shared" si="282"/>
        <v>41910916.116531402</v>
      </c>
      <c r="AH378" s="7"/>
      <c r="AI378" s="7"/>
      <c r="AJ378" s="7"/>
      <c r="AK378" s="7"/>
      <c r="AL378" s="3">
        <f t="shared" si="283"/>
        <v>53961275.828761667</v>
      </c>
      <c r="AM378" s="3">
        <f t="shared" si="284"/>
        <v>19162696.78653143</v>
      </c>
      <c r="AN378" s="3">
        <f t="shared" si="285"/>
        <v>21050359.712230507</v>
      </c>
      <c r="AO378" s="3">
        <f t="shared" si="286"/>
        <v>11748219.329999998</v>
      </c>
      <c r="AP378" s="3">
        <f t="shared" si="287"/>
        <v>41748219.329999998</v>
      </c>
      <c r="AQ378" s="7"/>
      <c r="AR378" s="40">
        <f t="shared" si="315"/>
        <v>234150.36027729459</v>
      </c>
      <c r="AS378" s="5">
        <f t="shared" si="276"/>
        <v>-9787</v>
      </c>
      <c r="AT378" s="5">
        <f t="shared" si="288"/>
        <v>5467.625899280576</v>
      </c>
      <c r="AU378" s="5">
        <f t="shared" si="289"/>
        <v>229830.98617657516</v>
      </c>
      <c r="AV378" s="5">
        <f t="shared" si="290"/>
        <v>13961275.828761647</v>
      </c>
      <c r="AW378" s="3"/>
      <c r="AX378" s="4">
        <f t="shared" si="291"/>
        <v>4.277401935680345E-3</v>
      </c>
      <c r="AY378" s="4">
        <f t="shared" si="292"/>
        <v>1.2370224052308901E-2</v>
      </c>
      <c r="AZ378" s="4">
        <f t="shared" si="293"/>
        <v>2.5980774227071611E-4</v>
      </c>
      <c r="BA378" s="4">
        <f t="shared" si="294"/>
        <v>-2.3437421611215126E-4</v>
      </c>
      <c r="BB378" s="3"/>
      <c r="BC378" s="2">
        <f t="shared" si="295"/>
        <v>44138</v>
      </c>
      <c r="BD378" s="22">
        <f t="shared" si="296"/>
        <v>134.90318957190416</v>
      </c>
      <c r="BE378" s="22">
        <f t="shared" si="297"/>
        <v>100.8562988764812</v>
      </c>
      <c r="BF378" s="22">
        <f t="shared" si="298"/>
        <v>110.79136690647636</v>
      </c>
      <c r="BG378" s="22">
        <f t="shared" si="299"/>
        <v>139.16073109999999</v>
      </c>
      <c r="BH378" s="22"/>
      <c r="BI378" s="3">
        <f t="shared" si="300"/>
        <v>55581073.792948663</v>
      </c>
      <c r="BJ378" s="3">
        <f t="shared" si="301"/>
        <v>20041875.832394209</v>
      </c>
      <c r="BK378" s="3">
        <f t="shared" si="302"/>
        <v>21050359.712230507</v>
      </c>
      <c r="BL378" s="3">
        <f t="shared" si="303"/>
        <v>44012935.329999998</v>
      </c>
      <c r="BM378" s="22"/>
      <c r="BN378" s="3">
        <f t="shared" si="304"/>
        <v>-1619797.9641869934</v>
      </c>
      <c r="BO378" s="3">
        <f t="shared" si="305"/>
        <v>-879179.0458627902</v>
      </c>
      <c r="BP378" s="3">
        <f t="shared" si="306"/>
        <v>0</v>
      </c>
      <c r="BQ378" s="3">
        <f t="shared" si="307"/>
        <v>-2264716</v>
      </c>
      <c r="BR378" s="3"/>
      <c r="BS378" s="22">
        <f t="shared" si="308"/>
        <v>-2.9142977161993775</v>
      </c>
      <c r="BT378" s="22">
        <f t="shared" si="309"/>
        <v>-4.3867103718991718</v>
      </c>
      <c r="BU378" s="22">
        <f t="shared" si="310"/>
        <v>0</v>
      </c>
      <c r="BV378" s="22">
        <f t="shared" si="311"/>
        <v>-5.1455690992196317</v>
      </c>
      <c r="BW378" s="3"/>
      <c r="BX378" s="7"/>
      <c r="BY378" t="str">
        <f t="shared" si="320"/>
        <v>112020</v>
      </c>
      <c r="BZ378" s="27"/>
      <c r="CQ378" s="15">
        <v>39458</v>
      </c>
      <c r="CR378" s="16">
        <v>6200.1</v>
      </c>
    </row>
    <row r="379" spans="1:96">
      <c r="A379" s="2">
        <v>43932</v>
      </c>
      <c r="B379" s="2">
        <v>43932</v>
      </c>
      <c r="C379" s="3">
        <v>152561</v>
      </c>
      <c r="D379">
        <v>0</v>
      </c>
      <c r="E379">
        <v>152560.75</v>
      </c>
      <c r="F379" t="s">
        <v>10</v>
      </c>
      <c r="G379" s="3">
        <v>36923526</v>
      </c>
      <c r="J379" s="3">
        <f t="shared" si="321"/>
        <v>152561</v>
      </c>
      <c r="L379" s="3">
        <f t="shared" si="312"/>
        <v>41900780.329999998</v>
      </c>
      <c r="M379" s="4">
        <f t="shared" si="322"/>
        <v>3.6543115478549445E-3</v>
      </c>
      <c r="N379" s="4">
        <f t="shared" si="323"/>
        <v>5.0853666666666663E-3</v>
      </c>
      <c r="O379" s="4"/>
      <c r="P379" s="3">
        <f t="shared" si="324"/>
        <v>-2112155</v>
      </c>
      <c r="Q379" s="3">
        <f t="shared" si="325"/>
        <v>44012935.329999998</v>
      </c>
      <c r="R379" s="6">
        <f t="shared" si="326"/>
        <v>-4.7989414570137015E-2</v>
      </c>
      <c r="S379" s="6">
        <f t="shared" si="327"/>
        <v>-4.325179946490048E-2</v>
      </c>
      <c r="T379" s="6"/>
      <c r="U379" s="6"/>
      <c r="V379" s="3">
        <f t="shared" si="313"/>
        <v>154099.64826008264</v>
      </c>
      <c r="W379" s="7">
        <f t="shared" si="274"/>
        <v>95</v>
      </c>
      <c r="X379" s="7">
        <f t="shared" si="277"/>
        <v>11908.5</v>
      </c>
      <c r="Y379" s="3">
        <f t="shared" si="278"/>
        <v>30500204.897039279</v>
      </c>
      <c r="Z379" s="3">
        <f t="shared" si="275"/>
        <v>72400985.227039278</v>
      </c>
      <c r="AA379" s="2">
        <v>44139</v>
      </c>
      <c r="AB379" s="7">
        <f t="shared" si="279"/>
        <v>139.66926776666665</v>
      </c>
      <c r="AC379" s="7">
        <f t="shared" si="280"/>
        <v>101.6673496567976</v>
      </c>
      <c r="AD379" s="7">
        <f t="shared" si="281"/>
        <v>120.66830871173212</v>
      </c>
      <c r="AE379" s="7"/>
      <c r="AF379" s="7">
        <f t="shared" si="314"/>
        <v>306660.64826008264</v>
      </c>
      <c r="AG379" s="3">
        <f t="shared" si="282"/>
        <v>42217576.764791481</v>
      </c>
      <c r="AH379" s="7"/>
      <c r="AI379" s="7"/>
      <c r="AJ379" s="7"/>
      <c r="AK379" s="7"/>
      <c r="AL379" s="3">
        <f t="shared" si="283"/>
        <v>54273404.102921031</v>
      </c>
      <c r="AM379" s="3">
        <f t="shared" si="284"/>
        <v>19316796.434791513</v>
      </c>
      <c r="AN379" s="3">
        <f t="shared" si="285"/>
        <v>21055827.338129789</v>
      </c>
      <c r="AO379" s="3">
        <f t="shared" si="286"/>
        <v>11900780.329999998</v>
      </c>
      <c r="AP379" s="3">
        <f t="shared" si="287"/>
        <v>41900780.329999998</v>
      </c>
      <c r="AQ379" s="7"/>
      <c r="AR379" s="40">
        <f t="shared" si="315"/>
        <v>154099.64826008264</v>
      </c>
      <c r="AS379" s="5">
        <f t="shared" si="276"/>
        <v>152561</v>
      </c>
      <c r="AT379" s="5">
        <f t="shared" si="288"/>
        <v>5467.625899280576</v>
      </c>
      <c r="AU379" s="5">
        <f t="shared" si="289"/>
        <v>312128.27415936324</v>
      </c>
      <c r="AV379" s="5">
        <f t="shared" si="290"/>
        <v>14273404.102921009</v>
      </c>
      <c r="AW379" s="3"/>
      <c r="AX379" s="4">
        <f t="shared" si="291"/>
        <v>5.784301230198065E-3</v>
      </c>
      <c r="AY379" s="4">
        <f t="shared" si="292"/>
        <v>8.0416472679561545E-3</v>
      </c>
      <c r="AZ379" s="4">
        <f t="shared" si="293"/>
        <v>2.5974025974025616E-4</v>
      </c>
      <c r="BA379" s="4">
        <f t="shared" si="294"/>
        <v>3.6543115478549445E-3</v>
      </c>
      <c r="BB379" s="3"/>
      <c r="BC379" s="2">
        <f t="shared" si="295"/>
        <v>44139</v>
      </c>
      <c r="BD379" s="22">
        <f t="shared" si="296"/>
        <v>135.6835102573026</v>
      </c>
      <c r="BE379" s="22">
        <f t="shared" si="297"/>
        <v>101.66734965679744</v>
      </c>
      <c r="BF379" s="22">
        <f t="shared" si="298"/>
        <v>110.82014388489362</v>
      </c>
      <c r="BG379" s="22">
        <f t="shared" si="299"/>
        <v>139.66926776666665</v>
      </c>
      <c r="BH379" s="22"/>
      <c r="BI379" s="3">
        <f t="shared" si="300"/>
        <v>55581073.792948663</v>
      </c>
      <c r="BJ379" s="3">
        <f t="shared" si="301"/>
        <v>20041875.832394209</v>
      </c>
      <c r="BK379" s="3">
        <f t="shared" si="302"/>
        <v>21055827.338129789</v>
      </c>
      <c r="BL379" s="3">
        <f t="shared" si="303"/>
        <v>44012935.329999998</v>
      </c>
      <c r="BM379" s="22"/>
      <c r="BN379" s="3">
        <f t="shared" si="304"/>
        <v>-1307669.6900276302</v>
      </c>
      <c r="BO379" s="3">
        <f t="shared" si="305"/>
        <v>-725079.39760270761</v>
      </c>
      <c r="BP379" s="3">
        <f t="shared" si="306"/>
        <v>0</v>
      </c>
      <c r="BQ379" s="3">
        <f t="shared" si="307"/>
        <v>-2112155</v>
      </c>
      <c r="BR379" s="3"/>
      <c r="BS379" s="22">
        <f t="shared" si="308"/>
        <v>-2.3527247690445461</v>
      </c>
      <c r="BT379" s="22">
        <f t="shared" si="309"/>
        <v>-3.6178220225810542</v>
      </c>
      <c r="BU379" s="22">
        <f t="shared" si="310"/>
        <v>0</v>
      </c>
      <c r="BV379" s="22">
        <f t="shared" si="311"/>
        <v>-4.7989414570137017</v>
      </c>
      <c r="BW379" s="3"/>
      <c r="BX379" s="7"/>
      <c r="BY379" t="str">
        <f t="shared" si="320"/>
        <v>112020</v>
      </c>
      <c r="BZ379" s="27"/>
      <c r="CQ379" s="15">
        <v>39459</v>
      </c>
      <c r="CR379" s="16">
        <v>6200.1</v>
      </c>
    </row>
    <row r="380" spans="1:96">
      <c r="A380" s="2">
        <v>43962</v>
      </c>
      <c r="B380" s="2">
        <v>43962</v>
      </c>
      <c r="C380" s="3">
        <v>663199</v>
      </c>
      <c r="D380">
        <v>0</v>
      </c>
      <c r="E380">
        <v>663199.15</v>
      </c>
      <c r="F380" t="s">
        <v>10</v>
      </c>
      <c r="G380" s="3">
        <v>37586725</v>
      </c>
      <c r="J380" s="3">
        <f t="shared" si="321"/>
        <v>663199</v>
      </c>
      <c r="L380" s="3">
        <f t="shared" si="312"/>
        <v>42563979.329999998</v>
      </c>
      <c r="M380" s="4">
        <f t="shared" si="322"/>
        <v>1.5827843652953755E-2</v>
      </c>
      <c r="N380" s="4">
        <f t="shared" si="323"/>
        <v>2.2106633333333334E-2</v>
      </c>
      <c r="O380" s="4"/>
      <c r="P380" s="3">
        <f t="shared" si="324"/>
        <v>-1448956</v>
      </c>
      <c r="Q380" s="3">
        <f t="shared" si="325"/>
        <v>44012935.329999998</v>
      </c>
      <c r="R380" s="6">
        <f t="shared" si="326"/>
        <v>-3.292113986799617E-2</v>
      </c>
      <c r="S380" s="6">
        <f t="shared" si="327"/>
        <v>-2.7423955811946725E-2</v>
      </c>
      <c r="T380" s="6"/>
      <c r="U380" s="6"/>
      <c r="V380" s="3">
        <f t="shared" si="313"/>
        <v>343561.11054195149</v>
      </c>
      <c r="W380" s="7">
        <f t="shared" si="274"/>
        <v>211.79999999999927</v>
      </c>
      <c r="X380" s="7">
        <f t="shared" si="277"/>
        <v>12120.3</v>
      </c>
      <c r="Y380" s="3">
        <f t="shared" si="278"/>
        <v>31042669.808421314</v>
      </c>
      <c r="Z380" s="3">
        <f t="shared" si="275"/>
        <v>73606649.138421312</v>
      </c>
      <c r="AA380" s="2">
        <v>44140</v>
      </c>
      <c r="AB380" s="7">
        <f t="shared" si="279"/>
        <v>141.87993109999999</v>
      </c>
      <c r="AC380" s="7">
        <f t="shared" si="280"/>
        <v>103.47556602807104</v>
      </c>
      <c r="AD380" s="7">
        <f t="shared" si="281"/>
        <v>122.67774856403553</v>
      </c>
      <c r="AE380" s="7"/>
      <c r="AF380" s="7">
        <f t="shared" si="314"/>
        <v>1006760.1105419515</v>
      </c>
      <c r="AG380" s="3">
        <f t="shared" si="282"/>
        <v>43224336.875333436</v>
      </c>
      <c r="AH380" s="7"/>
      <c r="AI380" s="7"/>
      <c r="AJ380" s="7"/>
      <c r="AK380" s="7"/>
      <c r="AL380" s="3">
        <f t="shared" si="283"/>
        <v>55285631.839362264</v>
      </c>
      <c r="AM380" s="3">
        <f t="shared" si="284"/>
        <v>19660357.545333464</v>
      </c>
      <c r="AN380" s="3">
        <f t="shared" si="285"/>
        <v>21061294.96402907</v>
      </c>
      <c r="AO380" s="3">
        <f t="shared" si="286"/>
        <v>12563979.329999998</v>
      </c>
      <c r="AP380" s="3">
        <f t="shared" si="287"/>
        <v>42563979.329999998</v>
      </c>
      <c r="AQ380" s="7"/>
      <c r="AR380" s="40">
        <f t="shared" si="315"/>
        <v>343561.11054195149</v>
      </c>
      <c r="AS380" s="5">
        <f t="shared" si="276"/>
        <v>663199</v>
      </c>
      <c r="AT380" s="5">
        <f t="shared" si="288"/>
        <v>5467.625899280576</v>
      </c>
      <c r="AU380" s="5">
        <f t="shared" si="289"/>
        <v>1012227.736441232</v>
      </c>
      <c r="AV380" s="5">
        <f t="shared" si="290"/>
        <v>15285631.839362241</v>
      </c>
      <c r="AW380" s="3"/>
      <c r="AX380" s="4">
        <f t="shared" si="291"/>
        <v>1.8650529723945458E-2</v>
      </c>
      <c r="AY380" s="4">
        <f t="shared" si="292"/>
        <v>1.778561531679047E-2</v>
      </c>
      <c r="AZ380" s="4">
        <f t="shared" si="293"/>
        <v>2.5967281225655316E-4</v>
      </c>
      <c r="BA380" s="4">
        <f t="shared" si="294"/>
        <v>1.5827843652953755E-2</v>
      </c>
      <c r="BB380" s="3"/>
      <c r="BC380" s="2">
        <f t="shared" si="295"/>
        <v>44140</v>
      </c>
      <c r="BD380" s="22">
        <f t="shared" si="296"/>
        <v>138.21407959840565</v>
      </c>
      <c r="BE380" s="22">
        <f t="shared" si="297"/>
        <v>103.47556602807086</v>
      </c>
      <c r="BF380" s="22">
        <f t="shared" si="298"/>
        <v>110.84892086331088</v>
      </c>
      <c r="BG380" s="22">
        <f t="shared" si="299"/>
        <v>141.87993109999999</v>
      </c>
      <c r="BH380" s="22"/>
      <c r="BI380" s="3">
        <f t="shared" si="300"/>
        <v>55581073.792948663</v>
      </c>
      <c r="BJ380" s="3">
        <f t="shared" si="301"/>
        <v>20041875.832394209</v>
      </c>
      <c r="BK380" s="3">
        <f t="shared" si="302"/>
        <v>21061294.96402907</v>
      </c>
      <c r="BL380" s="3">
        <f t="shared" si="303"/>
        <v>44012935.329999998</v>
      </c>
      <c r="BM380" s="22"/>
      <c r="BN380" s="3">
        <f t="shared" si="304"/>
        <v>-295441.95358639816</v>
      </c>
      <c r="BO380" s="3">
        <f t="shared" si="305"/>
        <v>-381518.28706075612</v>
      </c>
      <c r="BP380" s="3">
        <f t="shared" si="306"/>
        <v>0</v>
      </c>
      <c r="BQ380" s="3">
        <f t="shared" si="307"/>
        <v>-1448956</v>
      </c>
      <c r="BR380" s="3"/>
      <c r="BS380" s="22">
        <f t="shared" si="308"/>
        <v>-0.53155135988732838</v>
      </c>
      <c r="BT380" s="22">
        <f t="shared" si="309"/>
        <v>-1.9036056816802454</v>
      </c>
      <c r="BU380" s="22">
        <f t="shared" si="310"/>
        <v>0</v>
      </c>
      <c r="BV380" s="22">
        <f t="shared" si="311"/>
        <v>-3.2921139867996172</v>
      </c>
      <c r="BW380" s="3"/>
      <c r="BX380" s="7"/>
      <c r="BY380" t="str">
        <f t="shared" si="320"/>
        <v>112020</v>
      </c>
      <c r="BZ380" s="27"/>
      <c r="CQ380" s="15">
        <v>39460</v>
      </c>
      <c r="CR380" s="16">
        <v>6200.1</v>
      </c>
    </row>
    <row r="381" spans="1:96">
      <c r="A381" s="2">
        <v>43993</v>
      </c>
      <c r="B381" s="2">
        <v>43993</v>
      </c>
      <c r="C381" s="3">
        <v>-944624</v>
      </c>
      <c r="D381">
        <v>0</v>
      </c>
      <c r="E381">
        <v>-944624.25</v>
      </c>
      <c r="F381" t="s">
        <v>10</v>
      </c>
      <c r="G381" s="3">
        <v>36642101</v>
      </c>
      <c r="J381" s="3">
        <f t="shared" si="321"/>
        <v>-944624</v>
      </c>
      <c r="L381" s="3">
        <f t="shared" si="312"/>
        <v>41619355.329999998</v>
      </c>
      <c r="M381" s="4">
        <f t="shared" si="322"/>
        <v>-2.2193037748568987E-2</v>
      </c>
      <c r="N381" s="4">
        <f t="shared" si="323"/>
        <v>-3.1487466666666665E-2</v>
      </c>
      <c r="O381" s="4"/>
      <c r="P381" s="3">
        <f t="shared" si="324"/>
        <v>-2393580</v>
      </c>
      <c r="Q381" s="3">
        <f t="shared" si="325"/>
        <v>44012935.329999998</v>
      </c>
      <c r="R381" s="6">
        <f t="shared" si="326"/>
        <v>-5.4383557516748796E-2</v>
      </c>
      <c r="S381" s="6">
        <f t="shared" si="327"/>
        <v>-4.9616993560515715E-2</v>
      </c>
      <c r="T381" s="6"/>
      <c r="U381" s="6"/>
      <c r="V381" s="3">
        <f t="shared" si="313"/>
        <v>232366.04856059828</v>
      </c>
      <c r="W381" s="7">
        <f t="shared" si="274"/>
        <v>143.25</v>
      </c>
      <c r="X381" s="7">
        <f t="shared" si="277"/>
        <v>12263.55</v>
      </c>
      <c r="Y381" s="3">
        <f t="shared" si="278"/>
        <v>31409563.569306467</v>
      </c>
      <c r="Z381" s="3">
        <f t="shared" si="275"/>
        <v>73028918.899306461</v>
      </c>
      <c r="AA381" s="2">
        <v>44141</v>
      </c>
      <c r="AB381" s="7">
        <f t="shared" si="279"/>
        <v>138.73118443333331</v>
      </c>
      <c r="AC381" s="7">
        <f t="shared" si="280"/>
        <v>104.69854523102155</v>
      </c>
      <c r="AD381" s="7">
        <f t="shared" si="281"/>
        <v>121.71486483217744</v>
      </c>
      <c r="AE381" s="7"/>
      <c r="AF381" s="7">
        <f t="shared" si="314"/>
        <v>-712257.95143940172</v>
      </c>
      <c r="AG381" s="3">
        <f t="shared" si="282"/>
        <v>42512078.923894033</v>
      </c>
      <c r="AH381" s="7"/>
      <c r="AI381" s="7"/>
      <c r="AJ381" s="7"/>
      <c r="AK381" s="7"/>
      <c r="AL381" s="3">
        <f t="shared" si="283"/>
        <v>54578841.513822146</v>
      </c>
      <c r="AM381" s="3">
        <f t="shared" si="284"/>
        <v>19892723.593894061</v>
      </c>
      <c r="AN381" s="3">
        <f t="shared" si="285"/>
        <v>21066762.589928351</v>
      </c>
      <c r="AO381" s="3">
        <f t="shared" si="286"/>
        <v>11619355.329999998</v>
      </c>
      <c r="AP381" s="3">
        <f t="shared" si="287"/>
        <v>41619355.329999998</v>
      </c>
      <c r="AQ381" s="7"/>
      <c r="AR381" s="40">
        <f t="shared" si="315"/>
        <v>232366.04856059828</v>
      </c>
      <c r="AS381" s="5">
        <f t="shared" si="276"/>
        <v>-944624</v>
      </c>
      <c r="AT381" s="5">
        <f t="shared" si="288"/>
        <v>5467.625899280576</v>
      </c>
      <c r="AU381" s="5">
        <f t="shared" si="289"/>
        <v>-706790.32554012118</v>
      </c>
      <c r="AV381" s="5">
        <f t="shared" si="290"/>
        <v>14578841.51382212</v>
      </c>
      <c r="AW381" s="3"/>
      <c r="AX381" s="4">
        <f t="shared" si="291"/>
        <v>-1.2784340198801898E-2</v>
      </c>
      <c r="AY381" s="4">
        <f t="shared" si="292"/>
        <v>1.181901438083216E-2</v>
      </c>
      <c r="AZ381" s="4">
        <f t="shared" si="293"/>
        <v>2.5960539979231209E-4</v>
      </c>
      <c r="BA381" s="4">
        <f t="shared" si="294"/>
        <v>-2.2193037748568987E-2</v>
      </c>
      <c r="BB381" s="3"/>
      <c r="BC381" s="2">
        <f t="shared" si="295"/>
        <v>44141</v>
      </c>
      <c r="BD381" s="22">
        <f t="shared" si="296"/>
        <v>136.44710378455537</v>
      </c>
      <c r="BE381" s="22">
        <f t="shared" si="297"/>
        <v>104.69854523102138</v>
      </c>
      <c r="BF381" s="22">
        <f t="shared" si="298"/>
        <v>110.87769784172816</v>
      </c>
      <c r="BG381" s="22">
        <f t="shared" si="299"/>
        <v>138.73118443333331</v>
      </c>
      <c r="BH381" s="22"/>
      <c r="BI381" s="3">
        <f t="shared" si="300"/>
        <v>55581073.792948663</v>
      </c>
      <c r="BJ381" s="3">
        <f t="shared" si="301"/>
        <v>20041875.832394209</v>
      </c>
      <c r="BK381" s="3">
        <f t="shared" si="302"/>
        <v>21066762.589928351</v>
      </c>
      <c r="BL381" s="3">
        <f t="shared" si="303"/>
        <v>44012935.329999998</v>
      </c>
      <c r="BM381" s="22"/>
      <c r="BN381" s="3">
        <f t="shared" si="304"/>
        <v>-1002232.2791265193</v>
      </c>
      <c r="BO381" s="3">
        <f t="shared" si="305"/>
        <v>-149152.23850015784</v>
      </c>
      <c r="BP381" s="3">
        <f t="shared" si="306"/>
        <v>0</v>
      </c>
      <c r="BQ381" s="3">
        <f t="shared" si="307"/>
        <v>-2393580</v>
      </c>
      <c r="BR381" s="3"/>
      <c r="BS381" s="22">
        <f t="shared" si="308"/>
        <v>-1.803189846349583</v>
      </c>
      <c r="BT381" s="22">
        <f t="shared" si="309"/>
        <v>-0.74420298652424122</v>
      </c>
      <c r="BU381" s="22">
        <f t="shared" si="310"/>
        <v>0</v>
      </c>
      <c r="BV381" s="22">
        <f t="shared" si="311"/>
        <v>-5.4383557516748793</v>
      </c>
      <c r="BW381" s="3"/>
      <c r="BX381" s="7"/>
      <c r="BY381" t="str">
        <f t="shared" si="320"/>
        <v>112020</v>
      </c>
      <c r="BZ381" s="27"/>
      <c r="CQ381" s="15">
        <v>39461</v>
      </c>
      <c r="CR381" s="16">
        <v>6206.8</v>
      </c>
    </row>
    <row r="382" spans="1:96">
      <c r="A382" s="2">
        <v>44085</v>
      </c>
      <c r="B382" s="2">
        <v>44085</v>
      </c>
      <c r="C382" s="3">
        <v>420107</v>
      </c>
      <c r="D382">
        <v>0</v>
      </c>
      <c r="E382">
        <v>420106.5</v>
      </c>
      <c r="F382" t="s">
        <v>10</v>
      </c>
      <c r="G382" s="3">
        <v>37062207</v>
      </c>
      <c r="J382" s="3">
        <f t="shared" si="321"/>
        <v>420107</v>
      </c>
      <c r="L382" s="3">
        <f t="shared" si="312"/>
        <v>42039462.329999998</v>
      </c>
      <c r="M382" s="4">
        <f t="shared" si="322"/>
        <v>1.0094029488659069E-2</v>
      </c>
      <c r="N382" s="4">
        <f t="shared" si="323"/>
        <v>1.4003566666666667E-2</v>
      </c>
      <c r="O382" s="4"/>
      <c r="P382" s="3">
        <f t="shared" si="324"/>
        <v>-1973473</v>
      </c>
      <c r="Q382" s="3">
        <f t="shared" si="325"/>
        <v>44012935.329999998</v>
      </c>
      <c r="R382" s="6">
        <f t="shared" si="326"/>
        <v>-4.4838477261361975E-2</v>
      </c>
      <c r="S382" s="6">
        <f t="shared" si="327"/>
        <v>-3.9522964071856646E-2</v>
      </c>
      <c r="T382" s="6"/>
      <c r="U382" s="6"/>
      <c r="V382" s="3">
        <f t="shared" si="313"/>
        <v>320365.05822490866</v>
      </c>
      <c r="W382" s="7">
        <f t="shared" si="274"/>
        <v>197.5</v>
      </c>
      <c r="X382" s="7">
        <f t="shared" si="277"/>
        <v>12461.05</v>
      </c>
      <c r="Y382" s="3">
        <f t="shared" si="278"/>
        <v>31915403.13492474</v>
      </c>
      <c r="Z382" s="3">
        <f t="shared" si="275"/>
        <v>73954865.464924738</v>
      </c>
      <c r="AA382" s="2">
        <v>44144</v>
      </c>
      <c r="AB382" s="7">
        <f t="shared" si="279"/>
        <v>140.13154109999999</v>
      </c>
      <c r="AC382" s="7">
        <f t="shared" si="280"/>
        <v>106.38467711641579</v>
      </c>
      <c r="AD382" s="7">
        <f t="shared" si="281"/>
        <v>123.25810910820789</v>
      </c>
      <c r="AE382" s="7"/>
      <c r="AF382" s="7">
        <f t="shared" si="314"/>
        <v>740472.05822490866</v>
      </c>
      <c r="AG382" s="3">
        <f t="shared" si="282"/>
        <v>43252550.982118942</v>
      </c>
      <c r="AH382" s="7"/>
      <c r="AI382" s="7"/>
      <c r="AJ382" s="7"/>
      <c r="AK382" s="7"/>
      <c r="AL382" s="3">
        <f t="shared" si="283"/>
        <v>55324781.197946332</v>
      </c>
      <c r="AM382" s="3">
        <f t="shared" si="284"/>
        <v>20213088.65211897</v>
      </c>
      <c r="AN382" s="3">
        <f t="shared" si="285"/>
        <v>21072230.215827633</v>
      </c>
      <c r="AO382" s="3">
        <f t="shared" si="286"/>
        <v>12039462.329999998</v>
      </c>
      <c r="AP382" s="3">
        <f t="shared" si="287"/>
        <v>42039462.329999998</v>
      </c>
      <c r="AQ382" s="7"/>
      <c r="AR382" s="40">
        <f t="shared" si="315"/>
        <v>320365.05822490866</v>
      </c>
      <c r="AS382" s="5">
        <f t="shared" si="276"/>
        <v>420107</v>
      </c>
      <c r="AT382" s="5">
        <f t="shared" si="288"/>
        <v>5467.625899280576</v>
      </c>
      <c r="AU382" s="5">
        <f t="shared" si="289"/>
        <v>745939.6841241892</v>
      </c>
      <c r="AV382" s="5">
        <f t="shared" si="290"/>
        <v>15324781.197946308</v>
      </c>
      <c r="AW382" s="3"/>
      <c r="AX382" s="4">
        <f t="shared" si="291"/>
        <v>1.3667195261652434E-2</v>
      </c>
      <c r="AY382" s="4">
        <f t="shared" si="292"/>
        <v>1.6104635280974926E-2</v>
      </c>
      <c r="AZ382" s="4">
        <f t="shared" si="293"/>
        <v>2.5953802232026632E-4</v>
      </c>
      <c r="BA382" s="4">
        <f t="shared" si="294"/>
        <v>1.0094029488659069E-2</v>
      </c>
      <c r="BB382" s="3"/>
      <c r="BC382" s="2">
        <f t="shared" si="295"/>
        <v>44144</v>
      </c>
      <c r="BD382" s="22">
        <f t="shared" si="296"/>
        <v>138.31195299486583</v>
      </c>
      <c r="BE382" s="22">
        <f t="shared" si="297"/>
        <v>106.38467711641565</v>
      </c>
      <c r="BF382" s="22">
        <f t="shared" si="298"/>
        <v>110.90647482014543</v>
      </c>
      <c r="BG382" s="22">
        <f t="shared" si="299"/>
        <v>140.13154109999999</v>
      </c>
      <c r="BH382" s="22"/>
      <c r="BI382" s="3">
        <f t="shared" si="300"/>
        <v>55581073.792948663</v>
      </c>
      <c r="BJ382" s="3">
        <f t="shared" si="301"/>
        <v>20213088.65211897</v>
      </c>
      <c r="BK382" s="3">
        <f t="shared" si="302"/>
        <v>21072230.215827633</v>
      </c>
      <c r="BL382" s="3">
        <f t="shared" si="303"/>
        <v>44012935.329999998</v>
      </c>
      <c r="BM382" s="22"/>
      <c r="BN382" s="3">
        <f t="shared" si="304"/>
        <v>-256292.59500233014</v>
      </c>
      <c r="BO382" s="3">
        <f t="shared" si="305"/>
        <v>0</v>
      </c>
      <c r="BP382" s="3">
        <f t="shared" si="306"/>
        <v>0</v>
      </c>
      <c r="BQ382" s="3">
        <f t="shared" si="307"/>
        <v>-1973473</v>
      </c>
      <c r="BR382" s="3"/>
      <c r="BS382" s="22">
        <f t="shared" si="308"/>
        <v>-0.46111486790822831</v>
      </c>
      <c r="BT382" s="22">
        <f t="shared" si="309"/>
        <v>0</v>
      </c>
      <c r="BU382" s="22">
        <f t="shared" si="310"/>
        <v>0</v>
      </c>
      <c r="BV382" s="22">
        <f t="shared" si="311"/>
        <v>-4.4838477261361973</v>
      </c>
      <c r="BW382" s="3"/>
      <c r="BX382" s="7"/>
      <c r="BY382" t="str">
        <f t="shared" si="320"/>
        <v>112020</v>
      </c>
      <c r="BZ382" s="27"/>
      <c r="CD382" t="s">
        <v>575</v>
      </c>
      <c r="CE382">
        <v>20000000</v>
      </c>
      <c r="CQ382" s="15">
        <v>39462</v>
      </c>
      <c r="CR382" s="16">
        <v>6074.25</v>
      </c>
    </row>
    <row r="383" spans="1:96">
      <c r="A383" s="2">
        <v>44115</v>
      </c>
      <c r="B383" s="2">
        <v>44115</v>
      </c>
      <c r="C383" s="3">
        <v>754339</v>
      </c>
      <c r="D383">
        <v>0</v>
      </c>
      <c r="E383">
        <v>754338.5</v>
      </c>
      <c r="F383" t="s">
        <v>10</v>
      </c>
      <c r="G383" s="3">
        <v>37816546</v>
      </c>
      <c r="J383" s="3">
        <f t="shared" si="321"/>
        <v>754339</v>
      </c>
      <c r="L383" s="3">
        <f t="shared" si="312"/>
        <v>42793801.329999998</v>
      </c>
      <c r="M383" s="4">
        <f t="shared" si="322"/>
        <v>1.7943592952702734E-2</v>
      </c>
      <c r="N383" s="4">
        <f t="shared" si="323"/>
        <v>2.5144633333333333E-2</v>
      </c>
      <c r="O383" s="4"/>
      <c r="P383" s="3">
        <f t="shared" si="324"/>
        <v>-1219134</v>
      </c>
      <c r="Q383" s="3">
        <f t="shared" si="325"/>
        <v>44012935.329999998</v>
      </c>
      <c r="R383" s="6">
        <f t="shared" si="326"/>
        <v>-2.7699447693256139E-2</v>
      </c>
      <c r="S383" s="6">
        <f t="shared" si="327"/>
        <v>-2.1579371119153912E-2</v>
      </c>
      <c r="T383" s="6"/>
      <c r="U383" s="6"/>
      <c r="V383" s="3">
        <f t="shared" si="313"/>
        <v>275838.37038554967</v>
      </c>
      <c r="W383" s="7">
        <f t="shared" si="274"/>
        <v>170.05000000000109</v>
      </c>
      <c r="X383" s="7">
        <f t="shared" si="277"/>
        <v>12631.1</v>
      </c>
      <c r="Y383" s="3">
        <f t="shared" si="278"/>
        <v>32350937.403954558</v>
      </c>
      <c r="Z383" s="3">
        <f t="shared" si="275"/>
        <v>75144738.733954549</v>
      </c>
      <c r="AA383" s="2">
        <v>44145</v>
      </c>
      <c r="AB383" s="7">
        <f t="shared" si="279"/>
        <v>142.64600443333333</v>
      </c>
      <c r="AC383" s="7">
        <f t="shared" si="280"/>
        <v>107.83645801318187</v>
      </c>
      <c r="AD383" s="7">
        <f t="shared" si="281"/>
        <v>125.24123122325759</v>
      </c>
      <c r="AE383" s="7"/>
      <c r="AF383" s="7">
        <f t="shared" si="314"/>
        <v>1030177.3703855497</v>
      </c>
      <c r="AG383" s="3">
        <f t="shared" si="282"/>
        <v>44282728.352504492</v>
      </c>
      <c r="AH383" s="7"/>
      <c r="AI383" s="7"/>
      <c r="AJ383" s="7"/>
      <c r="AK383" s="7"/>
      <c r="AL383" s="3">
        <f t="shared" si="283"/>
        <v>56360426.19423116</v>
      </c>
      <c r="AM383" s="3">
        <f t="shared" si="284"/>
        <v>20488927.02250452</v>
      </c>
      <c r="AN383" s="3">
        <f t="shared" si="285"/>
        <v>21077697.841726914</v>
      </c>
      <c r="AO383" s="3">
        <f t="shared" si="286"/>
        <v>12793801.329999998</v>
      </c>
      <c r="AP383" s="3">
        <f t="shared" si="287"/>
        <v>42793801.329999998</v>
      </c>
      <c r="AQ383" s="7"/>
      <c r="AR383" s="40">
        <f t="shared" si="315"/>
        <v>275838.37038554967</v>
      </c>
      <c r="AS383" s="5">
        <f t="shared" si="276"/>
        <v>754339</v>
      </c>
      <c r="AT383" s="5">
        <f t="shared" si="288"/>
        <v>5467.625899280576</v>
      </c>
      <c r="AU383" s="5">
        <f t="shared" si="289"/>
        <v>1035644.9962848303</v>
      </c>
      <c r="AV383" s="5">
        <f t="shared" si="290"/>
        <v>16360426.194231138</v>
      </c>
      <c r="AW383" s="3"/>
      <c r="AX383" s="4">
        <f t="shared" si="291"/>
        <v>1.8719369039696693E-2</v>
      </c>
      <c r="AY383" s="4">
        <f t="shared" si="292"/>
        <v>1.3646522564310481E-2</v>
      </c>
      <c r="AZ383" s="4">
        <f t="shared" si="293"/>
        <v>2.5947067981317752E-4</v>
      </c>
      <c r="BA383" s="4">
        <f t="shared" si="294"/>
        <v>1.7943592952702734E-2</v>
      </c>
      <c r="BB383" s="3"/>
      <c r="BC383" s="2">
        <f t="shared" si="295"/>
        <v>44145</v>
      </c>
      <c r="BD383" s="22">
        <f t="shared" si="296"/>
        <v>140.9010654855779</v>
      </c>
      <c r="BE383" s="22">
        <f t="shared" si="297"/>
        <v>107.8364580131817</v>
      </c>
      <c r="BF383" s="22">
        <f t="shared" si="298"/>
        <v>110.93525179856269</v>
      </c>
      <c r="BG383" s="22">
        <f t="shared" si="299"/>
        <v>142.64600443333333</v>
      </c>
      <c r="BH383" s="22"/>
      <c r="BI383" s="3">
        <f t="shared" si="300"/>
        <v>56360426.19423116</v>
      </c>
      <c r="BJ383" s="3">
        <f t="shared" si="301"/>
        <v>20488927.02250452</v>
      </c>
      <c r="BK383" s="3">
        <f t="shared" si="302"/>
        <v>21077697.841726914</v>
      </c>
      <c r="BL383" s="3">
        <f t="shared" si="303"/>
        <v>44012935.329999998</v>
      </c>
      <c r="BM383" s="22"/>
      <c r="BN383" s="3">
        <f t="shared" si="304"/>
        <v>0</v>
      </c>
      <c r="BO383" s="3">
        <f t="shared" si="305"/>
        <v>0</v>
      </c>
      <c r="BP383" s="3">
        <f t="shared" si="306"/>
        <v>0</v>
      </c>
      <c r="BQ383" s="3">
        <f t="shared" si="307"/>
        <v>-1219134</v>
      </c>
      <c r="BR383" s="3"/>
      <c r="BS383" s="22">
        <f t="shared" si="308"/>
        <v>0</v>
      </c>
      <c r="BT383" s="22">
        <f t="shared" si="309"/>
        <v>0</v>
      </c>
      <c r="BU383" s="22">
        <f t="shared" si="310"/>
        <v>0</v>
      </c>
      <c r="BV383" s="22">
        <f t="shared" si="311"/>
        <v>-2.7699447693256141</v>
      </c>
      <c r="BW383" s="3"/>
      <c r="BX383" s="7"/>
      <c r="BY383" t="str">
        <f t="shared" si="320"/>
        <v>112020</v>
      </c>
      <c r="BZ383" s="27"/>
      <c r="CD383" s="27">
        <v>43525</v>
      </c>
      <c r="CE383">
        <f>+CE382+CG383</f>
        <v>26530869</v>
      </c>
      <c r="CG383">
        <v>6530869</v>
      </c>
      <c r="CQ383" s="15">
        <v>39463</v>
      </c>
      <c r="CR383" s="16">
        <v>5935.75</v>
      </c>
    </row>
    <row r="384" spans="1:96">
      <c r="A384" s="2">
        <v>44146</v>
      </c>
      <c r="B384" s="2">
        <v>44146</v>
      </c>
      <c r="C384" s="3">
        <v>-375645</v>
      </c>
      <c r="D384">
        <v>0</v>
      </c>
      <c r="E384">
        <v>-375645</v>
      </c>
      <c r="F384" t="s">
        <v>10</v>
      </c>
      <c r="G384" s="3">
        <v>37440901</v>
      </c>
      <c r="J384" s="3">
        <f t="shared" si="321"/>
        <v>-375645</v>
      </c>
      <c r="L384" s="3">
        <f t="shared" si="312"/>
        <v>42418156.329999998</v>
      </c>
      <c r="M384" s="4">
        <f t="shared" si="322"/>
        <v>-8.7780236465382494E-3</v>
      </c>
      <c r="N384" s="4">
        <f t="shared" si="323"/>
        <v>-1.25215E-2</v>
      </c>
      <c r="O384" s="4"/>
      <c r="P384" s="3">
        <f t="shared" si="324"/>
        <v>-1594779</v>
      </c>
      <c r="Q384" s="3">
        <f t="shared" si="325"/>
        <v>44012935.329999998</v>
      </c>
      <c r="R384" s="6">
        <f t="shared" si="326"/>
        <v>-3.6234324932946933E-2</v>
      </c>
      <c r="S384" s="6">
        <f t="shared" si="327"/>
        <v>-3.0357394765692162E-2</v>
      </c>
      <c r="T384" s="6"/>
      <c r="U384" s="6"/>
      <c r="V384" s="3">
        <f t="shared" si="313"/>
        <v>191489.0892326594</v>
      </c>
      <c r="W384" s="7">
        <f t="shared" si="274"/>
        <v>118.04999999999927</v>
      </c>
      <c r="X384" s="7">
        <f t="shared" si="277"/>
        <v>12749.15</v>
      </c>
      <c r="Y384" s="3">
        <f t="shared" si="278"/>
        <v>32653288.597479809</v>
      </c>
      <c r="Z384" s="3">
        <f t="shared" si="275"/>
        <v>75071444.927479804</v>
      </c>
      <c r="AA384" s="2">
        <v>44146</v>
      </c>
      <c r="AB384" s="7">
        <f t="shared" si="279"/>
        <v>141.39385443333333</v>
      </c>
      <c r="AC384" s="7">
        <f t="shared" si="280"/>
        <v>108.84429532493269</v>
      </c>
      <c r="AD384" s="7">
        <f t="shared" si="281"/>
        <v>125.11907487913301</v>
      </c>
      <c r="AE384" s="7"/>
      <c r="AF384" s="7">
        <f t="shared" si="314"/>
        <v>-184155.9107673406</v>
      </c>
      <c r="AG384" s="3">
        <f t="shared" si="282"/>
        <v>44098572.441737153</v>
      </c>
      <c r="AH384" s="7"/>
      <c r="AI384" s="7"/>
      <c r="AJ384" s="7"/>
      <c r="AK384" s="7"/>
      <c r="AL384" s="3">
        <f t="shared" si="283"/>
        <v>56181737.909363098</v>
      </c>
      <c r="AM384" s="3">
        <f t="shared" si="284"/>
        <v>20680416.111737181</v>
      </c>
      <c r="AN384" s="3">
        <f t="shared" si="285"/>
        <v>21083165.467626195</v>
      </c>
      <c r="AO384" s="3">
        <f t="shared" si="286"/>
        <v>12418156.329999998</v>
      </c>
      <c r="AP384" s="3">
        <f t="shared" si="287"/>
        <v>42418156.329999998</v>
      </c>
      <c r="AQ384" s="7"/>
      <c r="AR384" s="40">
        <f t="shared" si="315"/>
        <v>191489.0892326594</v>
      </c>
      <c r="AS384" s="5">
        <f t="shared" si="276"/>
        <v>-375645</v>
      </c>
      <c r="AT384" s="5">
        <f t="shared" si="288"/>
        <v>5467.625899280576</v>
      </c>
      <c r="AU384" s="5">
        <f t="shared" si="289"/>
        <v>-178688.28486806003</v>
      </c>
      <c r="AV384" s="5">
        <f t="shared" si="290"/>
        <v>16181737.909363078</v>
      </c>
      <c r="AW384" s="3"/>
      <c r="AX384" s="4">
        <f t="shared" si="291"/>
        <v>-3.1704565939983946E-3</v>
      </c>
      <c r="AY384" s="4">
        <f t="shared" si="292"/>
        <v>9.345979368384329E-3</v>
      </c>
      <c r="AZ384" s="4">
        <f t="shared" si="293"/>
        <v>2.5940337224383554E-4</v>
      </c>
      <c r="BA384" s="4">
        <f t="shared" si="294"/>
        <v>-8.7780236465382494E-3</v>
      </c>
      <c r="BB384" s="3"/>
      <c r="BC384" s="2">
        <f t="shared" si="295"/>
        <v>44146</v>
      </c>
      <c r="BD384" s="22">
        <f t="shared" si="296"/>
        <v>140.45434477340774</v>
      </c>
      <c r="BE384" s="22">
        <f t="shared" si="297"/>
        <v>108.84429532493255</v>
      </c>
      <c r="BF384" s="22">
        <f t="shared" si="298"/>
        <v>110.96402877697997</v>
      </c>
      <c r="BG384" s="22">
        <f t="shared" si="299"/>
        <v>141.39385443333333</v>
      </c>
      <c r="BH384" s="22"/>
      <c r="BI384" s="3">
        <f t="shared" si="300"/>
        <v>56360426.19423116</v>
      </c>
      <c r="BJ384" s="3">
        <f t="shared" si="301"/>
        <v>20680416.111737181</v>
      </c>
      <c r="BK384" s="3">
        <f t="shared" si="302"/>
        <v>21083165.467626195</v>
      </c>
      <c r="BL384" s="3">
        <f t="shared" si="303"/>
        <v>44012935.329999998</v>
      </c>
      <c r="BM384" s="22"/>
      <c r="BN384" s="3">
        <f t="shared" si="304"/>
        <v>-178688.28486806003</v>
      </c>
      <c r="BO384" s="3">
        <f t="shared" si="305"/>
        <v>0</v>
      </c>
      <c r="BP384" s="3">
        <f t="shared" si="306"/>
        <v>0</v>
      </c>
      <c r="BQ384" s="3">
        <f t="shared" si="307"/>
        <v>-1594779</v>
      </c>
      <c r="BR384" s="3"/>
      <c r="BS384" s="22">
        <f t="shared" si="308"/>
        <v>-0.31704565939983947</v>
      </c>
      <c r="BT384" s="22">
        <f t="shared" si="309"/>
        <v>0</v>
      </c>
      <c r="BU384" s="22">
        <f t="shared" si="310"/>
        <v>0</v>
      </c>
      <c r="BV384" s="22">
        <f t="shared" si="311"/>
        <v>-3.6234324932946933</v>
      </c>
      <c r="BW384" s="3"/>
      <c r="BX384" s="7"/>
      <c r="BY384" t="str">
        <f t="shared" si="320"/>
        <v>112020</v>
      </c>
      <c r="BZ384" s="27"/>
      <c r="CD384" s="27">
        <v>43891</v>
      </c>
      <c r="CE384">
        <f t="shared" ref="CE384:CE387" si="328">+CE383+CG384</f>
        <v>32058798</v>
      </c>
      <c r="CG384">
        <v>5527929</v>
      </c>
      <c r="CQ384" s="15">
        <v>39464</v>
      </c>
      <c r="CR384" s="16">
        <v>5913.2</v>
      </c>
    </row>
    <row r="385" spans="1:96">
      <c r="A385" s="2">
        <v>44176</v>
      </c>
      <c r="B385" s="2">
        <v>44176</v>
      </c>
      <c r="C385" s="3">
        <v>-102247</v>
      </c>
      <c r="D385">
        <v>0</v>
      </c>
      <c r="E385">
        <v>-102246.5</v>
      </c>
      <c r="F385" t="s">
        <v>10</v>
      </c>
      <c r="G385" s="3">
        <v>37338654</v>
      </c>
      <c r="J385" s="3">
        <f t="shared" si="321"/>
        <v>-102247</v>
      </c>
      <c r="L385" s="3">
        <f t="shared" si="312"/>
        <v>42315909.329999998</v>
      </c>
      <c r="M385" s="4">
        <f t="shared" si="322"/>
        <v>-2.4104536558484601E-3</v>
      </c>
      <c r="N385" s="4">
        <f t="shared" si="323"/>
        <v>-3.4082333333333333E-3</v>
      </c>
      <c r="O385" s="4"/>
      <c r="P385" s="3">
        <f t="shared" si="324"/>
        <v>-1697026</v>
      </c>
      <c r="Q385" s="3">
        <f t="shared" si="325"/>
        <v>44012935.329999998</v>
      </c>
      <c r="R385" s="6">
        <f t="shared" si="326"/>
        <v>-3.8557437427793571E-2</v>
      </c>
      <c r="S385" s="6">
        <f t="shared" si="327"/>
        <v>-3.2767848421540624E-2</v>
      </c>
      <c r="T385" s="6"/>
      <c r="U385" s="6"/>
      <c r="V385" s="3">
        <f t="shared" si="313"/>
        <v>-94649.626062903975</v>
      </c>
      <c r="W385" s="7">
        <f t="shared" si="274"/>
        <v>-58.350000000000364</v>
      </c>
      <c r="X385" s="7">
        <f t="shared" si="277"/>
        <v>12690.8</v>
      </c>
      <c r="Y385" s="3">
        <f t="shared" si="278"/>
        <v>32503841.81948575</v>
      </c>
      <c r="Z385" s="3">
        <f t="shared" si="275"/>
        <v>74819751.149485752</v>
      </c>
      <c r="AA385" s="2">
        <v>44147</v>
      </c>
      <c r="AB385" s="7">
        <f t="shared" si="279"/>
        <v>141.0530311</v>
      </c>
      <c r="AC385" s="7">
        <f t="shared" si="280"/>
        <v>108.34613939828583</v>
      </c>
      <c r="AD385" s="7">
        <f t="shared" si="281"/>
        <v>124.69958524914293</v>
      </c>
      <c r="AE385" s="7"/>
      <c r="AF385" s="7">
        <f t="shared" si="314"/>
        <v>-196896.62606290396</v>
      </c>
      <c r="AG385" s="3">
        <f t="shared" si="282"/>
        <v>43901675.815674245</v>
      </c>
      <c r="AH385" s="7"/>
      <c r="AI385" s="7"/>
      <c r="AJ385" s="7"/>
      <c r="AK385" s="7"/>
      <c r="AL385" s="3">
        <f t="shared" si="283"/>
        <v>55990308.909199476</v>
      </c>
      <c r="AM385" s="3">
        <f t="shared" si="284"/>
        <v>20585766.485674277</v>
      </c>
      <c r="AN385" s="3">
        <f t="shared" si="285"/>
        <v>21088633.093525477</v>
      </c>
      <c r="AO385" s="3">
        <f t="shared" si="286"/>
        <v>12315909.329999998</v>
      </c>
      <c r="AP385" s="3">
        <f t="shared" si="287"/>
        <v>42315909.329999998</v>
      </c>
      <c r="AQ385" s="7"/>
      <c r="AR385" s="40">
        <f t="shared" si="315"/>
        <v>-94649.626062903975</v>
      </c>
      <c r="AS385" s="5">
        <f t="shared" si="276"/>
        <v>-102247</v>
      </c>
      <c r="AT385" s="5">
        <f t="shared" si="288"/>
        <v>5467.625899280576</v>
      </c>
      <c r="AU385" s="5">
        <f t="shared" si="289"/>
        <v>-191429.00016362339</v>
      </c>
      <c r="AV385" s="5">
        <f t="shared" si="290"/>
        <v>15990308.909199454</v>
      </c>
      <c r="AW385" s="3"/>
      <c r="AX385" s="4">
        <f t="shared" si="291"/>
        <v>-3.407317169014103E-3</v>
      </c>
      <c r="AY385" s="4">
        <f t="shared" si="292"/>
        <v>-4.5767757066157641E-3</v>
      </c>
      <c r="AZ385" s="4">
        <f t="shared" si="293"/>
        <v>2.5933609958505861E-4</v>
      </c>
      <c r="BA385" s="4">
        <f t="shared" si="294"/>
        <v>-2.4104536558484601E-3</v>
      </c>
      <c r="BB385" s="3"/>
      <c r="BC385" s="2">
        <f t="shared" si="295"/>
        <v>44147</v>
      </c>
      <c r="BD385" s="22">
        <f t="shared" si="296"/>
        <v>139.97577227299868</v>
      </c>
      <c r="BE385" s="22">
        <f t="shared" si="297"/>
        <v>108.34613939828569</v>
      </c>
      <c r="BF385" s="22">
        <f t="shared" si="298"/>
        <v>110.99280575539726</v>
      </c>
      <c r="BG385" s="22">
        <f t="shared" si="299"/>
        <v>141.0530311</v>
      </c>
      <c r="BH385" s="22"/>
      <c r="BI385" s="3">
        <f t="shared" si="300"/>
        <v>56360426.19423116</v>
      </c>
      <c r="BJ385" s="3">
        <f t="shared" si="301"/>
        <v>20680416.111737181</v>
      </c>
      <c r="BK385" s="3">
        <f t="shared" si="302"/>
        <v>21088633.093525477</v>
      </c>
      <c r="BL385" s="3">
        <f t="shared" si="303"/>
        <v>44012935.329999998</v>
      </c>
      <c r="BM385" s="22"/>
      <c r="BN385" s="3">
        <f t="shared" si="304"/>
        <v>-370117.28503168339</v>
      </c>
      <c r="BO385" s="3">
        <f t="shared" si="305"/>
        <v>-94649.626062903975</v>
      </c>
      <c r="BP385" s="3">
        <f t="shared" si="306"/>
        <v>0</v>
      </c>
      <c r="BQ385" s="3">
        <f t="shared" si="307"/>
        <v>-1697026</v>
      </c>
      <c r="BR385" s="3"/>
      <c r="BS385" s="22">
        <f t="shared" si="308"/>
        <v>-0.65669710118261526</v>
      </c>
      <c r="BT385" s="22">
        <f t="shared" si="309"/>
        <v>-0.45767757066157644</v>
      </c>
      <c r="BU385" s="22">
        <f t="shared" si="310"/>
        <v>0</v>
      </c>
      <c r="BV385" s="22">
        <f t="shared" si="311"/>
        <v>-3.8557437427793571</v>
      </c>
      <c r="BW385" s="3"/>
      <c r="BX385" s="7"/>
      <c r="BY385" t="str">
        <f t="shared" si="320"/>
        <v>112020</v>
      </c>
      <c r="BZ385" s="27"/>
      <c r="CD385" s="27">
        <v>44256</v>
      </c>
      <c r="CE385">
        <f t="shared" si="328"/>
        <v>40722337</v>
      </c>
      <c r="CG385">
        <v>8663539</v>
      </c>
      <c r="CQ385" s="15">
        <v>39465</v>
      </c>
      <c r="CR385" s="16">
        <v>5705.3</v>
      </c>
    </row>
    <row r="386" spans="1:96">
      <c r="A386" t="s">
        <v>112</v>
      </c>
      <c r="B386" t="s">
        <v>112</v>
      </c>
      <c r="C386" s="3">
        <v>-17955</v>
      </c>
      <c r="D386">
        <v>0</v>
      </c>
      <c r="E386">
        <v>-17955</v>
      </c>
      <c r="F386" t="s">
        <v>10</v>
      </c>
      <c r="G386" s="3">
        <v>37320699</v>
      </c>
      <c r="J386" s="3">
        <f t="shared" si="321"/>
        <v>-17955</v>
      </c>
      <c r="L386" s="3">
        <f t="shared" si="312"/>
        <v>42297954.329999998</v>
      </c>
      <c r="M386" s="4">
        <f t="shared" si="322"/>
        <v>-4.2430849967037683E-4</v>
      </c>
      <c r="N386" s="4">
        <f t="shared" si="323"/>
        <v>-5.9849999999999997E-4</v>
      </c>
      <c r="O386" s="4"/>
      <c r="P386" s="3">
        <f t="shared" si="324"/>
        <v>-1714981</v>
      </c>
      <c r="Q386" s="3">
        <f t="shared" si="325"/>
        <v>44012935.329999998</v>
      </c>
      <c r="R386" s="6">
        <f t="shared" si="326"/>
        <v>-3.8965385679037831E-2</v>
      </c>
      <c r="S386" s="6">
        <f t="shared" si="327"/>
        <v>-3.3192156921211004E-2</v>
      </c>
      <c r="T386" s="6"/>
      <c r="U386" s="6"/>
      <c r="V386" s="3">
        <f t="shared" si="313"/>
        <v>145096.98459857373</v>
      </c>
      <c r="W386" s="7">
        <f t="shared" si="274"/>
        <v>89.450000000000728</v>
      </c>
      <c r="X386" s="7">
        <f t="shared" si="277"/>
        <v>12780.25</v>
      </c>
      <c r="Y386" s="3">
        <f t="shared" si="278"/>
        <v>32732942.321483497</v>
      </c>
      <c r="Z386" s="3">
        <f t="shared" si="275"/>
        <v>75030896.651483491</v>
      </c>
      <c r="AA386" s="2">
        <v>44149</v>
      </c>
      <c r="AB386" s="7">
        <f t="shared" si="279"/>
        <v>140.99318109999999</v>
      </c>
      <c r="AC386" s="7">
        <f t="shared" si="280"/>
        <v>109.10980773827832</v>
      </c>
      <c r="AD386" s="7">
        <f t="shared" si="281"/>
        <v>125.05149441913915</v>
      </c>
      <c r="AE386" s="7"/>
      <c r="AF386" s="7">
        <f t="shared" si="314"/>
        <v>127141.98459857373</v>
      </c>
      <c r="AG386" s="3">
        <f t="shared" si="282"/>
        <v>44028817.800272822</v>
      </c>
      <c r="AH386" s="7"/>
      <c r="AI386" s="7"/>
      <c r="AJ386" s="7"/>
      <c r="AK386" s="7"/>
      <c r="AL386" s="3">
        <f t="shared" si="283"/>
        <v>56122918.519697331</v>
      </c>
      <c r="AM386" s="3">
        <f t="shared" si="284"/>
        <v>20730863.47027285</v>
      </c>
      <c r="AN386" s="3">
        <f t="shared" si="285"/>
        <v>21094100.719424758</v>
      </c>
      <c r="AO386" s="3">
        <f t="shared" si="286"/>
        <v>12297954.329999998</v>
      </c>
      <c r="AP386" s="3">
        <f t="shared" si="287"/>
        <v>42297954.329999998</v>
      </c>
      <c r="AQ386" s="7"/>
      <c r="AR386" s="40">
        <f t="shared" si="315"/>
        <v>145096.98459857373</v>
      </c>
      <c r="AS386" s="5">
        <f t="shared" si="276"/>
        <v>-17955</v>
      </c>
      <c r="AT386" s="5">
        <f t="shared" si="288"/>
        <v>5467.625899280576</v>
      </c>
      <c r="AU386" s="5">
        <f t="shared" si="289"/>
        <v>132609.6104978543</v>
      </c>
      <c r="AV386" s="5">
        <f t="shared" si="290"/>
        <v>16122918.519697309</v>
      </c>
      <c r="AW386" s="3"/>
      <c r="AX386" s="4">
        <f t="shared" si="291"/>
        <v>2.368438629494075E-3</v>
      </c>
      <c r="AY386" s="4">
        <f t="shared" si="292"/>
        <v>7.048413023607712E-3</v>
      </c>
      <c r="AZ386" s="4">
        <f t="shared" si="293"/>
        <v>2.5926886180969305E-4</v>
      </c>
      <c r="BA386" s="4">
        <f t="shared" si="294"/>
        <v>-4.2430849967037683E-4</v>
      </c>
      <c r="BB386" s="3"/>
      <c r="BC386" s="2">
        <f t="shared" si="295"/>
        <v>44149</v>
      </c>
      <c r="BD386" s="22">
        <f t="shared" si="296"/>
        <v>140.30729629924332</v>
      </c>
      <c r="BE386" s="22">
        <f t="shared" si="297"/>
        <v>109.10980773827816</v>
      </c>
      <c r="BF386" s="22">
        <f t="shared" si="298"/>
        <v>111.02158273381451</v>
      </c>
      <c r="BG386" s="22">
        <f t="shared" si="299"/>
        <v>140.99318109999999</v>
      </c>
      <c r="BH386" s="22"/>
      <c r="BI386" s="3">
        <f t="shared" si="300"/>
        <v>56360426.19423116</v>
      </c>
      <c r="BJ386" s="3">
        <f t="shared" si="301"/>
        <v>20730863.47027285</v>
      </c>
      <c r="BK386" s="3">
        <f t="shared" si="302"/>
        <v>21094100.719424758</v>
      </c>
      <c r="BL386" s="3">
        <f t="shared" si="303"/>
        <v>44012935.329999998</v>
      </c>
      <c r="BM386" s="22"/>
      <c r="BN386" s="3">
        <f t="shared" si="304"/>
        <v>-237507.67453382909</v>
      </c>
      <c r="BO386" s="3">
        <f t="shared" si="305"/>
        <v>0</v>
      </c>
      <c r="BP386" s="3">
        <f t="shared" si="306"/>
        <v>0</v>
      </c>
      <c r="BQ386" s="3">
        <f t="shared" si="307"/>
        <v>-1714981</v>
      </c>
      <c r="BR386" s="3"/>
      <c r="BS386" s="22">
        <f t="shared" si="308"/>
        <v>-0.42140858501552547</v>
      </c>
      <c r="BT386" s="22">
        <f t="shared" si="309"/>
        <v>0</v>
      </c>
      <c r="BU386" s="22">
        <f t="shared" si="310"/>
        <v>0</v>
      </c>
      <c r="BV386" s="22">
        <f t="shared" si="311"/>
        <v>-3.8965385679037832</v>
      </c>
      <c r="BW386" s="3"/>
      <c r="BX386" s="7"/>
      <c r="BY386" t="str">
        <f t="shared" si="320"/>
        <v>112020</v>
      </c>
      <c r="BZ386" s="27"/>
      <c r="CD386" s="27">
        <v>44621</v>
      </c>
      <c r="CE386">
        <f t="shared" si="328"/>
        <v>53605446</v>
      </c>
      <c r="CG386">
        <v>12883109</v>
      </c>
      <c r="CQ386" s="15">
        <v>39466</v>
      </c>
      <c r="CR386" s="16">
        <v>5705.3</v>
      </c>
    </row>
    <row r="387" spans="1:96">
      <c r="A387" t="s">
        <v>113</v>
      </c>
      <c r="B387" t="s">
        <v>113</v>
      </c>
      <c r="C387" s="3">
        <v>-109351</v>
      </c>
      <c r="D387">
        <v>0</v>
      </c>
      <c r="E387">
        <v>-109351</v>
      </c>
      <c r="F387" t="s">
        <v>10</v>
      </c>
      <c r="G387" s="3">
        <v>37211348</v>
      </c>
      <c r="J387" s="3">
        <f t="shared" si="321"/>
        <v>-109351</v>
      </c>
      <c r="L387" s="3">
        <f t="shared" si="312"/>
        <v>42188603.329999998</v>
      </c>
      <c r="M387" s="4">
        <f t="shared" si="322"/>
        <v>-2.5852550491417586E-3</v>
      </c>
      <c r="N387" s="4">
        <f t="shared" si="323"/>
        <v>-3.6450333333333334E-3</v>
      </c>
      <c r="O387" s="4"/>
      <c r="P387" s="3">
        <f t="shared" si="324"/>
        <v>-1824332</v>
      </c>
      <c r="Q387" s="3">
        <f t="shared" si="325"/>
        <v>44012935.329999998</v>
      </c>
      <c r="R387" s="6">
        <f t="shared" si="326"/>
        <v>-4.1449905268111098E-2</v>
      </c>
      <c r="S387" s="6">
        <f t="shared" si="327"/>
        <v>-3.5777411970352765E-2</v>
      </c>
      <c r="T387" s="6"/>
      <c r="U387" s="6"/>
      <c r="V387" s="3">
        <f t="shared" si="313"/>
        <v>152396.44162141974</v>
      </c>
      <c r="W387" s="7">
        <f t="shared" si="274"/>
        <v>93.950000000000728</v>
      </c>
      <c r="X387" s="7">
        <f t="shared" si="277"/>
        <v>12874.2</v>
      </c>
      <c r="Y387" s="3">
        <f t="shared" si="278"/>
        <v>32973568.281938374</v>
      </c>
      <c r="Z387" s="3">
        <f t="shared" si="275"/>
        <v>75162171.611938372</v>
      </c>
      <c r="AA387" s="2">
        <v>44152</v>
      </c>
      <c r="AB387" s="7">
        <f t="shared" si="279"/>
        <v>140.62867776666664</v>
      </c>
      <c r="AC387" s="7">
        <f t="shared" si="280"/>
        <v>109.91189427312791</v>
      </c>
      <c r="AD387" s="7">
        <f t="shared" si="281"/>
        <v>125.2702860198973</v>
      </c>
      <c r="AE387" s="7"/>
      <c r="AF387" s="7">
        <f t="shared" si="314"/>
        <v>43045.441621419741</v>
      </c>
      <c r="AG387" s="3">
        <f t="shared" si="282"/>
        <v>44071863.241894245</v>
      </c>
      <c r="AH387" s="7"/>
      <c r="AI387" s="7"/>
      <c r="AJ387" s="7"/>
      <c r="AK387" s="7"/>
      <c r="AL387" s="3">
        <f t="shared" si="283"/>
        <v>56171431.587218031</v>
      </c>
      <c r="AM387" s="3">
        <f t="shared" si="284"/>
        <v>20883259.911894269</v>
      </c>
      <c r="AN387" s="3">
        <f t="shared" si="285"/>
        <v>21099568.345324039</v>
      </c>
      <c r="AO387" s="3">
        <f t="shared" si="286"/>
        <v>12188603.329999998</v>
      </c>
      <c r="AP387" s="3">
        <f t="shared" si="287"/>
        <v>42188603.329999998</v>
      </c>
      <c r="AQ387" s="7"/>
      <c r="AR387" s="40">
        <f t="shared" si="315"/>
        <v>152396.44162141974</v>
      </c>
      <c r="AS387" s="5">
        <f t="shared" si="276"/>
        <v>-109351</v>
      </c>
      <c r="AT387" s="5">
        <f t="shared" si="288"/>
        <v>5467.625899280576</v>
      </c>
      <c r="AU387" s="5">
        <f t="shared" si="289"/>
        <v>48513.067520700315</v>
      </c>
      <c r="AV387" s="5">
        <f t="shared" si="290"/>
        <v>16171431.587218009</v>
      </c>
      <c r="AW387" s="3"/>
      <c r="AX387" s="4">
        <f t="shared" si="291"/>
        <v>8.6440742570566417E-4</v>
      </c>
      <c r="AY387" s="4">
        <f t="shared" si="292"/>
        <v>7.3511864008920591E-3</v>
      </c>
      <c r="AZ387" s="4">
        <f t="shared" si="293"/>
        <v>2.5920165889061327E-4</v>
      </c>
      <c r="BA387" s="4">
        <f t="shared" si="294"/>
        <v>-2.5852550491417586E-3</v>
      </c>
      <c r="BB387" s="3"/>
      <c r="BC387" s="2">
        <f t="shared" si="295"/>
        <v>44152</v>
      </c>
      <c r="BD387" s="22">
        <f t="shared" si="296"/>
        <v>140.42857896804509</v>
      </c>
      <c r="BE387" s="22">
        <f t="shared" si="297"/>
        <v>109.91189427312773</v>
      </c>
      <c r="BF387" s="22">
        <f t="shared" si="298"/>
        <v>111.05035971223178</v>
      </c>
      <c r="BG387" s="22">
        <f t="shared" si="299"/>
        <v>140.62867776666664</v>
      </c>
      <c r="BH387" s="22"/>
      <c r="BI387" s="3">
        <f t="shared" si="300"/>
        <v>56360426.19423116</v>
      </c>
      <c r="BJ387" s="3">
        <f t="shared" si="301"/>
        <v>20883259.911894269</v>
      </c>
      <c r="BK387" s="3">
        <f t="shared" si="302"/>
        <v>21099568.345324039</v>
      </c>
      <c r="BL387" s="3">
        <f t="shared" si="303"/>
        <v>44012935.329999998</v>
      </c>
      <c r="BM387" s="22"/>
      <c r="BN387" s="3">
        <f t="shared" si="304"/>
        <v>-188994.60701312879</v>
      </c>
      <c r="BO387" s="3">
        <f t="shared" si="305"/>
        <v>0</v>
      </c>
      <c r="BP387" s="3">
        <f t="shared" si="306"/>
        <v>0</v>
      </c>
      <c r="BQ387" s="3">
        <f t="shared" si="307"/>
        <v>-1824332</v>
      </c>
      <c r="BR387" s="3"/>
      <c r="BS387" s="22">
        <f t="shared" si="308"/>
        <v>-0.33533211115510259</v>
      </c>
      <c r="BT387" s="22">
        <f t="shared" si="309"/>
        <v>0</v>
      </c>
      <c r="BU387" s="22">
        <f t="shared" si="310"/>
        <v>0</v>
      </c>
      <c r="BV387" s="22">
        <f t="shared" si="311"/>
        <v>-4.1449905268111102</v>
      </c>
      <c r="BW387" s="3"/>
      <c r="BX387" s="7"/>
      <c r="BY387" t="str">
        <f t="shared" si="320"/>
        <v>112020</v>
      </c>
      <c r="BZ387" s="27"/>
      <c r="CD387" s="27">
        <v>44986</v>
      </c>
      <c r="CE387">
        <f t="shared" si="328"/>
        <v>61253471</v>
      </c>
      <c r="CG387">
        <v>7648025</v>
      </c>
      <c r="CQ387" s="15">
        <v>39467</v>
      </c>
      <c r="CR387" s="16">
        <v>5705.3</v>
      </c>
    </row>
    <row r="388" spans="1:96">
      <c r="A388" t="s">
        <v>114</v>
      </c>
      <c r="B388" t="s">
        <v>114</v>
      </c>
      <c r="C388" s="3">
        <v>614916</v>
      </c>
      <c r="D388">
        <v>0</v>
      </c>
      <c r="E388">
        <v>614916</v>
      </c>
      <c r="F388" t="s">
        <v>10</v>
      </c>
      <c r="G388" s="3">
        <v>37826264</v>
      </c>
      <c r="J388" s="3">
        <f t="shared" si="321"/>
        <v>614916</v>
      </c>
      <c r="L388" s="3">
        <f t="shared" si="312"/>
        <v>42803519.329999998</v>
      </c>
      <c r="M388" s="4">
        <f t="shared" si="322"/>
        <v>1.4575405475979289E-2</v>
      </c>
      <c r="N388" s="4">
        <f t="shared" si="323"/>
        <v>2.04972E-2</v>
      </c>
      <c r="O388" s="4"/>
      <c r="P388" s="3">
        <f t="shared" si="324"/>
        <v>-1209416</v>
      </c>
      <c r="Q388" s="3">
        <f t="shared" si="325"/>
        <v>44012935.329999998</v>
      </c>
      <c r="R388" s="6">
        <f t="shared" si="326"/>
        <v>-2.747864896835546E-2</v>
      </c>
      <c r="S388" s="6">
        <f t="shared" si="327"/>
        <v>-2.1202006494373475E-2</v>
      </c>
      <c r="T388" s="6"/>
      <c r="U388" s="6"/>
      <c r="V388" s="3">
        <f t="shared" si="313"/>
        <v>103895.60495850716</v>
      </c>
      <c r="W388" s="7">
        <f t="shared" ref="W388:W451" si="329">+X388-X387</f>
        <v>64.049999999999272</v>
      </c>
      <c r="X388" s="7">
        <f t="shared" si="277"/>
        <v>12938.25</v>
      </c>
      <c r="Y388" s="3">
        <f t="shared" si="278"/>
        <v>33137613.973978121</v>
      </c>
      <c r="Z388" s="3">
        <f t="shared" ref="Z388:Z451" si="330">+Y388+L388</f>
        <v>75941133.303978115</v>
      </c>
      <c r="AA388" s="2">
        <v>44153</v>
      </c>
      <c r="AB388" s="7">
        <f t="shared" si="279"/>
        <v>142.67839776666668</v>
      </c>
      <c r="AC388" s="7">
        <f t="shared" si="280"/>
        <v>110.45871324659373</v>
      </c>
      <c r="AD388" s="7">
        <f t="shared" si="281"/>
        <v>126.5685555066302</v>
      </c>
      <c r="AE388" s="7"/>
      <c r="AF388" s="7">
        <f t="shared" si="314"/>
        <v>718811.60495850712</v>
      </c>
      <c r="AG388" s="3">
        <f t="shared" si="282"/>
        <v>44790674.84685275</v>
      </c>
      <c r="AH388" s="7"/>
      <c r="AI388" s="7"/>
      <c r="AJ388" s="7"/>
      <c r="AK388" s="7"/>
      <c r="AL388" s="3">
        <f t="shared" si="283"/>
        <v>56895710.818075821</v>
      </c>
      <c r="AM388" s="3">
        <f t="shared" si="284"/>
        <v>20987155.516852777</v>
      </c>
      <c r="AN388" s="3">
        <f t="shared" si="285"/>
        <v>21105035.971223321</v>
      </c>
      <c r="AO388" s="3">
        <f t="shared" si="286"/>
        <v>12803519.329999998</v>
      </c>
      <c r="AP388" s="3">
        <f t="shared" si="287"/>
        <v>42803519.329999998</v>
      </c>
      <c r="AQ388" s="7"/>
      <c r="AR388" s="40">
        <f t="shared" si="315"/>
        <v>103895.60495850716</v>
      </c>
      <c r="AS388" s="5">
        <f t="shared" ref="AS388:AS451" si="331">+J388</f>
        <v>614916</v>
      </c>
      <c r="AT388" s="5">
        <f t="shared" si="288"/>
        <v>5467.625899280576</v>
      </c>
      <c r="AU388" s="5">
        <f t="shared" si="289"/>
        <v>724279.23085778765</v>
      </c>
      <c r="AV388" s="5">
        <f t="shared" si="290"/>
        <v>16895710.818075798</v>
      </c>
      <c r="AW388" s="3"/>
      <c r="AX388" s="4">
        <f t="shared" si="291"/>
        <v>1.2894085309775146E-2</v>
      </c>
      <c r="AY388" s="4">
        <f t="shared" si="292"/>
        <v>4.9750664118934987E-3</v>
      </c>
      <c r="AZ388" s="4">
        <f t="shared" si="293"/>
        <v>2.5913449080072195E-4</v>
      </c>
      <c r="BA388" s="4">
        <f t="shared" si="294"/>
        <v>1.4575405475979289E-2</v>
      </c>
      <c r="BB388" s="3"/>
      <c r="BC388" s="2">
        <f t="shared" si="295"/>
        <v>44153</v>
      </c>
      <c r="BD388" s="22">
        <f t="shared" si="296"/>
        <v>142.23927704518954</v>
      </c>
      <c r="BE388" s="22">
        <f t="shared" si="297"/>
        <v>110.45871324659358</v>
      </c>
      <c r="BF388" s="22">
        <f t="shared" si="298"/>
        <v>111.07913669064907</v>
      </c>
      <c r="BG388" s="22">
        <f t="shared" si="299"/>
        <v>142.67839776666668</v>
      </c>
      <c r="BH388" s="22"/>
      <c r="BI388" s="3">
        <f t="shared" si="300"/>
        <v>56895710.818075821</v>
      </c>
      <c r="BJ388" s="3">
        <f t="shared" si="301"/>
        <v>20987155.516852777</v>
      </c>
      <c r="BK388" s="3">
        <f t="shared" si="302"/>
        <v>21105035.971223321</v>
      </c>
      <c r="BL388" s="3">
        <f t="shared" si="303"/>
        <v>44012935.329999998</v>
      </c>
      <c r="BM388" s="22"/>
      <c r="BN388" s="3">
        <f t="shared" si="304"/>
        <v>0</v>
      </c>
      <c r="BO388" s="3">
        <f t="shared" si="305"/>
        <v>0</v>
      </c>
      <c r="BP388" s="3">
        <f t="shared" si="306"/>
        <v>0</v>
      </c>
      <c r="BQ388" s="3">
        <f t="shared" si="307"/>
        <v>-1209416</v>
      </c>
      <c r="BR388" s="3"/>
      <c r="BS388" s="22">
        <f t="shared" si="308"/>
        <v>0</v>
      </c>
      <c r="BT388" s="22">
        <f t="shared" si="309"/>
        <v>0</v>
      </c>
      <c r="BU388" s="22">
        <f t="shared" si="310"/>
        <v>0</v>
      </c>
      <c r="BV388" s="22">
        <f t="shared" si="311"/>
        <v>-2.7478648968355461</v>
      </c>
      <c r="BW388" s="3"/>
      <c r="BX388" s="7"/>
      <c r="BY388" t="str">
        <f t="shared" si="320"/>
        <v>112020</v>
      </c>
      <c r="BZ388" s="27"/>
      <c r="CQ388" s="15">
        <v>39468</v>
      </c>
      <c r="CR388" s="16">
        <v>5208.8</v>
      </c>
    </row>
    <row r="389" spans="1:96">
      <c r="A389" t="s">
        <v>115</v>
      </c>
      <c r="B389" t="s">
        <v>115</v>
      </c>
      <c r="C389" s="3">
        <v>-292540</v>
      </c>
      <c r="D389">
        <v>0</v>
      </c>
      <c r="E389">
        <v>-292540</v>
      </c>
      <c r="F389" t="s">
        <v>10</v>
      </c>
      <c r="G389" s="3">
        <v>37533724</v>
      </c>
      <c r="J389" s="3">
        <f t="shared" si="321"/>
        <v>-292540</v>
      </c>
      <c r="L389" s="3">
        <f t="shared" si="312"/>
        <v>42510979.329999998</v>
      </c>
      <c r="M389" s="4">
        <f t="shared" si="322"/>
        <v>-6.8344847474951778E-3</v>
      </c>
      <c r="N389" s="4">
        <f t="shared" si="323"/>
        <v>-9.7513333333333341E-3</v>
      </c>
      <c r="O389" s="4"/>
      <c r="P389" s="3">
        <f t="shared" si="324"/>
        <v>-1501956</v>
      </c>
      <c r="Q389" s="3">
        <f t="shared" si="325"/>
        <v>44012935.329999998</v>
      </c>
      <c r="R389" s="6">
        <f t="shared" si="326"/>
        <v>-3.4125331308594638E-2</v>
      </c>
      <c r="S389" s="6">
        <f t="shared" si="327"/>
        <v>-2.8036491241868654E-2</v>
      </c>
      <c r="T389" s="6"/>
      <c r="U389" s="6"/>
      <c r="V389" s="3">
        <f t="shared" si="313"/>
        <v>-270161.01492333319</v>
      </c>
      <c r="W389" s="7">
        <f t="shared" si="329"/>
        <v>-166.54999999999927</v>
      </c>
      <c r="X389" s="7">
        <f t="shared" ref="X389:X452" si="332">+VLOOKUP(AA389,$CQ$4:$CR$5981,2,FALSE)</f>
        <v>12771.7</v>
      </c>
      <c r="Y389" s="3">
        <f t="shared" ref="Y389:Y452" si="333">+Y388*(X389/X388)</f>
        <v>32711043.950414959</v>
      </c>
      <c r="Z389" s="3">
        <f t="shared" si="330"/>
        <v>75222023.280414954</v>
      </c>
      <c r="AA389" s="2">
        <v>44154</v>
      </c>
      <c r="AB389" s="7">
        <f t="shared" ref="AB389:AB452" si="334">+L389/$L$3*100</f>
        <v>141.70326443333332</v>
      </c>
      <c r="AC389" s="7">
        <f t="shared" ref="AC389:AC452" si="335">+Y389/$Y$3*100</f>
        <v>109.03681316804987</v>
      </c>
      <c r="AD389" s="7">
        <f t="shared" ref="AD389:AD452" si="336">+Z389/$Z$3*100</f>
        <v>125.3700388006916</v>
      </c>
      <c r="AE389" s="7"/>
      <c r="AF389" s="7">
        <f t="shared" si="314"/>
        <v>-562701.01492333319</v>
      </c>
      <c r="AG389" s="3">
        <f t="shared" ref="AG389:AG452" si="337">+AG388+AF389</f>
        <v>44227973.831929415</v>
      </c>
      <c r="AH389" s="7"/>
      <c r="AI389" s="7"/>
      <c r="AJ389" s="7"/>
      <c r="AK389" s="7"/>
      <c r="AL389" s="3">
        <f t="shared" ref="AL389:AL452" si="338">+AL388+AU389</f>
        <v>56338477.429051772</v>
      </c>
      <c r="AM389" s="3">
        <f t="shared" ref="AM389:AM452" si="339">+AM388+AR389</f>
        <v>20716994.501929443</v>
      </c>
      <c r="AN389" s="3">
        <f t="shared" ref="AN389:AN452" si="340">+AN388+AT389</f>
        <v>21110503.597122602</v>
      </c>
      <c r="AO389" s="3">
        <f t="shared" ref="AO389:AO452" si="341">+AO388+AS389</f>
        <v>12510979.329999998</v>
      </c>
      <c r="AP389" s="3">
        <f t="shared" ref="AP389:AP452" si="342">+AP388+AS389</f>
        <v>42510979.329999998</v>
      </c>
      <c r="AQ389" s="7"/>
      <c r="AR389" s="40">
        <f t="shared" si="315"/>
        <v>-270161.01492333319</v>
      </c>
      <c r="AS389" s="5">
        <f t="shared" si="331"/>
        <v>-292540</v>
      </c>
      <c r="AT389" s="5">
        <f t="shared" ref="AT389:AT452" si="343">+$AN$3*4*$AT$1/973</f>
        <v>5467.625899280576</v>
      </c>
      <c r="AU389" s="5">
        <f t="shared" ref="AU389:AU452" si="344">+AR389+AS389+AT389</f>
        <v>-557233.38902405265</v>
      </c>
      <c r="AV389" s="5">
        <f t="shared" ref="AV389:AV452" si="345">+AU389+AV388</f>
        <v>16338477.429051746</v>
      </c>
      <c r="AW389" s="3"/>
      <c r="AX389" s="4">
        <f t="shared" ref="AX389:AX452" si="346">+AU389/AL388</f>
        <v>-9.7939437087939344E-3</v>
      </c>
      <c r="AY389" s="4">
        <f t="shared" ref="AY389:AY452" si="347">+AR389/AM388</f>
        <v>-1.2872683709156904E-2</v>
      </c>
      <c r="AZ389" s="4">
        <f t="shared" ref="AZ389:AZ452" si="348">+AT389/AN388</f>
        <v>2.5906735751294972E-4</v>
      </c>
      <c r="BA389" s="4">
        <f t="shared" ref="BA389:BA452" si="349">+AS389/AP388</f>
        <v>-6.8344847474951778E-3</v>
      </c>
      <c r="BB389" s="3"/>
      <c r="BC389" s="2">
        <f t="shared" ref="BC389:BC452" si="350">+AA389</f>
        <v>44154</v>
      </c>
      <c r="BD389" s="22">
        <f t="shared" ref="BD389:BD452" si="351">+AL389/AL$3*100</f>
        <v>140.84619357262943</v>
      </c>
      <c r="BE389" s="22">
        <f t="shared" ref="BE389:BE452" si="352">+AM389/AM$3*100</f>
        <v>109.03681316804969</v>
      </c>
      <c r="BF389" s="22">
        <f t="shared" ref="BF389:BF452" si="353">+AN389/AN$3*100</f>
        <v>111.10791366906633</v>
      </c>
      <c r="BG389" s="22">
        <f t="shared" ref="BG389:BG452" si="354">+AP389/AP$3*100</f>
        <v>141.70326443333332</v>
      </c>
      <c r="BH389" s="22"/>
      <c r="BI389" s="3">
        <f t="shared" ref="BI389:BI452" si="355">+MAX(BI388,AL389)</f>
        <v>56895710.818075821</v>
      </c>
      <c r="BJ389" s="3">
        <f t="shared" ref="BJ389:BJ452" si="356">+MAX(BJ388,AM389)</f>
        <v>20987155.516852777</v>
      </c>
      <c r="BK389" s="3">
        <f t="shared" ref="BK389:BK452" si="357">+MAX(BK388,AN389)</f>
        <v>21110503.597122602</v>
      </c>
      <c r="BL389" s="3">
        <f t="shared" ref="BL389:BL452" si="358">+MAX(BL388,AP389)</f>
        <v>44012935.329999998</v>
      </c>
      <c r="BM389" s="22"/>
      <c r="BN389" s="3">
        <f t="shared" ref="BN389:BN452" si="359">+MIN(AU389+BN388,0)</f>
        <v>-557233.38902405265</v>
      </c>
      <c r="BO389" s="3">
        <f t="shared" ref="BO389:BO452" si="360">+MIN(AR389+BO388,0)</f>
        <v>-270161.01492333319</v>
      </c>
      <c r="BP389" s="3">
        <f t="shared" ref="BP389:BP452" si="361">+MIN(AT389+BP388,0)</f>
        <v>0</v>
      </c>
      <c r="BQ389" s="3">
        <f t="shared" ref="BQ389:BQ452" si="362">+MIN(AS389+BQ388,0)</f>
        <v>-1501956</v>
      </c>
      <c r="BR389" s="3"/>
      <c r="BS389" s="22">
        <f t="shared" ref="BS389:BS452" si="363">+BN389/BI389*100</f>
        <v>-0.97939437087939341</v>
      </c>
      <c r="BT389" s="22">
        <f t="shared" ref="BT389:BT452" si="364">+BO389/BJ389*100</f>
        <v>-1.2872683709156905</v>
      </c>
      <c r="BU389" s="22">
        <f t="shared" ref="BU389:BU452" si="365">+BP389/BK389*100</f>
        <v>0</v>
      </c>
      <c r="BV389" s="22">
        <f t="shared" ref="BV389:BV452" si="366">+BQ389/BL389*100</f>
        <v>-3.412533130859464</v>
      </c>
      <c r="BW389" s="3"/>
      <c r="BX389" s="7"/>
      <c r="BY389" t="str">
        <f t="shared" si="320"/>
        <v>112020</v>
      </c>
      <c r="BZ389" s="27"/>
      <c r="CQ389" s="15">
        <v>39469</v>
      </c>
      <c r="CR389" s="16">
        <v>4899.3</v>
      </c>
    </row>
    <row r="390" spans="1:96">
      <c r="A390" t="s">
        <v>116</v>
      </c>
      <c r="B390" t="s">
        <v>116</v>
      </c>
      <c r="C390" s="3">
        <v>-1401919</v>
      </c>
      <c r="D390">
        <v>0</v>
      </c>
      <c r="E390">
        <v>-1401919.31</v>
      </c>
      <c r="F390" t="s">
        <v>10</v>
      </c>
      <c r="G390" s="3">
        <v>36131805</v>
      </c>
      <c r="J390" s="3">
        <f t="shared" si="321"/>
        <v>-1401919</v>
      </c>
      <c r="L390" s="3">
        <f t="shared" ref="L390:L453" si="367">+L389+J390</f>
        <v>41109060.329999998</v>
      </c>
      <c r="M390" s="4">
        <f t="shared" si="322"/>
        <v>-3.2977810017438616E-2</v>
      </c>
      <c r="N390" s="4">
        <f t="shared" si="323"/>
        <v>-4.6730633333333334E-2</v>
      </c>
      <c r="O390" s="4"/>
      <c r="P390" s="3">
        <f t="shared" si="324"/>
        <v>-2903875</v>
      </c>
      <c r="Q390" s="3">
        <f t="shared" si="325"/>
        <v>44012935.329999998</v>
      </c>
      <c r="R390" s="6">
        <f t="shared" si="326"/>
        <v>-6.5977762633356266E-2</v>
      </c>
      <c r="S390" s="6">
        <f t="shared" si="327"/>
        <v>-6.101430125930727E-2</v>
      </c>
      <c r="T390" s="6"/>
      <c r="U390" s="6"/>
      <c r="V390" s="3">
        <f t="shared" ref="V390:V453" si="368">+$U$4*W390</f>
        <v>141690.57132124205</v>
      </c>
      <c r="W390" s="7">
        <f t="shared" si="329"/>
        <v>87.349999999998545</v>
      </c>
      <c r="X390" s="7">
        <f t="shared" si="332"/>
        <v>12859.05</v>
      </c>
      <c r="Y390" s="3">
        <f t="shared" si="333"/>
        <v>32934765.905132711</v>
      </c>
      <c r="Z390" s="3">
        <f t="shared" si="330"/>
        <v>74043826.235132709</v>
      </c>
      <c r="AA390" s="2">
        <v>44155</v>
      </c>
      <c r="AB390" s="7">
        <f t="shared" si="334"/>
        <v>137.0302011</v>
      </c>
      <c r="AC390" s="7">
        <f t="shared" si="335"/>
        <v>109.78255301710904</v>
      </c>
      <c r="AD390" s="7">
        <f t="shared" si="336"/>
        <v>123.40637705855451</v>
      </c>
      <c r="AE390" s="7"/>
      <c r="AF390" s="7">
        <f t="shared" ref="AF390:AF453" si="369">+J390+V390</f>
        <v>-1260228.428678758</v>
      </c>
      <c r="AG390" s="3">
        <f t="shared" si="337"/>
        <v>42967745.403250657</v>
      </c>
      <c r="AH390" s="7"/>
      <c r="AI390" s="7"/>
      <c r="AJ390" s="7"/>
      <c r="AK390" s="7"/>
      <c r="AL390" s="3">
        <f t="shared" si="338"/>
        <v>55083716.626272291</v>
      </c>
      <c r="AM390" s="3">
        <f t="shared" si="339"/>
        <v>20858685.073250685</v>
      </c>
      <c r="AN390" s="3">
        <f t="shared" si="340"/>
        <v>21115971.223021884</v>
      </c>
      <c r="AO390" s="3">
        <f t="shared" si="341"/>
        <v>11109060.329999998</v>
      </c>
      <c r="AP390" s="3">
        <f t="shared" si="342"/>
        <v>41109060.329999998</v>
      </c>
      <c r="AQ390" s="7"/>
      <c r="AR390" s="40">
        <f t="shared" ref="AR390:AR453" si="370">+V390</f>
        <v>141690.57132124205</v>
      </c>
      <c r="AS390" s="5">
        <f t="shared" si="331"/>
        <v>-1401919</v>
      </c>
      <c r="AT390" s="5">
        <f t="shared" si="343"/>
        <v>5467.625899280576</v>
      </c>
      <c r="AU390" s="5">
        <f t="shared" si="344"/>
        <v>-1254760.8027794773</v>
      </c>
      <c r="AV390" s="5">
        <f t="shared" si="345"/>
        <v>15083716.626272269</v>
      </c>
      <c r="AW390" s="3"/>
      <c r="AX390" s="4">
        <f t="shared" si="346"/>
        <v>-2.2271826645645934E-2</v>
      </c>
      <c r="AY390" s="4">
        <f t="shared" si="347"/>
        <v>6.8393401035099916E-3</v>
      </c>
      <c r="AZ390" s="4">
        <f t="shared" si="348"/>
        <v>2.5900025900025533E-4</v>
      </c>
      <c r="BA390" s="4">
        <f t="shared" si="349"/>
        <v>-3.2977810017438616E-2</v>
      </c>
      <c r="BB390" s="3"/>
      <c r="BC390" s="2">
        <f t="shared" si="350"/>
        <v>44155</v>
      </c>
      <c r="BD390" s="22">
        <f t="shared" si="351"/>
        <v>137.70929156568073</v>
      </c>
      <c r="BE390" s="22">
        <f t="shared" si="352"/>
        <v>109.78255301710887</v>
      </c>
      <c r="BF390" s="22">
        <f t="shared" si="353"/>
        <v>111.13669064748359</v>
      </c>
      <c r="BG390" s="22">
        <f t="shared" si="354"/>
        <v>137.0302011</v>
      </c>
      <c r="BH390" s="22"/>
      <c r="BI390" s="3">
        <f t="shared" si="355"/>
        <v>56895710.818075821</v>
      </c>
      <c r="BJ390" s="3">
        <f t="shared" si="356"/>
        <v>20987155.516852777</v>
      </c>
      <c r="BK390" s="3">
        <f t="shared" si="357"/>
        <v>21115971.223021884</v>
      </c>
      <c r="BL390" s="3">
        <f t="shared" si="358"/>
        <v>44012935.329999998</v>
      </c>
      <c r="BM390" s="22"/>
      <c r="BN390" s="3">
        <f t="shared" si="359"/>
        <v>-1811994.1918035299</v>
      </c>
      <c r="BO390" s="3">
        <f t="shared" si="360"/>
        <v>-128470.44360209114</v>
      </c>
      <c r="BP390" s="3">
        <f t="shared" si="361"/>
        <v>0</v>
      </c>
      <c r="BQ390" s="3">
        <f t="shared" si="362"/>
        <v>-2903875</v>
      </c>
      <c r="BR390" s="3"/>
      <c r="BS390" s="22">
        <f t="shared" si="363"/>
        <v>-3.1847641337980397</v>
      </c>
      <c r="BT390" s="22">
        <f t="shared" si="364"/>
        <v>-0.61213842675787489</v>
      </c>
      <c r="BU390" s="22">
        <f t="shared" si="365"/>
        <v>0</v>
      </c>
      <c r="BV390" s="22">
        <f t="shared" si="366"/>
        <v>-6.5977762633356267</v>
      </c>
      <c r="BW390" s="3"/>
      <c r="BX390" s="7"/>
      <c r="BY390" t="str">
        <f t="shared" si="320"/>
        <v>112020</v>
      </c>
      <c r="BZ390" s="27"/>
      <c r="CQ390" s="15">
        <v>39470</v>
      </c>
      <c r="CR390" s="16">
        <v>5203.3999999999996</v>
      </c>
    </row>
    <row r="391" spans="1:96">
      <c r="A391" t="s">
        <v>117</v>
      </c>
      <c r="B391" t="s">
        <v>117</v>
      </c>
      <c r="C391" s="3">
        <v>-131966</v>
      </c>
      <c r="D391">
        <v>0</v>
      </c>
      <c r="E391">
        <v>-131966.25</v>
      </c>
      <c r="F391" t="s">
        <v>10</v>
      </c>
      <c r="G391" s="3">
        <v>35999839</v>
      </c>
      <c r="J391" s="3">
        <f t="shared" si="321"/>
        <v>-131966</v>
      </c>
      <c r="L391" s="3">
        <f t="shared" si="367"/>
        <v>40977094.329999998</v>
      </c>
      <c r="M391" s="4">
        <f t="shared" si="322"/>
        <v>-3.2101439181691947E-3</v>
      </c>
      <c r="N391" s="4">
        <f t="shared" si="323"/>
        <v>-4.3988666666666667E-3</v>
      </c>
      <c r="O391" s="4"/>
      <c r="P391" s="3">
        <f t="shared" si="324"/>
        <v>-3035841</v>
      </c>
      <c r="Q391" s="3">
        <f t="shared" si="325"/>
        <v>44012935.329999998</v>
      </c>
      <c r="R391" s="6">
        <f t="shared" si="326"/>
        <v>-6.8976108438073586E-2</v>
      </c>
      <c r="S391" s="6">
        <f t="shared" si="327"/>
        <v>-6.4224445177476469E-2</v>
      </c>
      <c r="T391" s="6"/>
      <c r="U391" s="6"/>
      <c r="V391" s="3">
        <f t="shared" si="368"/>
        <v>109329.64518662941</v>
      </c>
      <c r="W391" s="7">
        <f t="shared" si="329"/>
        <v>67.400000000001455</v>
      </c>
      <c r="X391" s="7">
        <f t="shared" si="332"/>
        <v>12926.45</v>
      </c>
      <c r="Y391" s="3">
        <f t="shared" si="333"/>
        <v>33107391.660690546</v>
      </c>
      <c r="Z391" s="3">
        <f t="shared" si="330"/>
        <v>74084485.990690544</v>
      </c>
      <c r="AA391" s="2">
        <v>44158</v>
      </c>
      <c r="AB391" s="7">
        <f t="shared" si="334"/>
        <v>136.59031443333333</v>
      </c>
      <c r="AC391" s="7">
        <f t="shared" si="335"/>
        <v>110.35797220230181</v>
      </c>
      <c r="AD391" s="7">
        <f t="shared" si="336"/>
        <v>123.47414331781756</v>
      </c>
      <c r="AE391" s="7"/>
      <c r="AF391" s="7">
        <f t="shared" si="369"/>
        <v>-22636.354813370592</v>
      </c>
      <c r="AG391" s="3">
        <f t="shared" si="337"/>
        <v>42945109.04843729</v>
      </c>
      <c r="AH391" s="7"/>
      <c r="AI391" s="7"/>
      <c r="AJ391" s="7"/>
      <c r="AK391" s="7"/>
      <c r="AL391" s="3">
        <f t="shared" si="338"/>
        <v>55066547.897358201</v>
      </c>
      <c r="AM391" s="3">
        <f t="shared" si="339"/>
        <v>20968014.718437314</v>
      </c>
      <c r="AN391" s="3">
        <f t="shared" si="340"/>
        <v>21121438.848921165</v>
      </c>
      <c r="AO391" s="3">
        <f t="shared" si="341"/>
        <v>10977094.329999998</v>
      </c>
      <c r="AP391" s="3">
        <f t="shared" si="342"/>
        <v>40977094.329999998</v>
      </c>
      <c r="AQ391" s="7"/>
      <c r="AR391" s="40">
        <f t="shared" si="370"/>
        <v>109329.64518662941</v>
      </c>
      <c r="AS391" s="5">
        <f t="shared" si="331"/>
        <v>-131966</v>
      </c>
      <c r="AT391" s="5">
        <f t="shared" si="343"/>
        <v>5467.625899280576</v>
      </c>
      <c r="AU391" s="5">
        <f t="shared" si="344"/>
        <v>-17168.728914090017</v>
      </c>
      <c r="AV391" s="5">
        <f t="shared" si="345"/>
        <v>15066547.897358179</v>
      </c>
      <c r="AW391" s="3"/>
      <c r="AX391" s="4">
        <f t="shared" si="346"/>
        <v>-3.1168428649386661E-4</v>
      </c>
      <c r="AY391" s="4">
        <f t="shared" si="347"/>
        <v>5.2414447412523846E-3</v>
      </c>
      <c r="AZ391" s="4">
        <f t="shared" si="348"/>
        <v>2.5893319523562555E-4</v>
      </c>
      <c r="BA391" s="4">
        <f t="shared" si="349"/>
        <v>-3.2101439181691947E-3</v>
      </c>
      <c r="BB391" s="3"/>
      <c r="BC391" s="2">
        <f t="shared" si="350"/>
        <v>44158</v>
      </c>
      <c r="BD391" s="22">
        <f t="shared" si="351"/>
        <v>137.66636974339551</v>
      </c>
      <c r="BE391" s="22">
        <f t="shared" si="352"/>
        <v>110.35797220230165</v>
      </c>
      <c r="BF391" s="22">
        <f t="shared" si="353"/>
        <v>111.16546762590087</v>
      </c>
      <c r="BG391" s="22">
        <f t="shared" si="354"/>
        <v>136.59031443333333</v>
      </c>
      <c r="BH391" s="22"/>
      <c r="BI391" s="3">
        <f t="shared" si="355"/>
        <v>56895710.818075821</v>
      </c>
      <c r="BJ391" s="3">
        <f t="shared" si="356"/>
        <v>20987155.516852777</v>
      </c>
      <c r="BK391" s="3">
        <f t="shared" si="357"/>
        <v>21121438.848921165</v>
      </c>
      <c r="BL391" s="3">
        <f t="shared" si="358"/>
        <v>44012935.329999998</v>
      </c>
      <c r="BM391" s="22"/>
      <c r="BN391" s="3">
        <f t="shared" si="359"/>
        <v>-1829162.9207176198</v>
      </c>
      <c r="BO391" s="3">
        <f t="shared" si="360"/>
        <v>-19140.79841546173</v>
      </c>
      <c r="BP391" s="3">
        <f t="shared" si="361"/>
        <v>0</v>
      </c>
      <c r="BQ391" s="3">
        <f t="shared" si="362"/>
        <v>-3035841</v>
      </c>
      <c r="BR391" s="3"/>
      <c r="BS391" s="22">
        <f t="shared" si="363"/>
        <v>-3.2149399215107324</v>
      </c>
      <c r="BT391" s="22">
        <f t="shared" si="364"/>
        <v>-9.1202442370485054E-2</v>
      </c>
      <c r="BU391" s="22">
        <f t="shared" si="365"/>
        <v>0</v>
      </c>
      <c r="BV391" s="22">
        <f t="shared" si="366"/>
        <v>-6.8976108438073584</v>
      </c>
      <c r="BW391" s="3"/>
      <c r="BX391" s="7"/>
      <c r="BY391" t="str">
        <f t="shared" si="320"/>
        <v>112020</v>
      </c>
      <c r="BZ391" s="27"/>
      <c r="CQ391" s="15">
        <v>39471</v>
      </c>
      <c r="CR391" s="16">
        <v>5033.45</v>
      </c>
    </row>
    <row r="392" spans="1:96">
      <c r="A392" t="s">
        <v>118</v>
      </c>
      <c r="B392" t="s">
        <v>118</v>
      </c>
      <c r="C392" s="3">
        <v>143656</v>
      </c>
      <c r="D392">
        <v>0</v>
      </c>
      <c r="E392">
        <v>143656.4</v>
      </c>
      <c r="F392" t="s">
        <v>10</v>
      </c>
      <c r="G392" s="3">
        <v>36143495</v>
      </c>
      <c r="J392" s="3">
        <f t="shared" si="321"/>
        <v>143656</v>
      </c>
      <c r="L392" s="3">
        <f t="shared" si="367"/>
        <v>41120750.329999998</v>
      </c>
      <c r="M392" s="4">
        <f t="shared" si="322"/>
        <v>3.5057634600222766E-3</v>
      </c>
      <c r="N392" s="4">
        <f t="shared" si="323"/>
        <v>4.7885333333333334E-3</v>
      </c>
      <c r="O392" s="4"/>
      <c r="P392" s="3">
        <f t="shared" si="324"/>
        <v>-2892185</v>
      </c>
      <c r="Q392" s="3">
        <f t="shared" si="325"/>
        <v>44012935.329999998</v>
      </c>
      <c r="R392" s="6">
        <f t="shared" si="326"/>
        <v>-6.571215889862804E-2</v>
      </c>
      <c r="S392" s="6">
        <f t="shared" si="327"/>
        <v>-6.071868171745419E-2</v>
      </c>
      <c r="T392" s="6"/>
      <c r="U392" s="6"/>
      <c r="V392" s="3">
        <f t="shared" si="368"/>
        <v>208764.47085339439</v>
      </c>
      <c r="W392" s="7">
        <f t="shared" si="329"/>
        <v>128.69999999999891</v>
      </c>
      <c r="X392" s="7">
        <f t="shared" si="332"/>
        <v>13055.15</v>
      </c>
      <c r="Y392" s="3">
        <f t="shared" si="333"/>
        <v>33437019.772564325</v>
      </c>
      <c r="Z392" s="3">
        <f t="shared" si="330"/>
        <v>74557770.10256432</v>
      </c>
      <c r="AA392" s="2">
        <v>44159</v>
      </c>
      <c r="AB392" s="7">
        <f t="shared" si="334"/>
        <v>137.06916776666668</v>
      </c>
      <c r="AC392" s="7">
        <f t="shared" si="335"/>
        <v>111.45673257521442</v>
      </c>
      <c r="AD392" s="7">
        <f t="shared" si="336"/>
        <v>124.26295017094053</v>
      </c>
      <c r="AE392" s="7"/>
      <c r="AF392" s="7">
        <f t="shared" si="369"/>
        <v>352420.47085339436</v>
      </c>
      <c r="AG392" s="3">
        <f t="shared" si="337"/>
        <v>43297529.519290686</v>
      </c>
      <c r="AH392" s="7"/>
      <c r="AI392" s="7"/>
      <c r="AJ392" s="7"/>
      <c r="AK392" s="7"/>
      <c r="AL392" s="3">
        <f t="shared" si="338"/>
        <v>55424435.994110875</v>
      </c>
      <c r="AM392" s="3">
        <f t="shared" si="339"/>
        <v>21176779.18929071</v>
      </c>
      <c r="AN392" s="3">
        <f t="shared" si="340"/>
        <v>21126906.474820446</v>
      </c>
      <c r="AO392" s="3">
        <f t="shared" si="341"/>
        <v>11120750.329999998</v>
      </c>
      <c r="AP392" s="3">
        <f t="shared" si="342"/>
        <v>41120750.329999998</v>
      </c>
      <c r="AQ392" s="7"/>
      <c r="AR392" s="40">
        <f t="shared" si="370"/>
        <v>208764.47085339439</v>
      </c>
      <c r="AS392" s="5">
        <f t="shared" si="331"/>
        <v>143656</v>
      </c>
      <c r="AT392" s="5">
        <f t="shared" si="343"/>
        <v>5467.625899280576</v>
      </c>
      <c r="AU392" s="5">
        <f t="shared" si="344"/>
        <v>357888.09675267496</v>
      </c>
      <c r="AV392" s="5">
        <f t="shared" si="345"/>
        <v>15424435.994110854</v>
      </c>
      <c r="AW392" s="3"/>
      <c r="AX392" s="4">
        <f t="shared" si="346"/>
        <v>6.4991925300958353E-3</v>
      </c>
      <c r="AY392" s="4">
        <f t="shared" si="347"/>
        <v>9.9563298508096917E-3</v>
      </c>
      <c r="AZ392" s="4">
        <f t="shared" si="348"/>
        <v>2.5886616619207503E-4</v>
      </c>
      <c r="BA392" s="4">
        <f t="shared" si="349"/>
        <v>3.5057634600222766E-3</v>
      </c>
      <c r="BB392" s="3"/>
      <c r="BC392" s="2">
        <f t="shared" si="350"/>
        <v>44159</v>
      </c>
      <c r="BD392" s="22">
        <f t="shared" si="351"/>
        <v>138.56108998527719</v>
      </c>
      <c r="BE392" s="22">
        <f t="shared" si="352"/>
        <v>111.45673257521426</v>
      </c>
      <c r="BF392" s="22">
        <f t="shared" si="353"/>
        <v>111.19424460431814</v>
      </c>
      <c r="BG392" s="22">
        <f t="shared" si="354"/>
        <v>137.06916776666668</v>
      </c>
      <c r="BH392" s="22"/>
      <c r="BI392" s="3">
        <f t="shared" si="355"/>
        <v>56895710.818075821</v>
      </c>
      <c r="BJ392" s="3">
        <f t="shared" si="356"/>
        <v>21176779.18929071</v>
      </c>
      <c r="BK392" s="3">
        <f t="shared" si="357"/>
        <v>21126906.474820446</v>
      </c>
      <c r="BL392" s="3">
        <f t="shared" si="358"/>
        <v>44012935.329999998</v>
      </c>
      <c r="BM392" s="22"/>
      <c r="BN392" s="3">
        <f t="shared" si="359"/>
        <v>-1471274.8239649448</v>
      </c>
      <c r="BO392" s="3">
        <f t="shared" si="360"/>
        <v>0</v>
      </c>
      <c r="BP392" s="3">
        <f t="shared" si="361"/>
        <v>0</v>
      </c>
      <c r="BQ392" s="3">
        <f t="shared" si="362"/>
        <v>-2892185</v>
      </c>
      <c r="BR392" s="3"/>
      <c r="BS392" s="22">
        <f t="shared" si="363"/>
        <v>-2.5859151820237378</v>
      </c>
      <c r="BT392" s="22">
        <f t="shared" si="364"/>
        <v>0</v>
      </c>
      <c r="BU392" s="22">
        <f t="shared" si="365"/>
        <v>0</v>
      </c>
      <c r="BV392" s="22">
        <f t="shared" si="366"/>
        <v>-6.5712158898628044</v>
      </c>
      <c r="BW392" s="3"/>
      <c r="BX392" s="7"/>
      <c r="BY392" t="str">
        <f t="shared" si="320"/>
        <v>112020</v>
      </c>
      <c r="BZ392" s="27"/>
      <c r="CQ392" s="15">
        <v>39472</v>
      </c>
      <c r="CR392" s="16">
        <v>5383.35</v>
      </c>
    </row>
    <row r="393" spans="1:96">
      <c r="A393" t="s">
        <v>119</v>
      </c>
      <c r="B393" t="s">
        <v>119</v>
      </c>
      <c r="C393" s="3">
        <v>537096</v>
      </c>
      <c r="D393">
        <v>0</v>
      </c>
      <c r="E393">
        <v>537096</v>
      </c>
      <c r="F393" t="s">
        <v>10</v>
      </c>
      <c r="G393" s="3">
        <v>36680591</v>
      </c>
      <c r="J393" s="3">
        <f t="shared" si="321"/>
        <v>537096</v>
      </c>
      <c r="L393" s="3">
        <f t="shared" si="367"/>
        <v>41657846.329999998</v>
      </c>
      <c r="M393" s="4">
        <f t="shared" si="322"/>
        <v>1.3061434815506199E-2</v>
      </c>
      <c r="N393" s="4">
        <f t="shared" si="323"/>
        <v>1.7903200000000001E-2</v>
      </c>
      <c r="O393" s="4"/>
      <c r="P393" s="3">
        <f t="shared" si="324"/>
        <v>-2355089</v>
      </c>
      <c r="Q393" s="3">
        <f t="shared" si="325"/>
        <v>44012935.329999998</v>
      </c>
      <c r="R393" s="6">
        <f t="shared" si="326"/>
        <v>-5.3509019163162461E-2</v>
      </c>
      <c r="S393" s="6">
        <f t="shared" si="327"/>
        <v>-4.7657246901947989E-2</v>
      </c>
      <c r="T393" s="6"/>
      <c r="U393" s="6"/>
      <c r="V393" s="3">
        <f t="shared" si="368"/>
        <v>-319148.48205443431</v>
      </c>
      <c r="W393" s="7">
        <f t="shared" si="329"/>
        <v>-196.75</v>
      </c>
      <c r="X393" s="7">
        <f t="shared" si="332"/>
        <v>12858.4</v>
      </c>
      <c r="Y393" s="3">
        <f t="shared" si="333"/>
        <v>32933101.116688903</v>
      </c>
      <c r="Z393" s="3">
        <f t="shared" si="330"/>
        <v>74590947.446688905</v>
      </c>
      <c r="AA393" s="2">
        <v>44160</v>
      </c>
      <c r="AB393" s="7">
        <f t="shared" si="334"/>
        <v>138.85948776666666</v>
      </c>
      <c r="AC393" s="7">
        <f t="shared" si="335"/>
        <v>109.77700372229636</v>
      </c>
      <c r="AD393" s="7">
        <f t="shared" si="336"/>
        <v>124.31824574448152</v>
      </c>
      <c r="AE393" s="7"/>
      <c r="AF393" s="7">
        <f t="shared" si="369"/>
        <v>217947.51794556569</v>
      </c>
      <c r="AG393" s="3">
        <f t="shared" si="337"/>
        <v>43515477.037236251</v>
      </c>
      <c r="AH393" s="7"/>
      <c r="AI393" s="7"/>
      <c r="AJ393" s="7"/>
      <c r="AK393" s="7"/>
      <c r="AL393" s="3">
        <f t="shared" si="338"/>
        <v>55647851.137955718</v>
      </c>
      <c r="AM393" s="3">
        <f t="shared" si="339"/>
        <v>20857630.707236275</v>
      </c>
      <c r="AN393" s="3">
        <f t="shared" si="340"/>
        <v>21132374.100719728</v>
      </c>
      <c r="AO393" s="3">
        <f t="shared" si="341"/>
        <v>11657846.329999998</v>
      </c>
      <c r="AP393" s="3">
        <f t="shared" si="342"/>
        <v>41657846.329999998</v>
      </c>
      <c r="AQ393" s="7"/>
      <c r="AR393" s="40">
        <f t="shared" si="370"/>
        <v>-319148.48205443431</v>
      </c>
      <c r="AS393" s="5">
        <f t="shared" si="331"/>
        <v>537096</v>
      </c>
      <c r="AT393" s="5">
        <f t="shared" si="343"/>
        <v>5467.625899280576</v>
      </c>
      <c r="AU393" s="5">
        <f t="shared" si="344"/>
        <v>223415.14384484626</v>
      </c>
      <c r="AV393" s="5">
        <f t="shared" si="345"/>
        <v>15647851.137955701</v>
      </c>
      <c r="AW393" s="3"/>
      <c r="AX393" s="4">
        <f t="shared" si="346"/>
        <v>4.030986330083453E-3</v>
      </c>
      <c r="AY393" s="4">
        <f t="shared" si="347"/>
        <v>-1.5070680919024297E-2</v>
      </c>
      <c r="AZ393" s="4">
        <f t="shared" si="348"/>
        <v>2.5879917184264644E-4</v>
      </c>
      <c r="BA393" s="4">
        <f t="shared" si="349"/>
        <v>1.3061434815506199E-2</v>
      </c>
      <c r="BB393" s="3"/>
      <c r="BC393" s="2">
        <f t="shared" si="350"/>
        <v>44160</v>
      </c>
      <c r="BD393" s="22">
        <f t="shared" si="351"/>
        <v>139.11962784488929</v>
      </c>
      <c r="BE393" s="22">
        <f t="shared" si="352"/>
        <v>109.77700372229617</v>
      </c>
      <c r="BF393" s="22">
        <f t="shared" si="353"/>
        <v>111.2230215827354</v>
      </c>
      <c r="BG393" s="22">
        <f t="shared" si="354"/>
        <v>138.85948776666666</v>
      </c>
      <c r="BH393" s="22"/>
      <c r="BI393" s="3">
        <f t="shared" si="355"/>
        <v>56895710.818075821</v>
      </c>
      <c r="BJ393" s="3">
        <f t="shared" si="356"/>
        <v>21176779.18929071</v>
      </c>
      <c r="BK393" s="3">
        <f t="shared" si="357"/>
        <v>21132374.100719728</v>
      </c>
      <c r="BL393" s="3">
        <f t="shared" si="358"/>
        <v>44012935.329999998</v>
      </c>
      <c r="BM393" s="22"/>
      <c r="BN393" s="3">
        <f t="shared" si="359"/>
        <v>-1247859.6801200986</v>
      </c>
      <c r="BO393" s="3">
        <f t="shared" si="360"/>
        <v>-319148.48205443431</v>
      </c>
      <c r="BP393" s="3">
        <f t="shared" si="361"/>
        <v>0</v>
      </c>
      <c r="BQ393" s="3">
        <f t="shared" si="362"/>
        <v>-2355089</v>
      </c>
      <c r="BR393" s="3"/>
      <c r="BS393" s="22">
        <f t="shared" si="363"/>
        <v>-2.1932403377648857</v>
      </c>
      <c r="BT393" s="22">
        <f t="shared" si="364"/>
        <v>-1.5070680919024297</v>
      </c>
      <c r="BU393" s="22">
        <f t="shared" si="365"/>
        <v>0</v>
      </c>
      <c r="BV393" s="22">
        <f t="shared" si="366"/>
        <v>-5.3509019163162463</v>
      </c>
      <c r="BW393" s="3"/>
      <c r="BX393" s="7"/>
      <c r="BY393" t="str">
        <f t="shared" si="320"/>
        <v>112020</v>
      </c>
      <c r="BZ393" s="27"/>
      <c r="CQ393" s="15">
        <v>39473</v>
      </c>
      <c r="CR393" s="16">
        <v>5383.35</v>
      </c>
    </row>
    <row r="394" spans="1:96">
      <c r="A394" t="s">
        <v>120</v>
      </c>
      <c r="B394" t="s">
        <v>120</v>
      </c>
      <c r="C394" s="3">
        <v>-700184</v>
      </c>
      <c r="D394">
        <v>0</v>
      </c>
      <c r="E394">
        <v>-700183.5</v>
      </c>
      <c r="F394" t="s">
        <v>10</v>
      </c>
      <c r="G394" s="3">
        <v>35980407</v>
      </c>
      <c r="J394" s="3">
        <f t="shared" si="321"/>
        <v>-700184</v>
      </c>
      <c r="L394" s="3">
        <f t="shared" si="367"/>
        <v>40957662.329999998</v>
      </c>
      <c r="M394" s="4">
        <f t="shared" si="322"/>
        <v>-1.6807974047754859E-2</v>
      </c>
      <c r="N394" s="4">
        <f t="shared" si="323"/>
        <v>-2.3339466666666666E-2</v>
      </c>
      <c r="O394" s="4"/>
      <c r="P394" s="3">
        <f t="shared" si="324"/>
        <v>-3055273</v>
      </c>
      <c r="Q394" s="3">
        <f t="shared" si="325"/>
        <v>44012935.329999998</v>
      </c>
      <c r="R394" s="6">
        <f t="shared" si="326"/>
        <v>-6.9417615005502073E-2</v>
      </c>
      <c r="S394" s="6">
        <f t="shared" si="327"/>
        <v>-6.4465220949702848E-2</v>
      </c>
      <c r="T394" s="6"/>
      <c r="U394" s="6"/>
      <c r="V394" s="3">
        <f t="shared" si="368"/>
        <v>208602.26069733352</v>
      </c>
      <c r="W394" s="7">
        <f t="shared" si="329"/>
        <v>128.60000000000036</v>
      </c>
      <c r="X394" s="7">
        <f t="shared" si="332"/>
        <v>12987</v>
      </c>
      <c r="Y394" s="3">
        <f t="shared" si="333"/>
        <v>33262473.10726364</v>
      </c>
      <c r="Z394" s="3">
        <f t="shared" si="330"/>
        <v>74220135.437263638</v>
      </c>
      <c r="AA394" s="2">
        <v>44161</v>
      </c>
      <c r="AB394" s="7">
        <f t="shared" si="334"/>
        <v>136.5255411</v>
      </c>
      <c r="AC394" s="7">
        <f t="shared" si="335"/>
        <v>110.87491035754546</v>
      </c>
      <c r="AD394" s="7">
        <f t="shared" si="336"/>
        <v>123.70022572877272</v>
      </c>
      <c r="AE394" s="7"/>
      <c r="AF394" s="7">
        <f t="shared" si="369"/>
        <v>-491581.73930266651</v>
      </c>
      <c r="AG394" s="3">
        <f t="shared" si="337"/>
        <v>43023895.297933586</v>
      </c>
      <c r="AH394" s="7"/>
      <c r="AI394" s="7"/>
      <c r="AJ394" s="7"/>
      <c r="AK394" s="7"/>
      <c r="AL394" s="3">
        <f t="shared" si="338"/>
        <v>55161737.02455233</v>
      </c>
      <c r="AM394" s="3">
        <f t="shared" si="339"/>
        <v>21066232.96793361</v>
      </c>
      <c r="AN394" s="3">
        <f t="shared" si="340"/>
        <v>21137841.726619009</v>
      </c>
      <c r="AO394" s="3">
        <f t="shared" si="341"/>
        <v>10957662.329999998</v>
      </c>
      <c r="AP394" s="3">
        <f t="shared" si="342"/>
        <v>40957662.329999998</v>
      </c>
      <c r="AQ394" s="7"/>
      <c r="AR394" s="40">
        <f t="shared" si="370"/>
        <v>208602.26069733352</v>
      </c>
      <c r="AS394" s="5">
        <f t="shared" si="331"/>
        <v>-700184</v>
      </c>
      <c r="AT394" s="5">
        <f t="shared" si="343"/>
        <v>5467.625899280576</v>
      </c>
      <c r="AU394" s="5">
        <f t="shared" si="344"/>
        <v>-486114.11340338591</v>
      </c>
      <c r="AV394" s="5">
        <f t="shared" si="345"/>
        <v>15161737.024552315</v>
      </c>
      <c r="AW394" s="3"/>
      <c r="AX394" s="4">
        <f t="shared" si="346"/>
        <v>-8.7355415072231275E-3</v>
      </c>
      <c r="AY394" s="4">
        <f t="shared" si="347"/>
        <v>1.000124432277736E-2</v>
      </c>
      <c r="AZ394" s="4">
        <f t="shared" si="348"/>
        <v>2.587322121604103E-4</v>
      </c>
      <c r="BA394" s="4">
        <f t="shared" si="349"/>
        <v>-1.6807974047754859E-2</v>
      </c>
      <c r="BB394" s="3"/>
      <c r="BC394" s="2">
        <f t="shared" si="350"/>
        <v>44161</v>
      </c>
      <c r="BD394" s="22">
        <f t="shared" si="351"/>
        <v>137.90434256138082</v>
      </c>
      <c r="BE394" s="22">
        <f t="shared" si="352"/>
        <v>110.8749103575453</v>
      </c>
      <c r="BF394" s="22">
        <f t="shared" si="353"/>
        <v>111.25179856115268</v>
      </c>
      <c r="BG394" s="22">
        <f t="shared" si="354"/>
        <v>136.5255411</v>
      </c>
      <c r="BH394" s="22"/>
      <c r="BI394" s="3">
        <f t="shared" si="355"/>
        <v>56895710.818075821</v>
      </c>
      <c r="BJ394" s="3">
        <f t="shared" si="356"/>
        <v>21176779.18929071</v>
      </c>
      <c r="BK394" s="3">
        <f t="shared" si="357"/>
        <v>21137841.726619009</v>
      </c>
      <c r="BL394" s="3">
        <f t="shared" si="358"/>
        <v>44012935.329999998</v>
      </c>
      <c r="BM394" s="22"/>
      <c r="BN394" s="3">
        <f t="shared" si="359"/>
        <v>-1733973.7935234846</v>
      </c>
      <c r="BO394" s="3">
        <f t="shared" si="360"/>
        <v>-110546.22135710079</v>
      </c>
      <c r="BP394" s="3">
        <f t="shared" si="361"/>
        <v>0</v>
      </c>
      <c r="BQ394" s="3">
        <f t="shared" si="362"/>
        <v>-3055273</v>
      </c>
      <c r="BR394" s="3"/>
      <c r="BS394" s="22">
        <f t="shared" si="363"/>
        <v>-3.047635346481337</v>
      </c>
      <c r="BT394" s="22">
        <f t="shared" si="364"/>
        <v>-0.52201621582287183</v>
      </c>
      <c r="BU394" s="22">
        <f t="shared" si="365"/>
        <v>0</v>
      </c>
      <c r="BV394" s="22">
        <f t="shared" si="366"/>
        <v>-6.9417615005502071</v>
      </c>
      <c r="BW394" s="3"/>
      <c r="BX394" s="7"/>
      <c r="BY394" t="str">
        <f t="shared" si="320"/>
        <v>112020</v>
      </c>
      <c r="BZ394" s="27"/>
      <c r="CQ394" s="15">
        <v>39474</v>
      </c>
      <c r="CR394" s="16">
        <v>5383.35</v>
      </c>
    </row>
    <row r="395" spans="1:96">
      <c r="A395" t="s">
        <v>121</v>
      </c>
      <c r="B395" t="s">
        <v>121</v>
      </c>
      <c r="C395" s="3">
        <v>-6720</v>
      </c>
      <c r="D395">
        <v>0</v>
      </c>
      <c r="E395">
        <v>-6720</v>
      </c>
      <c r="F395" t="s">
        <v>10</v>
      </c>
      <c r="G395" s="3">
        <v>35973687</v>
      </c>
      <c r="J395" s="3">
        <f t="shared" si="321"/>
        <v>-6720</v>
      </c>
      <c r="L395" s="3">
        <f t="shared" si="367"/>
        <v>40950942.329999998</v>
      </c>
      <c r="M395" s="4">
        <f t="shared" si="322"/>
        <v>-1.6407186391294222E-4</v>
      </c>
      <c r="N395" s="4">
        <f t="shared" si="323"/>
        <v>-2.24E-4</v>
      </c>
      <c r="O395" s="4"/>
      <c r="P395" s="3">
        <f t="shared" si="324"/>
        <v>-3061993</v>
      </c>
      <c r="Q395" s="3">
        <f t="shared" si="325"/>
        <v>44012935.329999998</v>
      </c>
      <c r="R395" s="6">
        <f t="shared" si="326"/>
        <v>-6.957029739193267E-2</v>
      </c>
      <c r="S395" s="6">
        <f t="shared" si="327"/>
        <v>-6.4629292813615791E-2</v>
      </c>
      <c r="T395" s="6"/>
      <c r="U395" s="6"/>
      <c r="V395" s="3">
        <f t="shared" si="368"/>
        <v>-29278.933169414522</v>
      </c>
      <c r="W395" s="7">
        <f t="shared" si="329"/>
        <v>-18.049999999999272</v>
      </c>
      <c r="X395" s="7">
        <f t="shared" si="332"/>
        <v>12968.95</v>
      </c>
      <c r="Y395" s="3">
        <f t="shared" si="333"/>
        <v>33216243.212785617</v>
      </c>
      <c r="Z395" s="3">
        <f t="shared" si="330"/>
        <v>74167185.542785615</v>
      </c>
      <c r="AA395" s="2">
        <v>44162</v>
      </c>
      <c r="AB395" s="7">
        <f t="shared" si="334"/>
        <v>136.50314109999999</v>
      </c>
      <c r="AC395" s="7">
        <f t="shared" si="335"/>
        <v>110.72081070928539</v>
      </c>
      <c r="AD395" s="7">
        <f t="shared" si="336"/>
        <v>123.6119759046427</v>
      </c>
      <c r="AE395" s="7"/>
      <c r="AF395" s="7">
        <f t="shared" si="369"/>
        <v>-35998.933169414522</v>
      </c>
      <c r="AG395" s="3">
        <f t="shared" si="337"/>
        <v>42987896.364764169</v>
      </c>
      <c r="AH395" s="7"/>
      <c r="AI395" s="7"/>
      <c r="AJ395" s="7"/>
      <c r="AK395" s="7"/>
      <c r="AL395" s="3">
        <f t="shared" si="338"/>
        <v>55131205.717282198</v>
      </c>
      <c r="AM395" s="3">
        <f t="shared" si="339"/>
        <v>21036954.034764197</v>
      </c>
      <c r="AN395" s="3">
        <f t="shared" si="340"/>
        <v>21143309.35251829</v>
      </c>
      <c r="AO395" s="3">
        <f t="shared" si="341"/>
        <v>10950942.329999998</v>
      </c>
      <c r="AP395" s="3">
        <f t="shared" si="342"/>
        <v>40950942.329999998</v>
      </c>
      <c r="AQ395" s="7"/>
      <c r="AR395" s="40">
        <f t="shared" si="370"/>
        <v>-29278.933169414522</v>
      </c>
      <c r="AS395" s="5">
        <f t="shared" si="331"/>
        <v>-6720</v>
      </c>
      <c r="AT395" s="5">
        <f t="shared" si="343"/>
        <v>5467.625899280576</v>
      </c>
      <c r="AU395" s="5">
        <f t="shared" si="344"/>
        <v>-30531.307270133948</v>
      </c>
      <c r="AV395" s="5">
        <f t="shared" si="345"/>
        <v>15131205.717282182</v>
      </c>
      <c r="AW395" s="3"/>
      <c r="AX395" s="4">
        <f t="shared" si="346"/>
        <v>-5.5348705310974075E-4</v>
      </c>
      <c r="AY395" s="4">
        <f t="shared" si="347"/>
        <v>-1.389851389851334E-3</v>
      </c>
      <c r="AZ395" s="4">
        <f t="shared" si="348"/>
        <v>2.5866528711846501E-4</v>
      </c>
      <c r="BA395" s="4">
        <f t="shared" si="349"/>
        <v>-1.6407186391294222E-4</v>
      </c>
      <c r="BB395" s="3"/>
      <c r="BC395" s="2">
        <f t="shared" si="350"/>
        <v>44162</v>
      </c>
      <c r="BD395" s="22">
        <f t="shared" si="351"/>
        <v>137.82801429320551</v>
      </c>
      <c r="BE395" s="22">
        <f t="shared" si="352"/>
        <v>110.72081070928526</v>
      </c>
      <c r="BF395" s="22">
        <f t="shared" si="353"/>
        <v>111.28057553956995</v>
      </c>
      <c r="BG395" s="22">
        <f t="shared" si="354"/>
        <v>136.50314109999999</v>
      </c>
      <c r="BH395" s="22"/>
      <c r="BI395" s="3">
        <f t="shared" si="355"/>
        <v>56895710.818075821</v>
      </c>
      <c r="BJ395" s="3">
        <f t="shared" si="356"/>
        <v>21176779.18929071</v>
      </c>
      <c r="BK395" s="3">
        <f t="shared" si="357"/>
        <v>21143309.35251829</v>
      </c>
      <c r="BL395" s="3">
        <f t="shared" si="358"/>
        <v>44012935.329999998</v>
      </c>
      <c r="BM395" s="22"/>
      <c r="BN395" s="3">
        <f t="shared" si="359"/>
        <v>-1764505.1007936185</v>
      </c>
      <c r="BO395" s="3">
        <f t="shared" si="360"/>
        <v>-139825.15452651531</v>
      </c>
      <c r="BP395" s="3">
        <f t="shared" si="361"/>
        <v>0</v>
      </c>
      <c r="BQ395" s="3">
        <f t="shared" si="362"/>
        <v>-3061993</v>
      </c>
      <c r="BR395" s="3"/>
      <c r="BS395" s="22">
        <f t="shared" si="363"/>
        <v>-3.101297225085434</v>
      </c>
      <c r="BT395" s="22">
        <f t="shared" si="364"/>
        <v>-0.66027582984491884</v>
      </c>
      <c r="BU395" s="22">
        <f t="shared" si="365"/>
        <v>0</v>
      </c>
      <c r="BV395" s="22">
        <f t="shared" si="366"/>
        <v>-6.9570297391932669</v>
      </c>
      <c r="BW395" s="3"/>
      <c r="BX395" s="7"/>
      <c r="BY395" t="str">
        <f t="shared" si="320"/>
        <v>112020</v>
      </c>
      <c r="BZ395" s="27"/>
      <c r="CQ395" s="15">
        <v>39475</v>
      </c>
      <c r="CR395" s="16">
        <v>5274.1</v>
      </c>
    </row>
    <row r="396" spans="1:96">
      <c r="A396" s="2">
        <v>43842</v>
      </c>
      <c r="B396" s="2">
        <v>43842</v>
      </c>
      <c r="C396" s="3">
        <v>-197188</v>
      </c>
      <c r="D396">
        <v>0</v>
      </c>
      <c r="E396">
        <v>-197187.75</v>
      </c>
      <c r="F396" t="s">
        <v>10</v>
      </c>
      <c r="G396" s="3">
        <v>35776500</v>
      </c>
      <c r="J396" s="3">
        <f t="shared" si="321"/>
        <v>-197188</v>
      </c>
      <c r="L396" s="3">
        <f t="shared" si="367"/>
        <v>40753754.329999998</v>
      </c>
      <c r="M396" s="4">
        <f t="shared" si="322"/>
        <v>-4.8152249687192974E-3</v>
      </c>
      <c r="N396" s="4">
        <f t="shared" si="323"/>
        <v>-6.5729333333333336E-3</v>
      </c>
      <c r="O396" s="4"/>
      <c r="P396" s="3">
        <f t="shared" si="324"/>
        <v>-3259181</v>
      </c>
      <c r="Q396" s="3">
        <f t="shared" si="325"/>
        <v>44012935.329999998</v>
      </c>
      <c r="R396" s="6">
        <f t="shared" si="326"/>
        <v>-7.4050525727569108E-2</v>
      </c>
      <c r="S396" s="6">
        <f t="shared" si="327"/>
        <v>-6.9444517782335083E-2</v>
      </c>
      <c r="T396" s="6"/>
      <c r="U396" s="6"/>
      <c r="V396" s="3">
        <f t="shared" si="368"/>
        <v>227256.42864460373</v>
      </c>
      <c r="W396" s="7">
        <f t="shared" si="329"/>
        <v>140.09999999999854</v>
      </c>
      <c r="X396" s="7">
        <f t="shared" si="332"/>
        <v>13109.05</v>
      </c>
      <c r="Y396" s="3">
        <f t="shared" si="333"/>
        <v>33575069.152750783</v>
      </c>
      <c r="Z396" s="3">
        <f t="shared" si="330"/>
        <v>74328823.482750773</v>
      </c>
      <c r="AA396" s="2">
        <v>44166</v>
      </c>
      <c r="AB396" s="7">
        <f t="shared" si="334"/>
        <v>135.84584776666665</v>
      </c>
      <c r="AC396" s="7">
        <f t="shared" si="335"/>
        <v>111.91689717583596</v>
      </c>
      <c r="AD396" s="7">
        <f t="shared" si="336"/>
        <v>123.88137247125128</v>
      </c>
      <c r="AE396" s="7"/>
      <c r="AF396" s="7">
        <f t="shared" si="369"/>
        <v>30068.428644603729</v>
      </c>
      <c r="AG396" s="3">
        <f t="shared" si="337"/>
        <v>43017964.793408774</v>
      </c>
      <c r="AH396" s="7"/>
      <c r="AI396" s="7"/>
      <c r="AJ396" s="7"/>
      <c r="AK396" s="7"/>
      <c r="AL396" s="3">
        <f t="shared" si="338"/>
        <v>55166741.771826081</v>
      </c>
      <c r="AM396" s="3">
        <f t="shared" si="339"/>
        <v>21264210.463408802</v>
      </c>
      <c r="AN396" s="3">
        <f t="shared" si="340"/>
        <v>21148776.978417572</v>
      </c>
      <c r="AO396" s="3">
        <f t="shared" si="341"/>
        <v>10753754.329999998</v>
      </c>
      <c r="AP396" s="3">
        <f t="shared" si="342"/>
        <v>40753754.329999998</v>
      </c>
      <c r="AQ396" s="7"/>
      <c r="AR396" s="40">
        <f t="shared" si="370"/>
        <v>227256.42864460373</v>
      </c>
      <c r="AS396" s="5">
        <f t="shared" si="331"/>
        <v>-197188</v>
      </c>
      <c r="AT396" s="5">
        <f t="shared" si="343"/>
        <v>5467.625899280576</v>
      </c>
      <c r="AU396" s="5">
        <f t="shared" si="344"/>
        <v>35536.054543884304</v>
      </c>
      <c r="AV396" s="5">
        <f t="shared" si="345"/>
        <v>15166741.771826066</v>
      </c>
      <c r="AW396" s="3"/>
      <c r="AX396" s="4">
        <f t="shared" si="346"/>
        <v>6.4457241740941416E-4</v>
      </c>
      <c r="AY396" s="4">
        <f t="shared" si="347"/>
        <v>1.0802724970024448E-2</v>
      </c>
      <c r="AZ396" s="4">
        <f t="shared" si="348"/>
        <v>2.5859839668993683E-4</v>
      </c>
      <c r="BA396" s="4">
        <f t="shared" si="349"/>
        <v>-4.8152249687192974E-3</v>
      </c>
      <c r="BB396" s="3"/>
      <c r="BC396" s="2">
        <f t="shared" si="350"/>
        <v>44166</v>
      </c>
      <c r="BD396" s="22">
        <f t="shared" si="351"/>
        <v>137.91685442956521</v>
      </c>
      <c r="BE396" s="22">
        <f t="shared" si="352"/>
        <v>111.9168971758358</v>
      </c>
      <c r="BF396" s="22">
        <f t="shared" si="353"/>
        <v>111.30935251798721</v>
      </c>
      <c r="BG396" s="22">
        <f t="shared" si="354"/>
        <v>135.84584776666665</v>
      </c>
      <c r="BH396" s="22"/>
      <c r="BI396" s="3">
        <f t="shared" si="355"/>
        <v>56895710.818075821</v>
      </c>
      <c r="BJ396" s="3">
        <f t="shared" si="356"/>
        <v>21264210.463408802</v>
      </c>
      <c r="BK396" s="3">
        <f t="shared" si="357"/>
        <v>21148776.978417572</v>
      </c>
      <c r="BL396" s="3">
        <f t="shared" si="358"/>
        <v>44012935.329999998</v>
      </c>
      <c r="BM396" s="22"/>
      <c r="BN396" s="3">
        <f t="shared" si="359"/>
        <v>-1728969.0462497342</v>
      </c>
      <c r="BO396" s="3">
        <f t="shared" si="360"/>
        <v>0</v>
      </c>
      <c r="BP396" s="3">
        <f t="shared" si="361"/>
        <v>0</v>
      </c>
      <c r="BQ396" s="3">
        <f t="shared" si="362"/>
        <v>-3259181</v>
      </c>
      <c r="BR396" s="3"/>
      <c r="BS396" s="22">
        <f t="shared" si="363"/>
        <v>-3.0388389939939713</v>
      </c>
      <c r="BT396" s="22">
        <f t="shared" si="364"/>
        <v>0</v>
      </c>
      <c r="BU396" s="22">
        <f t="shared" si="365"/>
        <v>0</v>
      </c>
      <c r="BV396" s="22">
        <f t="shared" si="366"/>
        <v>-7.4050525727569108</v>
      </c>
      <c r="BW396" s="3"/>
      <c r="BX396" s="7"/>
      <c r="BY396" t="str">
        <f t="shared" si="320"/>
        <v>122020</v>
      </c>
      <c r="BZ396" s="27"/>
      <c r="CQ396" s="15">
        <v>39476</v>
      </c>
      <c r="CR396" s="16">
        <v>5280.8</v>
      </c>
    </row>
    <row r="397" spans="1:96">
      <c r="A397" s="2">
        <v>43873</v>
      </c>
      <c r="B397" s="2">
        <v>43873</v>
      </c>
      <c r="C397" s="3">
        <v>21794</v>
      </c>
      <c r="D397">
        <v>0</v>
      </c>
      <c r="E397">
        <v>21793.75</v>
      </c>
      <c r="F397" t="s">
        <v>10</v>
      </c>
      <c r="G397" s="3">
        <v>35798293</v>
      </c>
      <c r="J397" s="3">
        <f t="shared" si="321"/>
        <v>21794</v>
      </c>
      <c r="L397" s="3">
        <f t="shared" si="367"/>
        <v>40775548.329999998</v>
      </c>
      <c r="M397" s="4">
        <f t="shared" si="322"/>
        <v>5.3477281684344887E-4</v>
      </c>
      <c r="N397" s="4">
        <f t="shared" si="323"/>
        <v>7.2646666666666669E-4</v>
      </c>
      <c r="O397" s="4"/>
      <c r="P397" s="3">
        <f t="shared" si="324"/>
        <v>-3237387</v>
      </c>
      <c r="Q397" s="3">
        <f t="shared" si="325"/>
        <v>44012935.329999998</v>
      </c>
      <c r="R397" s="6">
        <f t="shared" si="326"/>
        <v>-7.3555353118957723E-2</v>
      </c>
      <c r="S397" s="6">
        <f t="shared" si="327"/>
        <v>-6.890974496549164E-2</v>
      </c>
      <c r="T397" s="6"/>
      <c r="U397" s="6"/>
      <c r="V397" s="3">
        <f t="shared" si="368"/>
        <v>7623.8773349736894</v>
      </c>
      <c r="W397" s="7">
        <f t="shared" si="329"/>
        <v>4.7000000000007276</v>
      </c>
      <c r="X397" s="7">
        <f t="shared" si="332"/>
        <v>13113.75</v>
      </c>
      <c r="Y397" s="3">
        <f t="shared" si="333"/>
        <v>33587106.853806004</v>
      </c>
      <c r="Z397" s="3">
        <f t="shared" si="330"/>
        <v>74362655.183806002</v>
      </c>
      <c r="AA397" s="2">
        <v>44167</v>
      </c>
      <c r="AB397" s="7">
        <f t="shared" si="334"/>
        <v>135.91849443333334</v>
      </c>
      <c r="AC397" s="7">
        <f t="shared" si="335"/>
        <v>111.95702284602001</v>
      </c>
      <c r="AD397" s="7">
        <f t="shared" si="336"/>
        <v>123.93775863967666</v>
      </c>
      <c r="AE397" s="7"/>
      <c r="AF397" s="7">
        <f t="shared" si="369"/>
        <v>29417.877334973688</v>
      </c>
      <c r="AG397" s="3">
        <f t="shared" si="337"/>
        <v>43047382.670743749</v>
      </c>
      <c r="AH397" s="7"/>
      <c r="AI397" s="7"/>
      <c r="AJ397" s="7"/>
      <c r="AK397" s="7"/>
      <c r="AL397" s="3">
        <f t="shared" si="338"/>
        <v>55201627.275060333</v>
      </c>
      <c r="AM397" s="3">
        <f t="shared" si="339"/>
        <v>21271834.340743776</v>
      </c>
      <c r="AN397" s="3">
        <f t="shared" si="340"/>
        <v>21154244.604316853</v>
      </c>
      <c r="AO397" s="3">
        <f t="shared" si="341"/>
        <v>10775548.329999998</v>
      </c>
      <c r="AP397" s="3">
        <f t="shared" si="342"/>
        <v>40775548.329999998</v>
      </c>
      <c r="AQ397" s="7"/>
      <c r="AR397" s="40">
        <f t="shared" si="370"/>
        <v>7623.8773349736894</v>
      </c>
      <c r="AS397" s="5">
        <f t="shared" si="331"/>
        <v>21794</v>
      </c>
      <c r="AT397" s="5">
        <f t="shared" si="343"/>
        <v>5467.625899280576</v>
      </c>
      <c r="AU397" s="5">
        <f t="shared" si="344"/>
        <v>34885.503234254262</v>
      </c>
      <c r="AV397" s="5">
        <f t="shared" si="345"/>
        <v>15201627.27506032</v>
      </c>
      <c r="AW397" s="3"/>
      <c r="AX397" s="4">
        <f t="shared" si="346"/>
        <v>6.3236475662353613E-4</v>
      </c>
      <c r="AY397" s="4">
        <f t="shared" si="347"/>
        <v>3.5853093855014117E-4</v>
      </c>
      <c r="AZ397" s="4">
        <f t="shared" si="348"/>
        <v>2.5853154084797973E-4</v>
      </c>
      <c r="BA397" s="4">
        <f t="shared" si="349"/>
        <v>5.3477281684344887E-4</v>
      </c>
      <c r="BB397" s="3"/>
      <c r="BC397" s="2">
        <f t="shared" si="350"/>
        <v>44167</v>
      </c>
      <c r="BD397" s="22">
        <f t="shared" si="351"/>
        <v>138.00406818765083</v>
      </c>
      <c r="BE397" s="22">
        <f t="shared" si="352"/>
        <v>111.95702284601987</v>
      </c>
      <c r="BF397" s="22">
        <f t="shared" si="353"/>
        <v>111.33812949640449</v>
      </c>
      <c r="BG397" s="22">
        <f t="shared" si="354"/>
        <v>135.91849443333334</v>
      </c>
      <c r="BH397" s="22"/>
      <c r="BI397" s="3">
        <f t="shared" si="355"/>
        <v>56895710.818075821</v>
      </c>
      <c r="BJ397" s="3">
        <f t="shared" si="356"/>
        <v>21271834.340743776</v>
      </c>
      <c r="BK397" s="3">
        <f t="shared" si="357"/>
        <v>21154244.604316853</v>
      </c>
      <c r="BL397" s="3">
        <f t="shared" si="358"/>
        <v>44012935.329999998</v>
      </c>
      <c r="BM397" s="22"/>
      <c r="BN397" s="3">
        <f t="shared" si="359"/>
        <v>-1694083.54301548</v>
      </c>
      <c r="BO397" s="3">
        <f t="shared" si="360"/>
        <v>0</v>
      </c>
      <c r="BP397" s="3">
        <f t="shared" si="361"/>
        <v>0</v>
      </c>
      <c r="BQ397" s="3">
        <f t="shared" si="362"/>
        <v>-3237387</v>
      </c>
      <c r="BR397" s="3"/>
      <c r="BS397" s="22">
        <f t="shared" si="363"/>
        <v>-2.9775241730124726</v>
      </c>
      <c r="BT397" s="22">
        <f t="shared" si="364"/>
        <v>0</v>
      </c>
      <c r="BU397" s="22">
        <f t="shared" si="365"/>
        <v>0</v>
      </c>
      <c r="BV397" s="22">
        <f t="shared" si="366"/>
        <v>-7.355535311895772</v>
      </c>
      <c r="BW397" s="3"/>
      <c r="BX397" s="7"/>
      <c r="BY397" t="str">
        <f t="shared" si="320"/>
        <v>122020</v>
      </c>
      <c r="BZ397" s="27"/>
      <c r="CQ397" s="15">
        <v>39477</v>
      </c>
      <c r="CR397" s="16">
        <v>5167.6000000000004</v>
      </c>
    </row>
    <row r="398" spans="1:96">
      <c r="A398" s="2">
        <v>43902</v>
      </c>
      <c r="B398" s="2">
        <v>43902</v>
      </c>
      <c r="C398" s="3">
        <v>734432</v>
      </c>
      <c r="D398">
        <v>0</v>
      </c>
      <c r="E398">
        <v>734431.75</v>
      </c>
      <c r="F398" t="s">
        <v>10</v>
      </c>
      <c r="G398" s="3">
        <v>36532725</v>
      </c>
      <c r="J398" s="3">
        <f t="shared" si="321"/>
        <v>734432</v>
      </c>
      <c r="L398" s="3">
        <f t="shared" si="367"/>
        <v>41509980.329999998</v>
      </c>
      <c r="M398" s="4">
        <f t="shared" si="322"/>
        <v>1.8011578754408869E-2</v>
      </c>
      <c r="N398" s="4">
        <f t="shared" si="323"/>
        <v>2.4481066666666666E-2</v>
      </c>
      <c r="O398" s="4"/>
      <c r="P398" s="3">
        <f t="shared" si="324"/>
        <v>-2502955</v>
      </c>
      <c r="Q398" s="3">
        <f t="shared" si="325"/>
        <v>44012935.329999998</v>
      </c>
      <c r="R398" s="6">
        <f t="shared" si="326"/>
        <v>-5.686862240005932E-2</v>
      </c>
      <c r="S398" s="6">
        <f t="shared" si="327"/>
        <v>-5.0898166211082771E-2</v>
      </c>
      <c r="T398" s="6"/>
      <c r="U398" s="6"/>
      <c r="V398" s="3">
        <f t="shared" si="368"/>
        <v>32685.346446743253</v>
      </c>
      <c r="W398" s="7">
        <f t="shared" si="329"/>
        <v>20.149999999999636</v>
      </c>
      <c r="X398" s="7">
        <f t="shared" si="332"/>
        <v>13133.9</v>
      </c>
      <c r="Y398" s="3">
        <f t="shared" si="333"/>
        <v>33638715.295564018</v>
      </c>
      <c r="Z398" s="3">
        <f t="shared" si="330"/>
        <v>75148695.625564009</v>
      </c>
      <c r="AA398" s="2">
        <v>44168</v>
      </c>
      <c r="AB398" s="7">
        <f t="shared" si="334"/>
        <v>138.3666011</v>
      </c>
      <c r="AC398" s="7">
        <f t="shared" si="335"/>
        <v>112.1290509852134</v>
      </c>
      <c r="AD398" s="7">
        <f t="shared" si="336"/>
        <v>125.24782604260669</v>
      </c>
      <c r="AE398" s="7"/>
      <c r="AF398" s="7">
        <f t="shared" si="369"/>
        <v>767117.34644674323</v>
      </c>
      <c r="AG398" s="3">
        <f t="shared" si="337"/>
        <v>43814500.017190494</v>
      </c>
      <c r="AH398" s="7"/>
      <c r="AI398" s="7"/>
      <c r="AJ398" s="7"/>
      <c r="AK398" s="7"/>
      <c r="AL398" s="3">
        <f t="shared" si="338"/>
        <v>55974212.247406356</v>
      </c>
      <c r="AM398" s="3">
        <f t="shared" si="339"/>
        <v>21304519.687190522</v>
      </c>
      <c r="AN398" s="3">
        <f t="shared" si="340"/>
        <v>21159712.230216134</v>
      </c>
      <c r="AO398" s="3">
        <f t="shared" si="341"/>
        <v>11509980.329999998</v>
      </c>
      <c r="AP398" s="3">
        <f t="shared" si="342"/>
        <v>41509980.329999998</v>
      </c>
      <c r="AQ398" s="7"/>
      <c r="AR398" s="40">
        <f t="shared" si="370"/>
        <v>32685.346446743253</v>
      </c>
      <c r="AS398" s="5">
        <f t="shared" si="331"/>
        <v>734432</v>
      </c>
      <c r="AT398" s="5">
        <f t="shared" si="343"/>
        <v>5467.625899280576</v>
      </c>
      <c r="AU398" s="5">
        <f t="shared" si="344"/>
        <v>772584.97234602377</v>
      </c>
      <c r="AV398" s="5">
        <f t="shared" si="345"/>
        <v>15974212.247406345</v>
      </c>
      <c r="AW398" s="3"/>
      <c r="AX398" s="4">
        <f t="shared" si="346"/>
        <v>1.3995691983795406E-2</v>
      </c>
      <c r="AY398" s="4">
        <f t="shared" si="347"/>
        <v>1.5365551425030701E-3</v>
      </c>
      <c r="AZ398" s="4">
        <f t="shared" si="348"/>
        <v>2.5846471956577553E-4</v>
      </c>
      <c r="BA398" s="4">
        <f t="shared" si="349"/>
        <v>1.8011578754408869E-2</v>
      </c>
      <c r="BB398" s="3"/>
      <c r="BC398" s="2">
        <f t="shared" si="350"/>
        <v>44168</v>
      </c>
      <c r="BD398" s="22">
        <f t="shared" si="351"/>
        <v>139.93553061851588</v>
      </c>
      <c r="BE398" s="22">
        <f t="shared" si="352"/>
        <v>112.12905098521327</v>
      </c>
      <c r="BF398" s="22">
        <f t="shared" si="353"/>
        <v>111.36690647482177</v>
      </c>
      <c r="BG398" s="22">
        <f t="shared" si="354"/>
        <v>138.3666011</v>
      </c>
      <c r="BH398" s="22"/>
      <c r="BI398" s="3">
        <f t="shared" si="355"/>
        <v>56895710.818075821</v>
      </c>
      <c r="BJ398" s="3">
        <f t="shared" si="356"/>
        <v>21304519.687190522</v>
      </c>
      <c r="BK398" s="3">
        <f t="shared" si="357"/>
        <v>21159712.230216134</v>
      </c>
      <c r="BL398" s="3">
        <f t="shared" si="358"/>
        <v>44012935.329999998</v>
      </c>
      <c r="BM398" s="22"/>
      <c r="BN398" s="3">
        <f t="shared" si="359"/>
        <v>-921498.57066945627</v>
      </c>
      <c r="BO398" s="3">
        <f t="shared" si="360"/>
        <v>0</v>
      </c>
      <c r="BP398" s="3">
        <f t="shared" si="361"/>
        <v>0</v>
      </c>
      <c r="BQ398" s="3">
        <f t="shared" si="362"/>
        <v>-2502955</v>
      </c>
      <c r="BR398" s="3"/>
      <c r="BS398" s="22">
        <f t="shared" si="363"/>
        <v>-1.6196274858327202</v>
      </c>
      <c r="BT398" s="22">
        <f t="shared" si="364"/>
        <v>0</v>
      </c>
      <c r="BU398" s="22">
        <f t="shared" si="365"/>
        <v>0</v>
      </c>
      <c r="BV398" s="22">
        <f t="shared" si="366"/>
        <v>-5.6868622400059321</v>
      </c>
      <c r="BW398" s="3"/>
      <c r="BX398" s="7"/>
      <c r="BY398" t="str">
        <f t="shared" si="320"/>
        <v>122020</v>
      </c>
      <c r="BZ398" s="27"/>
      <c r="CQ398" s="15">
        <v>39478</v>
      </c>
      <c r="CR398" s="16">
        <v>5137.45</v>
      </c>
    </row>
    <row r="399" spans="1:96">
      <c r="A399" s="2">
        <v>43933</v>
      </c>
      <c r="B399" s="2">
        <v>43933</v>
      </c>
      <c r="C399" s="3">
        <v>333232</v>
      </c>
      <c r="D399">
        <v>0</v>
      </c>
      <c r="E399">
        <v>333232</v>
      </c>
      <c r="F399" t="s">
        <v>10</v>
      </c>
      <c r="G399" s="3">
        <v>36865957</v>
      </c>
      <c r="J399" s="3">
        <f t="shared" si="321"/>
        <v>333232</v>
      </c>
      <c r="L399" s="3">
        <f t="shared" si="367"/>
        <v>41843212.329999998</v>
      </c>
      <c r="M399" s="4">
        <f t="shared" si="322"/>
        <v>8.0277561528779469E-3</v>
      </c>
      <c r="N399" s="4">
        <f t="shared" si="323"/>
        <v>1.1107733333333333E-2</v>
      </c>
      <c r="O399" s="4"/>
      <c r="P399" s="3">
        <f t="shared" si="324"/>
        <v>-2169723</v>
      </c>
      <c r="Q399" s="3">
        <f t="shared" si="325"/>
        <v>44012935.329999998</v>
      </c>
      <c r="R399" s="6">
        <f t="shared" si="326"/>
        <v>-4.9297393680559139E-2</v>
      </c>
      <c r="S399" s="6">
        <f t="shared" si="327"/>
        <v>-4.2870410058204828E-2</v>
      </c>
      <c r="T399" s="6"/>
      <c r="U399" s="6"/>
      <c r="V399" s="3">
        <f t="shared" si="368"/>
        <v>202194.95953283415</v>
      </c>
      <c r="W399" s="7">
        <f t="shared" si="329"/>
        <v>124.64999999999964</v>
      </c>
      <c r="X399" s="7">
        <f t="shared" si="332"/>
        <v>13258.55</v>
      </c>
      <c r="Y399" s="3">
        <f t="shared" si="333"/>
        <v>33957970.494826391</v>
      </c>
      <c r="Z399" s="3">
        <f t="shared" si="330"/>
        <v>75801182.82482639</v>
      </c>
      <c r="AA399" s="2">
        <v>44169</v>
      </c>
      <c r="AB399" s="7">
        <f t="shared" si="334"/>
        <v>139.47737443333332</v>
      </c>
      <c r="AC399" s="7">
        <f t="shared" si="335"/>
        <v>113.19323498275465</v>
      </c>
      <c r="AD399" s="7">
        <f t="shared" si="336"/>
        <v>126.33530470804398</v>
      </c>
      <c r="AE399" s="7"/>
      <c r="AF399" s="7">
        <f t="shared" si="369"/>
        <v>535426.95953283412</v>
      </c>
      <c r="AG399" s="3">
        <f t="shared" si="337"/>
        <v>44349926.976723328</v>
      </c>
      <c r="AH399" s="7"/>
      <c r="AI399" s="7"/>
      <c r="AJ399" s="7"/>
      <c r="AK399" s="7"/>
      <c r="AL399" s="3">
        <f t="shared" si="338"/>
        <v>56515106.832838468</v>
      </c>
      <c r="AM399" s="3">
        <f t="shared" si="339"/>
        <v>21506714.646723356</v>
      </c>
      <c r="AN399" s="3">
        <f t="shared" si="340"/>
        <v>21165179.856115416</v>
      </c>
      <c r="AO399" s="3">
        <f t="shared" si="341"/>
        <v>11843212.329999998</v>
      </c>
      <c r="AP399" s="3">
        <f t="shared" si="342"/>
        <v>41843212.329999998</v>
      </c>
      <c r="AQ399" s="7"/>
      <c r="AR399" s="40">
        <f t="shared" si="370"/>
        <v>202194.95953283415</v>
      </c>
      <c r="AS399" s="5">
        <f t="shared" si="331"/>
        <v>333232</v>
      </c>
      <c r="AT399" s="5">
        <f t="shared" si="343"/>
        <v>5467.625899280576</v>
      </c>
      <c r="AU399" s="5">
        <f t="shared" si="344"/>
        <v>540894.58543211466</v>
      </c>
      <c r="AV399" s="5">
        <f t="shared" si="345"/>
        <v>16515106.832838459</v>
      </c>
      <c r="AW399" s="3"/>
      <c r="AX399" s="4">
        <f t="shared" si="346"/>
        <v>9.663281781284519E-3</v>
      </c>
      <c r="AY399" s="4">
        <f t="shared" si="347"/>
        <v>9.4907072537479056E-3</v>
      </c>
      <c r="AZ399" s="4">
        <f t="shared" si="348"/>
        <v>2.5839793281653376E-4</v>
      </c>
      <c r="BA399" s="4">
        <f t="shared" si="349"/>
        <v>8.0277561528779469E-3</v>
      </c>
      <c r="BB399" s="3"/>
      <c r="BC399" s="2">
        <f t="shared" si="350"/>
        <v>44169</v>
      </c>
      <c r="BD399" s="22">
        <f t="shared" si="351"/>
        <v>141.28776708209617</v>
      </c>
      <c r="BE399" s="22">
        <f t="shared" si="352"/>
        <v>113.1932349827545</v>
      </c>
      <c r="BF399" s="22">
        <f t="shared" si="353"/>
        <v>111.39568345323903</v>
      </c>
      <c r="BG399" s="22">
        <f t="shared" si="354"/>
        <v>139.47737443333332</v>
      </c>
      <c r="BH399" s="22"/>
      <c r="BI399" s="3">
        <f t="shared" si="355"/>
        <v>56895710.818075821</v>
      </c>
      <c r="BJ399" s="3">
        <f t="shared" si="356"/>
        <v>21506714.646723356</v>
      </c>
      <c r="BK399" s="3">
        <f t="shared" si="357"/>
        <v>21165179.856115416</v>
      </c>
      <c r="BL399" s="3">
        <f t="shared" si="358"/>
        <v>44012935.329999998</v>
      </c>
      <c r="BM399" s="22"/>
      <c r="BN399" s="3">
        <f t="shared" si="359"/>
        <v>-380603.98523734161</v>
      </c>
      <c r="BO399" s="3">
        <f t="shared" si="360"/>
        <v>0</v>
      </c>
      <c r="BP399" s="3">
        <f t="shared" si="361"/>
        <v>0</v>
      </c>
      <c r="BQ399" s="3">
        <f t="shared" si="362"/>
        <v>-2169723</v>
      </c>
      <c r="BR399" s="3"/>
      <c r="BS399" s="22">
        <f t="shared" si="363"/>
        <v>-0.66895022448058306</v>
      </c>
      <c r="BT399" s="22">
        <f t="shared" si="364"/>
        <v>0</v>
      </c>
      <c r="BU399" s="22">
        <f t="shared" si="365"/>
        <v>0</v>
      </c>
      <c r="BV399" s="22">
        <f t="shared" si="366"/>
        <v>-4.9297393680559143</v>
      </c>
      <c r="BW399" s="3"/>
      <c r="BX399" s="7"/>
      <c r="BY399" t="str">
        <f t="shared" si="320"/>
        <v>122020</v>
      </c>
      <c r="BZ399" s="27"/>
      <c r="CQ399" s="15">
        <v>39479</v>
      </c>
      <c r="CR399" s="16">
        <v>5317.25</v>
      </c>
    </row>
    <row r="400" spans="1:96">
      <c r="A400" s="2">
        <v>44024</v>
      </c>
      <c r="B400" s="2">
        <v>44024</v>
      </c>
      <c r="C400" s="3">
        <v>105300</v>
      </c>
      <c r="D400">
        <v>0</v>
      </c>
      <c r="E400">
        <v>105300</v>
      </c>
      <c r="F400" t="s">
        <v>10</v>
      </c>
      <c r="G400" s="3">
        <v>36971257</v>
      </c>
      <c r="J400" s="3">
        <f t="shared" si="321"/>
        <v>105300</v>
      </c>
      <c r="L400" s="3">
        <f t="shared" si="367"/>
        <v>41948512.329999998</v>
      </c>
      <c r="M400" s="4">
        <f t="shared" si="322"/>
        <v>2.5165371905374457E-3</v>
      </c>
      <c r="N400" s="4">
        <f t="shared" si="323"/>
        <v>3.5100000000000001E-3</v>
      </c>
      <c r="O400" s="4"/>
      <c r="P400" s="3">
        <f t="shared" si="324"/>
        <v>-2064423</v>
      </c>
      <c r="Q400" s="3">
        <f t="shared" si="325"/>
        <v>44012935.329999998</v>
      </c>
      <c r="R400" s="6">
        <f t="shared" si="326"/>
        <v>-4.6904915214615386E-2</v>
      </c>
      <c r="S400" s="6">
        <f t="shared" si="327"/>
        <v>-4.0353872867667381E-2</v>
      </c>
      <c r="T400" s="6"/>
      <c r="U400" s="6"/>
      <c r="V400" s="3">
        <f t="shared" si="368"/>
        <v>157668.2716934752</v>
      </c>
      <c r="W400" s="7">
        <f t="shared" si="329"/>
        <v>97.200000000000728</v>
      </c>
      <c r="X400" s="7">
        <f t="shared" si="332"/>
        <v>13355.75</v>
      </c>
      <c r="Y400" s="3">
        <f t="shared" si="333"/>
        <v>34206920.397500299</v>
      </c>
      <c r="Z400" s="3">
        <f t="shared" si="330"/>
        <v>76155432.72750029</v>
      </c>
      <c r="AA400" s="2">
        <v>44172</v>
      </c>
      <c r="AB400" s="7">
        <f t="shared" si="334"/>
        <v>139.82837443333332</v>
      </c>
      <c r="AC400" s="7">
        <f t="shared" si="335"/>
        <v>114.02306799166766</v>
      </c>
      <c r="AD400" s="7">
        <f t="shared" si="336"/>
        <v>126.92572121250048</v>
      </c>
      <c r="AE400" s="7"/>
      <c r="AF400" s="7">
        <f t="shared" si="369"/>
        <v>262968.2716934752</v>
      </c>
      <c r="AG400" s="3">
        <f t="shared" si="337"/>
        <v>44612895.248416804</v>
      </c>
      <c r="AH400" s="7"/>
      <c r="AI400" s="7"/>
      <c r="AJ400" s="7"/>
      <c r="AK400" s="7"/>
      <c r="AL400" s="3">
        <f t="shared" si="338"/>
        <v>56783542.730431221</v>
      </c>
      <c r="AM400" s="3">
        <f t="shared" si="339"/>
        <v>21664382.918416832</v>
      </c>
      <c r="AN400" s="3">
        <f t="shared" si="340"/>
        <v>21170647.482014697</v>
      </c>
      <c r="AO400" s="3">
        <f t="shared" si="341"/>
        <v>11948512.329999998</v>
      </c>
      <c r="AP400" s="3">
        <f t="shared" si="342"/>
        <v>41948512.329999998</v>
      </c>
      <c r="AQ400" s="7"/>
      <c r="AR400" s="40">
        <f t="shared" si="370"/>
        <v>157668.2716934752</v>
      </c>
      <c r="AS400" s="5">
        <f t="shared" si="331"/>
        <v>105300</v>
      </c>
      <c r="AT400" s="5">
        <f t="shared" si="343"/>
        <v>5467.625899280576</v>
      </c>
      <c r="AU400" s="5">
        <f t="shared" si="344"/>
        <v>268435.89759275579</v>
      </c>
      <c r="AV400" s="5">
        <f t="shared" si="345"/>
        <v>16783542.730431214</v>
      </c>
      <c r="AW400" s="3"/>
      <c r="AX400" s="4">
        <f t="shared" si="346"/>
        <v>4.7498078414102791E-3</v>
      </c>
      <c r="AY400" s="4">
        <f t="shared" si="347"/>
        <v>7.3311184103842962E-3</v>
      </c>
      <c r="AZ400" s="4">
        <f t="shared" si="348"/>
        <v>2.5833118057349148E-4</v>
      </c>
      <c r="BA400" s="4">
        <f t="shared" si="349"/>
        <v>2.5165371905374457E-3</v>
      </c>
      <c r="BB400" s="3"/>
      <c r="BC400" s="2">
        <f t="shared" si="350"/>
        <v>44172</v>
      </c>
      <c r="BD400" s="22">
        <f t="shared" si="351"/>
        <v>141.95885682607806</v>
      </c>
      <c r="BE400" s="22">
        <f t="shared" si="352"/>
        <v>114.02306799166753</v>
      </c>
      <c r="BF400" s="22">
        <f t="shared" si="353"/>
        <v>111.4244604316563</v>
      </c>
      <c r="BG400" s="22">
        <f t="shared" si="354"/>
        <v>139.82837443333332</v>
      </c>
      <c r="BH400" s="22"/>
      <c r="BI400" s="3">
        <f t="shared" si="355"/>
        <v>56895710.818075821</v>
      </c>
      <c r="BJ400" s="3">
        <f t="shared" si="356"/>
        <v>21664382.918416832</v>
      </c>
      <c r="BK400" s="3">
        <f t="shared" si="357"/>
        <v>21170647.482014697</v>
      </c>
      <c r="BL400" s="3">
        <f t="shared" si="358"/>
        <v>44012935.329999998</v>
      </c>
      <c r="BM400" s="22"/>
      <c r="BN400" s="3">
        <f t="shared" si="359"/>
        <v>-112168.08764458582</v>
      </c>
      <c r="BO400" s="3">
        <f t="shared" si="360"/>
        <v>0</v>
      </c>
      <c r="BP400" s="3">
        <f t="shared" si="361"/>
        <v>0</v>
      </c>
      <c r="BQ400" s="3">
        <f t="shared" si="362"/>
        <v>-2064423</v>
      </c>
      <c r="BR400" s="3"/>
      <c r="BS400" s="22">
        <f t="shared" si="363"/>
        <v>-0.19714682536130634</v>
      </c>
      <c r="BT400" s="22">
        <f t="shared" si="364"/>
        <v>0</v>
      </c>
      <c r="BU400" s="22">
        <f t="shared" si="365"/>
        <v>0</v>
      </c>
      <c r="BV400" s="22">
        <f t="shared" si="366"/>
        <v>-4.6904915214615386</v>
      </c>
      <c r="BW400" s="3"/>
      <c r="BX400" s="7"/>
      <c r="BY400" t="str">
        <f t="shared" si="320"/>
        <v>122020</v>
      </c>
      <c r="BZ400" s="27"/>
      <c r="CQ400" s="15">
        <v>39480</v>
      </c>
      <c r="CR400" s="16">
        <v>5317.25</v>
      </c>
    </row>
    <row r="401" spans="1:96">
      <c r="A401" s="2">
        <v>44055</v>
      </c>
      <c r="B401" s="2">
        <v>44055</v>
      </c>
      <c r="C401" s="3">
        <v>101147</v>
      </c>
      <c r="D401">
        <v>0</v>
      </c>
      <c r="E401">
        <v>101146.75</v>
      </c>
      <c r="F401" t="s">
        <v>10</v>
      </c>
      <c r="G401" s="3">
        <v>37072404</v>
      </c>
      <c r="J401" s="3">
        <f t="shared" si="321"/>
        <v>101147</v>
      </c>
      <c r="L401" s="3">
        <f t="shared" si="367"/>
        <v>42049659.329999998</v>
      </c>
      <c r="M401" s="4">
        <f t="shared" si="322"/>
        <v>2.4112178092109233E-3</v>
      </c>
      <c r="N401" s="4">
        <f t="shared" si="323"/>
        <v>3.3715666666666666E-3</v>
      </c>
      <c r="O401" s="4"/>
      <c r="P401" s="3">
        <f t="shared" si="324"/>
        <v>-1963276</v>
      </c>
      <c r="Q401" s="3">
        <f t="shared" si="325"/>
        <v>44012935.329999998</v>
      </c>
      <c r="R401" s="6">
        <f t="shared" si="326"/>
        <v>-4.4606795372309473E-2</v>
      </c>
      <c r="S401" s="6">
        <f t="shared" si="327"/>
        <v>-3.7942655058456461E-2</v>
      </c>
      <c r="T401" s="6"/>
      <c r="U401" s="6"/>
      <c r="V401" s="3">
        <f t="shared" si="368"/>
        <v>60342.178055528275</v>
      </c>
      <c r="W401" s="7">
        <f t="shared" si="329"/>
        <v>37.200000000000728</v>
      </c>
      <c r="X401" s="7">
        <f t="shared" si="332"/>
        <v>13392.95</v>
      </c>
      <c r="Y401" s="3">
        <f t="shared" si="333"/>
        <v>34302197.520745866</v>
      </c>
      <c r="Z401" s="3">
        <f t="shared" si="330"/>
        <v>76351856.850745857</v>
      </c>
      <c r="AA401" s="2">
        <v>44173</v>
      </c>
      <c r="AB401" s="7">
        <f t="shared" si="334"/>
        <v>140.16553109999998</v>
      </c>
      <c r="AC401" s="7">
        <f t="shared" si="335"/>
        <v>114.34065840248621</v>
      </c>
      <c r="AD401" s="7">
        <f t="shared" si="336"/>
        <v>127.25309475124308</v>
      </c>
      <c r="AE401" s="7"/>
      <c r="AF401" s="7">
        <f t="shared" si="369"/>
        <v>161489.17805552826</v>
      </c>
      <c r="AG401" s="3">
        <f t="shared" si="337"/>
        <v>44774384.426472329</v>
      </c>
      <c r="AH401" s="7"/>
      <c r="AI401" s="7"/>
      <c r="AJ401" s="7"/>
      <c r="AK401" s="7"/>
      <c r="AL401" s="3">
        <f t="shared" si="338"/>
        <v>56950499.534386031</v>
      </c>
      <c r="AM401" s="3">
        <f t="shared" si="339"/>
        <v>21724725.09647236</v>
      </c>
      <c r="AN401" s="3">
        <f t="shared" si="340"/>
        <v>21176115.107913978</v>
      </c>
      <c r="AO401" s="3">
        <f t="shared" si="341"/>
        <v>12049659.329999998</v>
      </c>
      <c r="AP401" s="3">
        <f t="shared" si="342"/>
        <v>42049659.329999998</v>
      </c>
      <c r="AQ401" s="7"/>
      <c r="AR401" s="40">
        <f t="shared" si="370"/>
        <v>60342.178055528275</v>
      </c>
      <c r="AS401" s="5">
        <f t="shared" si="331"/>
        <v>101147</v>
      </c>
      <c r="AT401" s="5">
        <f t="shared" si="343"/>
        <v>5467.625899280576</v>
      </c>
      <c r="AU401" s="5">
        <f t="shared" si="344"/>
        <v>166956.80395480883</v>
      </c>
      <c r="AV401" s="5">
        <f t="shared" si="345"/>
        <v>16950499.534386024</v>
      </c>
      <c r="AW401" s="3"/>
      <c r="AX401" s="4">
        <f t="shared" si="346"/>
        <v>2.9402322561556901E-3</v>
      </c>
      <c r="AY401" s="4">
        <f t="shared" si="347"/>
        <v>2.7853171854819625E-3</v>
      </c>
      <c r="AZ401" s="4">
        <f t="shared" si="348"/>
        <v>2.5826446280991362E-4</v>
      </c>
      <c r="BA401" s="4">
        <f t="shared" si="349"/>
        <v>2.4112178092109233E-3</v>
      </c>
      <c r="BB401" s="3"/>
      <c r="BC401" s="2">
        <f t="shared" si="350"/>
        <v>44173</v>
      </c>
      <c r="BD401" s="22">
        <f t="shared" si="351"/>
        <v>142.37624883596507</v>
      </c>
      <c r="BE401" s="22">
        <f t="shared" si="352"/>
        <v>114.3406584024861</v>
      </c>
      <c r="BF401" s="22">
        <f t="shared" si="353"/>
        <v>111.45323741007358</v>
      </c>
      <c r="BG401" s="22">
        <f t="shared" si="354"/>
        <v>140.16553109999998</v>
      </c>
      <c r="BH401" s="22"/>
      <c r="BI401" s="3">
        <f t="shared" si="355"/>
        <v>56950499.534386031</v>
      </c>
      <c r="BJ401" s="3">
        <f t="shared" si="356"/>
        <v>21724725.09647236</v>
      </c>
      <c r="BK401" s="3">
        <f t="shared" si="357"/>
        <v>21176115.107913978</v>
      </c>
      <c r="BL401" s="3">
        <f t="shared" si="358"/>
        <v>44012935.329999998</v>
      </c>
      <c r="BM401" s="22"/>
      <c r="BN401" s="3">
        <f t="shared" si="359"/>
        <v>0</v>
      </c>
      <c r="BO401" s="3">
        <f t="shared" si="360"/>
        <v>0</v>
      </c>
      <c r="BP401" s="3">
        <f t="shared" si="361"/>
        <v>0</v>
      </c>
      <c r="BQ401" s="3">
        <f t="shared" si="362"/>
        <v>-1963276</v>
      </c>
      <c r="BR401" s="3"/>
      <c r="BS401" s="22">
        <f t="shared" si="363"/>
        <v>0</v>
      </c>
      <c r="BT401" s="22">
        <f t="shared" si="364"/>
        <v>0</v>
      </c>
      <c r="BU401" s="22">
        <f t="shared" si="365"/>
        <v>0</v>
      </c>
      <c r="BV401" s="22">
        <f t="shared" si="366"/>
        <v>-4.4606795372309476</v>
      </c>
      <c r="BW401" s="3"/>
      <c r="BX401" s="7"/>
      <c r="BY401" t="str">
        <f t="shared" si="320"/>
        <v>122020</v>
      </c>
      <c r="BZ401" s="27"/>
      <c r="CQ401" s="15">
        <v>39481</v>
      </c>
      <c r="CR401" s="16">
        <v>5317.25</v>
      </c>
    </row>
    <row r="402" spans="1:96">
      <c r="A402" s="2">
        <v>44086</v>
      </c>
      <c r="B402" s="2">
        <v>44086</v>
      </c>
      <c r="C402" s="3">
        <v>339319</v>
      </c>
      <c r="D402">
        <v>0</v>
      </c>
      <c r="E402">
        <v>339319</v>
      </c>
      <c r="F402" t="s">
        <v>10</v>
      </c>
      <c r="G402" s="3">
        <v>37411723</v>
      </c>
      <c r="J402" s="3">
        <f t="shared" si="321"/>
        <v>339319</v>
      </c>
      <c r="L402" s="3">
        <f t="shared" si="367"/>
        <v>42388978.329999998</v>
      </c>
      <c r="M402" s="4">
        <f t="shared" si="322"/>
        <v>8.0694827355691692E-3</v>
      </c>
      <c r="N402" s="4">
        <f t="shared" si="323"/>
        <v>1.1310633333333334E-2</v>
      </c>
      <c r="O402" s="4"/>
      <c r="P402" s="3">
        <f t="shared" si="324"/>
        <v>-1623957</v>
      </c>
      <c r="Q402" s="3">
        <f t="shared" si="325"/>
        <v>44012935.329999998</v>
      </c>
      <c r="R402" s="6">
        <f t="shared" si="326"/>
        <v>-3.6897266401886224E-2</v>
      </c>
      <c r="S402" s="6">
        <f t="shared" si="327"/>
        <v>-2.987317232288729E-2</v>
      </c>
      <c r="T402" s="6"/>
      <c r="U402" s="6"/>
      <c r="V402" s="3">
        <f t="shared" si="368"/>
        <v>220849.1274801073</v>
      </c>
      <c r="W402" s="7">
        <f t="shared" si="329"/>
        <v>136.14999999999964</v>
      </c>
      <c r="X402" s="7">
        <f t="shared" si="332"/>
        <v>13529.1</v>
      </c>
      <c r="Y402" s="3">
        <f t="shared" si="333"/>
        <v>34650906.669398665</v>
      </c>
      <c r="Z402" s="3">
        <f t="shared" si="330"/>
        <v>77039884.999398664</v>
      </c>
      <c r="AA402" s="2">
        <v>44174</v>
      </c>
      <c r="AB402" s="7">
        <f t="shared" si="334"/>
        <v>141.29659443333333</v>
      </c>
      <c r="AC402" s="7">
        <f t="shared" si="335"/>
        <v>115.50302223132888</v>
      </c>
      <c r="AD402" s="7">
        <f t="shared" si="336"/>
        <v>128.39980833233111</v>
      </c>
      <c r="AE402" s="7"/>
      <c r="AF402" s="7">
        <f t="shared" si="369"/>
        <v>560168.12748010736</v>
      </c>
      <c r="AG402" s="3">
        <f t="shared" si="337"/>
        <v>45334552.553952433</v>
      </c>
      <c r="AH402" s="7"/>
      <c r="AI402" s="7"/>
      <c r="AJ402" s="7"/>
      <c r="AK402" s="7"/>
      <c r="AL402" s="3">
        <f t="shared" si="338"/>
        <v>57516135.287765421</v>
      </c>
      <c r="AM402" s="3">
        <f t="shared" si="339"/>
        <v>21945574.223952468</v>
      </c>
      <c r="AN402" s="3">
        <f t="shared" si="340"/>
        <v>21181582.73381326</v>
      </c>
      <c r="AO402" s="3">
        <f t="shared" si="341"/>
        <v>12388978.329999998</v>
      </c>
      <c r="AP402" s="3">
        <f t="shared" si="342"/>
        <v>42388978.329999998</v>
      </c>
      <c r="AQ402" s="7"/>
      <c r="AR402" s="40">
        <f t="shared" si="370"/>
        <v>220849.1274801073</v>
      </c>
      <c r="AS402" s="5">
        <f t="shared" si="331"/>
        <v>339319</v>
      </c>
      <c r="AT402" s="5">
        <f t="shared" si="343"/>
        <v>5467.625899280576</v>
      </c>
      <c r="AU402" s="5">
        <f t="shared" si="344"/>
        <v>565635.7533793879</v>
      </c>
      <c r="AV402" s="5">
        <f t="shared" si="345"/>
        <v>17516135.287765414</v>
      </c>
      <c r="AW402" s="3"/>
      <c r="AX402" s="4">
        <f t="shared" si="346"/>
        <v>9.9320595605638853E-3</v>
      </c>
      <c r="AY402" s="4">
        <f t="shared" si="347"/>
        <v>1.0165796183813096E-2</v>
      </c>
      <c r="AZ402" s="4">
        <f t="shared" si="348"/>
        <v>2.5819777949909255E-4</v>
      </c>
      <c r="BA402" s="4">
        <f t="shared" si="349"/>
        <v>8.0694827355691692E-3</v>
      </c>
      <c r="BB402" s="3"/>
      <c r="BC402" s="2">
        <f t="shared" si="350"/>
        <v>44174</v>
      </c>
      <c r="BD402" s="22">
        <f t="shared" si="351"/>
        <v>143.79033821941357</v>
      </c>
      <c r="BE402" s="22">
        <f t="shared" si="352"/>
        <v>115.50302223132877</v>
      </c>
      <c r="BF402" s="22">
        <f t="shared" si="353"/>
        <v>111.48201438849084</v>
      </c>
      <c r="BG402" s="22">
        <f t="shared" si="354"/>
        <v>141.29659443333333</v>
      </c>
      <c r="BH402" s="22"/>
      <c r="BI402" s="3">
        <f t="shared" si="355"/>
        <v>57516135.287765421</v>
      </c>
      <c r="BJ402" s="3">
        <f t="shared" si="356"/>
        <v>21945574.223952468</v>
      </c>
      <c r="BK402" s="3">
        <f t="shared" si="357"/>
        <v>21181582.73381326</v>
      </c>
      <c r="BL402" s="3">
        <f t="shared" si="358"/>
        <v>44012935.329999998</v>
      </c>
      <c r="BM402" s="22"/>
      <c r="BN402" s="3">
        <f t="shared" si="359"/>
        <v>0</v>
      </c>
      <c r="BO402" s="3">
        <f t="shared" si="360"/>
        <v>0</v>
      </c>
      <c r="BP402" s="3">
        <f t="shared" si="361"/>
        <v>0</v>
      </c>
      <c r="BQ402" s="3">
        <f t="shared" si="362"/>
        <v>-1623957</v>
      </c>
      <c r="BR402" s="3"/>
      <c r="BS402" s="22">
        <f t="shared" si="363"/>
        <v>0</v>
      </c>
      <c r="BT402" s="22">
        <f t="shared" si="364"/>
        <v>0</v>
      </c>
      <c r="BU402" s="22">
        <f t="shared" si="365"/>
        <v>0</v>
      </c>
      <c r="BV402" s="22">
        <f t="shared" si="366"/>
        <v>-3.6897266401886224</v>
      </c>
      <c r="BW402" s="3"/>
      <c r="BX402" s="7"/>
      <c r="BY402" t="str">
        <f t="shared" si="320"/>
        <v>122020</v>
      </c>
      <c r="BZ402" s="27"/>
      <c r="CQ402" s="15">
        <v>39482</v>
      </c>
      <c r="CR402" s="16">
        <v>5463.5</v>
      </c>
    </row>
    <row r="403" spans="1:96">
      <c r="A403" s="2">
        <v>44116</v>
      </c>
      <c r="B403" s="2">
        <v>44116</v>
      </c>
      <c r="C403" s="3">
        <v>106615</v>
      </c>
      <c r="D403">
        <v>0</v>
      </c>
      <c r="E403">
        <v>106615</v>
      </c>
      <c r="F403" t="s">
        <v>10</v>
      </c>
      <c r="G403" s="3">
        <v>37518338</v>
      </c>
      <c r="J403" s="3">
        <f t="shared" si="321"/>
        <v>106615</v>
      </c>
      <c r="L403" s="3">
        <f t="shared" si="367"/>
        <v>42495593.329999998</v>
      </c>
      <c r="M403" s="4">
        <f t="shared" si="322"/>
        <v>2.5151585199812481E-3</v>
      </c>
      <c r="N403" s="4">
        <f t="shared" si="323"/>
        <v>3.5538333333333333E-3</v>
      </c>
      <c r="O403" s="4"/>
      <c r="P403" s="3">
        <f t="shared" si="324"/>
        <v>-1517342</v>
      </c>
      <c r="Q403" s="3">
        <f t="shared" si="325"/>
        <v>44012935.329999998</v>
      </c>
      <c r="R403" s="6">
        <f t="shared" si="326"/>
        <v>-3.4474910355859693E-2</v>
      </c>
      <c r="S403" s="6">
        <f t="shared" si="327"/>
        <v>-2.7358013802906041E-2</v>
      </c>
      <c r="T403" s="6"/>
      <c r="U403" s="6"/>
      <c r="V403" s="3">
        <f t="shared" si="368"/>
        <v>-82402.759280130165</v>
      </c>
      <c r="W403" s="7">
        <f t="shared" si="329"/>
        <v>-50.800000000001091</v>
      </c>
      <c r="X403" s="7">
        <f t="shared" si="332"/>
        <v>13478.3</v>
      </c>
      <c r="Y403" s="3">
        <f t="shared" si="333"/>
        <v>34520797.049482673</v>
      </c>
      <c r="Z403" s="3">
        <f t="shared" si="330"/>
        <v>77016390.379482672</v>
      </c>
      <c r="AA403" s="2">
        <v>44175</v>
      </c>
      <c r="AB403" s="7">
        <f t="shared" si="334"/>
        <v>141.65197776666668</v>
      </c>
      <c r="AC403" s="7">
        <f t="shared" si="335"/>
        <v>115.06932349827559</v>
      </c>
      <c r="AD403" s="7">
        <f t="shared" si="336"/>
        <v>128.36065063247113</v>
      </c>
      <c r="AE403" s="7"/>
      <c r="AF403" s="7">
        <f t="shared" si="369"/>
        <v>24212.240719869835</v>
      </c>
      <c r="AG403" s="3">
        <f t="shared" si="337"/>
        <v>45358764.794672303</v>
      </c>
      <c r="AH403" s="7"/>
      <c r="AI403" s="7"/>
      <c r="AJ403" s="7"/>
      <c r="AK403" s="7"/>
      <c r="AL403" s="3">
        <f t="shared" si="338"/>
        <v>57545815.154384568</v>
      </c>
      <c r="AM403" s="3">
        <f t="shared" si="339"/>
        <v>21863171.464672338</v>
      </c>
      <c r="AN403" s="3">
        <f t="shared" si="340"/>
        <v>21187050.359712541</v>
      </c>
      <c r="AO403" s="3">
        <f t="shared" si="341"/>
        <v>12495593.329999998</v>
      </c>
      <c r="AP403" s="3">
        <f t="shared" si="342"/>
        <v>42495593.329999998</v>
      </c>
      <c r="AQ403" s="7"/>
      <c r="AR403" s="40">
        <f t="shared" si="370"/>
        <v>-82402.759280130165</v>
      </c>
      <c r="AS403" s="5">
        <f t="shared" si="331"/>
        <v>106615</v>
      </c>
      <c r="AT403" s="5">
        <f t="shared" si="343"/>
        <v>5467.625899280576</v>
      </c>
      <c r="AU403" s="5">
        <f t="shared" si="344"/>
        <v>29679.866619150409</v>
      </c>
      <c r="AV403" s="5">
        <f t="shared" si="345"/>
        <v>17545815.154384565</v>
      </c>
      <c r="AW403" s="3"/>
      <c r="AX403" s="4">
        <f t="shared" si="346"/>
        <v>5.1602678918977684E-4</v>
      </c>
      <c r="AY403" s="4">
        <f t="shared" si="347"/>
        <v>-3.7548691339409921E-3</v>
      </c>
      <c r="AZ403" s="4">
        <f t="shared" si="348"/>
        <v>2.5813113061434832E-4</v>
      </c>
      <c r="BA403" s="4">
        <f t="shared" si="349"/>
        <v>2.5151585199812481E-3</v>
      </c>
      <c r="BB403" s="3"/>
      <c r="BC403" s="2">
        <f t="shared" si="350"/>
        <v>44175</v>
      </c>
      <c r="BD403" s="22">
        <f t="shared" si="351"/>
        <v>143.86453788596143</v>
      </c>
      <c r="BE403" s="22">
        <f t="shared" si="352"/>
        <v>115.06932349827545</v>
      </c>
      <c r="BF403" s="22">
        <f t="shared" si="353"/>
        <v>111.51079136690811</v>
      </c>
      <c r="BG403" s="22">
        <f t="shared" si="354"/>
        <v>141.65197776666668</v>
      </c>
      <c r="BH403" s="22"/>
      <c r="BI403" s="3">
        <f t="shared" si="355"/>
        <v>57545815.154384568</v>
      </c>
      <c r="BJ403" s="3">
        <f t="shared" si="356"/>
        <v>21945574.223952468</v>
      </c>
      <c r="BK403" s="3">
        <f t="shared" si="357"/>
        <v>21187050.359712541</v>
      </c>
      <c r="BL403" s="3">
        <f t="shared" si="358"/>
        <v>44012935.329999998</v>
      </c>
      <c r="BM403" s="22"/>
      <c r="BN403" s="3">
        <f t="shared" si="359"/>
        <v>0</v>
      </c>
      <c r="BO403" s="3">
        <f t="shared" si="360"/>
        <v>-82402.759280130165</v>
      </c>
      <c r="BP403" s="3">
        <f t="shared" si="361"/>
        <v>0</v>
      </c>
      <c r="BQ403" s="3">
        <f t="shared" si="362"/>
        <v>-1517342</v>
      </c>
      <c r="BR403" s="3"/>
      <c r="BS403" s="22">
        <f t="shared" si="363"/>
        <v>0</v>
      </c>
      <c r="BT403" s="22">
        <f t="shared" si="364"/>
        <v>-0.37548691339409923</v>
      </c>
      <c r="BU403" s="22">
        <f t="shared" si="365"/>
        <v>0</v>
      </c>
      <c r="BV403" s="22">
        <f t="shared" si="366"/>
        <v>-3.4474910355859691</v>
      </c>
      <c r="BW403" s="3"/>
      <c r="BX403" s="7"/>
      <c r="BY403" t="str">
        <f t="shared" si="320"/>
        <v>122020</v>
      </c>
      <c r="BZ403" s="27"/>
      <c r="CQ403" s="15">
        <v>39483</v>
      </c>
      <c r="CR403" s="16">
        <v>5483.9</v>
      </c>
    </row>
    <row r="404" spans="1:96">
      <c r="A404" s="2">
        <v>44147</v>
      </c>
      <c r="B404" s="2">
        <v>44147</v>
      </c>
      <c r="C404" s="3">
        <v>-359344</v>
      </c>
      <c r="D404">
        <v>0</v>
      </c>
      <c r="E404">
        <v>-359344</v>
      </c>
      <c r="F404" t="s">
        <v>10</v>
      </c>
      <c r="G404" s="3">
        <v>37158994</v>
      </c>
      <c r="J404" s="3">
        <f t="shared" si="321"/>
        <v>-359344</v>
      </c>
      <c r="L404" s="3">
        <f t="shared" si="367"/>
        <v>42136249.329999998</v>
      </c>
      <c r="M404" s="4">
        <f t="shared" si="322"/>
        <v>-8.4560297160580916E-3</v>
      </c>
      <c r="N404" s="4">
        <f t="shared" si="323"/>
        <v>-1.1978133333333333E-2</v>
      </c>
      <c r="O404" s="4"/>
      <c r="P404" s="3">
        <f t="shared" si="324"/>
        <v>-1876686</v>
      </c>
      <c r="Q404" s="3">
        <f t="shared" si="325"/>
        <v>44012935.329999998</v>
      </c>
      <c r="R404" s="6">
        <f t="shared" si="326"/>
        <v>-4.2639419205490199E-2</v>
      </c>
      <c r="S404" s="6">
        <f t="shared" si="327"/>
        <v>-3.5814043518964132E-2</v>
      </c>
      <c r="T404" s="6"/>
      <c r="U404" s="6"/>
      <c r="V404" s="3">
        <f t="shared" si="368"/>
        <v>57665.710480485322</v>
      </c>
      <c r="W404" s="7">
        <f t="shared" si="329"/>
        <v>35.550000000001091</v>
      </c>
      <c r="X404" s="7">
        <f t="shared" si="332"/>
        <v>13513.85</v>
      </c>
      <c r="Y404" s="3">
        <f t="shared" si="333"/>
        <v>34611848.171293966</v>
      </c>
      <c r="Z404" s="3">
        <f t="shared" si="330"/>
        <v>76748097.501293957</v>
      </c>
      <c r="AA404" s="2">
        <v>44176</v>
      </c>
      <c r="AB404" s="7">
        <f t="shared" si="334"/>
        <v>140.45416443333332</v>
      </c>
      <c r="AC404" s="7">
        <f t="shared" si="335"/>
        <v>115.37282723764655</v>
      </c>
      <c r="AD404" s="7">
        <f t="shared" si="336"/>
        <v>127.91349583548993</v>
      </c>
      <c r="AE404" s="7"/>
      <c r="AF404" s="7">
        <f t="shared" si="369"/>
        <v>-301678.28951951466</v>
      </c>
      <c r="AG404" s="3">
        <f t="shared" si="337"/>
        <v>45057086.505152792</v>
      </c>
      <c r="AH404" s="7"/>
      <c r="AI404" s="7"/>
      <c r="AJ404" s="7"/>
      <c r="AK404" s="7"/>
      <c r="AL404" s="3">
        <f t="shared" si="338"/>
        <v>57249604.490764335</v>
      </c>
      <c r="AM404" s="3">
        <f t="shared" si="339"/>
        <v>21920837.175152823</v>
      </c>
      <c r="AN404" s="3">
        <f t="shared" si="340"/>
        <v>21192517.985611822</v>
      </c>
      <c r="AO404" s="3">
        <f t="shared" si="341"/>
        <v>12136249.329999998</v>
      </c>
      <c r="AP404" s="3">
        <f t="shared" si="342"/>
        <v>42136249.329999998</v>
      </c>
      <c r="AQ404" s="7"/>
      <c r="AR404" s="40">
        <f t="shared" si="370"/>
        <v>57665.710480485322</v>
      </c>
      <c r="AS404" s="5">
        <f t="shared" si="331"/>
        <v>-359344</v>
      </c>
      <c r="AT404" s="5">
        <f t="shared" si="343"/>
        <v>5467.625899280576</v>
      </c>
      <c r="AU404" s="5">
        <f t="shared" si="344"/>
        <v>-296210.66362023406</v>
      </c>
      <c r="AV404" s="5">
        <f t="shared" si="345"/>
        <v>17249604.490764331</v>
      </c>
      <c r="AW404" s="3"/>
      <c r="AX404" s="4">
        <f t="shared" si="346"/>
        <v>-5.1473884386824082E-3</v>
      </c>
      <c r="AY404" s="4">
        <f t="shared" si="347"/>
        <v>2.6375729876914064E-3</v>
      </c>
      <c r="AZ404" s="4">
        <f t="shared" si="348"/>
        <v>2.5806451612902847E-4</v>
      </c>
      <c r="BA404" s="4">
        <f t="shared" si="349"/>
        <v>-8.4560297160580916E-3</v>
      </c>
      <c r="BB404" s="3"/>
      <c r="BC404" s="2">
        <f t="shared" si="350"/>
        <v>44176</v>
      </c>
      <c r="BD404" s="22">
        <f t="shared" si="351"/>
        <v>143.12401122691082</v>
      </c>
      <c r="BE404" s="22">
        <f t="shared" si="352"/>
        <v>115.37282723764643</v>
      </c>
      <c r="BF404" s="22">
        <f t="shared" si="353"/>
        <v>111.53956834532539</v>
      </c>
      <c r="BG404" s="22">
        <f t="shared" si="354"/>
        <v>140.45416443333332</v>
      </c>
      <c r="BH404" s="22"/>
      <c r="BI404" s="3">
        <f t="shared" si="355"/>
        <v>57545815.154384568</v>
      </c>
      <c r="BJ404" s="3">
        <f t="shared" si="356"/>
        <v>21945574.223952468</v>
      </c>
      <c r="BK404" s="3">
        <f t="shared" si="357"/>
        <v>21192517.985611822</v>
      </c>
      <c r="BL404" s="3">
        <f t="shared" si="358"/>
        <v>44012935.329999998</v>
      </c>
      <c r="BM404" s="22"/>
      <c r="BN404" s="3">
        <f t="shared" si="359"/>
        <v>-296210.66362023406</v>
      </c>
      <c r="BO404" s="3">
        <f t="shared" si="360"/>
        <v>-24737.048799644843</v>
      </c>
      <c r="BP404" s="3">
        <f t="shared" si="361"/>
        <v>0</v>
      </c>
      <c r="BQ404" s="3">
        <f t="shared" si="362"/>
        <v>-1876686</v>
      </c>
      <c r="BR404" s="3"/>
      <c r="BS404" s="22">
        <f t="shared" si="363"/>
        <v>-0.51473884386824087</v>
      </c>
      <c r="BT404" s="22">
        <f t="shared" si="364"/>
        <v>-0.11271998876495846</v>
      </c>
      <c r="BU404" s="22">
        <f t="shared" si="365"/>
        <v>0</v>
      </c>
      <c r="BV404" s="22">
        <f t="shared" si="366"/>
        <v>-4.2639419205490201</v>
      </c>
      <c r="BW404" s="3"/>
      <c r="BX404" s="7"/>
      <c r="BY404" t="str">
        <f t="shared" si="320"/>
        <v>122020</v>
      </c>
      <c r="BZ404" s="27"/>
      <c r="CQ404" s="15">
        <v>39484</v>
      </c>
      <c r="CR404" s="16">
        <v>5322.55</v>
      </c>
    </row>
    <row r="405" spans="1:96">
      <c r="A405" t="s">
        <v>122</v>
      </c>
      <c r="B405" t="s">
        <v>122</v>
      </c>
      <c r="C405" s="3">
        <v>-27664</v>
      </c>
      <c r="D405">
        <v>0</v>
      </c>
      <c r="E405">
        <v>-27664</v>
      </c>
      <c r="F405" t="s">
        <v>10</v>
      </c>
      <c r="G405" s="3">
        <v>37131330</v>
      </c>
      <c r="J405" s="3">
        <f t="shared" si="321"/>
        <v>-27664</v>
      </c>
      <c r="L405" s="3">
        <f t="shared" si="367"/>
        <v>42108585.329999998</v>
      </c>
      <c r="M405" s="4">
        <f t="shared" si="322"/>
        <v>-6.5653684036618548E-4</v>
      </c>
      <c r="N405" s="4">
        <f t="shared" si="323"/>
        <v>-9.2213333333333338E-4</v>
      </c>
      <c r="O405" s="4"/>
      <c r="P405" s="3">
        <f t="shared" si="324"/>
        <v>-1904350</v>
      </c>
      <c r="Q405" s="3">
        <f t="shared" si="325"/>
        <v>44012935.329999998</v>
      </c>
      <c r="R405" s="6">
        <f t="shared" si="326"/>
        <v>-4.326796169629616E-2</v>
      </c>
      <c r="S405" s="6">
        <f t="shared" si="327"/>
        <v>-3.6470580359330318E-2</v>
      </c>
      <c r="T405" s="6"/>
      <c r="U405" s="6"/>
      <c r="V405" s="3">
        <f t="shared" si="368"/>
        <v>71859.099136016303</v>
      </c>
      <c r="W405" s="7">
        <f t="shared" si="329"/>
        <v>44.299999999999272</v>
      </c>
      <c r="X405" s="7">
        <f t="shared" si="332"/>
        <v>13558.15</v>
      </c>
      <c r="Y405" s="3">
        <f t="shared" si="333"/>
        <v>34725309.906771891</v>
      </c>
      <c r="Z405" s="3">
        <f t="shared" si="330"/>
        <v>76833895.236771882</v>
      </c>
      <c r="AA405" s="2">
        <v>44179</v>
      </c>
      <c r="AB405" s="7">
        <f t="shared" si="334"/>
        <v>140.3619511</v>
      </c>
      <c r="AC405" s="7">
        <f t="shared" si="335"/>
        <v>115.75103302257297</v>
      </c>
      <c r="AD405" s="7">
        <f t="shared" si="336"/>
        <v>128.05649206128646</v>
      </c>
      <c r="AE405" s="7"/>
      <c r="AF405" s="7">
        <f t="shared" si="369"/>
        <v>44195.099136016303</v>
      </c>
      <c r="AG405" s="3">
        <f t="shared" si="337"/>
        <v>45101281.604288809</v>
      </c>
      <c r="AH405" s="7"/>
      <c r="AI405" s="7"/>
      <c r="AJ405" s="7"/>
      <c r="AK405" s="7"/>
      <c r="AL405" s="3">
        <f t="shared" si="338"/>
        <v>57299267.21579963</v>
      </c>
      <c r="AM405" s="3">
        <f t="shared" si="339"/>
        <v>21992696.274288841</v>
      </c>
      <c r="AN405" s="3">
        <f t="shared" si="340"/>
        <v>21197985.611511104</v>
      </c>
      <c r="AO405" s="3">
        <f t="shared" si="341"/>
        <v>12108585.329999998</v>
      </c>
      <c r="AP405" s="3">
        <f t="shared" si="342"/>
        <v>42108585.329999998</v>
      </c>
      <c r="AQ405" s="7"/>
      <c r="AR405" s="40">
        <f t="shared" si="370"/>
        <v>71859.099136016303</v>
      </c>
      <c r="AS405" s="5">
        <f t="shared" si="331"/>
        <v>-27664</v>
      </c>
      <c r="AT405" s="5">
        <f t="shared" si="343"/>
        <v>5467.625899280576</v>
      </c>
      <c r="AU405" s="5">
        <f t="shared" si="344"/>
        <v>49662.725035296877</v>
      </c>
      <c r="AV405" s="5">
        <f t="shared" si="345"/>
        <v>17299267.21579963</v>
      </c>
      <c r="AW405" s="3"/>
      <c r="AX405" s="4">
        <f t="shared" si="346"/>
        <v>8.6747717258568323E-4</v>
      </c>
      <c r="AY405" s="4">
        <f t="shared" si="347"/>
        <v>3.2781183748524117E-3</v>
      </c>
      <c r="AZ405" s="4">
        <f t="shared" si="348"/>
        <v>2.5799793601650811E-4</v>
      </c>
      <c r="BA405" s="4">
        <f t="shared" si="349"/>
        <v>-6.5653684036618548E-4</v>
      </c>
      <c r="BB405" s="3"/>
      <c r="BC405" s="2">
        <f t="shared" si="350"/>
        <v>44179</v>
      </c>
      <c r="BD405" s="22">
        <f t="shared" si="351"/>
        <v>143.24816803949906</v>
      </c>
      <c r="BE405" s="22">
        <f t="shared" si="352"/>
        <v>115.75103302257284</v>
      </c>
      <c r="BF405" s="22">
        <f t="shared" si="353"/>
        <v>111.56834532374265</v>
      </c>
      <c r="BG405" s="22">
        <f t="shared" si="354"/>
        <v>140.3619511</v>
      </c>
      <c r="BH405" s="22"/>
      <c r="BI405" s="3">
        <f t="shared" si="355"/>
        <v>57545815.154384568</v>
      </c>
      <c r="BJ405" s="3">
        <f t="shared" si="356"/>
        <v>21992696.274288841</v>
      </c>
      <c r="BK405" s="3">
        <f t="shared" si="357"/>
        <v>21197985.611511104</v>
      </c>
      <c r="BL405" s="3">
        <f t="shared" si="358"/>
        <v>44012935.329999998</v>
      </c>
      <c r="BM405" s="22"/>
      <c r="BN405" s="3">
        <f t="shared" si="359"/>
        <v>-246547.93858493719</v>
      </c>
      <c r="BO405" s="3">
        <f t="shared" si="360"/>
        <v>0</v>
      </c>
      <c r="BP405" s="3">
        <f t="shared" si="361"/>
        <v>0</v>
      </c>
      <c r="BQ405" s="3">
        <f t="shared" si="362"/>
        <v>-1904350</v>
      </c>
      <c r="BR405" s="3"/>
      <c r="BS405" s="22">
        <f t="shared" si="363"/>
        <v>-0.42843765080657137</v>
      </c>
      <c r="BT405" s="22">
        <f t="shared" si="364"/>
        <v>0</v>
      </c>
      <c r="BU405" s="22">
        <f t="shared" si="365"/>
        <v>0</v>
      </c>
      <c r="BV405" s="22">
        <f t="shared" si="366"/>
        <v>-4.326796169629616</v>
      </c>
      <c r="BW405" s="3"/>
      <c r="BX405" s="7"/>
      <c r="BY405" t="str">
        <f t="shared" si="320"/>
        <v>122020</v>
      </c>
      <c r="BZ405" s="27"/>
      <c r="CQ405" s="15">
        <v>39485</v>
      </c>
      <c r="CR405" s="16">
        <v>5133.25</v>
      </c>
    </row>
    <row r="406" spans="1:96">
      <c r="A406" t="s">
        <v>123</v>
      </c>
      <c r="B406" t="s">
        <v>123</v>
      </c>
      <c r="C406" s="3">
        <v>294405</v>
      </c>
      <c r="D406">
        <v>0</v>
      </c>
      <c r="E406">
        <v>294405</v>
      </c>
      <c r="F406" t="s">
        <v>10</v>
      </c>
      <c r="G406" s="3">
        <v>37425735</v>
      </c>
      <c r="J406" s="3">
        <f t="shared" si="321"/>
        <v>294405</v>
      </c>
      <c r="L406" s="3">
        <f t="shared" si="367"/>
        <v>42402990.329999998</v>
      </c>
      <c r="M406" s="4">
        <f t="shared" si="322"/>
        <v>6.991567104256362E-3</v>
      </c>
      <c r="N406" s="4">
        <f t="shared" si="323"/>
        <v>9.8134999999999993E-3</v>
      </c>
      <c r="O406" s="4"/>
      <c r="P406" s="3">
        <f t="shared" si="324"/>
        <v>-1609945</v>
      </c>
      <c r="Q406" s="3">
        <f t="shared" si="325"/>
        <v>44012935.329999998</v>
      </c>
      <c r="R406" s="6">
        <f t="shared" si="326"/>
        <v>-3.6578905449703845E-2</v>
      </c>
      <c r="S406" s="6">
        <f t="shared" si="327"/>
        <v>-2.9479013255073957E-2</v>
      </c>
      <c r="T406" s="6"/>
      <c r="U406" s="6"/>
      <c r="V406" s="3">
        <f t="shared" si="368"/>
        <v>15734.385138135935</v>
      </c>
      <c r="W406" s="7">
        <f t="shared" si="329"/>
        <v>9.7000000000007276</v>
      </c>
      <c r="X406" s="7">
        <f t="shared" si="332"/>
        <v>13567.85</v>
      </c>
      <c r="Y406" s="3">
        <f t="shared" si="333"/>
        <v>34750153.672779471</v>
      </c>
      <c r="Z406" s="3">
        <f t="shared" si="330"/>
        <v>77153144.002779469</v>
      </c>
      <c r="AA406" s="2">
        <v>44180</v>
      </c>
      <c r="AB406" s="7">
        <f t="shared" si="334"/>
        <v>141.34330109999999</v>
      </c>
      <c r="AC406" s="7">
        <f t="shared" si="335"/>
        <v>115.83384557593158</v>
      </c>
      <c r="AD406" s="7">
        <f t="shared" si="336"/>
        <v>128.58857333796578</v>
      </c>
      <c r="AE406" s="7"/>
      <c r="AF406" s="7">
        <f t="shared" si="369"/>
        <v>310139.38513813593</v>
      </c>
      <c r="AG406" s="3">
        <f t="shared" si="337"/>
        <v>45411420.989426948</v>
      </c>
      <c r="AH406" s="7"/>
      <c r="AI406" s="7"/>
      <c r="AJ406" s="7"/>
      <c r="AK406" s="7"/>
      <c r="AL406" s="3">
        <f t="shared" si="338"/>
        <v>57614874.226837046</v>
      </c>
      <c r="AM406" s="3">
        <f t="shared" si="339"/>
        <v>22008430.659426976</v>
      </c>
      <c r="AN406" s="3">
        <f t="shared" si="340"/>
        <v>21203453.237410385</v>
      </c>
      <c r="AO406" s="3">
        <f t="shared" si="341"/>
        <v>12402990.329999998</v>
      </c>
      <c r="AP406" s="3">
        <f t="shared" si="342"/>
        <v>42402990.329999998</v>
      </c>
      <c r="AQ406" s="7"/>
      <c r="AR406" s="40">
        <f t="shared" si="370"/>
        <v>15734.385138135935</v>
      </c>
      <c r="AS406" s="5">
        <f t="shared" si="331"/>
        <v>294405</v>
      </c>
      <c r="AT406" s="5">
        <f t="shared" si="343"/>
        <v>5467.625899280576</v>
      </c>
      <c r="AU406" s="5">
        <f t="shared" si="344"/>
        <v>315607.01103741652</v>
      </c>
      <c r="AV406" s="5">
        <f t="shared" si="345"/>
        <v>17614874.226837046</v>
      </c>
      <c r="AW406" s="3"/>
      <c r="AX406" s="4">
        <f t="shared" si="346"/>
        <v>5.5080461997669564E-3</v>
      </c>
      <c r="AY406" s="4">
        <f t="shared" si="347"/>
        <v>7.1543684057196052E-4</v>
      </c>
      <c r="AZ406" s="4">
        <f t="shared" si="348"/>
        <v>2.5793139025018967E-4</v>
      </c>
      <c r="BA406" s="4">
        <f t="shared" si="349"/>
        <v>6.991567104256362E-3</v>
      </c>
      <c r="BB406" s="3"/>
      <c r="BC406" s="2">
        <f t="shared" si="350"/>
        <v>44180</v>
      </c>
      <c r="BD406" s="22">
        <f t="shared" si="351"/>
        <v>144.03718556709262</v>
      </c>
      <c r="BE406" s="22">
        <f t="shared" si="352"/>
        <v>115.83384557593146</v>
      </c>
      <c r="BF406" s="22">
        <f t="shared" si="353"/>
        <v>111.59712230215992</v>
      </c>
      <c r="BG406" s="22">
        <f t="shared" si="354"/>
        <v>141.34330109999999</v>
      </c>
      <c r="BH406" s="22"/>
      <c r="BI406" s="3">
        <f t="shared" si="355"/>
        <v>57614874.226837046</v>
      </c>
      <c r="BJ406" s="3">
        <f t="shared" si="356"/>
        <v>22008430.659426976</v>
      </c>
      <c r="BK406" s="3">
        <f t="shared" si="357"/>
        <v>21203453.237410385</v>
      </c>
      <c r="BL406" s="3">
        <f t="shared" si="358"/>
        <v>44012935.329999998</v>
      </c>
      <c r="BM406" s="22"/>
      <c r="BN406" s="3">
        <f t="shared" si="359"/>
        <v>0</v>
      </c>
      <c r="BO406" s="3">
        <f t="shared" si="360"/>
        <v>0</v>
      </c>
      <c r="BP406" s="3">
        <f t="shared" si="361"/>
        <v>0</v>
      </c>
      <c r="BQ406" s="3">
        <f t="shared" si="362"/>
        <v>-1609945</v>
      </c>
      <c r="BR406" s="3"/>
      <c r="BS406" s="22">
        <f t="shared" si="363"/>
        <v>0</v>
      </c>
      <c r="BT406" s="22">
        <f t="shared" si="364"/>
        <v>0</v>
      </c>
      <c r="BU406" s="22">
        <f t="shared" si="365"/>
        <v>0</v>
      </c>
      <c r="BV406" s="22">
        <f t="shared" si="366"/>
        <v>-3.6578905449703845</v>
      </c>
      <c r="BW406" s="3"/>
      <c r="BX406" s="7"/>
      <c r="BY406" t="str">
        <f t="shared" si="320"/>
        <v>122020</v>
      </c>
      <c r="BZ406" s="27"/>
      <c r="CQ406" s="15">
        <v>39486</v>
      </c>
      <c r="CR406" s="16">
        <v>5120.3500000000004</v>
      </c>
    </row>
    <row r="407" spans="1:96">
      <c r="A407" t="s">
        <v>124</v>
      </c>
      <c r="B407" t="s">
        <v>124</v>
      </c>
      <c r="C407" s="3">
        <v>232092</v>
      </c>
      <c r="D407">
        <v>0</v>
      </c>
      <c r="E407">
        <v>232091.75</v>
      </c>
      <c r="F407" t="s">
        <v>10</v>
      </c>
      <c r="G407" s="3">
        <v>37657827</v>
      </c>
      <c r="J407" s="3">
        <f t="shared" si="321"/>
        <v>232092</v>
      </c>
      <c r="L407" s="3">
        <f t="shared" si="367"/>
        <v>42635082.329999998</v>
      </c>
      <c r="M407" s="4">
        <f t="shared" si="322"/>
        <v>5.473481898181024E-3</v>
      </c>
      <c r="N407" s="4">
        <f t="shared" si="323"/>
        <v>7.7364E-3</v>
      </c>
      <c r="O407" s="4"/>
      <c r="P407" s="3">
        <f t="shared" si="324"/>
        <v>-1377853</v>
      </c>
      <c r="Q407" s="3">
        <f t="shared" si="325"/>
        <v>44012935.329999998</v>
      </c>
      <c r="R407" s="6">
        <f t="shared" si="326"/>
        <v>-3.1305637528357057E-2</v>
      </c>
      <c r="S407" s="6">
        <f t="shared" si="327"/>
        <v>-2.4005531356892932E-2</v>
      </c>
      <c r="T407" s="6"/>
      <c r="U407" s="6"/>
      <c r="V407" s="3">
        <f t="shared" si="368"/>
        <v>186298.36423863732</v>
      </c>
      <c r="W407" s="7">
        <f t="shared" si="329"/>
        <v>114.85000000000036</v>
      </c>
      <c r="X407" s="7">
        <f t="shared" si="332"/>
        <v>13682.7</v>
      </c>
      <c r="Y407" s="3">
        <f t="shared" si="333"/>
        <v>35044308.984735213</v>
      </c>
      <c r="Z407" s="3">
        <f t="shared" si="330"/>
        <v>77679391.314735204</v>
      </c>
      <c r="AA407" s="2">
        <v>44181</v>
      </c>
      <c r="AB407" s="7">
        <f t="shared" si="334"/>
        <v>142.11694109999999</v>
      </c>
      <c r="AC407" s="7">
        <f t="shared" si="335"/>
        <v>116.81436328245071</v>
      </c>
      <c r="AD407" s="7">
        <f t="shared" si="336"/>
        <v>129.46565219122533</v>
      </c>
      <c r="AE407" s="7"/>
      <c r="AF407" s="7">
        <f t="shared" si="369"/>
        <v>418390.36423863732</v>
      </c>
      <c r="AG407" s="3">
        <f t="shared" si="337"/>
        <v>45829811.353665583</v>
      </c>
      <c r="AH407" s="7"/>
      <c r="AI407" s="7"/>
      <c r="AJ407" s="7"/>
      <c r="AK407" s="7"/>
      <c r="AL407" s="3">
        <f t="shared" si="338"/>
        <v>58038732.216974966</v>
      </c>
      <c r="AM407" s="3">
        <f t="shared" si="339"/>
        <v>22194729.023665614</v>
      </c>
      <c r="AN407" s="3">
        <f t="shared" si="340"/>
        <v>21208920.863309667</v>
      </c>
      <c r="AO407" s="3">
        <f t="shared" si="341"/>
        <v>12635082.329999998</v>
      </c>
      <c r="AP407" s="3">
        <f t="shared" si="342"/>
        <v>42635082.329999998</v>
      </c>
      <c r="AQ407" s="7"/>
      <c r="AR407" s="40">
        <f t="shared" si="370"/>
        <v>186298.36423863732</v>
      </c>
      <c r="AS407" s="5">
        <f t="shared" si="331"/>
        <v>232092</v>
      </c>
      <c r="AT407" s="5">
        <f t="shared" si="343"/>
        <v>5467.625899280576</v>
      </c>
      <c r="AU407" s="5">
        <f t="shared" si="344"/>
        <v>423857.99013791792</v>
      </c>
      <c r="AV407" s="5">
        <f t="shared" si="345"/>
        <v>18038732.216974966</v>
      </c>
      <c r="AW407" s="3"/>
      <c r="AX407" s="4">
        <f t="shared" si="346"/>
        <v>7.3567459067798262E-3</v>
      </c>
      <c r="AY407" s="4">
        <f t="shared" si="347"/>
        <v>8.4648636298308381E-3</v>
      </c>
      <c r="AZ407" s="4">
        <f t="shared" si="348"/>
        <v>2.5786487880350318E-4</v>
      </c>
      <c r="BA407" s="4">
        <f t="shared" si="349"/>
        <v>5.473481898181024E-3</v>
      </c>
      <c r="BB407" s="3"/>
      <c r="BC407" s="2">
        <f t="shared" si="350"/>
        <v>44181</v>
      </c>
      <c r="BD407" s="22">
        <f t="shared" si="351"/>
        <v>145.0968305424374</v>
      </c>
      <c r="BE407" s="22">
        <f t="shared" si="352"/>
        <v>116.8143632824506</v>
      </c>
      <c r="BF407" s="22">
        <f t="shared" si="353"/>
        <v>111.6258992805772</v>
      </c>
      <c r="BG407" s="22">
        <f t="shared" si="354"/>
        <v>142.11694109999999</v>
      </c>
      <c r="BH407" s="22"/>
      <c r="BI407" s="3">
        <f t="shared" si="355"/>
        <v>58038732.216974966</v>
      </c>
      <c r="BJ407" s="3">
        <f t="shared" si="356"/>
        <v>22194729.023665614</v>
      </c>
      <c r="BK407" s="3">
        <f t="shared" si="357"/>
        <v>21208920.863309667</v>
      </c>
      <c r="BL407" s="3">
        <f t="shared" si="358"/>
        <v>44012935.329999998</v>
      </c>
      <c r="BM407" s="22"/>
      <c r="BN407" s="3">
        <f t="shared" si="359"/>
        <v>0</v>
      </c>
      <c r="BO407" s="3">
        <f t="shared" si="360"/>
        <v>0</v>
      </c>
      <c r="BP407" s="3">
        <f t="shared" si="361"/>
        <v>0</v>
      </c>
      <c r="BQ407" s="3">
        <f t="shared" si="362"/>
        <v>-1377853</v>
      </c>
      <c r="BR407" s="3"/>
      <c r="BS407" s="22">
        <f t="shared" si="363"/>
        <v>0</v>
      </c>
      <c r="BT407" s="22">
        <f t="shared" si="364"/>
        <v>0</v>
      </c>
      <c r="BU407" s="22">
        <f t="shared" si="365"/>
        <v>0</v>
      </c>
      <c r="BV407" s="22">
        <f t="shared" si="366"/>
        <v>-3.1305637528357058</v>
      </c>
      <c r="BW407" s="3"/>
      <c r="BX407" s="7"/>
      <c r="BY407" t="str">
        <f t="shared" si="320"/>
        <v>122020</v>
      </c>
      <c r="BZ407" s="27"/>
      <c r="CQ407" s="15">
        <v>39487</v>
      </c>
      <c r="CR407" s="16">
        <v>5120.3500000000004</v>
      </c>
    </row>
    <row r="408" spans="1:96">
      <c r="A408" t="s">
        <v>125</v>
      </c>
      <c r="B408" t="s">
        <v>125</v>
      </c>
      <c r="C408" s="3">
        <v>380489</v>
      </c>
      <c r="D408">
        <v>0</v>
      </c>
      <c r="E408">
        <v>380488.5</v>
      </c>
      <c r="F408" t="s">
        <v>10</v>
      </c>
      <c r="G408" s="3">
        <v>38038315</v>
      </c>
      <c r="J408" s="3">
        <f t="shared" si="321"/>
        <v>380489</v>
      </c>
      <c r="L408" s="3">
        <f t="shared" si="367"/>
        <v>43015571.329999998</v>
      </c>
      <c r="M408" s="4">
        <f t="shared" si="322"/>
        <v>8.9243172337507247E-3</v>
      </c>
      <c r="N408" s="4">
        <f t="shared" si="323"/>
        <v>1.2682966666666667E-2</v>
      </c>
      <c r="O408" s="4"/>
      <c r="P408" s="3">
        <f t="shared" si="324"/>
        <v>-997364</v>
      </c>
      <c r="Q408" s="3">
        <f t="shared" si="325"/>
        <v>44012935.329999998</v>
      </c>
      <c r="R408" s="6">
        <f t="shared" si="326"/>
        <v>-2.2660701735114201E-2</v>
      </c>
      <c r="S408" s="6">
        <f t="shared" si="327"/>
        <v>-1.5081214123142207E-2</v>
      </c>
      <c r="T408" s="6"/>
      <c r="U408" s="6"/>
      <c r="V408" s="3">
        <f t="shared" si="368"/>
        <v>94081.890516682033</v>
      </c>
      <c r="W408" s="7">
        <f t="shared" si="329"/>
        <v>58</v>
      </c>
      <c r="X408" s="7">
        <f t="shared" si="332"/>
        <v>13740.7</v>
      </c>
      <c r="Y408" s="3">
        <f t="shared" si="333"/>
        <v>35192859.338182606</v>
      </c>
      <c r="Z408" s="3">
        <f t="shared" si="330"/>
        <v>78208430.668182611</v>
      </c>
      <c r="AA408" s="2">
        <v>44182</v>
      </c>
      <c r="AB408" s="7">
        <f t="shared" si="334"/>
        <v>143.38523776666665</v>
      </c>
      <c r="AC408" s="7">
        <f t="shared" si="335"/>
        <v>117.30953112727536</v>
      </c>
      <c r="AD408" s="7">
        <f t="shared" si="336"/>
        <v>130.34738444697103</v>
      </c>
      <c r="AE408" s="7"/>
      <c r="AF408" s="7">
        <f t="shared" si="369"/>
        <v>474570.89051668206</v>
      </c>
      <c r="AG408" s="3">
        <f t="shared" si="337"/>
        <v>46304382.244182266</v>
      </c>
      <c r="AH408" s="7"/>
      <c r="AI408" s="7"/>
      <c r="AJ408" s="7"/>
      <c r="AK408" s="7"/>
      <c r="AL408" s="3">
        <f t="shared" si="338"/>
        <v>58518770.733390927</v>
      </c>
      <c r="AM408" s="3">
        <f t="shared" si="339"/>
        <v>22288810.914182298</v>
      </c>
      <c r="AN408" s="3">
        <f t="shared" si="340"/>
        <v>21214388.489208948</v>
      </c>
      <c r="AO408" s="3">
        <f t="shared" si="341"/>
        <v>13015571.329999998</v>
      </c>
      <c r="AP408" s="3">
        <f t="shared" si="342"/>
        <v>43015571.329999998</v>
      </c>
      <c r="AQ408" s="7"/>
      <c r="AR408" s="40">
        <f t="shared" si="370"/>
        <v>94081.890516682033</v>
      </c>
      <c r="AS408" s="5">
        <f t="shared" si="331"/>
        <v>380489</v>
      </c>
      <c r="AT408" s="5">
        <f t="shared" si="343"/>
        <v>5467.625899280576</v>
      </c>
      <c r="AU408" s="5">
        <f t="shared" si="344"/>
        <v>480038.51641596266</v>
      </c>
      <c r="AV408" s="5">
        <f t="shared" si="345"/>
        <v>18518770.733390927</v>
      </c>
      <c r="AW408" s="3"/>
      <c r="AX408" s="4">
        <f t="shared" si="346"/>
        <v>8.2710027955359561E-3</v>
      </c>
      <c r="AY408" s="4">
        <f t="shared" si="347"/>
        <v>4.2389294510586347E-3</v>
      </c>
      <c r="AZ408" s="4">
        <f t="shared" si="348"/>
        <v>2.5779840164990599E-4</v>
      </c>
      <c r="BA408" s="4">
        <f t="shared" si="349"/>
        <v>8.9243172337507247E-3</v>
      </c>
      <c r="BB408" s="3"/>
      <c r="BC408" s="2">
        <f t="shared" si="350"/>
        <v>44182</v>
      </c>
      <c r="BD408" s="22">
        <f t="shared" si="351"/>
        <v>146.29692683347733</v>
      </c>
      <c r="BE408" s="22">
        <f t="shared" si="352"/>
        <v>117.30953112727525</v>
      </c>
      <c r="BF408" s="22">
        <f t="shared" si="353"/>
        <v>111.65467625899446</v>
      </c>
      <c r="BG408" s="22">
        <f t="shared" si="354"/>
        <v>143.38523776666665</v>
      </c>
      <c r="BH408" s="22"/>
      <c r="BI408" s="3">
        <f t="shared" si="355"/>
        <v>58518770.733390927</v>
      </c>
      <c r="BJ408" s="3">
        <f t="shared" si="356"/>
        <v>22288810.914182298</v>
      </c>
      <c r="BK408" s="3">
        <f t="shared" si="357"/>
        <v>21214388.489208948</v>
      </c>
      <c r="BL408" s="3">
        <f t="shared" si="358"/>
        <v>44012935.329999998</v>
      </c>
      <c r="BM408" s="22"/>
      <c r="BN408" s="3">
        <f t="shared" si="359"/>
        <v>0</v>
      </c>
      <c r="BO408" s="3">
        <f t="shared" si="360"/>
        <v>0</v>
      </c>
      <c r="BP408" s="3">
        <f t="shared" si="361"/>
        <v>0</v>
      </c>
      <c r="BQ408" s="3">
        <f t="shared" si="362"/>
        <v>-997364</v>
      </c>
      <c r="BR408" s="3"/>
      <c r="BS408" s="22">
        <f t="shared" si="363"/>
        <v>0</v>
      </c>
      <c r="BT408" s="22">
        <f t="shared" si="364"/>
        <v>0</v>
      </c>
      <c r="BU408" s="22">
        <f t="shared" si="365"/>
        <v>0</v>
      </c>
      <c r="BV408" s="22">
        <f t="shared" si="366"/>
        <v>-2.2660701735114199</v>
      </c>
      <c r="BW408" s="3"/>
      <c r="BX408" s="7"/>
      <c r="BY408" t="str">
        <f t="shared" si="320"/>
        <v>122020</v>
      </c>
      <c r="BZ408" s="27"/>
      <c r="CQ408" s="15">
        <v>39488</v>
      </c>
      <c r="CR408" s="16">
        <v>5120.3500000000004</v>
      </c>
    </row>
    <row r="409" spans="1:96">
      <c r="A409" t="s">
        <v>126</v>
      </c>
      <c r="B409" t="s">
        <v>126</v>
      </c>
      <c r="C409" s="3">
        <v>-556350</v>
      </c>
      <c r="D409">
        <v>0</v>
      </c>
      <c r="E409">
        <v>-556349.51</v>
      </c>
      <c r="F409" t="s">
        <v>10</v>
      </c>
      <c r="G409" s="3">
        <v>37481966</v>
      </c>
      <c r="J409" s="3">
        <f t="shared" si="321"/>
        <v>-556350</v>
      </c>
      <c r="L409" s="3">
        <f t="shared" si="367"/>
        <v>42459221.329999998</v>
      </c>
      <c r="M409" s="4">
        <f t="shared" si="322"/>
        <v>-1.29336884946124E-2</v>
      </c>
      <c r="N409" s="4">
        <f t="shared" si="323"/>
        <v>-1.8544999999999999E-2</v>
      </c>
      <c r="O409" s="4"/>
      <c r="P409" s="3">
        <f t="shared" si="324"/>
        <v>-1553714</v>
      </c>
      <c r="Q409" s="3">
        <f t="shared" si="325"/>
        <v>44012935.329999998</v>
      </c>
      <c r="R409" s="6">
        <f t="shared" si="326"/>
        <v>-3.5301303772415311E-2</v>
      </c>
      <c r="S409" s="6">
        <f t="shared" si="327"/>
        <v>-2.8014902617754606E-2</v>
      </c>
      <c r="T409" s="6"/>
      <c r="U409" s="6"/>
      <c r="V409" s="3">
        <f t="shared" si="368"/>
        <v>-668792.47344876046</v>
      </c>
      <c r="W409" s="7">
        <f t="shared" si="329"/>
        <v>-412.30000000000109</v>
      </c>
      <c r="X409" s="7">
        <f t="shared" si="332"/>
        <v>13328.4</v>
      </c>
      <c r="Y409" s="3">
        <f t="shared" si="333"/>
        <v>34136871.222210877</v>
      </c>
      <c r="Z409" s="3">
        <f t="shared" si="330"/>
        <v>76596092.552210867</v>
      </c>
      <c r="AA409" s="2">
        <v>44186</v>
      </c>
      <c r="AB409" s="7">
        <f t="shared" si="334"/>
        <v>141.53073776666668</v>
      </c>
      <c r="AC409" s="7">
        <f t="shared" si="335"/>
        <v>113.78957074070293</v>
      </c>
      <c r="AD409" s="7">
        <f t="shared" si="336"/>
        <v>127.66015425368478</v>
      </c>
      <c r="AE409" s="7"/>
      <c r="AF409" s="7">
        <f t="shared" si="369"/>
        <v>-1225142.4734487603</v>
      </c>
      <c r="AG409" s="3">
        <f t="shared" si="337"/>
        <v>45079239.770733505</v>
      </c>
      <c r="AH409" s="7"/>
      <c r="AI409" s="7"/>
      <c r="AJ409" s="7"/>
      <c r="AK409" s="7"/>
      <c r="AL409" s="3">
        <f t="shared" si="338"/>
        <v>57299095.885841444</v>
      </c>
      <c r="AM409" s="3">
        <f t="shared" si="339"/>
        <v>21620018.440733537</v>
      </c>
      <c r="AN409" s="3">
        <f t="shared" si="340"/>
        <v>21219856.115108229</v>
      </c>
      <c r="AO409" s="3">
        <f t="shared" si="341"/>
        <v>12459221.329999998</v>
      </c>
      <c r="AP409" s="3">
        <f t="shared" si="342"/>
        <v>42459221.329999998</v>
      </c>
      <c r="AQ409" s="7"/>
      <c r="AR409" s="40">
        <f t="shared" si="370"/>
        <v>-668792.47344876046</v>
      </c>
      <c r="AS409" s="5">
        <f t="shared" si="331"/>
        <v>-556350</v>
      </c>
      <c r="AT409" s="5">
        <f t="shared" si="343"/>
        <v>5467.625899280576</v>
      </c>
      <c r="AU409" s="5">
        <f t="shared" si="344"/>
        <v>-1219674.8475494797</v>
      </c>
      <c r="AV409" s="5">
        <f t="shared" si="345"/>
        <v>17299095.885841448</v>
      </c>
      <c r="AW409" s="3"/>
      <c r="AX409" s="4">
        <f t="shared" si="346"/>
        <v>-2.0842455032185608E-2</v>
      </c>
      <c r="AY409" s="4">
        <f t="shared" si="347"/>
        <v>-3.0005749343192192E-2</v>
      </c>
      <c r="AZ409" s="4">
        <f t="shared" si="348"/>
        <v>2.5773195876288281E-4</v>
      </c>
      <c r="BA409" s="4">
        <f t="shared" si="349"/>
        <v>-1.29336884946124E-2</v>
      </c>
      <c r="BB409" s="3"/>
      <c r="BC409" s="2">
        <f t="shared" si="350"/>
        <v>44186</v>
      </c>
      <c r="BD409" s="22">
        <f t="shared" si="351"/>
        <v>143.2477397146036</v>
      </c>
      <c r="BE409" s="22">
        <f t="shared" si="352"/>
        <v>113.78957074070281</v>
      </c>
      <c r="BF409" s="22">
        <f t="shared" si="353"/>
        <v>111.68345323741174</v>
      </c>
      <c r="BG409" s="22">
        <f t="shared" si="354"/>
        <v>141.53073776666668</v>
      </c>
      <c r="BH409" s="22"/>
      <c r="BI409" s="3">
        <f t="shared" si="355"/>
        <v>58518770.733390927</v>
      </c>
      <c r="BJ409" s="3">
        <f t="shared" si="356"/>
        <v>22288810.914182298</v>
      </c>
      <c r="BK409" s="3">
        <f t="shared" si="357"/>
        <v>21219856.115108229</v>
      </c>
      <c r="BL409" s="3">
        <f t="shared" si="358"/>
        <v>44012935.329999998</v>
      </c>
      <c r="BM409" s="22"/>
      <c r="BN409" s="3">
        <f t="shared" si="359"/>
        <v>-1219674.8475494797</v>
      </c>
      <c r="BO409" s="3">
        <f t="shared" si="360"/>
        <v>-668792.47344876046</v>
      </c>
      <c r="BP409" s="3">
        <f t="shared" si="361"/>
        <v>0</v>
      </c>
      <c r="BQ409" s="3">
        <f t="shared" si="362"/>
        <v>-1553714</v>
      </c>
      <c r="BR409" s="3"/>
      <c r="BS409" s="22">
        <f t="shared" si="363"/>
        <v>-2.0842455032185607</v>
      </c>
      <c r="BT409" s="22">
        <f t="shared" si="364"/>
        <v>-3.0005749343192192</v>
      </c>
      <c r="BU409" s="22">
        <f t="shared" si="365"/>
        <v>0</v>
      </c>
      <c r="BV409" s="22">
        <f t="shared" si="366"/>
        <v>-3.5301303772415311</v>
      </c>
      <c r="BW409" s="3"/>
      <c r="BX409" s="7"/>
      <c r="BY409" t="str">
        <f t="shared" si="320"/>
        <v>122020</v>
      </c>
      <c r="BZ409" s="27"/>
      <c r="CQ409" s="15">
        <v>39489</v>
      </c>
      <c r="CR409" s="16">
        <v>4857</v>
      </c>
    </row>
    <row r="410" spans="1:96">
      <c r="A410" t="s">
        <v>127</v>
      </c>
      <c r="B410" t="s">
        <v>127</v>
      </c>
      <c r="C410" s="3">
        <v>90302</v>
      </c>
      <c r="D410">
        <v>0</v>
      </c>
      <c r="E410">
        <v>90301.82</v>
      </c>
      <c r="F410" t="s">
        <v>10</v>
      </c>
      <c r="G410" s="3">
        <v>37572267</v>
      </c>
      <c r="J410" s="3">
        <f t="shared" si="321"/>
        <v>90302</v>
      </c>
      <c r="L410" s="3">
        <f t="shared" si="367"/>
        <v>42549523.329999998</v>
      </c>
      <c r="M410" s="4">
        <f t="shared" si="322"/>
        <v>2.1267935956280994E-3</v>
      </c>
      <c r="N410" s="4">
        <f t="shared" si="323"/>
        <v>3.0100666666666668E-3</v>
      </c>
      <c r="O410" s="4"/>
      <c r="P410" s="3">
        <f t="shared" si="324"/>
        <v>-1463412</v>
      </c>
      <c r="Q410" s="3">
        <f t="shared" si="325"/>
        <v>44012935.329999998</v>
      </c>
      <c r="R410" s="6">
        <f t="shared" si="326"/>
        <v>-3.3249588763567706E-2</v>
      </c>
      <c r="S410" s="6">
        <f t="shared" si="327"/>
        <v>-2.5888109022126505E-2</v>
      </c>
      <c r="T410" s="6"/>
      <c r="U410" s="6"/>
      <c r="V410" s="3">
        <f t="shared" si="368"/>
        <v>223687.80521121409</v>
      </c>
      <c r="W410" s="7">
        <f t="shared" si="329"/>
        <v>137.89999999999964</v>
      </c>
      <c r="X410" s="7">
        <f t="shared" si="332"/>
        <v>13466.3</v>
      </c>
      <c r="Y410" s="3">
        <f t="shared" si="333"/>
        <v>34490062.493597001</v>
      </c>
      <c r="Z410" s="3">
        <f t="shared" si="330"/>
        <v>77039585.823596999</v>
      </c>
      <c r="AA410" s="2">
        <v>44187</v>
      </c>
      <c r="AB410" s="7">
        <f t="shared" si="334"/>
        <v>141.83174443333334</v>
      </c>
      <c r="AC410" s="7">
        <f t="shared" si="335"/>
        <v>114.96687497865668</v>
      </c>
      <c r="AD410" s="7">
        <f t="shared" si="336"/>
        <v>128.39930970599499</v>
      </c>
      <c r="AE410" s="7"/>
      <c r="AF410" s="7">
        <f t="shared" si="369"/>
        <v>313989.80521121412</v>
      </c>
      <c r="AG410" s="3">
        <f t="shared" si="337"/>
        <v>45393229.575944722</v>
      </c>
      <c r="AH410" s="7"/>
      <c r="AI410" s="7"/>
      <c r="AJ410" s="7"/>
      <c r="AK410" s="7"/>
      <c r="AL410" s="3">
        <f t="shared" si="338"/>
        <v>57618553.316951938</v>
      </c>
      <c r="AM410" s="3">
        <f t="shared" si="339"/>
        <v>21843706.24594475</v>
      </c>
      <c r="AN410" s="3">
        <f t="shared" si="340"/>
        <v>21225323.741007511</v>
      </c>
      <c r="AO410" s="3">
        <f t="shared" si="341"/>
        <v>12549523.329999998</v>
      </c>
      <c r="AP410" s="3">
        <f t="shared" si="342"/>
        <v>42549523.329999998</v>
      </c>
      <c r="AQ410" s="7"/>
      <c r="AR410" s="40">
        <f t="shared" si="370"/>
        <v>223687.80521121409</v>
      </c>
      <c r="AS410" s="5">
        <f t="shared" si="331"/>
        <v>90302</v>
      </c>
      <c r="AT410" s="5">
        <f t="shared" si="343"/>
        <v>5467.625899280576</v>
      </c>
      <c r="AU410" s="5">
        <f t="shared" si="344"/>
        <v>319457.43111049471</v>
      </c>
      <c r="AV410" s="5">
        <f t="shared" si="345"/>
        <v>17618553.316951942</v>
      </c>
      <c r="AW410" s="3"/>
      <c r="AX410" s="4">
        <f t="shared" si="346"/>
        <v>5.575261287664268E-3</v>
      </c>
      <c r="AY410" s="4">
        <f t="shared" si="347"/>
        <v>1.0346328141412292E-2</v>
      </c>
      <c r="AZ410" s="4">
        <f t="shared" si="348"/>
        <v>2.5766555011594571E-4</v>
      </c>
      <c r="BA410" s="4">
        <f t="shared" si="349"/>
        <v>2.1267935956280994E-3</v>
      </c>
      <c r="BB410" s="3"/>
      <c r="BC410" s="2">
        <f t="shared" si="350"/>
        <v>44187</v>
      </c>
      <c r="BD410" s="22">
        <f t="shared" si="351"/>
        <v>144.04638329237983</v>
      </c>
      <c r="BE410" s="22">
        <f t="shared" si="352"/>
        <v>114.96687497865659</v>
      </c>
      <c r="BF410" s="22">
        <f t="shared" si="353"/>
        <v>111.71223021582901</v>
      </c>
      <c r="BG410" s="22">
        <f t="shared" si="354"/>
        <v>141.83174443333334</v>
      </c>
      <c r="BH410" s="22"/>
      <c r="BI410" s="3">
        <f t="shared" si="355"/>
        <v>58518770.733390927</v>
      </c>
      <c r="BJ410" s="3">
        <f t="shared" si="356"/>
        <v>22288810.914182298</v>
      </c>
      <c r="BK410" s="3">
        <f t="shared" si="357"/>
        <v>21225323.741007511</v>
      </c>
      <c r="BL410" s="3">
        <f t="shared" si="358"/>
        <v>44012935.329999998</v>
      </c>
      <c r="BM410" s="22"/>
      <c r="BN410" s="3">
        <f t="shared" si="359"/>
        <v>-900217.41643898492</v>
      </c>
      <c r="BO410" s="3">
        <f t="shared" si="360"/>
        <v>-445104.66823754634</v>
      </c>
      <c r="BP410" s="3">
        <f t="shared" si="361"/>
        <v>0</v>
      </c>
      <c r="BQ410" s="3">
        <f t="shared" si="362"/>
        <v>-1463412</v>
      </c>
      <c r="BR410" s="3"/>
      <c r="BS410" s="22">
        <f t="shared" si="363"/>
        <v>-1.5383395877202168</v>
      </c>
      <c r="BT410" s="22">
        <f t="shared" si="364"/>
        <v>-1.9969870530613534</v>
      </c>
      <c r="BU410" s="22">
        <f t="shared" si="365"/>
        <v>0</v>
      </c>
      <c r="BV410" s="22">
        <f t="shared" si="366"/>
        <v>-3.3249588763567708</v>
      </c>
      <c r="BW410" s="3"/>
      <c r="BX410" s="7"/>
      <c r="BY410" t="str">
        <f t="shared" si="320"/>
        <v>122020</v>
      </c>
      <c r="BZ410" s="27"/>
      <c r="CQ410" s="15">
        <v>39490</v>
      </c>
      <c r="CR410" s="16">
        <v>4838.25</v>
      </c>
    </row>
    <row r="411" spans="1:96">
      <c r="A411" t="s">
        <v>128</v>
      </c>
      <c r="B411" t="s">
        <v>128</v>
      </c>
      <c r="C411" s="3">
        <v>543706</v>
      </c>
      <c r="D411">
        <v>0</v>
      </c>
      <c r="E411">
        <v>543705.5</v>
      </c>
      <c r="F411" t="s">
        <v>10</v>
      </c>
      <c r="G411" s="3">
        <v>38115973</v>
      </c>
      <c r="J411" s="3">
        <f t="shared" si="321"/>
        <v>543706</v>
      </c>
      <c r="L411" s="3">
        <f t="shared" si="367"/>
        <v>43093229.329999998</v>
      </c>
      <c r="M411" s="4">
        <f t="shared" si="322"/>
        <v>1.2778192502491662E-2</v>
      </c>
      <c r="N411" s="4">
        <f t="shared" si="323"/>
        <v>1.8123533333333334E-2</v>
      </c>
      <c r="O411" s="4"/>
      <c r="P411" s="3">
        <f t="shared" si="324"/>
        <v>-919706</v>
      </c>
      <c r="Q411" s="3">
        <f t="shared" si="325"/>
        <v>44012935.329999998</v>
      </c>
      <c r="R411" s="6">
        <f t="shared" si="326"/>
        <v>-2.0896265906925594E-2</v>
      </c>
      <c r="S411" s="6">
        <f t="shared" si="327"/>
        <v>-1.3109916519634843E-2</v>
      </c>
      <c r="T411" s="6"/>
      <c r="U411" s="6"/>
      <c r="V411" s="3">
        <f t="shared" si="368"/>
        <v>218659.29037325588</v>
      </c>
      <c r="W411" s="7">
        <f t="shared" si="329"/>
        <v>134.80000000000109</v>
      </c>
      <c r="X411" s="7">
        <f t="shared" si="332"/>
        <v>13601.1</v>
      </c>
      <c r="Y411" s="3">
        <f t="shared" si="333"/>
        <v>34835314.004712664</v>
      </c>
      <c r="Z411" s="3">
        <f t="shared" si="330"/>
        <v>77928543.334712654</v>
      </c>
      <c r="AA411" s="2">
        <v>44188</v>
      </c>
      <c r="AB411" s="7">
        <f t="shared" si="334"/>
        <v>143.64409776666668</v>
      </c>
      <c r="AC411" s="7">
        <f t="shared" si="335"/>
        <v>116.11771334904222</v>
      </c>
      <c r="AD411" s="7">
        <f t="shared" si="336"/>
        <v>129.88090555785442</v>
      </c>
      <c r="AE411" s="7"/>
      <c r="AF411" s="7">
        <f t="shared" si="369"/>
        <v>762365.29037325585</v>
      </c>
      <c r="AG411" s="3">
        <f t="shared" si="337"/>
        <v>46155594.86631798</v>
      </c>
      <c r="AH411" s="7"/>
      <c r="AI411" s="7"/>
      <c r="AJ411" s="7"/>
      <c r="AK411" s="7"/>
      <c r="AL411" s="3">
        <f t="shared" si="338"/>
        <v>58386386.233224474</v>
      </c>
      <c r="AM411" s="3">
        <f t="shared" si="339"/>
        <v>22062365.536318004</v>
      </c>
      <c r="AN411" s="3">
        <f t="shared" si="340"/>
        <v>21230791.366906792</v>
      </c>
      <c r="AO411" s="3">
        <f t="shared" si="341"/>
        <v>13093229.329999998</v>
      </c>
      <c r="AP411" s="3">
        <f t="shared" si="342"/>
        <v>43093229.329999998</v>
      </c>
      <c r="AQ411" s="7"/>
      <c r="AR411" s="40">
        <f t="shared" si="370"/>
        <v>218659.29037325588</v>
      </c>
      <c r="AS411" s="5">
        <f t="shared" si="331"/>
        <v>543706</v>
      </c>
      <c r="AT411" s="5">
        <f t="shared" si="343"/>
        <v>5467.625899280576</v>
      </c>
      <c r="AU411" s="5">
        <f t="shared" si="344"/>
        <v>767832.91627253639</v>
      </c>
      <c r="AV411" s="5">
        <f t="shared" si="345"/>
        <v>18386386.233224478</v>
      </c>
      <c r="AW411" s="3"/>
      <c r="AX411" s="4">
        <f t="shared" si="346"/>
        <v>1.3326140141853101E-2</v>
      </c>
      <c r="AY411" s="4">
        <f t="shared" si="347"/>
        <v>1.0010173544329256E-2</v>
      </c>
      <c r="AZ411" s="4">
        <f t="shared" si="348"/>
        <v>2.5759917568263398E-4</v>
      </c>
      <c r="BA411" s="4">
        <f t="shared" si="349"/>
        <v>1.2778192502491662E-2</v>
      </c>
      <c r="BB411" s="3"/>
      <c r="BC411" s="2">
        <f t="shared" si="350"/>
        <v>44188</v>
      </c>
      <c r="BD411" s="22">
        <f t="shared" si="351"/>
        <v>145.96596558306118</v>
      </c>
      <c r="BE411" s="22">
        <f t="shared" si="352"/>
        <v>116.11771334904213</v>
      </c>
      <c r="BF411" s="22">
        <f t="shared" si="353"/>
        <v>111.74100719424627</v>
      </c>
      <c r="BG411" s="22">
        <f t="shared" si="354"/>
        <v>143.64409776666668</v>
      </c>
      <c r="BH411" s="22"/>
      <c r="BI411" s="3">
        <f t="shared" si="355"/>
        <v>58518770.733390927</v>
      </c>
      <c r="BJ411" s="3">
        <f t="shared" si="356"/>
        <v>22288810.914182298</v>
      </c>
      <c r="BK411" s="3">
        <f t="shared" si="357"/>
        <v>21230791.366906792</v>
      </c>
      <c r="BL411" s="3">
        <f t="shared" si="358"/>
        <v>44012935.329999998</v>
      </c>
      <c r="BM411" s="22"/>
      <c r="BN411" s="3">
        <f t="shared" si="359"/>
        <v>-132384.50016644853</v>
      </c>
      <c r="BO411" s="3">
        <f t="shared" si="360"/>
        <v>-226445.37786429047</v>
      </c>
      <c r="BP411" s="3">
        <f t="shared" si="361"/>
        <v>0</v>
      </c>
      <c r="BQ411" s="3">
        <f t="shared" si="362"/>
        <v>-919706</v>
      </c>
      <c r="BR411" s="3"/>
      <c r="BS411" s="22">
        <f t="shared" si="363"/>
        <v>-0.22622570246662696</v>
      </c>
      <c r="BT411" s="22">
        <f t="shared" si="364"/>
        <v>-1.0159598855953504</v>
      </c>
      <c r="BU411" s="22">
        <f t="shared" si="365"/>
        <v>0</v>
      </c>
      <c r="BV411" s="22">
        <f t="shared" si="366"/>
        <v>-2.0896265906925593</v>
      </c>
      <c r="BW411" s="3"/>
      <c r="BX411" s="7"/>
      <c r="BY411" t="str">
        <f t="shared" si="320"/>
        <v>122020</v>
      </c>
      <c r="BZ411" s="27"/>
      <c r="CQ411" s="15">
        <v>39491</v>
      </c>
      <c r="CR411" s="16">
        <v>4929.45</v>
      </c>
    </row>
    <row r="412" spans="1:96">
      <c r="A412" t="s">
        <v>129</v>
      </c>
      <c r="B412" t="s">
        <v>129</v>
      </c>
      <c r="C412" s="3">
        <v>-1775401</v>
      </c>
      <c r="D412">
        <v>0</v>
      </c>
      <c r="E412">
        <v>-1775400.99</v>
      </c>
      <c r="F412" t="s">
        <v>10</v>
      </c>
      <c r="G412" s="3">
        <v>36340572</v>
      </c>
      <c r="J412" s="3">
        <f t="shared" si="321"/>
        <v>-1775401</v>
      </c>
      <c r="L412" s="3">
        <f t="shared" si="367"/>
        <v>41317828.329999998</v>
      </c>
      <c r="M412" s="4">
        <f t="shared" si="322"/>
        <v>-4.1199070656884558E-2</v>
      </c>
      <c r="N412" s="4">
        <f t="shared" si="323"/>
        <v>-5.9180033333333333E-2</v>
      </c>
      <c r="O412" s="4"/>
      <c r="P412" s="3">
        <f t="shared" si="324"/>
        <v>-2695107</v>
      </c>
      <c r="Q412" s="3">
        <f t="shared" si="325"/>
        <v>44012935.329999998</v>
      </c>
      <c r="R412" s="6">
        <f t="shared" si="326"/>
        <v>-6.123442982824568E-2</v>
      </c>
      <c r="S412" s="6">
        <f t="shared" si="327"/>
        <v>-5.4308987176519399E-2</v>
      </c>
      <c r="T412" s="6"/>
      <c r="U412" s="6"/>
      <c r="V412" s="3">
        <f t="shared" si="368"/>
        <v>240314.34620769671</v>
      </c>
      <c r="W412" s="7">
        <f t="shared" si="329"/>
        <v>148.14999999999964</v>
      </c>
      <c r="X412" s="7">
        <f t="shared" si="332"/>
        <v>13749.25</v>
      </c>
      <c r="Y412" s="3">
        <f t="shared" si="333"/>
        <v>35214757.709251136</v>
      </c>
      <c r="Z412" s="3">
        <f t="shared" si="330"/>
        <v>76532586.039251134</v>
      </c>
      <c r="AA412" s="2">
        <v>44189</v>
      </c>
      <c r="AB412" s="7">
        <f t="shared" si="334"/>
        <v>137.72609443333332</v>
      </c>
      <c r="AC412" s="7">
        <f t="shared" si="335"/>
        <v>117.38252569750378</v>
      </c>
      <c r="AD412" s="7">
        <f t="shared" si="336"/>
        <v>127.55431006541855</v>
      </c>
      <c r="AE412" s="7"/>
      <c r="AF412" s="7">
        <f t="shared" si="369"/>
        <v>-1535086.6537923033</v>
      </c>
      <c r="AG412" s="3">
        <f t="shared" si="337"/>
        <v>44620508.212525673</v>
      </c>
      <c r="AH412" s="7"/>
      <c r="AI412" s="7"/>
      <c r="AJ412" s="7"/>
      <c r="AK412" s="7"/>
      <c r="AL412" s="3">
        <f t="shared" si="338"/>
        <v>56856767.205331452</v>
      </c>
      <c r="AM412" s="3">
        <f t="shared" si="339"/>
        <v>22302679.882525701</v>
      </c>
      <c r="AN412" s="3">
        <f t="shared" si="340"/>
        <v>21236258.992806073</v>
      </c>
      <c r="AO412" s="3">
        <f t="shared" si="341"/>
        <v>11317828.329999998</v>
      </c>
      <c r="AP412" s="3">
        <f t="shared" si="342"/>
        <v>41317828.329999998</v>
      </c>
      <c r="AQ412" s="7"/>
      <c r="AR412" s="40">
        <f t="shared" si="370"/>
        <v>240314.34620769671</v>
      </c>
      <c r="AS412" s="5">
        <f t="shared" si="331"/>
        <v>-1775401</v>
      </c>
      <c r="AT412" s="5">
        <f t="shared" si="343"/>
        <v>5467.625899280576</v>
      </c>
      <c r="AU412" s="5">
        <f t="shared" si="344"/>
        <v>-1529619.0278930226</v>
      </c>
      <c r="AV412" s="5">
        <f t="shared" si="345"/>
        <v>16856767.205331456</v>
      </c>
      <c r="AW412" s="3"/>
      <c r="AX412" s="4">
        <f t="shared" si="346"/>
        <v>-2.619821377166516E-2</v>
      </c>
      <c r="AY412" s="4">
        <f t="shared" si="347"/>
        <v>1.0892501341803208E-2</v>
      </c>
      <c r="AZ412" s="4">
        <f t="shared" si="348"/>
        <v>2.5753283543651433E-4</v>
      </c>
      <c r="BA412" s="4">
        <f t="shared" si="349"/>
        <v>-4.1199070656884558E-2</v>
      </c>
      <c r="BB412" s="3"/>
      <c r="BC412" s="2">
        <f t="shared" si="350"/>
        <v>44189</v>
      </c>
      <c r="BD412" s="22">
        <f t="shared" si="351"/>
        <v>142.14191801332862</v>
      </c>
      <c r="BE412" s="22">
        <f t="shared" si="352"/>
        <v>117.3825256975037</v>
      </c>
      <c r="BF412" s="22">
        <f t="shared" si="353"/>
        <v>111.76978417266355</v>
      </c>
      <c r="BG412" s="22">
        <f t="shared" si="354"/>
        <v>137.72609443333332</v>
      </c>
      <c r="BH412" s="22"/>
      <c r="BI412" s="3">
        <f t="shared" si="355"/>
        <v>58518770.733390927</v>
      </c>
      <c r="BJ412" s="3">
        <f t="shared" si="356"/>
        <v>22302679.882525701</v>
      </c>
      <c r="BK412" s="3">
        <f t="shared" si="357"/>
        <v>21236258.992806073</v>
      </c>
      <c r="BL412" s="3">
        <f t="shared" si="358"/>
        <v>44012935.329999998</v>
      </c>
      <c r="BM412" s="22"/>
      <c r="BN412" s="3">
        <f t="shared" si="359"/>
        <v>-1662003.5280594712</v>
      </c>
      <c r="BO412" s="3">
        <f t="shared" si="360"/>
        <v>0</v>
      </c>
      <c r="BP412" s="3">
        <f t="shared" si="361"/>
        <v>0</v>
      </c>
      <c r="BQ412" s="3">
        <f t="shared" si="362"/>
        <v>-2695107</v>
      </c>
      <c r="BR412" s="3"/>
      <c r="BS412" s="22">
        <f t="shared" si="363"/>
        <v>-2.8401203703192772</v>
      </c>
      <c r="BT412" s="22">
        <f t="shared" si="364"/>
        <v>0</v>
      </c>
      <c r="BU412" s="22">
        <f t="shared" si="365"/>
        <v>0</v>
      </c>
      <c r="BV412" s="22">
        <f t="shared" si="366"/>
        <v>-6.1234429828245682</v>
      </c>
      <c r="BW412" s="3"/>
      <c r="BX412" s="7"/>
      <c r="BY412" t="str">
        <f t="shared" si="320"/>
        <v>122020</v>
      </c>
      <c r="BZ412" s="27"/>
      <c r="CQ412" s="15">
        <v>39492</v>
      </c>
      <c r="CR412" s="16">
        <v>5202</v>
      </c>
    </row>
    <row r="413" spans="1:96">
      <c r="A413" t="s">
        <v>130</v>
      </c>
      <c r="B413" t="s">
        <v>130</v>
      </c>
      <c r="C413" s="3">
        <v>179481</v>
      </c>
      <c r="D413">
        <v>0</v>
      </c>
      <c r="E413">
        <v>179481</v>
      </c>
      <c r="F413" t="s">
        <v>10</v>
      </c>
      <c r="G413" s="3">
        <v>36520053</v>
      </c>
      <c r="J413" s="3">
        <f t="shared" si="321"/>
        <v>179481</v>
      </c>
      <c r="L413" s="3">
        <f t="shared" si="367"/>
        <v>41497309.329999998</v>
      </c>
      <c r="M413" s="4">
        <f t="shared" si="322"/>
        <v>4.3439117507945756E-3</v>
      </c>
      <c r="N413" s="4">
        <f t="shared" si="323"/>
        <v>5.9826999999999997E-3</v>
      </c>
      <c r="O413" s="4"/>
      <c r="P413" s="3">
        <f t="shared" si="324"/>
        <v>-2515626</v>
      </c>
      <c r="Q413" s="3">
        <f t="shared" si="325"/>
        <v>44012935.329999998</v>
      </c>
      <c r="R413" s="6">
        <f t="shared" si="326"/>
        <v>-5.7156515036735224E-2</v>
      </c>
      <c r="S413" s="6">
        <f t="shared" si="327"/>
        <v>-4.9965075425724821E-2</v>
      </c>
      <c r="T413" s="6"/>
      <c r="U413" s="6"/>
      <c r="V413" s="3">
        <f t="shared" si="368"/>
        <v>201059.48844039321</v>
      </c>
      <c r="W413" s="7">
        <f t="shared" si="329"/>
        <v>123.95000000000073</v>
      </c>
      <c r="X413" s="7">
        <f t="shared" si="332"/>
        <v>13873.2</v>
      </c>
      <c r="Y413" s="3">
        <f t="shared" si="333"/>
        <v>35532220.059420176</v>
      </c>
      <c r="Z413" s="3">
        <f t="shared" si="330"/>
        <v>77029529.389420182</v>
      </c>
      <c r="AA413" s="2">
        <v>44193</v>
      </c>
      <c r="AB413" s="7">
        <f t="shared" si="334"/>
        <v>138.32436443333333</v>
      </c>
      <c r="AC413" s="7">
        <f t="shared" si="335"/>
        <v>118.44073353140058</v>
      </c>
      <c r="AD413" s="7">
        <f t="shared" si="336"/>
        <v>128.38254898236696</v>
      </c>
      <c r="AE413" s="7"/>
      <c r="AF413" s="7">
        <f t="shared" si="369"/>
        <v>380540.48844039324</v>
      </c>
      <c r="AG413" s="3">
        <f t="shared" si="337"/>
        <v>45001048.700966068</v>
      </c>
      <c r="AH413" s="7"/>
      <c r="AI413" s="7"/>
      <c r="AJ413" s="7"/>
      <c r="AK413" s="7"/>
      <c r="AL413" s="3">
        <f t="shared" si="338"/>
        <v>57242775.319671124</v>
      </c>
      <c r="AM413" s="3">
        <f t="shared" si="339"/>
        <v>22503739.370966095</v>
      </c>
      <c r="AN413" s="3">
        <f t="shared" si="340"/>
        <v>21241726.618705355</v>
      </c>
      <c r="AO413" s="3">
        <f t="shared" si="341"/>
        <v>11497309.329999998</v>
      </c>
      <c r="AP413" s="3">
        <f t="shared" si="342"/>
        <v>41497309.329999998</v>
      </c>
      <c r="AQ413" s="7"/>
      <c r="AR413" s="40">
        <f t="shared" si="370"/>
        <v>201059.48844039321</v>
      </c>
      <c r="AS413" s="5">
        <f t="shared" si="331"/>
        <v>179481</v>
      </c>
      <c r="AT413" s="5">
        <f t="shared" si="343"/>
        <v>5467.625899280576</v>
      </c>
      <c r="AU413" s="5">
        <f t="shared" si="344"/>
        <v>386008.11433967383</v>
      </c>
      <c r="AV413" s="5">
        <f t="shared" si="345"/>
        <v>17242775.319671128</v>
      </c>
      <c r="AW413" s="3"/>
      <c r="AX413" s="4">
        <f t="shared" si="346"/>
        <v>6.7891322935342323E-3</v>
      </c>
      <c r="AY413" s="4">
        <f t="shared" si="347"/>
        <v>9.0150371838464433E-3</v>
      </c>
      <c r="AZ413" s="4">
        <f t="shared" si="348"/>
        <v>2.5746652935118054E-4</v>
      </c>
      <c r="BA413" s="4">
        <f t="shared" si="349"/>
        <v>4.3439117507945756E-3</v>
      </c>
      <c r="BB413" s="3"/>
      <c r="BC413" s="2">
        <f t="shared" si="350"/>
        <v>44193</v>
      </c>
      <c r="BD413" s="22">
        <f t="shared" si="351"/>
        <v>143.10693829917781</v>
      </c>
      <c r="BE413" s="22">
        <f t="shared" si="352"/>
        <v>118.4407335314005</v>
      </c>
      <c r="BF413" s="22">
        <f t="shared" si="353"/>
        <v>111.79856115108082</v>
      </c>
      <c r="BG413" s="22">
        <f t="shared" si="354"/>
        <v>138.32436443333333</v>
      </c>
      <c r="BH413" s="22"/>
      <c r="BI413" s="3">
        <f t="shared" si="355"/>
        <v>58518770.733390927</v>
      </c>
      <c r="BJ413" s="3">
        <f t="shared" si="356"/>
        <v>22503739.370966095</v>
      </c>
      <c r="BK413" s="3">
        <f t="shared" si="357"/>
        <v>21241726.618705355</v>
      </c>
      <c r="BL413" s="3">
        <f t="shared" si="358"/>
        <v>44012935.329999998</v>
      </c>
      <c r="BM413" s="22"/>
      <c r="BN413" s="3">
        <f t="shared" si="359"/>
        <v>-1275995.4137197973</v>
      </c>
      <c r="BO413" s="3">
        <f t="shared" si="360"/>
        <v>0</v>
      </c>
      <c r="BP413" s="3">
        <f t="shared" si="361"/>
        <v>0</v>
      </c>
      <c r="BQ413" s="3">
        <f t="shared" si="362"/>
        <v>-2515626</v>
      </c>
      <c r="BR413" s="3"/>
      <c r="BS413" s="22">
        <f t="shared" si="363"/>
        <v>-2.1804890938895127</v>
      </c>
      <c r="BT413" s="22">
        <f t="shared" si="364"/>
        <v>0</v>
      </c>
      <c r="BU413" s="22">
        <f t="shared" si="365"/>
        <v>0</v>
      </c>
      <c r="BV413" s="22">
        <f t="shared" si="366"/>
        <v>-5.7156515036735227</v>
      </c>
      <c r="BW413" s="3"/>
      <c r="BX413" s="7"/>
      <c r="BY413" t="str">
        <f t="shared" si="320"/>
        <v>122020</v>
      </c>
      <c r="BZ413" s="27"/>
      <c r="CQ413" s="15">
        <v>39493</v>
      </c>
      <c r="CR413" s="16">
        <v>5302.9</v>
      </c>
    </row>
    <row r="414" spans="1:96">
      <c r="A414" t="s">
        <v>131</v>
      </c>
      <c r="B414" t="s">
        <v>131</v>
      </c>
      <c r="C414" s="3">
        <v>-477796</v>
      </c>
      <c r="D414">
        <v>0</v>
      </c>
      <c r="E414">
        <v>-477796</v>
      </c>
      <c r="F414" t="s">
        <v>10</v>
      </c>
      <c r="G414" s="3">
        <v>36042257</v>
      </c>
      <c r="J414" s="3">
        <f t="shared" si="321"/>
        <v>-477796</v>
      </c>
      <c r="L414" s="3">
        <f t="shared" si="367"/>
        <v>41019513.329999998</v>
      </c>
      <c r="M414" s="4">
        <f t="shared" si="322"/>
        <v>-1.1513903135271061E-2</v>
      </c>
      <c r="N414" s="4">
        <f t="shared" si="323"/>
        <v>-1.5926533333333333E-2</v>
      </c>
      <c r="O414" s="4"/>
      <c r="P414" s="3">
        <f t="shared" si="324"/>
        <v>-2993422</v>
      </c>
      <c r="Q414" s="3">
        <f t="shared" si="325"/>
        <v>44012935.329999998</v>
      </c>
      <c r="R414" s="6">
        <f t="shared" si="326"/>
        <v>-6.8012323594323659E-2</v>
      </c>
      <c r="S414" s="6">
        <f t="shared" si="327"/>
        <v>-6.1478978560995878E-2</v>
      </c>
      <c r="T414" s="6"/>
      <c r="U414" s="6"/>
      <c r="V414" s="3">
        <f t="shared" si="368"/>
        <v>96352.832701566862</v>
      </c>
      <c r="W414" s="7">
        <f t="shared" si="329"/>
        <v>59.399999999999636</v>
      </c>
      <c r="X414" s="7">
        <f t="shared" si="332"/>
        <v>13932.6</v>
      </c>
      <c r="Y414" s="3">
        <f t="shared" si="333"/>
        <v>35684356.111054234</v>
      </c>
      <c r="Z414" s="3">
        <f t="shared" si="330"/>
        <v>76703869.441054225</v>
      </c>
      <c r="AA414" s="2">
        <v>44194</v>
      </c>
      <c r="AB414" s="7">
        <f t="shared" si="334"/>
        <v>136.73171109999998</v>
      </c>
      <c r="AC414" s="7">
        <f t="shared" si="335"/>
        <v>118.94785370351411</v>
      </c>
      <c r="AD414" s="7">
        <f t="shared" si="336"/>
        <v>127.83978240175703</v>
      </c>
      <c r="AE414" s="7"/>
      <c r="AF414" s="7">
        <f t="shared" si="369"/>
        <v>-381443.16729843314</v>
      </c>
      <c r="AG414" s="3">
        <f t="shared" si="337"/>
        <v>44619605.533667631</v>
      </c>
      <c r="AH414" s="7"/>
      <c r="AI414" s="7"/>
      <c r="AJ414" s="7"/>
      <c r="AK414" s="7"/>
      <c r="AL414" s="3">
        <f t="shared" si="338"/>
        <v>56866799.778271973</v>
      </c>
      <c r="AM414" s="3">
        <f t="shared" si="339"/>
        <v>22600092.203667663</v>
      </c>
      <c r="AN414" s="3">
        <f t="shared" si="340"/>
        <v>21247194.244604636</v>
      </c>
      <c r="AO414" s="3">
        <f t="shared" si="341"/>
        <v>11019513.329999998</v>
      </c>
      <c r="AP414" s="3">
        <f t="shared" si="342"/>
        <v>41019513.329999998</v>
      </c>
      <c r="AQ414" s="7"/>
      <c r="AR414" s="40">
        <f t="shared" si="370"/>
        <v>96352.832701566862</v>
      </c>
      <c r="AS414" s="5">
        <f t="shared" si="331"/>
        <v>-477796</v>
      </c>
      <c r="AT414" s="5">
        <f t="shared" si="343"/>
        <v>5467.625899280576</v>
      </c>
      <c r="AU414" s="5">
        <f t="shared" si="344"/>
        <v>-375975.54139915254</v>
      </c>
      <c r="AV414" s="5">
        <f t="shared" si="345"/>
        <v>16866799.778271977</v>
      </c>
      <c r="AW414" s="3"/>
      <c r="AX414" s="4">
        <f t="shared" si="346"/>
        <v>-6.5680872267203103E-3</v>
      </c>
      <c r="AY414" s="4">
        <f t="shared" si="347"/>
        <v>4.2816365366317513E-3</v>
      </c>
      <c r="AZ414" s="4">
        <f t="shared" si="348"/>
        <v>2.5740025740025359E-4</v>
      </c>
      <c r="BA414" s="4">
        <f t="shared" si="349"/>
        <v>-1.1513903135271061E-2</v>
      </c>
      <c r="BB414" s="3"/>
      <c r="BC414" s="2">
        <f t="shared" si="350"/>
        <v>44194</v>
      </c>
      <c r="BD414" s="22">
        <f t="shared" si="351"/>
        <v>142.16699944567995</v>
      </c>
      <c r="BE414" s="22">
        <f t="shared" si="352"/>
        <v>118.94785370351401</v>
      </c>
      <c r="BF414" s="22">
        <f t="shared" si="353"/>
        <v>111.82733812949807</v>
      </c>
      <c r="BG414" s="22">
        <f t="shared" si="354"/>
        <v>136.73171109999998</v>
      </c>
      <c r="BH414" s="22"/>
      <c r="BI414" s="3">
        <f t="shared" si="355"/>
        <v>58518770.733390927</v>
      </c>
      <c r="BJ414" s="3">
        <f t="shared" si="356"/>
        <v>22600092.203667663</v>
      </c>
      <c r="BK414" s="3">
        <f t="shared" si="357"/>
        <v>21247194.244604636</v>
      </c>
      <c r="BL414" s="3">
        <f t="shared" si="358"/>
        <v>44012935.329999998</v>
      </c>
      <c r="BM414" s="22"/>
      <c r="BN414" s="3">
        <f t="shared" si="359"/>
        <v>-1651970.9551189498</v>
      </c>
      <c r="BO414" s="3">
        <f t="shared" si="360"/>
        <v>0</v>
      </c>
      <c r="BP414" s="3">
        <f t="shared" si="361"/>
        <v>0</v>
      </c>
      <c r="BQ414" s="3">
        <f t="shared" si="362"/>
        <v>-2993422</v>
      </c>
      <c r="BR414" s="3"/>
      <c r="BS414" s="22">
        <f t="shared" si="363"/>
        <v>-2.8229761739959653</v>
      </c>
      <c r="BT414" s="22">
        <f t="shared" si="364"/>
        <v>0</v>
      </c>
      <c r="BU414" s="22">
        <f t="shared" si="365"/>
        <v>0</v>
      </c>
      <c r="BV414" s="22">
        <f t="shared" si="366"/>
        <v>-6.8012323594323663</v>
      </c>
      <c r="BW414" s="3"/>
      <c r="BX414" s="7"/>
      <c r="BY414" t="str">
        <f t="shared" si="320"/>
        <v>122020</v>
      </c>
      <c r="BZ414" s="27"/>
      <c r="CQ414" s="15">
        <v>39494</v>
      </c>
      <c r="CR414" s="16">
        <v>5302.9</v>
      </c>
    </row>
    <row r="415" spans="1:96">
      <c r="A415" t="s">
        <v>132</v>
      </c>
      <c r="B415" t="s">
        <v>132</v>
      </c>
      <c r="C415" s="3">
        <v>569198</v>
      </c>
      <c r="D415">
        <v>0</v>
      </c>
      <c r="E415">
        <v>569198.05000000005</v>
      </c>
      <c r="F415" t="s">
        <v>10</v>
      </c>
      <c r="G415" s="3">
        <v>36611455</v>
      </c>
      <c r="J415" s="3">
        <f t="shared" si="321"/>
        <v>569198</v>
      </c>
      <c r="L415" s="3">
        <f t="shared" si="367"/>
        <v>41588711.329999998</v>
      </c>
      <c r="M415" s="4">
        <f t="shared" si="322"/>
        <v>1.3876273846079782E-2</v>
      </c>
      <c r="N415" s="4">
        <f t="shared" si="323"/>
        <v>1.8973266666666665E-2</v>
      </c>
      <c r="O415" s="4"/>
      <c r="P415" s="3">
        <f t="shared" si="324"/>
        <v>-2424224</v>
      </c>
      <c r="Q415" s="3">
        <f t="shared" si="325"/>
        <v>44012935.329999998</v>
      </c>
      <c r="R415" s="6">
        <f t="shared" si="326"/>
        <v>-5.5079807375346901E-2</v>
      </c>
      <c r="S415" s="6">
        <f t="shared" si="327"/>
        <v>-4.7602704714916094E-2</v>
      </c>
      <c r="T415" s="6"/>
      <c r="U415" s="6"/>
      <c r="V415" s="3">
        <f t="shared" si="368"/>
        <v>80050.712017211932</v>
      </c>
      <c r="W415" s="7">
        <f t="shared" si="329"/>
        <v>49.350000000000364</v>
      </c>
      <c r="X415" s="7">
        <f t="shared" si="332"/>
        <v>13981.95</v>
      </c>
      <c r="Y415" s="3">
        <f t="shared" si="333"/>
        <v>35810751.972134039</v>
      </c>
      <c r="Z415" s="3">
        <f t="shared" si="330"/>
        <v>77399463.302134037</v>
      </c>
      <c r="AA415" s="2">
        <v>44195</v>
      </c>
      <c r="AB415" s="7">
        <f t="shared" si="334"/>
        <v>138.62903776666667</v>
      </c>
      <c r="AC415" s="7">
        <f t="shared" si="335"/>
        <v>119.3691732404468</v>
      </c>
      <c r="AD415" s="7">
        <f t="shared" si="336"/>
        <v>128.99910550355673</v>
      </c>
      <c r="AE415" s="7"/>
      <c r="AF415" s="7">
        <f t="shared" si="369"/>
        <v>649248.71201721195</v>
      </c>
      <c r="AG415" s="3">
        <f t="shared" si="337"/>
        <v>45268854.24568484</v>
      </c>
      <c r="AH415" s="7"/>
      <c r="AI415" s="7"/>
      <c r="AJ415" s="7"/>
      <c r="AK415" s="7"/>
      <c r="AL415" s="3">
        <f t="shared" si="338"/>
        <v>57521516.116188467</v>
      </c>
      <c r="AM415" s="3">
        <f t="shared" si="339"/>
        <v>22680142.915684875</v>
      </c>
      <c r="AN415" s="3">
        <f t="shared" si="340"/>
        <v>21252661.870503917</v>
      </c>
      <c r="AO415" s="3">
        <f t="shared" si="341"/>
        <v>11588711.329999998</v>
      </c>
      <c r="AP415" s="3">
        <f t="shared" si="342"/>
        <v>41588711.329999998</v>
      </c>
      <c r="AQ415" s="7"/>
      <c r="AR415" s="40">
        <f t="shared" si="370"/>
        <v>80050.712017211932</v>
      </c>
      <c r="AS415" s="5">
        <f t="shared" si="331"/>
        <v>569198</v>
      </c>
      <c r="AT415" s="5">
        <f t="shared" si="343"/>
        <v>5467.625899280576</v>
      </c>
      <c r="AU415" s="5">
        <f t="shared" si="344"/>
        <v>654716.33791649248</v>
      </c>
      <c r="AV415" s="5">
        <f t="shared" si="345"/>
        <v>17521516.11618847</v>
      </c>
      <c r="AW415" s="3"/>
      <c r="AX415" s="4">
        <f t="shared" si="346"/>
        <v>1.1513156014920513E-2</v>
      </c>
      <c r="AY415" s="4">
        <f t="shared" si="347"/>
        <v>3.5420524525214495E-3</v>
      </c>
      <c r="AZ415" s="4">
        <f t="shared" si="348"/>
        <v>2.5733401955738166E-4</v>
      </c>
      <c r="BA415" s="4">
        <f t="shared" si="349"/>
        <v>1.3876273846079782E-2</v>
      </c>
      <c r="BB415" s="3"/>
      <c r="BC415" s="2">
        <f t="shared" si="350"/>
        <v>44195</v>
      </c>
      <c r="BD415" s="22">
        <f t="shared" si="351"/>
        <v>143.80379029047117</v>
      </c>
      <c r="BE415" s="22">
        <f t="shared" si="352"/>
        <v>119.36917324044671</v>
      </c>
      <c r="BF415" s="22">
        <f t="shared" si="353"/>
        <v>111.85611510791536</v>
      </c>
      <c r="BG415" s="22">
        <f t="shared" si="354"/>
        <v>138.62903776666667</v>
      </c>
      <c r="BH415" s="22"/>
      <c r="BI415" s="3">
        <f t="shared" si="355"/>
        <v>58518770.733390927</v>
      </c>
      <c r="BJ415" s="3">
        <f t="shared" si="356"/>
        <v>22680142.915684875</v>
      </c>
      <c r="BK415" s="3">
        <f t="shared" si="357"/>
        <v>21252661.870503917</v>
      </c>
      <c r="BL415" s="3">
        <f t="shared" si="358"/>
        <v>44012935.329999998</v>
      </c>
      <c r="BM415" s="22"/>
      <c r="BN415" s="3">
        <f t="shared" si="359"/>
        <v>-997254.61720245727</v>
      </c>
      <c r="BO415" s="3">
        <f t="shared" si="360"/>
        <v>0</v>
      </c>
      <c r="BP415" s="3">
        <f t="shared" si="361"/>
        <v>0</v>
      </c>
      <c r="BQ415" s="3">
        <f t="shared" si="362"/>
        <v>-2424224</v>
      </c>
      <c r="BR415" s="3"/>
      <c r="BS415" s="22">
        <f t="shared" si="363"/>
        <v>-1.7041619376215327</v>
      </c>
      <c r="BT415" s="22">
        <f t="shared" si="364"/>
        <v>0</v>
      </c>
      <c r="BU415" s="22">
        <f t="shared" si="365"/>
        <v>0</v>
      </c>
      <c r="BV415" s="22">
        <f t="shared" si="366"/>
        <v>-5.5079807375346901</v>
      </c>
      <c r="BW415" s="3"/>
      <c r="BX415" s="7"/>
      <c r="BY415" t="str">
        <f t="shared" si="320"/>
        <v>122020</v>
      </c>
      <c r="BZ415" s="27"/>
      <c r="CQ415" s="15">
        <v>39495</v>
      </c>
      <c r="CR415" s="16">
        <v>5302.9</v>
      </c>
    </row>
    <row r="416" spans="1:96">
      <c r="A416" t="s">
        <v>133</v>
      </c>
      <c r="B416" t="s">
        <v>133</v>
      </c>
      <c r="C416" s="3">
        <v>615374</v>
      </c>
      <c r="D416">
        <v>0</v>
      </c>
      <c r="E416">
        <v>615374.35</v>
      </c>
      <c r="F416" t="s">
        <v>10</v>
      </c>
      <c r="G416" s="3">
        <v>37226829</v>
      </c>
      <c r="J416" s="3">
        <f t="shared" si="321"/>
        <v>615374</v>
      </c>
      <c r="L416" s="3">
        <f t="shared" si="367"/>
        <v>42204085.329999998</v>
      </c>
      <c r="M416" s="4">
        <f t="shared" si="322"/>
        <v>1.4796659485722036E-2</v>
      </c>
      <c r="N416" s="4">
        <f t="shared" si="323"/>
        <v>2.0512466666666666E-2</v>
      </c>
      <c r="O416" s="4"/>
      <c r="P416" s="3">
        <f t="shared" si="324"/>
        <v>-1808850</v>
      </c>
      <c r="Q416" s="3">
        <f t="shared" si="325"/>
        <v>44012935.329999998</v>
      </c>
      <c r="R416" s="6">
        <f t="shared" si="326"/>
        <v>-4.1098145043897034E-2</v>
      </c>
      <c r="S416" s="6">
        <f t="shared" si="327"/>
        <v>-3.2806045229194059E-2</v>
      </c>
      <c r="T416" s="6"/>
      <c r="U416" s="6"/>
      <c r="V416" s="3">
        <f t="shared" si="368"/>
        <v>-324.42031212767</v>
      </c>
      <c r="W416" s="7">
        <f t="shared" si="329"/>
        <v>-0.2000000000007276</v>
      </c>
      <c r="X416" s="7">
        <f t="shared" si="332"/>
        <v>13981.75</v>
      </c>
      <c r="Y416" s="3">
        <f t="shared" si="333"/>
        <v>35810239.729535945</v>
      </c>
      <c r="Z416" s="3">
        <f t="shared" si="330"/>
        <v>78014325.05953595</v>
      </c>
      <c r="AA416" s="2">
        <v>44196</v>
      </c>
      <c r="AB416" s="7">
        <f t="shared" si="334"/>
        <v>140.68028443333333</v>
      </c>
      <c r="AC416" s="7">
        <f t="shared" si="335"/>
        <v>119.3674657651198</v>
      </c>
      <c r="AD416" s="7">
        <f t="shared" si="336"/>
        <v>130.02387509922659</v>
      </c>
      <c r="AE416" s="7"/>
      <c r="AF416" s="7">
        <f t="shared" si="369"/>
        <v>615049.57968787232</v>
      </c>
      <c r="AG416" s="3">
        <f t="shared" si="337"/>
        <v>45883903.825372711</v>
      </c>
      <c r="AH416" s="7"/>
      <c r="AI416" s="7"/>
      <c r="AJ416" s="7"/>
      <c r="AK416" s="7"/>
      <c r="AL416" s="3">
        <f t="shared" si="338"/>
        <v>58142033.321775623</v>
      </c>
      <c r="AM416" s="3">
        <f t="shared" si="339"/>
        <v>22679818.495372746</v>
      </c>
      <c r="AN416" s="3">
        <f t="shared" si="340"/>
        <v>21258129.496403199</v>
      </c>
      <c r="AO416" s="3">
        <f t="shared" si="341"/>
        <v>12204085.329999998</v>
      </c>
      <c r="AP416" s="3">
        <f t="shared" si="342"/>
        <v>42204085.329999998</v>
      </c>
      <c r="AQ416" s="7"/>
      <c r="AR416" s="40">
        <f t="shared" si="370"/>
        <v>-324.42031212767</v>
      </c>
      <c r="AS416" s="5">
        <f t="shared" si="331"/>
        <v>615374</v>
      </c>
      <c r="AT416" s="5">
        <f t="shared" si="343"/>
        <v>5467.625899280576</v>
      </c>
      <c r="AU416" s="5">
        <f t="shared" si="344"/>
        <v>620517.20558715286</v>
      </c>
      <c r="AV416" s="5">
        <f t="shared" si="345"/>
        <v>18142033.321775623</v>
      </c>
      <c r="AW416" s="3"/>
      <c r="AX416" s="4">
        <f t="shared" si="346"/>
        <v>1.0787566939886667E-2</v>
      </c>
      <c r="AY416" s="4">
        <f t="shared" si="347"/>
        <v>-1.4304156430306755E-5</v>
      </c>
      <c r="AZ416" s="4">
        <f t="shared" si="348"/>
        <v>2.5726781579624001E-4</v>
      </c>
      <c r="BA416" s="4">
        <f t="shared" si="349"/>
        <v>1.4796659485722036E-2</v>
      </c>
      <c r="BB416" s="3"/>
      <c r="BC416" s="2">
        <f t="shared" si="350"/>
        <v>44196</v>
      </c>
      <c r="BD416" s="22">
        <f t="shared" si="351"/>
        <v>145.35508330443903</v>
      </c>
      <c r="BE416" s="22">
        <f t="shared" si="352"/>
        <v>119.36746576511972</v>
      </c>
      <c r="BF416" s="22">
        <f t="shared" si="353"/>
        <v>111.88489208633263</v>
      </c>
      <c r="BG416" s="22">
        <f t="shared" si="354"/>
        <v>140.68028443333333</v>
      </c>
      <c r="BH416" s="22"/>
      <c r="BI416" s="3">
        <f t="shared" si="355"/>
        <v>58518770.733390927</v>
      </c>
      <c r="BJ416" s="3">
        <f t="shared" si="356"/>
        <v>22680142.915684875</v>
      </c>
      <c r="BK416" s="3">
        <f t="shared" si="357"/>
        <v>21258129.496403199</v>
      </c>
      <c r="BL416" s="3">
        <f t="shared" si="358"/>
        <v>44012935.329999998</v>
      </c>
      <c r="BM416" s="22"/>
      <c r="BN416" s="3">
        <f t="shared" si="359"/>
        <v>-376737.41161530442</v>
      </c>
      <c r="BO416" s="3">
        <f t="shared" si="360"/>
        <v>-324.42031212767</v>
      </c>
      <c r="BP416" s="3">
        <f t="shared" si="361"/>
        <v>0</v>
      </c>
      <c r="BQ416" s="3">
        <f t="shared" si="362"/>
        <v>-1808850</v>
      </c>
      <c r="BR416" s="3"/>
      <c r="BS416" s="22">
        <f t="shared" si="363"/>
        <v>-0.64378900461136535</v>
      </c>
      <c r="BT416" s="22">
        <f t="shared" si="364"/>
        <v>-1.4304156430306756E-3</v>
      </c>
      <c r="BU416" s="22">
        <f t="shared" si="365"/>
        <v>0</v>
      </c>
      <c r="BV416" s="22">
        <f t="shared" si="366"/>
        <v>-4.1098145043897034</v>
      </c>
      <c r="BW416" s="3"/>
      <c r="BX416" s="7"/>
      <c r="BY416" t="str">
        <f t="shared" si="320"/>
        <v>122020</v>
      </c>
      <c r="BZ416" s="27"/>
      <c r="CQ416" s="15">
        <v>39496</v>
      </c>
      <c r="CR416" s="16">
        <v>5276.9</v>
      </c>
    </row>
    <row r="417" spans="1:96">
      <c r="A417" s="2">
        <v>44197</v>
      </c>
      <c r="B417" s="2">
        <v>44197</v>
      </c>
      <c r="C417" s="3">
        <v>65890</v>
      </c>
      <c r="D417">
        <v>0</v>
      </c>
      <c r="E417">
        <v>65889.5</v>
      </c>
      <c r="F417" t="s">
        <v>10</v>
      </c>
      <c r="G417" s="3">
        <v>37292719</v>
      </c>
      <c r="J417" s="3">
        <f t="shared" si="321"/>
        <v>65890</v>
      </c>
      <c r="L417" s="3">
        <f t="shared" si="367"/>
        <v>42269975.329999998</v>
      </c>
      <c r="M417" s="4">
        <f t="shared" si="322"/>
        <v>1.5612232674821957E-3</v>
      </c>
      <c r="N417" s="4">
        <f t="shared" si="323"/>
        <v>2.1963333333333331E-3</v>
      </c>
      <c r="O417" s="4"/>
      <c r="P417" s="3">
        <f t="shared" si="324"/>
        <v>-1742960</v>
      </c>
      <c r="Q417" s="3">
        <f t="shared" si="325"/>
        <v>44012935.329999998</v>
      </c>
      <c r="R417" s="6">
        <f t="shared" si="326"/>
        <v>-3.9601085156707724E-2</v>
      </c>
      <c r="S417" s="6">
        <f t="shared" si="327"/>
        <v>-3.1244821961711862E-2</v>
      </c>
      <c r="T417" s="6"/>
      <c r="U417" s="6"/>
      <c r="V417" s="3">
        <f t="shared" si="368"/>
        <v>59612.232353242493</v>
      </c>
      <c r="W417" s="7">
        <f t="shared" si="329"/>
        <v>36.75</v>
      </c>
      <c r="X417" s="7">
        <f t="shared" si="332"/>
        <v>14018.5</v>
      </c>
      <c r="Y417" s="3">
        <f t="shared" si="333"/>
        <v>35904364.306935802</v>
      </c>
      <c r="Z417" s="3">
        <f t="shared" si="330"/>
        <v>78174339.6369358</v>
      </c>
      <c r="AA417" s="2">
        <v>44197</v>
      </c>
      <c r="AB417" s="7">
        <f t="shared" si="334"/>
        <v>140.89991776666665</v>
      </c>
      <c r="AC417" s="7">
        <f t="shared" si="335"/>
        <v>119.68121435645267</v>
      </c>
      <c r="AD417" s="7">
        <f t="shared" si="336"/>
        <v>130.29056606155967</v>
      </c>
      <c r="AE417" s="7"/>
      <c r="AF417" s="7">
        <f t="shared" si="369"/>
        <v>125502.23235324249</v>
      </c>
      <c r="AG417" s="3">
        <f t="shared" si="337"/>
        <v>46009406.057725951</v>
      </c>
      <c r="AH417" s="7"/>
      <c r="AI417" s="7"/>
      <c r="AJ417" s="7"/>
      <c r="AK417" s="7"/>
      <c r="AL417" s="3">
        <f t="shared" si="338"/>
        <v>58273003.180028148</v>
      </c>
      <c r="AM417" s="3">
        <f t="shared" si="339"/>
        <v>22739430.72772599</v>
      </c>
      <c r="AN417" s="3">
        <f t="shared" si="340"/>
        <v>21263597.12230248</v>
      </c>
      <c r="AO417" s="3">
        <f t="shared" si="341"/>
        <v>12269975.329999998</v>
      </c>
      <c r="AP417" s="3">
        <f t="shared" si="342"/>
        <v>42269975.329999998</v>
      </c>
      <c r="AQ417" s="7"/>
      <c r="AR417" s="40">
        <f t="shared" si="370"/>
        <v>59612.232353242493</v>
      </c>
      <c r="AS417" s="5">
        <f t="shared" si="331"/>
        <v>65890</v>
      </c>
      <c r="AT417" s="5">
        <f t="shared" si="343"/>
        <v>5467.625899280576</v>
      </c>
      <c r="AU417" s="5">
        <f t="shared" si="344"/>
        <v>130969.85825252307</v>
      </c>
      <c r="AV417" s="5">
        <f t="shared" si="345"/>
        <v>18273003.180028144</v>
      </c>
      <c r="AW417" s="3"/>
      <c r="AX417" s="4">
        <f t="shared" si="346"/>
        <v>2.2525847613153846E-3</v>
      </c>
      <c r="AY417" s="4">
        <f t="shared" si="347"/>
        <v>2.6284263414808585E-3</v>
      </c>
      <c r="AZ417" s="4">
        <f t="shared" si="348"/>
        <v>2.572016460905311E-4</v>
      </c>
      <c r="BA417" s="4">
        <f t="shared" si="349"/>
        <v>1.5612232674821957E-3</v>
      </c>
      <c r="BB417" s="3"/>
      <c r="BC417" s="2">
        <f t="shared" si="350"/>
        <v>44197</v>
      </c>
      <c r="BD417" s="22">
        <f t="shared" si="351"/>
        <v>145.68250795007037</v>
      </c>
      <c r="BE417" s="22">
        <f t="shared" si="352"/>
        <v>119.68121435645259</v>
      </c>
      <c r="BF417" s="22">
        <f t="shared" si="353"/>
        <v>111.91366906474988</v>
      </c>
      <c r="BG417" s="22">
        <f t="shared" si="354"/>
        <v>140.89991776666665</v>
      </c>
      <c r="BH417" s="22"/>
      <c r="BI417" s="3">
        <f t="shared" si="355"/>
        <v>58518770.733390927</v>
      </c>
      <c r="BJ417" s="3">
        <f t="shared" si="356"/>
        <v>22739430.72772599</v>
      </c>
      <c r="BK417" s="3">
        <f t="shared" si="357"/>
        <v>21263597.12230248</v>
      </c>
      <c r="BL417" s="3">
        <f t="shared" si="358"/>
        <v>44012935.329999998</v>
      </c>
      <c r="BM417" s="22"/>
      <c r="BN417" s="3">
        <f t="shared" si="359"/>
        <v>-245767.55336278136</v>
      </c>
      <c r="BO417" s="3">
        <f t="shared" si="360"/>
        <v>0</v>
      </c>
      <c r="BP417" s="3">
        <f t="shared" si="361"/>
        <v>0</v>
      </c>
      <c r="BQ417" s="3">
        <f t="shared" si="362"/>
        <v>-1742960</v>
      </c>
      <c r="BR417" s="3"/>
      <c r="BS417" s="22">
        <f t="shared" si="363"/>
        <v>-0.41998071778111684</v>
      </c>
      <c r="BT417" s="22">
        <f t="shared" si="364"/>
        <v>0</v>
      </c>
      <c r="BU417" s="22">
        <f t="shared" si="365"/>
        <v>0</v>
      </c>
      <c r="BV417" s="22">
        <f t="shared" si="366"/>
        <v>-3.9601085156707723</v>
      </c>
      <c r="BW417" s="3"/>
      <c r="BX417" s="7"/>
      <c r="BY417" t="str">
        <f t="shared" si="320"/>
        <v>12021</v>
      </c>
      <c r="BZ417" s="27"/>
      <c r="CQ417" s="15">
        <v>39497</v>
      </c>
      <c r="CR417" s="16">
        <v>5280.8</v>
      </c>
    </row>
    <row r="418" spans="1:96">
      <c r="A418" s="2">
        <v>44287</v>
      </c>
      <c r="B418" s="2">
        <v>44287</v>
      </c>
      <c r="C418" s="3">
        <v>-560479</v>
      </c>
      <c r="D418">
        <v>0</v>
      </c>
      <c r="E418">
        <v>-560479</v>
      </c>
      <c r="F418" t="s">
        <v>10</v>
      </c>
      <c r="G418" s="3">
        <v>36732240</v>
      </c>
      <c r="J418" s="3">
        <f t="shared" si="321"/>
        <v>-560479</v>
      </c>
      <c r="L418" s="3">
        <f t="shared" si="367"/>
        <v>41709496.329999998</v>
      </c>
      <c r="M418" s="4">
        <f t="shared" si="322"/>
        <v>-1.3259506200899409E-2</v>
      </c>
      <c r="N418" s="4">
        <f t="shared" si="323"/>
        <v>-1.8682633333333334E-2</v>
      </c>
      <c r="O418" s="4"/>
      <c r="P418" s="3">
        <f t="shared" si="324"/>
        <v>-2303439</v>
      </c>
      <c r="Q418" s="3">
        <f t="shared" si="325"/>
        <v>44012935.329999998</v>
      </c>
      <c r="R418" s="6">
        <f t="shared" si="326"/>
        <v>-5.233550052340942E-2</v>
      </c>
      <c r="S418" s="6">
        <f t="shared" si="327"/>
        <v>-4.4504328162611267E-2</v>
      </c>
      <c r="T418" s="6"/>
      <c r="U418" s="6"/>
      <c r="V418" s="3">
        <f t="shared" si="368"/>
        <v>185568.41853635156</v>
      </c>
      <c r="W418" s="7">
        <f t="shared" si="329"/>
        <v>114.39999999999964</v>
      </c>
      <c r="X418" s="7">
        <f t="shared" si="332"/>
        <v>14132.9</v>
      </c>
      <c r="Y418" s="3">
        <f t="shared" si="333"/>
        <v>36197367.073045835</v>
      </c>
      <c r="Z418" s="3">
        <f t="shared" si="330"/>
        <v>77906863.403045833</v>
      </c>
      <c r="AA418" s="2">
        <v>44200</v>
      </c>
      <c r="AB418" s="7">
        <f t="shared" si="334"/>
        <v>139.03165443333333</v>
      </c>
      <c r="AC418" s="7">
        <f t="shared" si="335"/>
        <v>120.65789024348612</v>
      </c>
      <c r="AD418" s="7">
        <f t="shared" si="336"/>
        <v>129.84477233840971</v>
      </c>
      <c r="AE418" s="7"/>
      <c r="AF418" s="7">
        <f t="shared" si="369"/>
        <v>-374910.58146364847</v>
      </c>
      <c r="AG418" s="3">
        <f t="shared" si="337"/>
        <v>45634495.476262301</v>
      </c>
      <c r="AH418" s="7"/>
      <c r="AI418" s="7"/>
      <c r="AJ418" s="7"/>
      <c r="AK418" s="7"/>
      <c r="AL418" s="3">
        <f t="shared" si="338"/>
        <v>57903560.224463783</v>
      </c>
      <c r="AM418" s="3">
        <f t="shared" si="339"/>
        <v>22924999.14626234</v>
      </c>
      <c r="AN418" s="3">
        <f t="shared" si="340"/>
        <v>21269064.748201761</v>
      </c>
      <c r="AO418" s="3">
        <f t="shared" si="341"/>
        <v>11709496.329999998</v>
      </c>
      <c r="AP418" s="3">
        <f t="shared" si="342"/>
        <v>41709496.329999998</v>
      </c>
      <c r="AQ418" s="7"/>
      <c r="AR418" s="40">
        <f t="shared" si="370"/>
        <v>185568.41853635156</v>
      </c>
      <c r="AS418" s="5">
        <f t="shared" si="331"/>
        <v>-560479</v>
      </c>
      <c r="AT418" s="5">
        <f t="shared" si="343"/>
        <v>5467.625899280576</v>
      </c>
      <c r="AU418" s="5">
        <f t="shared" si="344"/>
        <v>-369442.95556436788</v>
      </c>
      <c r="AV418" s="5">
        <f t="shared" si="345"/>
        <v>17903560.224463776</v>
      </c>
      <c r="AW418" s="3"/>
      <c r="AX418" s="4">
        <f t="shared" si="346"/>
        <v>-6.3398646955437283E-3</v>
      </c>
      <c r="AY418" s="4">
        <f t="shared" si="347"/>
        <v>8.1606448621464218E-3</v>
      </c>
      <c r="AZ418" s="4">
        <f t="shared" si="348"/>
        <v>2.5713551041398432E-4</v>
      </c>
      <c r="BA418" s="4">
        <f t="shared" si="349"/>
        <v>-1.3259506200899409E-2</v>
      </c>
      <c r="BB418" s="3"/>
      <c r="BC418" s="2">
        <f t="shared" si="350"/>
        <v>44200</v>
      </c>
      <c r="BD418" s="22">
        <f t="shared" si="351"/>
        <v>144.75890056115946</v>
      </c>
      <c r="BE418" s="22">
        <f t="shared" si="352"/>
        <v>120.65789024348601</v>
      </c>
      <c r="BF418" s="22">
        <f t="shared" si="353"/>
        <v>111.94244604316717</v>
      </c>
      <c r="BG418" s="22">
        <f t="shared" si="354"/>
        <v>139.03165443333333</v>
      </c>
      <c r="BH418" s="22"/>
      <c r="BI418" s="3">
        <f t="shared" si="355"/>
        <v>58518770.733390927</v>
      </c>
      <c r="BJ418" s="3">
        <f t="shared" si="356"/>
        <v>22924999.14626234</v>
      </c>
      <c r="BK418" s="3">
        <f t="shared" si="357"/>
        <v>21269064.748201761</v>
      </c>
      <c r="BL418" s="3">
        <f t="shared" si="358"/>
        <v>44012935.329999998</v>
      </c>
      <c r="BM418" s="22"/>
      <c r="BN418" s="3">
        <f t="shared" si="359"/>
        <v>-615210.50892714923</v>
      </c>
      <c r="BO418" s="3">
        <f t="shared" si="360"/>
        <v>0</v>
      </c>
      <c r="BP418" s="3">
        <f t="shared" si="361"/>
        <v>0</v>
      </c>
      <c r="BQ418" s="3">
        <f t="shared" si="362"/>
        <v>-2303439</v>
      </c>
      <c r="BR418" s="3"/>
      <c r="BS418" s="22">
        <f t="shared" si="363"/>
        <v>-1.05130456641002</v>
      </c>
      <c r="BT418" s="22">
        <f t="shared" si="364"/>
        <v>0</v>
      </c>
      <c r="BU418" s="22">
        <f t="shared" si="365"/>
        <v>0</v>
      </c>
      <c r="BV418" s="22">
        <f t="shared" si="366"/>
        <v>-5.2335500523409424</v>
      </c>
      <c r="BW418" s="3"/>
      <c r="BX418" s="7"/>
      <c r="BY418" t="str">
        <f t="shared" si="320"/>
        <v>12021</v>
      </c>
      <c r="BZ418" s="27"/>
      <c r="CQ418" s="15">
        <v>39498</v>
      </c>
      <c r="CR418" s="16">
        <v>5154.45</v>
      </c>
    </row>
    <row r="419" spans="1:96">
      <c r="A419" s="2">
        <v>44317</v>
      </c>
      <c r="B419" s="2">
        <v>44317</v>
      </c>
      <c r="C419" s="3">
        <v>217024</v>
      </c>
      <c r="D419">
        <v>0</v>
      </c>
      <c r="E419">
        <v>217024</v>
      </c>
      <c r="F419" t="s">
        <v>10</v>
      </c>
      <c r="G419" s="3">
        <v>36949264</v>
      </c>
      <c r="J419" s="3">
        <f t="shared" si="321"/>
        <v>217024</v>
      </c>
      <c r="L419" s="3">
        <f t="shared" si="367"/>
        <v>41926520.329999998</v>
      </c>
      <c r="M419" s="4">
        <f t="shared" si="322"/>
        <v>5.2032275403887628E-3</v>
      </c>
      <c r="N419" s="4">
        <f t="shared" si="323"/>
        <v>7.2341333333333334E-3</v>
      </c>
      <c r="O419" s="4"/>
      <c r="P419" s="3">
        <f t="shared" si="324"/>
        <v>-2086415</v>
      </c>
      <c r="Q419" s="3">
        <f t="shared" si="325"/>
        <v>44012935.329999998</v>
      </c>
      <c r="R419" s="6">
        <f t="shared" si="326"/>
        <v>-4.7404586500684097E-2</v>
      </c>
      <c r="S419" s="6">
        <f t="shared" si="327"/>
        <v>-3.9301100622222501E-2</v>
      </c>
      <c r="T419" s="6"/>
      <c r="U419" s="6"/>
      <c r="V419" s="3">
        <f t="shared" si="368"/>
        <v>108031.96393812168</v>
      </c>
      <c r="W419" s="7">
        <f t="shared" si="329"/>
        <v>66.600000000000364</v>
      </c>
      <c r="X419" s="7">
        <f t="shared" si="332"/>
        <v>14199.5</v>
      </c>
      <c r="Y419" s="3">
        <f t="shared" si="333"/>
        <v>36367943.858211286</v>
      </c>
      <c r="Z419" s="3">
        <f t="shared" si="330"/>
        <v>78294464.188211292</v>
      </c>
      <c r="AA419" s="2">
        <v>44201</v>
      </c>
      <c r="AB419" s="7">
        <f t="shared" si="334"/>
        <v>139.75506776666666</v>
      </c>
      <c r="AC419" s="7">
        <f t="shared" si="335"/>
        <v>121.22647952737096</v>
      </c>
      <c r="AD419" s="7">
        <f t="shared" si="336"/>
        <v>130.49077364701881</v>
      </c>
      <c r="AE419" s="7"/>
      <c r="AF419" s="7">
        <f t="shared" si="369"/>
        <v>325055.96393812168</v>
      </c>
      <c r="AG419" s="3">
        <f t="shared" si="337"/>
        <v>45959551.440200426</v>
      </c>
      <c r="AH419" s="7"/>
      <c r="AI419" s="7"/>
      <c r="AJ419" s="7"/>
      <c r="AK419" s="7"/>
      <c r="AL419" s="3">
        <f t="shared" si="338"/>
        <v>58234083.814301185</v>
      </c>
      <c r="AM419" s="3">
        <f t="shared" si="339"/>
        <v>23033031.110200461</v>
      </c>
      <c r="AN419" s="3">
        <f t="shared" si="340"/>
        <v>21274532.374101043</v>
      </c>
      <c r="AO419" s="3">
        <f t="shared" si="341"/>
        <v>11926520.329999998</v>
      </c>
      <c r="AP419" s="3">
        <f t="shared" si="342"/>
        <v>41926520.329999998</v>
      </c>
      <c r="AQ419" s="7"/>
      <c r="AR419" s="40">
        <f t="shared" si="370"/>
        <v>108031.96393812168</v>
      </c>
      <c r="AS419" s="5">
        <f t="shared" si="331"/>
        <v>217024</v>
      </c>
      <c r="AT419" s="5">
        <f t="shared" si="343"/>
        <v>5467.625899280576</v>
      </c>
      <c r="AU419" s="5">
        <f t="shared" si="344"/>
        <v>330523.58983740228</v>
      </c>
      <c r="AV419" s="5">
        <f t="shared" si="345"/>
        <v>18234083.814301178</v>
      </c>
      <c r="AW419" s="3"/>
      <c r="AX419" s="4">
        <f t="shared" si="346"/>
        <v>5.7081738766342517E-3</v>
      </c>
      <c r="AY419" s="4">
        <f t="shared" si="347"/>
        <v>4.7124086351704427E-3</v>
      </c>
      <c r="AZ419" s="4">
        <f t="shared" si="348"/>
        <v>2.5706940874035603E-4</v>
      </c>
      <c r="BA419" s="4">
        <f t="shared" si="349"/>
        <v>5.2032275403887628E-3</v>
      </c>
      <c r="BB419" s="3"/>
      <c r="BC419" s="2">
        <f t="shared" si="350"/>
        <v>44201</v>
      </c>
      <c r="BD419" s="22">
        <f t="shared" si="351"/>
        <v>145.58520953575297</v>
      </c>
      <c r="BE419" s="22">
        <f t="shared" si="352"/>
        <v>121.22647952737084</v>
      </c>
      <c r="BF419" s="22">
        <f t="shared" si="353"/>
        <v>111.97122302158445</v>
      </c>
      <c r="BG419" s="22">
        <f t="shared" si="354"/>
        <v>139.75506776666666</v>
      </c>
      <c r="BH419" s="22"/>
      <c r="BI419" s="3">
        <f t="shared" si="355"/>
        <v>58518770.733390927</v>
      </c>
      <c r="BJ419" s="3">
        <f t="shared" si="356"/>
        <v>23033031.110200461</v>
      </c>
      <c r="BK419" s="3">
        <f t="shared" si="357"/>
        <v>21274532.374101043</v>
      </c>
      <c r="BL419" s="3">
        <f t="shared" si="358"/>
        <v>44012935.329999998</v>
      </c>
      <c r="BM419" s="22"/>
      <c r="BN419" s="3">
        <f t="shared" si="359"/>
        <v>-284686.91908974695</v>
      </c>
      <c r="BO419" s="3">
        <f t="shared" si="360"/>
        <v>0</v>
      </c>
      <c r="BP419" s="3">
        <f t="shared" si="361"/>
        <v>0</v>
      </c>
      <c r="BQ419" s="3">
        <f t="shared" si="362"/>
        <v>-2086415</v>
      </c>
      <c r="BR419" s="3"/>
      <c r="BS419" s="22">
        <f t="shared" si="363"/>
        <v>-0.48648820800896286</v>
      </c>
      <c r="BT419" s="22">
        <f t="shared" si="364"/>
        <v>0</v>
      </c>
      <c r="BU419" s="22">
        <f t="shared" si="365"/>
        <v>0</v>
      </c>
      <c r="BV419" s="22">
        <f t="shared" si="366"/>
        <v>-4.7404586500684101</v>
      </c>
      <c r="BW419" s="3"/>
      <c r="BX419" s="7"/>
      <c r="BY419" t="str">
        <f t="shared" si="320"/>
        <v>12021</v>
      </c>
      <c r="BZ419" s="27"/>
      <c r="CQ419" s="15">
        <v>39499</v>
      </c>
      <c r="CR419" s="16">
        <v>5191.8</v>
      </c>
    </row>
    <row r="420" spans="1:96">
      <c r="A420" s="2">
        <v>44348</v>
      </c>
      <c r="B420" s="2">
        <v>44348</v>
      </c>
      <c r="C420" s="3">
        <v>321087</v>
      </c>
      <c r="D420">
        <v>0</v>
      </c>
      <c r="E420">
        <v>321087</v>
      </c>
      <c r="F420" t="s">
        <v>10</v>
      </c>
      <c r="G420" s="3">
        <v>37270351</v>
      </c>
      <c r="J420" s="3">
        <f t="shared" si="321"/>
        <v>321087</v>
      </c>
      <c r="L420" s="3">
        <f t="shared" si="367"/>
        <v>42247607.329999998</v>
      </c>
      <c r="M420" s="4">
        <f t="shared" si="322"/>
        <v>7.6583269365726545E-3</v>
      </c>
      <c r="N420" s="4">
        <f t="shared" si="323"/>
        <v>1.07029E-2</v>
      </c>
      <c r="O420" s="4"/>
      <c r="P420" s="3">
        <f t="shared" si="324"/>
        <v>-1765328</v>
      </c>
      <c r="Q420" s="3">
        <f t="shared" si="325"/>
        <v>44012935.329999998</v>
      </c>
      <c r="R420" s="6">
        <f t="shared" si="326"/>
        <v>-4.0109299385826719E-2</v>
      </c>
      <c r="S420" s="6">
        <f t="shared" si="327"/>
        <v>-3.1642773685649848E-2</v>
      </c>
      <c r="T420" s="6"/>
      <c r="U420" s="6"/>
      <c r="V420" s="3">
        <f t="shared" si="368"/>
        <v>-86376.908103677895</v>
      </c>
      <c r="W420" s="7">
        <f t="shared" si="329"/>
        <v>-53.25</v>
      </c>
      <c r="X420" s="7">
        <f t="shared" si="332"/>
        <v>14146.25</v>
      </c>
      <c r="Y420" s="3">
        <f t="shared" si="333"/>
        <v>36231559.266468637</v>
      </c>
      <c r="Z420" s="3">
        <f t="shared" si="330"/>
        <v>78479166.596468627</v>
      </c>
      <c r="AA420" s="2">
        <v>44202</v>
      </c>
      <c r="AB420" s="7">
        <f t="shared" si="334"/>
        <v>140.82535776666668</v>
      </c>
      <c r="AC420" s="7">
        <f t="shared" si="335"/>
        <v>120.77186422156213</v>
      </c>
      <c r="AD420" s="7">
        <f t="shared" si="336"/>
        <v>130.79861099411437</v>
      </c>
      <c r="AE420" s="7"/>
      <c r="AF420" s="7">
        <f t="shared" si="369"/>
        <v>234710.09189632209</v>
      </c>
      <c r="AG420" s="3">
        <f t="shared" si="337"/>
        <v>46194261.532096751</v>
      </c>
      <c r="AH420" s="7"/>
      <c r="AI420" s="7"/>
      <c r="AJ420" s="7"/>
      <c r="AK420" s="7"/>
      <c r="AL420" s="3">
        <f t="shared" si="338"/>
        <v>58474261.532096788</v>
      </c>
      <c r="AM420" s="3">
        <f t="shared" si="339"/>
        <v>22946654.202096783</v>
      </c>
      <c r="AN420" s="3">
        <f t="shared" si="340"/>
        <v>21280000.000000324</v>
      </c>
      <c r="AO420" s="3">
        <f t="shared" si="341"/>
        <v>12247607.329999998</v>
      </c>
      <c r="AP420" s="3">
        <f t="shared" si="342"/>
        <v>42247607.329999998</v>
      </c>
      <c r="AQ420" s="7"/>
      <c r="AR420" s="40">
        <f t="shared" si="370"/>
        <v>-86376.908103677895</v>
      </c>
      <c r="AS420" s="5">
        <f t="shared" si="331"/>
        <v>321087</v>
      </c>
      <c r="AT420" s="5">
        <f t="shared" si="343"/>
        <v>5467.625899280576</v>
      </c>
      <c r="AU420" s="5">
        <f t="shared" si="344"/>
        <v>240177.71779560266</v>
      </c>
      <c r="AV420" s="5">
        <f t="shared" si="345"/>
        <v>18474261.532096781</v>
      </c>
      <c r="AW420" s="3"/>
      <c r="AX420" s="4">
        <f t="shared" si="346"/>
        <v>4.1243495572367804E-3</v>
      </c>
      <c r="AY420" s="4">
        <f t="shared" si="347"/>
        <v>-3.7501320469030593E-3</v>
      </c>
      <c r="AZ420" s="4">
        <f t="shared" si="348"/>
        <v>2.5700334104342967E-4</v>
      </c>
      <c r="BA420" s="4">
        <f t="shared" si="349"/>
        <v>7.6583269365726545E-3</v>
      </c>
      <c r="BB420" s="3"/>
      <c r="BC420" s="2">
        <f t="shared" si="350"/>
        <v>44202</v>
      </c>
      <c r="BD420" s="22">
        <f t="shared" si="351"/>
        <v>146.18565383024199</v>
      </c>
      <c r="BE420" s="22">
        <f t="shared" si="352"/>
        <v>120.77186422156201</v>
      </c>
      <c r="BF420" s="22">
        <f t="shared" si="353"/>
        <v>112.00000000000171</v>
      </c>
      <c r="BG420" s="22">
        <f t="shared" si="354"/>
        <v>140.82535776666668</v>
      </c>
      <c r="BH420" s="22"/>
      <c r="BI420" s="3">
        <f t="shared" si="355"/>
        <v>58518770.733390927</v>
      </c>
      <c r="BJ420" s="3">
        <f t="shared" si="356"/>
        <v>23033031.110200461</v>
      </c>
      <c r="BK420" s="3">
        <f t="shared" si="357"/>
        <v>21280000.000000324</v>
      </c>
      <c r="BL420" s="3">
        <f t="shared" si="358"/>
        <v>44012935.329999998</v>
      </c>
      <c r="BM420" s="22"/>
      <c r="BN420" s="3">
        <f t="shared" si="359"/>
        <v>-44509.201294144295</v>
      </c>
      <c r="BO420" s="3">
        <f t="shared" si="360"/>
        <v>-86376.908103677895</v>
      </c>
      <c r="BP420" s="3">
        <f t="shared" si="361"/>
        <v>0</v>
      </c>
      <c r="BQ420" s="3">
        <f t="shared" si="362"/>
        <v>-1765328</v>
      </c>
      <c r="BR420" s="3"/>
      <c r="BS420" s="22">
        <f t="shared" si="363"/>
        <v>-7.6059699710587486E-2</v>
      </c>
      <c r="BT420" s="22">
        <f t="shared" si="364"/>
        <v>-0.37501320469030591</v>
      </c>
      <c r="BU420" s="22">
        <f t="shared" si="365"/>
        <v>0</v>
      </c>
      <c r="BV420" s="22">
        <f t="shared" si="366"/>
        <v>-4.010929938582672</v>
      </c>
      <c r="BW420" s="3"/>
      <c r="BX420" s="7"/>
      <c r="BY420" t="str">
        <f t="shared" si="320"/>
        <v>12021</v>
      </c>
      <c r="BZ420" s="27"/>
      <c r="CQ420" s="15">
        <v>39500</v>
      </c>
      <c r="CR420" s="16">
        <v>5110.75</v>
      </c>
    </row>
    <row r="421" spans="1:96">
      <c r="A421" s="2">
        <v>44378</v>
      </c>
      <c r="B421" s="2">
        <v>44378</v>
      </c>
      <c r="C421" s="3">
        <v>167421</v>
      </c>
      <c r="D421">
        <v>0</v>
      </c>
      <c r="E421">
        <v>167420.75</v>
      </c>
      <c r="F421" t="s">
        <v>10</v>
      </c>
      <c r="G421" s="3">
        <v>37437772</v>
      </c>
      <c r="J421" s="3">
        <f t="shared" si="321"/>
        <v>167421</v>
      </c>
      <c r="L421" s="3">
        <f t="shared" si="367"/>
        <v>42415028.329999998</v>
      </c>
      <c r="M421" s="4">
        <f t="shared" si="322"/>
        <v>3.9628516401475468E-3</v>
      </c>
      <c r="N421" s="4">
        <f t="shared" si="323"/>
        <v>5.5807000000000001E-3</v>
      </c>
      <c r="O421" s="4"/>
      <c r="P421" s="3">
        <f t="shared" si="324"/>
        <v>-1597907</v>
      </c>
      <c r="Q421" s="3">
        <f t="shared" si="325"/>
        <v>44012935.329999998</v>
      </c>
      <c r="R421" s="6">
        <f t="shared" si="326"/>
        <v>-3.6305394948535463E-2</v>
      </c>
      <c r="S421" s="6">
        <f t="shared" si="327"/>
        <v>-2.7679922045502302E-2</v>
      </c>
      <c r="T421" s="6"/>
      <c r="U421" s="6"/>
      <c r="V421" s="3">
        <f t="shared" si="368"/>
        <v>-14436.703889628205</v>
      </c>
      <c r="W421" s="7">
        <f t="shared" si="329"/>
        <v>-8.8999999999996362</v>
      </c>
      <c r="X421" s="7">
        <f t="shared" si="332"/>
        <v>14137.35</v>
      </c>
      <c r="Y421" s="3">
        <f t="shared" si="333"/>
        <v>36208764.470853433</v>
      </c>
      <c r="Z421" s="3">
        <f t="shared" si="330"/>
        <v>78623792.800853431</v>
      </c>
      <c r="AA421" s="2">
        <v>44203</v>
      </c>
      <c r="AB421" s="7">
        <f t="shared" si="334"/>
        <v>141.38342776666667</v>
      </c>
      <c r="AC421" s="7">
        <f t="shared" si="335"/>
        <v>120.69588156951146</v>
      </c>
      <c r="AD421" s="7">
        <f t="shared" si="336"/>
        <v>131.03965466808904</v>
      </c>
      <c r="AE421" s="7"/>
      <c r="AF421" s="7">
        <f t="shared" si="369"/>
        <v>152984.2961103718</v>
      </c>
      <c r="AG421" s="3">
        <f t="shared" si="337"/>
        <v>46347245.82820712</v>
      </c>
      <c r="AH421" s="7"/>
      <c r="AI421" s="7"/>
      <c r="AJ421" s="7"/>
      <c r="AK421" s="7"/>
      <c r="AL421" s="3">
        <f t="shared" si="338"/>
        <v>58632713.454106443</v>
      </c>
      <c r="AM421" s="3">
        <f t="shared" si="339"/>
        <v>22932217.498207156</v>
      </c>
      <c r="AN421" s="3">
        <f t="shared" si="340"/>
        <v>21285467.625899605</v>
      </c>
      <c r="AO421" s="3">
        <f t="shared" si="341"/>
        <v>12415028.329999998</v>
      </c>
      <c r="AP421" s="3">
        <f t="shared" si="342"/>
        <v>42415028.329999998</v>
      </c>
      <c r="AQ421" s="7"/>
      <c r="AR421" s="40">
        <f t="shared" si="370"/>
        <v>-14436.703889628205</v>
      </c>
      <c r="AS421" s="5">
        <f t="shared" si="331"/>
        <v>167421</v>
      </c>
      <c r="AT421" s="5">
        <f t="shared" si="343"/>
        <v>5467.625899280576</v>
      </c>
      <c r="AU421" s="5">
        <f t="shared" si="344"/>
        <v>158451.92200965236</v>
      </c>
      <c r="AV421" s="5">
        <f t="shared" si="345"/>
        <v>18632713.454106431</v>
      </c>
      <c r="AW421" s="3"/>
      <c r="AX421" s="4">
        <f t="shared" si="346"/>
        <v>2.7097720921653262E-3</v>
      </c>
      <c r="AY421" s="4">
        <f t="shared" si="347"/>
        <v>-6.291419987628972E-4</v>
      </c>
      <c r="AZ421" s="4">
        <f t="shared" si="348"/>
        <v>2.5693730729701563E-4</v>
      </c>
      <c r="BA421" s="4">
        <f t="shared" si="349"/>
        <v>3.9628516401475468E-3</v>
      </c>
      <c r="BB421" s="3"/>
      <c r="BC421" s="2">
        <f t="shared" si="350"/>
        <v>44203</v>
      </c>
      <c r="BD421" s="22">
        <f t="shared" si="351"/>
        <v>146.58178363526611</v>
      </c>
      <c r="BE421" s="22">
        <f t="shared" si="352"/>
        <v>120.69588156951134</v>
      </c>
      <c r="BF421" s="22">
        <f t="shared" si="353"/>
        <v>112.02877697841897</v>
      </c>
      <c r="BG421" s="22">
        <f t="shared" si="354"/>
        <v>141.38342776666667</v>
      </c>
      <c r="BH421" s="22"/>
      <c r="BI421" s="3">
        <f t="shared" si="355"/>
        <v>58632713.454106443</v>
      </c>
      <c r="BJ421" s="3">
        <f t="shared" si="356"/>
        <v>23033031.110200461</v>
      </c>
      <c r="BK421" s="3">
        <f t="shared" si="357"/>
        <v>21285467.625899605</v>
      </c>
      <c r="BL421" s="3">
        <f t="shared" si="358"/>
        <v>44012935.329999998</v>
      </c>
      <c r="BM421" s="22"/>
      <c r="BN421" s="3">
        <f t="shared" si="359"/>
        <v>0</v>
      </c>
      <c r="BO421" s="3">
        <f t="shared" si="360"/>
        <v>-100813.6119933061</v>
      </c>
      <c r="BP421" s="3">
        <f t="shared" si="361"/>
        <v>0</v>
      </c>
      <c r="BQ421" s="3">
        <f t="shared" si="362"/>
        <v>-1597907</v>
      </c>
      <c r="BR421" s="3"/>
      <c r="BS421" s="22">
        <f t="shared" si="363"/>
        <v>0</v>
      </c>
      <c r="BT421" s="22">
        <f t="shared" si="364"/>
        <v>-0.43769146800943426</v>
      </c>
      <c r="BU421" s="22">
        <f t="shared" si="365"/>
        <v>0</v>
      </c>
      <c r="BV421" s="22">
        <f t="shared" si="366"/>
        <v>-3.6305394948535463</v>
      </c>
      <c r="BW421" s="3"/>
      <c r="BX421" s="7"/>
      <c r="BY421" t="str">
        <f t="shared" si="320"/>
        <v>12021</v>
      </c>
      <c r="BZ421" s="27"/>
      <c r="CQ421" s="15">
        <v>39501</v>
      </c>
      <c r="CR421" s="16">
        <v>5110.75</v>
      </c>
    </row>
    <row r="422" spans="1:96">
      <c r="A422" s="2">
        <v>44409</v>
      </c>
      <c r="B422" s="2">
        <v>44409</v>
      </c>
      <c r="C422" s="3">
        <v>264169</v>
      </c>
      <c r="D422">
        <v>0</v>
      </c>
      <c r="E422">
        <v>264169</v>
      </c>
      <c r="F422" t="s">
        <v>10</v>
      </c>
      <c r="G422" s="3">
        <v>37701941</v>
      </c>
      <c r="J422" s="3">
        <f t="shared" si="321"/>
        <v>264169</v>
      </c>
      <c r="L422" s="3">
        <f t="shared" si="367"/>
        <v>42679197.329999998</v>
      </c>
      <c r="M422" s="4">
        <f t="shared" si="322"/>
        <v>6.2281934116534404E-3</v>
      </c>
      <c r="N422" s="4">
        <f t="shared" si="323"/>
        <v>8.8056333333333334E-3</v>
      </c>
      <c r="O422" s="4"/>
      <c r="P422" s="3">
        <f t="shared" si="324"/>
        <v>-1333738</v>
      </c>
      <c r="Q422" s="3">
        <f t="shared" si="325"/>
        <v>44012935.329999998</v>
      </c>
      <c r="R422" s="6">
        <f t="shared" si="326"/>
        <v>-3.0303318558507968E-2</v>
      </c>
      <c r="S422" s="6">
        <f t="shared" si="327"/>
        <v>-2.1451728633848862E-2</v>
      </c>
      <c r="T422" s="6"/>
      <c r="U422" s="6"/>
      <c r="V422" s="3">
        <f t="shared" si="368"/>
        <v>340479.1175767504</v>
      </c>
      <c r="W422" s="7">
        <f t="shared" si="329"/>
        <v>209.89999999999964</v>
      </c>
      <c r="X422" s="7">
        <f t="shared" si="332"/>
        <v>14347.25</v>
      </c>
      <c r="Y422" s="3">
        <f t="shared" si="333"/>
        <v>36746363.07755357</v>
      </c>
      <c r="Z422" s="3">
        <f t="shared" si="330"/>
        <v>79425560.407553568</v>
      </c>
      <c r="AA422" s="2">
        <v>44204</v>
      </c>
      <c r="AB422" s="7">
        <f t="shared" si="334"/>
        <v>142.2639911</v>
      </c>
      <c r="AC422" s="7">
        <f t="shared" si="335"/>
        <v>122.48787692517857</v>
      </c>
      <c r="AD422" s="7">
        <f t="shared" si="336"/>
        <v>132.37593401258928</v>
      </c>
      <c r="AE422" s="7"/>
      <c r="AF422" s="7">
        <f t="shared" si="369"/>
        <v>604648.11757675046</v>
      </c>
      <c r="AG422" s="3">
        <f t="shared" si="337"/>
        <v>46951893.945783868</v>
      </c>
      <c r="AH422" s="7"/>
      <c r="AI422" s="7"/>
      <c r="AJ422" s="7"/>
      <c r="AK422" s="7"/>
      <c r="AL422" s="3">
        <f t="shared" si="338"/>
        <v>59242829.197582476</v>
      </c>
      <c r="AM422" s="3">
        <f t="shared" si="339"/>
        <v>23272696.615783907</v>
      </c>
      <c r="AN422" s="3">
        <f t="shared" si="340"/>
        <v>21290935.251798887</v>
      </c>
      <c r="AO422" s="3">
        <f t="shared" si="341"/>
        <v>12679197.329999998</v>
      </c>
      <c r="AP422" s="3">
        <f t="shared" si="342"/>
        <v>42679197.329999998</v>
      </c>
      <c r="AQ422" s="7"/>
      <c r="AR422" s="40">
        <f t="shared" si="370"/>
        <v>340479.1175767504</v>
      </c>
      <c r="AS422" s="5">
        <f t="shared" si="331"/>
        <v>264169</v>
      </c>
      <c r="AT422" s="5">
        <f t="shared" si="343"/>
        <v>5467.625899280576</v>
      </c>
      <c r="AU422" s="5">
        <f t="shared" si="344"/>
        <v>610115.743476031</v>
      </c>
      <c r="AV422" s="5">
        <f t="shared" si="345"/>
        <v>19242829.197582461</v>
      </c>
      <c r="AW422" s="3"/>
      <c r="AX422" s="4">
        <f t="shared" si="346"/>
        <v>1.0405722463340992E-2</v>
      </c>
      <c r="AY422" s="4">
        <f t="shared" si="347"/>
        <v>1.4847195549378037E-2</v>
      </c>
      <c r="AZ422" s="4">
        <f t="shared" si="348"/>
        <v>2.5687130747495114E-4</v>
      </c>
      <c r="BA422" s="4">
        <f t="shared" si="349"/>
        <v>6.2281934116534404E-3</v>
      </c>
      <c r="BB422" s="3"/>
      <c r="BC422" s="2">
        <f t="shared" si="350"/>
        <v>44204</v>
      </c>
      <c r="BD422" s="22">
        <f t="shared" si="351"/>
        <v>148.10707299395617</v>
      </c>
      <c r="BE422" s="22">
        <f t="shared" si="352"/>
        <v>122.48787692517847</v>
      </c>
      <c r="BF422" s="22">
        <f t="shared" si="353"/>
        <v>112.05755395683626</v>
      </c>
      <c r="BG422" s="22">
        <f t="shared" si="354"/>
        <v>142.2639911</v>
      </c>
      <c r="BH422" s="22"/>
      <c r="BI422" s="3">
        <f t="shared" si="355"/>
        <v>59242829.197582476</v>
      </c>
      <c r="BJ422" s="3">
        <f t="shared" si="356"/>
        <v>23272696.615783907</v>
      </c>
      <c r="BK422" s="3">
        <f t="shared" si="357"/>
        <v>21290935.251798887</v>
      </c>
      <c r="BL422" s="3">
        <f t="shared" si="358"/>
        <v>44012935.329999998</v>
      </c>
      <c r="BM422" s="22"/>
      <c r="BN422" s="3">
        <f t="shared" si="359"/>
        <v>0</v>
      </c>
      <c r="BO422" s="3">
        <f t="shared" si="360"/>
        <v>0</v>
      </c>
      <c r="BP422" s="3">
        <f t="shared" si="361"/>
        <v>0</v>
      </c>
      <c r="BQ422" s="3">
        <f t="shared" si="362"/>
        <v>-1333738</v>
      </c>
      <c r="BR422" s="3"/>
      <c r="BS422" s="22">
        <f t="shared" si="363"/>
        <v>0</v>
      </c>
      <c r="BT422" s="22">
        <f t="shared" si="364"/>
        <v>0</v>
      </c>
      <c r="BU422" s="22">
        <f t="shared" si="365"/>
        <v>0</v>
      </c>
      <c r="BV422" s="22">
        <f t="shared" si="366"/>
        <v>-3.0303318558507968</v>
      </c>
      <c r="BW422" s="3"/>
      <c r="BX422" s="7"/>
      <c r="BY422" t="str">
        <f t="shared" si="320"/>
        <v>12021</v>
      </c>
      <c r="BZ422" s="27"/>
      <c r="CQ422" s="15">
        <v>39502</v>
      </c>
      <c r="CR422" s="16">
        <v>5110.75</v>
      </c>
    </row>
    <row r="423" spans="1:96">
      <c r="A423" s="2">
        <v>44501</v>
      </c>
      <c r="B423" s="2">
        <v>44501</v>
      </c>
      <c r="C423" s="3">
        <v>249474</v>
      </c>
      <c r="D423">
        <v>0</v>
      </c>
      <c r="E423">
        <v>249473.8</v>
      </c>
      <c r="F423" t="s">
        <v>10</v>
      </c>
      <c r="G423" s="3">
        <v>37951414</v>
      </c>
      <c r="J423" s="3">
        <f t="shared" si="321"/>
        <v>249474</v>
      </c>
      <c r="L423" s="3">
        <f t="shared" si="367"/>
        <v>42928671.329999998</v>
      </c>
      <c r="M423" s="4">
        <f t="shared" si="322"/>
        <v>5.8453301750508811E-3</v>
      </c>
      <c r="N423" s="4">
        <f t="shared" si="323"/>
        <v>8.3157999999999999E-3</v>
      </c>
      <c r="O423" s="4"/>
      <c r="P423" s="3">
        <f t="shared" si="324"/>
        <v>-1084264</v>
      </c>
      <c r="Q423" s="3">
        <f t="shared" si="325"/>
        <v>44012935.329999998</v>
      </c>
      <c r="R423" s="6">
        <f t="shared" si="326"/>
        <v>-2.4635121285831313E-2</v>
      </c>
      <c r="S423" s="6">
        <f t="shared" si="327"/>
        <v>-1.5606398458797981E-2</v>
      </c>
      <c r="T423" s="6"/>
      <c r="U423" s="6"/>
      <c r="V423" s="3">
        <f t="shared" si="368"/>
        <v>223038.96458696172</v>
      </c>
      <c r="W423" s="7">
        <f t="shared" si="329"/>
        <v>137.5</v>
      </c>
      <c r="X423" s="7">
        <f t="shared" si="332"/>
        <v>14484.75</v>
      </c>
      <c r="Y423" s="3">
        <f t="shared" si="333"/>
        <v>37098529.863743506</v>
      </c>
      <c r="Z423" s="3">
        <f t="shared" si="330"/>
        <v>80027201.193743497</v>
      </c>
      <c r="AA423" s="2">
        <v>44207</v>
      </c>
      <c r="AB423" s="7">
        <f t="shared" si="334"/>
        <v>143.0955711</v>
      </c>
      <c r="AC423" s="7">
        <f t="shared" si="335"/>
        <v>123.66176621247835</v>
      </c>
      <c r="AD423" s="7">
        <f t="shared" si="336"/>
        <v>133.37866865623914</v>
      </c>
      <c r="AE423" s="7"/>
      <c r="AF423" s="7">
        <f t="shared" si="369"/>
        <v>472512.96458696172</v>
      </c>
      <c r="AG423" s="3">
        <f t="shared" si="337"/>
        <v>47424406.910370827</v>
      </c>
      <c r="AH423" s="7"/>
      <c r="AI423" s="7"/>
      <c r="AJ423" s="7"/>
      <c r="AK423" s="7"/>
      <c r="AL423" s="3">
        <f t="shared" si="338"/>
        <v>59720809.788068719</v>
      </c>
      <c r="AM423" s="3">
        <f t="shared" si="339"/>
        <v>23495735.580370869</v>
      </c>
      <c r="AN423" s="3">
        <f t="shared" si="340"/>
        <v>21296402.877698168</v>
      </c>
      <c r="AO423" s="3">
        <f t="shared" si="341"/>
        <v>12928671.329999998</v>
      </c>
      <c r="AP423" s="3">
        <f t="shared" si="342"/>
        <v>42928671.329999998</v>
      </c>
      <c r="AQ423" s="7"/>
      <c r="AR423" s="40">
        <f t="shared" si="370"/>
        <v>223038.96458696172</v>
      </c>
      <c r="AS423" s="5">
        <f t="shared" si="331"/>
        <v>249474</v>
      </c>
      <c r="AT423" s="5">
        <f t="shared" si="343"/>
        <v>5467.625899280576</v>
      </c>
      <c r="AU423" s="5">
        <f t="shared" si="344"/>
        <v>477980.59048624232</v>
      </c>
      <c r="AV423" s="5">
        <f t="shared" si="345"/>
        <v>19720809.788068704</v>
      </c>
      <c r="AW423" s="3"/>
      <c r="AX423" s="4">
        <f t="shared" si="346"/>
        <v>8.0681594204779685E-3</v>
      </c>
      <c r="AY423" s="4">
        <f t="shared" si="347"/>
        <v>9.5837181341372011E-3</v>
      </c>
      <c r="AZ423" s="4">
        <f t="shared" si="348"/>
        <v>2.5680534155110037E-4</v>
      </c>
      <c r="BA423" s="4">
        <f t="shared" si="349"/>
        <v>5.8453301750508811E-3</v>
      </c>
      <c r="BB423" s="3"/>
      <c r="BC423" s="2">
        <f t="shared" si="350"/>
        <v>44207</v>
      </c>
      <c r="BD423" s="22">
        <f t="shared" si="351"/>
        <v>149.3020244701718</v>
      </c>
      <c r="BE423" s="22">
        <f t="shared" si="352"/>
        <v>123.66176621247827</v>
      </c>
      <c r="BF423" s="22">
        <f t="shared" si="353"/>
        <v>112.08633093525351</v>
      </c>
      <c r="BG423" s="22">
        <f t="shared" si="354"/>
        <v>143.0955711</v>
      </c>
      <c r="BH423" s="22"/>
      <c r="BI423" s="3">
        <f t="shared" si="355"/>
        <v>59720809.788068719</v>
      </c>
      <c r="BJ423" s="3">
        <f t="shared" si="356"/>
        <v>23495735.580370869</v>
      </c>
      <c r="BK423" s="3">
        <f t="shared" si="357"/>
        <v>21296402.877698168</v>
      </c>
      <c r="BL423" s="3">
        <f t="shared" si="358"/>
        <v>44012935.329999998</v>
      </c>
      <c r="BM423" s="22"/>
      <c r="BN423" s="3">
        <f t="shared" si="359"/>
        <v>0</v>
      </c>
      <c r="BO423" s="3">
        <f t="shared" si="360"/>
        <v>0</v>
      </c>
      <c r="BP423" s="3">
        <f t="shared" si="361"/>
        <v>0</v>
      </c>
      <c r="BQ423" s="3">
        <f t="shared" si="362"/>
        <v>-1084264</v>
      </c>
      <c r="BR423" s="3"/>
      <c r="BS423" s="22">
        <f t="shared" si="363"/>
        <v>0</v>
      </c>
      <c r="BT423" s="22">
        <f t="shared" si="364"/>
        <v>0</v>
      </c>
      <c r="BU423" s="22">
        <f t="shared" si="365"/>
        <v>0</v>
      </c>
      <c r="BV423" s="22">
        <f t="shared" si="366"/>
        <v>-2.4635121285831314</v>
      </c>
      <c r="BW423" s="3"/>
      <c r="BX423" s="7"/>
      <c r="BY423" t="str">
        <f t="shared" si="320"/>
        <v>12021</v>
      </c>
      <c r="BZ423" s="27"/>
      <c r="CQ423" s="15">
        <v>39503</v>
      </c>
      <c r="CR423" s="16">
        <v>5200.7</v>
      </c>
    </row>
    <row r="424" spans="1:96">
      <c r="A424" s="2">
        <v>44531</v>
      </c>
      <c r="B424" s="2">
        <v>44531</v>
      </c>
      <c r="C424" s="3">
        <v>27676</v>
      </c>
      <c r="D424">
        <v>0</v>
      </c>
      <c r="E424">
        <v>27675.5</v>
      </c>
      <c r="F424" t="s">
        <v>10</v>
      </c>
      <c r="G424" s="3">
        <v>37979090</v>
      </c>
      <c r="J424" s="3">
        <f t="shared" si="321"/>
        <v>27676</v>
      </c>
      <c r="L424" s="3">
        <f t="shared" si="367"/>
        <v>42956347.329999998</v>
      </c>
      <c r="M424" s="4">
        <f t="shared" si="322"/>
        <v>6.4469733496408214E-4</v>
      </c>
      <c r="N424" s="4">
        <f t="shared" si="323"/>
        <v>9.2253333333333339E-4</v>
      </c>
      <c r="O424" s="4"/>
      <c r="P424" s="3">
        <f t="shared" si="324"/>
        <v>-1056588</v>
      </c>
      <c r="Q424" s="3">
        <f t="shared" si="325"/>
        <v>44012935.329999998</v>
      </c>
      <c r="R424" s="6">
        <f t="shared" si="326"/>
        <v>-2.4006306147906723E-2</v>
      </c>
      <c r="S424" s="6">
        <f t="shared" si="327"/>
        <v>-1.4961701123833899E-2</v>
      </c>
      <c r="T424" s="6"/>
      <c r="U424" s="6"/>
      <c r="V424" s="3">
        <f t="shared" si="368"/>
        <v>127659.39282177491</v>
      </c>
      <c r="W424" s="7">
        <f t="shared" si="329"/>
        <v>78.700000000000728</v>
      </c>
      <c r="X424" s="7">
        <f t="shared" si="332"/>
        <v>14563.45</v>
      </c>
      <c r="Y424" s="3">
        <f t="shared" si="333"/>
        <v>37300097.326093681</v>
      </c>
      <c r="Z424" s="3">
        <f t="shared" si="330"/>
        <v>80256444.656093687</v>
      </c>
      <c r="AA424" s="2">
        <v>44208</v>
      </c>
      <c r="AB424" s="7">
        <f t="shared" si="334"/>
        <v>143.18782443333333</v>
      </c>
      <c r="AC424" s="7">
        <f t="shared" si="335"/>
        <v>124.3336577536456</v>
      </c>
      <c r="AD424" s="7">
        <f t="shared" si="336"/>
        <v>133.76074109348949</v>
      </c>
      <c r="AE424" s="7"/>
      <c r="AF424" s="7">
        <f t="shared" si="369"/>
        <v>155335.39282177491</v>
      </c>
      <c r="AG424" s="3">
        <f t="shared" si="337"/>
        <v>47579742.303192601</v>
      </c>
      <c r="AH424" s="7"/>
      <c r="AI424" s="7"/>
      <c r="AJ424" s="7"/>
      <c r="AK424" s="7"/>
      <c r="AL424" s="3">
        <f t="shared" si="338"/>
        <v>59881612.806789778</v>
      </c>
      <c r="AM424" s="3">
        <f t="shared" si="339"/>
        <v>23623394.973192643</v>
      </c>
      <c r="AN424" s="3">
        <f t="shared" si="340"/>
        <v>21301870.50359745</v>
      </c>
      <c r="AO424" s="3">
        <f t="shared" si="341"/>
        <v>12956347.329999998</v>
      </c>
      <c r="AP424" s="3">
        <f t="shared" si="342"/>
        <v>42956347.329999998</v>
      </c>
      <c r="AQ424" s="7"/>
      <c r="AR424" s="40">
        <f t="shared" si="370"/>
        <v>127659.39282177491</v>
      </c>
      <c r="AS424" s="5">
        <f t="shared" si="331"/>
        <v>27676</v>
      </c>
      <c r="AT424" s="5">
        <f t="shared" si="343"/>
        <v>5467.625899280576</v>
      </c>
      <c r="AU424" s="5">
        <f t="shared" si="344"/>
        <v>160803.01872105547</v>
      </c>
      <c r="AV424" s="5">
        <f t="shared" si="345"/>
        <v>19881612.80678976</v>
      </c>
      <c r="AW424" s="3"/>
      <c r="AX424" s="4">
        <f t="shared" si="346"/>
        <v>2.6925793419696965E-3</v>
      </c>
      <c r="AY424" s="4">
        <f t="shared" si="347"/>
        <v>5.4333005402233871E-3</v>
      </c>
      <c r="AZ424" s="4">
        <f t="shared" si="348"/>
        <v>2.5673940949935426E-4</v>
      </c>
      <c r="BA424" s="4">
        <f t="shared" si="349"/>
        <v>6.4469733496408214E-4</v>
      </c>
      <c r="BB424" s="3"/>
      <c r="BC424" s="2">
        <f t="shared" si="350"/>
        <v>44208</v>
      </c>
      <c r="BD424" s="22">
        <f t="shared" si="351"/>
        <v>149.70403201697445</v>
      </c>
      <c r="BE424" s="22">
        <f t="shared" si="352"/>
        <v>124.33365775364548</v>
      </c>
      <c r="BF424" s="22">
        <f t="shared" si="353"/>
        <v>112.11510791367078</v>
      </c>
      <c r="BG424" s="22">
        <f t="shared" si="354"/>
        <v>143.18782443333333</v>
      </c>
      <c r="BH424" s="22"/>
      <c r="BI424" s="3">
        <f t="shared" si="355"/>
        <v>59881612.806789778</v>
      </c>
      <c r="BJ424" s="3">
        <f t="shared" si="356"/>
        <v>23623394.973192643</v>
      </c>
      <c r="BK424" s="3">
        <f t="shared" si="357"/>
        <v>21301870.50359745</v>
      </c>
      <c r="BL424" s="3">
        <f t="shared" si="358"/>
        <v>44012935.329999998</v>
      </c>
      <c r="BM424" s="22"/>
      <c r="BN424" s="3">
        <f t="shared" si="359"/>
        <v>0</v>
      </c>
      <c r="BO424" s="3">
        <f t="shared" si="360"/>
        <v>0</v>
      </c>
      <c r="BP424" s="3">
        <f t="shared" si="361"/>
        <v>0</v>
      </c>
      <c r="BQ424" s="3">
        <f t="shared" si="362"/>
        <v>-1056588</v>
      </c>
      <c r="BR424" s="3"/>
      <c r="BS424" s="22">
        <f t="shared" si="363"/>
        <v>0</v>
      </c>
      <c r="BT424" s="22">
        <f t="shared" si="364"/>
        <v>0</v>
      </c>
      <c r="BU424" s="22">
        <f t="shared" si="365"/>
        <v>0</v>
      </c>
      <c r="BV424" s="22">
        <f t="shared" si="366"/>
        <v>-2.4006306147906722</v>
      </c>
      <c r="BW424" s="3"/>
      <c r="BX424" s="7"/>
      <c r="BY424" t="str">
        <f t="shared" si="320"/>
        <v>12021</v>
      </c>
      <c r="BZ424" s="27"/>
      <c r="CQ424" s="15">
        <v>39504</v>
      </c>
      <c r="CR424" s="16">
        <v>5270.05</v>
      </c>
    </row>
    <row r="425" spans="1:96">
      <c r="A425" t="s">
        <v>134</v>
      </c>
      <c r="B425" t="s">
        <v>134</v>
      </c>
      <c r="C425" s="3">
        <v>419502</v>
      </c>
      <c r="D425">
        <v>0</v>
      </c>
      <c r="E425">
        <v>419502</v>
      </c>
      <c r="F425" t="s">
        <v>10</v>
      </c>
      <c r="G425" s="3">
        <v>38398592</v>
      </c>
      <c r="J425" s="3">
        <f t="shared" si="321"/>
        <v>419502</v>
      </c>
      <c r="L425" s="3">
        <f t="shared" si="367"/>
        <v>43375849.329999998</v>
      </c>
      <c r="M425" s="4">
        <f t="shared" si="322"/>
        <v>9.765774468143076E-3</v>
      </c>
      <c r="N425" s="4">
        <f t="shared" si="323"/>
        <v>1.39834E-2</v>
      </c>
      <c r="O425" s="4"/>
      <c r="P425" s="3">
        <f t="shared" si="324"/>
        <v>-637086</v>
      </c>
      <c r="Q425" s="3">
        <f t="shared" si="325"/>
        <v>44012935.329999998</v>
      </c>
      <c r="R425" s="6">
        <f t="shared" si="326"/>
        <v>-1.4474971851417301E-2</v>
      </c>
      <c r="S425" s="6">
        <f t="shared" si="327"/>
        <v>-5.1959266556908228E-3</v>
      </c>
      <c r="T425" s="6"/>
      <c r="U425" s="6"/>
      <c r="V425" s="3">
        <f t="shared" si="368"/>
        <v>2270.9421848848383</v>
      </c>
      <c r="W425" s="7">
        <f t="shared" si="329"/>
        <v>1.3999999999996362</v>
      </c>
      <c r="X425" s="7">
        <f t="shared" si="332"/>
        <v>14564.85</v>
      </c>
      <c r="Y425" s="3">
        <f t="shared" si="333"/>
        <v>37303683.024280339</v>
      </c>
      <c r="Z425" s="3">
        <f t="shared" si="330"/>
        <v>80679532.354280338</v>
      </c>
      <c r="AA425" s="2">
        <v>44209</v>
      </c>
      <c r="AB425" s="7">
        <f t="shared" si="334"/>
        <v>144.58616443333332</v>
      </c>
      <c r="AC425" s="7">
        <f t="shared" si="335"/>
        <v>124.34561008093445</v>
      </c>
      <c r="AD425" s="7">
        <f t="shared" si="336"/>
        <v>134.46588725713389</v>
      </c>
      <c r="AE425" s="7"/>
      <c r="AF425" s="7">
        <f t="shared" si="369"/>
        <v>421772.94218488486</v>
      </c>
      <c r="AG425" s="3">
        <f t="shared" si="337"/>
        <v>48001515.245377488</v>
      </c>
      <c r="AH425" s="7"/>
      <c r="AI425" s="7"/>
      <c r="AJ425" s="7"/>
      <c r="AK425" s="7"/>
      <c r="AL425" s="3">
        <f t="shared" si="338"/>
        <v>60308853.374873944</v>
      </c>
      <c r="AM425" s="3">
        <f t="shared" si="339"/>
        <v>23625665.915377527</v>
      </c>
      <c r="AN425" s="3">
        <f t="shared" si="340"/>
        <v>21307338.129496731</v>
      </c>
      <c r="AO425" s="3">
        <f t="shared" si="341"/>
        <v>13375849.329999998</v>
      </c>
      <c r="AP425" s="3">
        <f t="shared" si="342"/>
        <v>43375849.329999998</v>
      </c>
      <c r="AQ425" s="7"/>
      <c r="AR425" s="40">
        <f t="shared" si="370"/>
        <v>2270.9421848848383</v>
      </c>
      <c r="AS425" s="5">
        <f t="shared" si="331"/>
        <v>419502</v>
      </c>
      <c r="AT425" s="5">
        <f t="shared" si="343"/>
        <v>5467.625899280576</v>
      </c>
      <c r="AU425" s="5">
        <f t="shared" si="344"/>
        <v>427240.56808416545</v>
      </c>
      <c r="AV425" s="5">
        <f t="shared" si="345"/>
        <v>20308853.374873925</v>
      </c>
      <c r="AW425" s="3"/>
      <c r="AX425" s="4">
        <f t="shared" si="346"/>
        <v>7.1347538594638861E-3</v>
      </c>
      <c r="AY425" s="4">
        <f t="shared" si="347"/>
        <v>9.6131067844476122E-5</v>
      </c>
      <c r="AZ425" s="4">
        <f t="shared" si="348"/>
        <v>2.566735112936306E-4</v>
      </c>
      <c r="BA425" s="4">
        <f t="shared" si="349"/>
        <v>9.765774468143076E-3</v>
      </c>
      <c r="BB425" s="3"/>
      <c r="BC425" s="2">
        <f t="shared" si="350"/>
        <v>44209</v>
      </c>
      <c r="BD425" s="22">
        <f t="shared" si="351"/>
        <v>150.77213343718486</v>
      </c>
      <c r="BE425" s="22">
        <f t="shared" si="352"/>
        <v>124.34561008093436</v>
      </c>
      <c r="BF425" s="22">
        <f t="shared" si="353"/>
        <v>112.14388489208807</v>
      </c>
      <c r="BG425" s="22">
        <f t="shared" si="354"/>
        <v>144.58616443333332</v>
      </c>
      <c r="BH425" s="22"/>
      <c r="BI425" s="3">
        <f t="shared" si="355"/>
        <v>60308853.374873944</v>
      </c>
      <c r="BJ425" s="3">
        <f t="shared" si="356"/>
        <v>23625665.915377527</v>
      </c>
      <c r="BK425" s="3">
        <f t="shared" si="357"/>
        <v>21307338.129496731</v>
      </c>
      <c r="BL425" s="3">
        <f t="shared" si="358"/>
        <v>44012935.329999998</v>
      </c>
      <c r="BM425" s="22"/>
      <c r="BN425" s="3">
        <f t="shared" si="359"/>
        <v>0</v>
      </c>
      <c r="BO425" s="3">
        <f t="shared" si="360"/>
        <v>0</v>
      </c>
      <c r="BP425" s="3">
        <f t="shared" si="361"/>
        <v>0</v>
      </c>
      <c r="BQ425" s="3">
        <f t="shared" si="362"/>
        <v>-637086</v>
      </c>
      <c r="BR425" s="3"/>
      <c r="BS425" s="22">
        <f t="shared" si="363"/>
        <v>0</v>
      </c>
      <c r="BT425" s="22">
        <f t="shared" si="364"/>
        <v>0</v>
      </c>
      <c r="BU425" s="22">
        <f t="shared" si="365"/>
        <v>0</v>
      </c>
      <c r="BV425" s="22">
        <f t="shared" si="366"/>
        <v>-1.4474971851417302</v>
      </c>
      <c r="BW425" s="3"/>
      <c r="BX425" s="7"/>
      <c r="BY425" t="str">
        <f t="shared" si="320"/>
        <v>12021</v>
      </c>
      <c r="BZ425" s="27"/>
      <c r="CQ425" s="15">
        <v>39505</v>
      </c>
      <c r="CR425" s="16">
        <v>5268.4</v>
      </c>
    </row>
    <row r="426" spans="1:96">
      <c r="A426" t="s">
        <v>135</v>
      </c>
      <c r="B426" t="s">
        <v>135</v>
      </c>
      <c r="C426" s="3">
        <v>-945610</v>
      </c>
      <c r="D426">
        <v>0</v>
      </c>
      <c r="E426">
        <v>-945610</v>
      </c>
      <c r="F426" t="s">
        <v>10</v>
      </c>
      <c r="G426" s="3">
        <v>37452982</v>
      </c>
      <c r="J426" s="3">
        <f t="shared" si="321"/>
        <v>-945610</v>
      </c>
      <c r="L426" s="3">
        <f t="shared" si="367"/>
        <v>42430239.329999998</v>
      </c>
      <c r="M426" s="4">
        <f t="shared" si="322"/>
        <v>-2.1800380041111695E-2</v>
      </c>
      <c r="N426" s="4">
        <f t="shared" si="323"/>
        <v>-3.1520333333333331E-2</v>
      </c>
      <c r="O426" s="4"/>
      <c r="P426" s="3">
        <f t="shared" si="324"/>
        <v>-1582696</v>
      </c>
      <c r="Q426" s="3">
        <f t="shared" si="325"/>
        <v>44012935.329999998</v>
      </c>
      <c r="R426" s="6">
        <f t="shared" si="326"/>
        <v>-3.5959792005083702E-2</v>
      </c>
      <c r="S426" s="6">
        <f t="shared" si="327"/>
        <v>-2.6996306696802516E-2</v>
      </c>
      <c r="T426" s="6"/>
      <c r="U426" s="6"/>
      <c r="V426" s="3">
        <f t="shared" si="368"/>
        <v>49879.622989447802</v>
      </c>
      <c r="W426" s="7">
        <f t="shared" si="329"/>
        <v>30.75</v>
      </c>
      <c r="X426" s="7">
        <f t="shared" si="332"/>
        <v>14595.6</v>
      </c>
      <c r="Y426" s="3">
        <f t="shared" si="333"/>
        <v>37382440.323737361</v>
      </c>
      <c r="Z426" s="3">
        <f t="shared" si="330"/>
        <v>79812679.653737366</v>
      </c>
      <c r="AA426" s="2">
        <v>44210</v>
      </c>
      <c r="AB426" s="7">
        <f t="shared" si="334"/>
        <v>141.4341311</v>
      </c>
      <c r="AC426" s="7">
        <f t="shared" si="335"/>
        <v>124.60813441245786</v>
      </c>
      <c r="AD426" s="7">
        <f t="shared" si="336"/>
        <v>133.02113275622895</v>
      </c>
      <c r="AE426" s="7"/>
      <c r="AF426" s="7">
        <f t="shared" si="369"/>
        <v>-895730.37701055221</v>
      </c>
      <c r="AG426" s="3">
        <f t="shared" si="337"/>
        <v>47105784.868366934</v>
      </c>
      <c r="AH426" s="7"/>
      <c r="AI426" s="7"/>
      <c r="AJ426" s="7"/>
      <c r="AK426" s="7"/>
      <c r="AL426" s="3">
        <f t="shared" si="338"/>
        <v>59418590.623762675</v>
      </c>
      <c r="AM426" s="3">
        <f t="shared" si="339"/>
        <v>23675545.538366977</v>
      </c>
      <c r="AN426" s="3">
        <f t="shared" si="340"/>
        <v>21312805.755396012</v>
      </c>
      <c r="AO426" s="3">
        <f t="shared" si="341"/>
        <v>12430239.329999998</v>
      </c>
      <c r="AP426" s="3">
        <f t="shared" si="342"/>
        <v>42430239.329999998</v>
      </c>
      <c r="AQ426" s="7"/>
      <c r="AR426" s="40">
        <f t="shared" si="370"/>
        <v>49879.622989447802</v>
      </c>
      <c r="AS426" s="5">
        <f t="shared" si="331"/>
        <v>-945610</v>
      </c>
      <c r="AT426" s="5">
        <f t="shared" si="343"/>
        <v>5467.625899280576</v>
      </c>
      <c r="AU426" s="5">
        <f t="shared" si="344"/>
        <v>-890262.75111127167</v>
      </c>
      <c r="AV426" s="5">
        <f t="shared" si="345"/>
        <v>19418590.623762652</v>
      </c>
      <c r="AW426" s="3"/>
      <c r="AX426" s="4">
        <f t="shared" si="346"/>
        <v>-1.4761725705137939E-2</v>
      </c>
      <c r="AY426" s="4">
        <f t="shared" si="347"/>
        <v>2.1112472837001408E-3</v>
      </c>
      <c r="AZ426" s="4">
        <f t="shared" si="348"/>
        <v>2.5660764690787395E-4</v>
      </c>
      <c r="BA426" s="4">
        <f t="shared" si="349"/>
        <v>-2.1800380041111695E-2</v>
      </c>
      <c r="BB426" s="3"/>
      <c r="BC426" s="2">
        <f t="shared" si="350"/>
        <v>44210</v>
      </c>
      <c r="BD426" s="22">
        <f t="shared" si="351"/>
        <v>148.5464765594067</v>
      </c>
      <c r="BE426" s="22">
        <f t="shared" si="352"/>
        <v>124.60813441245777</v>
      </c>
      <c r="BF426" s="22">
        <f t="shared" si="353"/>
        <v>112.17266187050532</v>
      </c>
      <c r="BG426" s="22">
        <f t="shared" si="354"/>
        <v>141.4341311</v>
      </c>
      <c r="BH426" s="22"/>
      <c r="BI426" s="3">
        <f t="shared" si="355"/>
        <v>60308853.374873944</v>
      </c>
      <c r="BJ426" s="3">
        <f t="shared" si="356"/>
        <v>23675545.538366977</v>
      </c>
      <c r="BK426" s="3">
        <f t="shared" si="357"/>
        <v>21312805.755396012</v>
      </c>
      <c r="BL426" s="3">
        <f t="shared" si="358"/>
        <v>44012935.329999998</v>
      </c>
      <c r="BM426" s="22"/>
      <c r="BN426" s="3">
        <f t="shared" si="359"/>
        <v>-890262.75111127167</v>
      </c>
      <c r="BO426" s="3">
        <f t="shared" si="360"/>
        <v>0</v>
      </c>
      <c r="BP426" s="3">
        <f t="shared" si="361"/>
        <v>0</v>
      </c>
      <c r="BQ426" s="3">
        <f t="shared" si="362"/>
        <v>-1582696</v>
      </c>
      <c r="BR426" s="3"/>
      <c r="BS426" s="22">
        <f t="shared" si="363"/>
        <v>-1.476172570513794</v>
      </c>
      <c r="BT426" s="22">
        <f t="shared" si="364"/>
        <v>0</v>
      </c>
      <c r="BU426" s="22">
        <f t="shared" si="365"/>
        <v>0</v>
      </c>
      <c r="BV426" s="22">
        <f t="shared" si="366"/>
        <v>-3.5959792005083702</v>
      </c>
      <c r="BW426" s="3"/>
      <c r="BX426" s="7"/>
      <c r="BY426" t="str">
        <f t="shared" si="320"/>
        <v>12021</v>
      </c>
      <c r="BZ426" s="27"/>
      <c r="CQ426" s="15">
        <v>39506</v>
      </c>
      <c r="CR426" s="16">
        <v>5285.1</v>
      </c>
    </row>
    <row r="427" spans="1:96">
      <c r="A427" t="s">
        <v>136</v>
      </c>
      <c r="B427" t="s">
        <v>136</v>
      </c>
      <c r="C427" s="3">
        <v>286302</v>
      </c>
      <c r="D427">
        <v>0</v>
      </c>
      <c r="E427">
        <v>286302.25</v>
      </c>
      <c r="F427" t="s">
        <v>10</v>
      </c>
      <c r="G427" s="3">
        <v>37739284</v>
      </c>
      <c r="J427" s="3">
        <f t="shared" si="321"/>
        <v>286302</v>
      </c>
      <c r="L427" s="3">
        <f t="shared" si="367"/>
        <v>42716541.329999998</v>
      </c>
      <c r="M427" s="4">
        <f t="shared" si="322"/>
        <v>6.7475933325120844E-3</v>
      </c>
      <c r="N427" s="4">
        <f t="shared" si="323"/>
        <v>9.5434000000000005E-3</v>
      </c>
      <c r="O427" s="4"/>
      <c r="P427" s="3">
        <f t="shared" si="324"/>
        <v>-1296394</v>
      </c>
      <c r="Q427" s="3">
        <f t="shared" si="325"/>
        <v>44012935.329999998</v>
      </c>
      <c r="R427" s="6">
        <f t="shared" si="326"/>
        <v>-2.9454840725343642E-2</v>
      </c>
      <c r="S427" s="6">
        <f t="shared" si="327"/>
        <v>-2.0248713364290433E-2</v>
      </c>
      <c r="T427" s="6"/>
      <c r="U427" s="6"/>
      <c r="V427" s="3">
        <f t="shared" si="368"/>
        <v>-262618.24266639288</v>
      </c>
      <c r="W427" s="7">
        <f t="shared" si="329"/>
        <v>-161.89999999999964</v>
      </c>
      <c r="X427" s="7">
        <f t="shared" si="332"/>
        <v>14433.7</v>
      </c>
      <c r="Y427" s="3">
        <f t="shared" si="333"/>
        <v>36967779.940579899</v>
      </c>
      <c r="Z427" s="3">
        <f t="shared" si="330"/>
        <v>79684321.270579904</v>
      </c>
      <c r="AA427" s="2">
        <v>44211</v>
      </c>
      <c r="AB427" s="7">
        <f t="shared" si="334"/>
        <v>142.3884711</v>
      </c>
      <c r="AC427" s="7">
        <f t="shared" si="335"/>
        <v>123.22593313526633</v>
      </c>
      <c r="AD427" s="7">
        <f t="shared" si="336"/>
        <v>132.80720211763318</v>
      </c>
      <c r="AE427" s="7"/>
      <c r="AF427" s="7">
        <f t="shared" si="369"/>
        <v>23683.757333607122</v>
      </c>
      <c r="AG427" s="3">
        <f t="shared" si="337"/>
        <v>47129468.625700541</v>
      </c>
      <c r="AH427" s="7"/>
      <c r="AI427" s="7"/>
      <c r="AJ427" s="7"/>
      <c r="AK427" s="7"/>
      <c r="AL427" s="3">
        <f t="shared" si="338"/>
        <v>59447742.006995559</v>
      </c>
      <c r="AM427" s="3">
        <f t="shared" si="339"/>
        <v>23412927.295700584</v>
      </c>
      <c r="AN427" s="3">
        <f t="shared" si="340"/>
        <v>21318273.381295294</v>
      </c>
      <c r="AO427" s="3">
        <f t="shared" si="341"/>
        <v>12716541.329999998</v>
      </c>
      <c r="AP427" s="3">
        <f t="shared" si="342"/>
        <v>42716541.329999998</v>
      </c>
      <c r="AQ427" s="7"/>
      <c r="AR427" s="40">
        <f t="shared" si="370"/>
        <v>-262618.24266639288</v>
      </c>
      <c r="AS427" s="5">
        <f t="shared" si="331"/>
        <v>286302</v>
      </c>
      <c r="AT427" s="5">
        <f t="shared" si="343"/>
        <v>5467.625899280576</v>
      </c>
      <c r="AU427" s="5">
        <f t="shared" si="344"/>
        <v>29151.383232887696</v>
      </c>
      <c r="AV427" s="5">
        <f t="shared" si="345"/>
        <v>19447742.00699554</v>
      </c>
      <c r="AW427" s="3"/>
      <c r="AX427" s="4">
        <f t="shared" si="346"/>
        <v>4.906104794284615E-4</v>
      </c>
      <c r="AY427" s="4">
        <f t="shared" si="347"/>
        <v>-1.1092384006138808E-2</v>
      </c>
      <c r="AZ427" s="4">
        <f t="shared" si="348"/>
        <v>2.565418163160556E-4</v>
      </c>
      <c r="BA427" s="4">
        <f t="shared" si="349"/>
        <v>6.7475933325120844E-3</v>
      </c>
      <c r="BB427" s="3"/>
      <c r="BC427" s="2">
        <f t="shared" si="350"/>
        <v>44211</v>
      </c>
      <c r="BD427" s="22">
        <f t="shared" si="351"/>
        <v>148.61935501748891</v>
      </c>
      <c r="BE427" s="22">
        <f t="shared" si="352"/>
        <v>123.22593313526622</v>
      </c>
      <c r="BF427" s="22">
        <f t="shared" si="353"/>
        <v>112.20143884892259</v>
      </c>
      <c r="BG427" s="22">
        <f t="shared" si="354"/>
        <v>142.3884711</v>
      </c>
      <c r="BH427" s="22"/>
      <c r="BI427" s="3">
        <f t="shared" si="355"/>
        <v>60308853.374873944</v>
      </c>
      <c r="BJ427" s="3">
        <f t="shared" si="356"/>
        <v>23675545.538366977</v>
      </c>
      <c r="BK427" s="3">
        <f t="shared" si="357"/>
        <v>21318273.381295294</v>
      </c>
      <c r="BL427" s="3">
        <f t="shared" si="358"/>
        <v>44012935.329999998</v>
      </c>
      <c r="BM427" s="22"/>
      <c r="BN427" s="3">
        <f t="shared" si="359"/>
        <v>-861111.36787838396</v>
      </c>
      <c r="BO427" s="3">
        <f t="shared" si="360"/>
        <v>-262618.24266639288</v>
      </c>
      <c r="BP427" s="3">
        <f t="shared" si="361"/>
        <v>0</v>
      </c>
      <c r="BQ427" s="3">
        <f t="shared" si="362"/>
        <v>-1296394</v>
      </c>
      <c r="BR427" s="3"/>
      <c r="BS427" s="22">
        <f t="shared" si="363"/>
        <v>-1.4278357483034867</v>
      </c>
      <c r="BT427" s="22">
        <f t="shared" si="364"/>
        <v>-1.1092384006138809</v>
      </c>
      <c r="BU427" s="22">
        <f t="shared" si="365"/>
        <v>0</v>
      </c>
      <c r="BV427" s="22">
        <f t="shared" si="366"/>
        <v>-2.9454840725343643</v>
      </c>
      <c r="BW427" s="3"/>
      <c r="BX427" s="7"/>
      <c r="BY427" t="str">
        <f t="shared" si="320"/>
        <v>12021</v>
      </c>
      <c r="BZ427" s="27"/>
      <c r="CQ427" s="15">
        <v>39507</v>
      </c>
      <c r="CR427" s="16">
        <v>5223.5</v>
      </c>
    </row>
    <row r="428" spans="1:96">
      <c r="A428" t="s">
        <v>137</v>
      </c>
      <c r="B428" t="s">
        <v>137</v>
      </c>
      <c r="C428" s="3">
        <v>-161860</v>
      </c>
      <c r="D428">
        <v>0</v>
      </c>
      <c r="E428">
        <v>-161860</v>
      </c>
      <c r="F428" t="s">
        <v>10</v>
      </c>
      <c r="G428" s="3">
        <v>37577424</v>
      </c>
      <c r="J428" s="3">
        <f t="shared" si="321"/>
        <v>-161860</v>
      </c>
      <c r="L428" s="3">
        <f t="shared" si="367"/>
        <v>42554681.329999998</v>
      </c>
      <c r="M428" s="4">
        <f t="shared" si="322"/>
        <v>-3.7891644538722304E-3</v>
      </c>
      <c r="N428" s="4">
        <f t="shared" si="323"/>
        <v>-5.3953333333333336E-3</v>
      </c>
      <c r="O428" s="4"/>
      <c r="P428" s="3">
        <f t="shared" si="324"/>
        <v>-1458254</v>
      </c>
      <c r="Q428" s="3">
        <f t="shared" si="325"/>
        <v>44012935.329999998</v>
      </c>
      <c r="R428" s="6">
        <f t="shared" si="326"/>
        <v>-3.3132395943744931E-2</v>
      </c>
      <c r="S428" s="6">
        <f t="shared" si="327"/>
        <v>-2.4037877818162662E-2</v>
      </c>
      <c r="T428" s="6"/>
      <c r="U428" s="6"/>
      <c r="V428" s="3">
        <f t="shared" si="368"/>
        <v>-247208.27784038757</v>
      </c>
      <c r="W428" s="7">
        <f t="shared" si="329"/>
        <v>-152.40000000000146</v>
      </c>
      <c r="X428" s="7">
        <f t="shared" si="332"/>
        <v>14281.3</v>
      </c>
      <c r="Y428" s="3">
        <f t="shared" si="333"/>
        <v>36577451.080831923</v>
      </c>
      <c r="Z428" s="3">
        <f t="shared" si="330"/>
        <v>79132132.410831928</v>
      </c>
      <c r="AA428" s="2">
        <v>44214</v>
      </c>
      <c r="AB428" s="7">
        <f t="shared" si="334"/>
        <v>141.84893776666667</v>
      </c>
      <c r="AC428" s="7">
        <f t="shared" si="335"/>
        <v>121.9248369361064</v>
      </c>
      <c r="AD428" s="7">
        <f t="shared" si="336"/>
        <v>131.88688735138655</v>
      </c>
      <c r="AE428" s="7"/>
      <c r="AF428" s="7">
        <f t="shared" si="369"/>
        <v>-409068.27784038754</v>
      </c>
      <c r="AG428" s="3">
        <f t="shared" si="337"/>
        <v>46720400.34786015</v>
      </c>
      <c r="AH428" s="7"/>
      <c r="AI428" s="7"/>
      <c r="AJ428" s="7"/>
      <c r="AK428" s="7"/>
      <c r="AL428" s="3">
        <f t="shared" si="338"/>
        <v>59044141.355054453</v>
      </c>
      <c r="AM428" s="3">
        <f t="shared" si="339"/>
        <v>23165719.017860197</v>
      </c>
      <c r="AN428" s="3">
        <f t="shared" si="340"/>
        <v>21323741.007194575</v>
      </c>
      <c r="AO428" s="3">
        <f t="shared" si="341"/>
        <v>12554681.329999998</v>
      </c>
      <c r="AP428" s="3">
        <f t="shared" si="342"/>
        <v>42554681.329999998</v>
      </c>
      <c r="AQ428" s="7"/>
      <c r="AR428" s="40">
        <f t="shared" si="370"/>
        <v>-247208.27784038757</v>
      </c>
      <c r="AS428" s="5">
        <f t="shared" si="331"/>
        <v>-161860</v>
      </c>
      <c r="AT428" s="5">
        <f t="shared" si="343"/>
        <v>5467.625899280576</v>
      </c>
      <c r="AU428" s="5">
        <f t="shared" si="344"/>
        <v>-403600.65194110695</v>
      </c>
      <c r="AV428" s="5">
        <f t="shared" si="345"/>
        <v>19044141.355054434</v>
      </c>
      <c r="AW428" s="3"/>
      <c r="AX428" s="4">
        <f t="shared" si="346"/>
        <v>-6.7891670619485084E-3</v>
      </c>
      <c r="AY428" s="4">
        <f t="shared" si="347"/>
        <v>-1.0558623222042957E-2</v>
      </c>
      <c r="AZ428" s="4">
        <f t="shared" si="348"/>
        <v>2.5647601949217356E-4</v>
      </c>
      <c r="BA428" s="4">
        <f t="shared" si="349"/>
        <v>-3.7891644538722304E-3</v>
      </c>
      <c r="BB428" s="3"/>
      <c r="BC428" s="2">
        <f t="shared" si="350"/>
        <v>44214</v>
      </c>
      <c r="BD428" s="22">
        <f t="shared" si="351"/>
        <v>147.61035338763614</v>
      </c>
      <c r="BE428" s="22">
        <f t="shared" si="352"/>
        <v>121.92483693610629</v>
      </c>
      <c r="BF428" s="22">
        <f t="shared" si="353"/>
        <v>112.23021582733988</v>
      </c>
      <c r="BG428" s="22">
        <f t="shared" si="354"/>
        <v>141.84893776666667</v>
      </c>
      <c r="BH428" s="22"/>
      <c r="BI428" s="3">
        <f t="shared" si="355"/>
        <v>60308853.374873944</v>
      </c>
      <c r="BJ428" s="3">
        <f t="shared" si="356"/>
        <v>23675545.538366977</v>
      </c>
      <c r="BK428" s="3">
        <f t="shared" si="357"/>
        <v>21323741.007194575</v>
      </c>
      <c r="BL428" s="3">
        <f t="shared" si="358"/>
        <v>44012935.329999998</v>
      </c>
      <c r="BM428" s="22"/>
      <c r="BN428" s="3">
        <f t="shared" si="359"/>
        <v>-1264712.0198194908</v>
      </c>
      <c r="BO428" s="3">
        <f t="shared" si="360"/>
        <v>-509826.52050678048</v>
      </c>
      <c r="BP428" s="3">
        <f t="shared" si="361"/>
        <v>0</v>
      </c>
      <c r="BQ428" s="3">
        <f t="shared" si="362"/>
        <v>-1458254</v>
      </c>
      <c r="BR428" s="3"/>
      <c r="BS428" s="22">
        <f t="shared" si="363"/>
        <v>-2.0970586390660828</v>
      </c>
      <c r="BT428" s="22">
        <f t="shared" si="364"/>
        <v>-2.1533886924826731</v>
      </c>
      <c r="BU428" s="22">
        <f t="shared" si="365"/>
        <v>0</v>
      </c>
      <c r="BV428" s="22">
        <f t="shared" si="366"/>
        <v>-3.313239594374493</v>
      </c>
      <c r="BW428" s="3"/>
      <c r="BX428" s="7"/>
      <c r="BY428" t="str">
        <f t="shared" si="320"/>
        <v>12021</v>
      </c>
      <c r="BZ428" s="27"/>
      <c r="CQ428" s="15">
        <v>39508</v>
      </c>
      <c r="CR428" s="16">
        <v>5223.5</v>
      </c>
    </row>
    <row r="429" spans="1:96">
      <c r="A429" t="s">
        <v>138</v>
      </c>
      <c r="B429" t="s">
        <v>138</v>
      </c>
      <c r="C429" s="3">
        <v>-25219</v>
      </c>
      <c r="D429">
        <v>0</v>
      </c>
      <c r="E429">
        <v>-25219.25</v>
      </c>
      <c r="F429" t="s">
        <v>10</v>
      </c>
      <c r="G429" s="3">
        <v>37552205</v>
      </c>
      <c r="J429" s="3">
        <f t="shared" si="321"/>
        <v>-25219</v>
      </c>
      <c r="L429" s="3">
        <f t="shared" si="367"/>
        <v>42529462.329999998</v>
      </c>
      <c r="M429" s="4">
        <f t="shared" si="322"/>
        <v>-5.926257514286972E-4</v>
      </c>
      <c r="N429" s="4">
        <f t="shared" si="323"/>
        <v>-8.4063333333333329E-4</v>
      </c>
      <c r="O429" s="4"/>
      <c r="P429" s="3">
        <f t="shared" si="324"/>
        <v>-1483473</v>
      </c>
      <c r="Q429" s="3">
        <f t="shared" si="325"/>
        <v>44012935.329999998</v>
      </c>
      <c r="R429" s="6">
        <f t="shared" si="326"/>
        <v>-3.3705386584130838E-2</v>
      </c>
      <c r="S429" s="6">
        <f t="shared" si="327"/>
        <v>-2.4630503569591358E-2</v>
      </c>
      <c r="T429" s="6"/>
      <c r="U429" s="6"/>
      <c r="V429" s="3">
        <f t="shared" si="368"/>
        <v>389061.05931769346</v>
      </c>
      <c r="W429" s="7">
        <f t="shared" si="329"/>
        <v>239.85000000000036</v>
      </c>
      <c r="X429" s="7">
        <f t="shared" si="332"/>
        <v>14521.15</v>
      </c>
      <c r="Y429" s="3">
        <f t="shared" si="333"/>
        <v>37191758.016596705</v>
      </c>
      <c r="Z429" s="3">
        <f t="shared" si="330"/>
        <v>79721220.346596703</v>
      </c>
      <c r="AA429" s="2">
        <v>44215</v>
      </c>
      <c r="AB429" s="7">
        <f t="shared" si="334"/>
        <v>141.76487443333332</v>
      </c>
      <c r="AC429" s="7">
        <f t="shared" si="335"/>
        <v>123.97252672198901</v>
      </c>
      <c r="AD429" s="7">
        <f t="shared" si="336"/>
        <v>132.86870057766117</v>
      </c>
      <c r="AE429" s="7"/>
      <c r="AF429" s="7">
        <f t="shared" si="369"/>
        <v>363842.05931769346</v>
      </c>
      <c r="AG429" s="3">
        <f t="shared" si="337"/>
        <v>47084242.407177843</v>
      </c>
      <c r="AH429" s="7"/>
      <c r="AI429" s="7"/>
      <c r="AJ429" s="7"/>
      <c r="AK429" s="7"/>
      <c r="AL429" s="3">
        <f t="shared" si="338"/>
        <v>59413451.040271424</v>
      </c>
      <c r="AM429" s="3">
        <f t="shared" si="339"/>
        <v>23554780.07717789</v>
      </c>
      <c r="AN429" s="3">
        <f t="shared" si="340"/>
        <v>21329208.633093856</v>
      </c>
      <c r="AO429" s="3">
        <f t="shared" si="341"/>
        <v>12529462.329999998</v>
      </c>
      <c r="AP429" s="3">
        <f t="shared" si="342"/>
        <v>42529462.329999998</v>
      </c>
      <c r="AQ429" s="7"/>
      <c r="AR429" s="40">
        <f t="shared" si="370"/>
        <v>389061.05931769346</v>
      </c>
      <c r="AS429" s="5">
        <f t="shared" si="331"/>
        <v>-25219</v>
      </c>
      <c r="AT429" s="5">
        <f t="shared" si="343"/>
        <v>5467.625899280576</v>
      </c>
      <c r="AU429" s="5">
        <f t="shared" si="344"/>
        <v>369309.68521697406</v>
      </c>
      <c r="AV429" s="5">
        <f t="shared" si="345"/>
        <v>19413451.040271409</v>
      </c>
      <c r="AW429" s="3"/>
      <c r="AX429" s="4">
        <f t="shared" si="346"/>
        <v>6.2548066030154812E-3</v>
      </c>
      <c r="AY429" s="4">
        <f t="shared" si="347"/>
        <v>1.6794689559073775E-2</v>
      </c>
      <c r="AZ429" s="4">
        <f t="shared" si="348"/>
        <v>2.5641025641025245E-4</v>
      </c>
      <c r="BA429" s="4">
        <f t="shared" si="349"/>
        <v>-5.926257514286972E-4</v>
      </c>
      <c r="BB429" s="3"/>
      <c r="BC429" s="2">
        <f t="shared" si="350"/>
        <v>44215</v>
      </c>
      <c r="BD429" s="22">
        <f t="shared" si="351"/>
        <v>148.53362760067856</v>
      </c>
      <c r="BE429" s="22">
        <f t="shared" si="352"/>
        <v>123.97252672198888</v>
      </c>
      <c r="BF429" s="22">
        <f t="shared" si="353"/>
        <v>112.25899280575713</v>
      </c>
      <c r="BG429" s="22">
        <f t="shared" si="354"/>
        <v>141.76487443333332</v>
      </c>
      <c r="BH429" s="22"/>
      <c r="BI429" s="3">
        <f t="shared" si="355"/>
        <v>60308853.374873944</v>
      </c>
      <c r="BJ429" s="3">
        <f t="shared" si="356"/>
        <v>23675545.538366977</v>
      </c>
      <c r="BK429" s="3">
        <f t="shared" si="357"/>
        <v>21329208.633093856</v>
      </c>
      <c r="BL429" s="3">
        <f t="shared" si="358"/>
        <v>44012935.329999998</v>
      </c>
      <c r="BM429" s="22"/>
      <c r="BN429" s="3">
        <f t="shared" si="359"/>
        <v>-895402.33460251684</v>
      </c>
      <c r="BO429" s="3">
        <f t="shared" si="360"/>
        <v>-120765.46118908701</v>
      </c>
      <c r="BP429" s="3">
        <f t="shared" si="361"/>
        <v>0</v>
      </c>
      <c r="BQ429" s="3">
        <f t="shared" si="362"/>
        <v>-1483473</v>
      </c>
      <c r="BR429" s="3"/>
      <c r="BS429" s="22">
        <f t="shared" si="363"/>
        <v>-1.484694674987076</v>
      </c>
      <c r="BT429" s="22">
        <f t="shared" si="364"/>
        <v>-0.5100852311655617</v>
      </c>
      <c r="BU429" s="22">
        <f t="shared" si="365"/>
        <v>0</v>
      </c>
      <c r="BV429" s="22">
        <f t="shared" si="366"/>
        <v>-3.3705386584130839</v>
      </c>
      <c r="BW429" s="3"/>
      <c r="BX429" s="7"/>
      <c r="BY429" t="str">
        <f t="shared" ref="BY429:BY492" si="371">+MONTH(BC429)&amp;YEAR(BC429)</f>
        <v>12021</v>
      </c>
      <c r="BZ429" s="27"/>
      <c r="CQ429" s="15">
        <v>39509</v>
      </c>
      <c r="CR429" s="16">
        <v>5223.5</v>
      </c>
    </row>
    <row r="430" spans="1:96">
      <c r="A430" t="s">
        <v>139</v>
      </c>
      <c r="B430" t="s">
        <v>139</v>
      </c>
      <c r="C430" s="3">
        <v>714236</v>
      </c>
      <c r="D430">
        <v>0</v>
      </c>
      <c r="E430">
        <v>714236.25</v>
      </c>
      <c r="F430" t="s">
        <v>10</v>
      </c>
      <c r="G430" s="3">
        <v>38266441</v>
      </c>
      <c r="J430" s="3">
        <f t="shared" si="321"/>
        <v>714236</v>
      </c>
      <c r="L430" s="3">
        <f t="shared" si="367"/>
        <v>43243698.329999998</v>
      </c>
      <c r="M430" s="4">
        <f t="shared" si="322"/>
        <v>1.6793910876606186E-2</v>
      </c>
      <c r="N430" s="4">
        <f t="shared" si="323"/>
        <v>2.3807866666666667E-2</v>
      </c>
      <c r="O430" s="4"/>
      <c r="P430" s="3">
        <f t="shared" si="324"/>
        <v>-769237</v>
      </c>
      <c r="Q430" s="3">
        <f t="shared" si="325"/>
        <v>44012935.329999998</v>
      </c>
      <c r="R430" s="6">
        <f t="shared" si="326"/>
        <v>-1.7477520965880101E-2</v>
      </c>
      <c r="S430" s="6">
        <f t="shared" si="327"/>
        <v>-7.8365926929851726E-3</v>
      </c>
      <c r="T430" s="6"/>
      <c r="U430" s="6"/>
      <c r="V430" s="3">
        <f t="shared" si="368"/>
        <v>200410.64781614082</v>
      </c>
      <c r="W430" s="7">
        <f t="shared" si="329"/>
        <v>123.55000000000109</v>
      </c>
      <c r="X430" s="7">
        <f t="shared" si="332"/>
        <v>14644.7</v>
      </c>
      <c r="Y430" s="3">
        <f t="shared" si="333"/>
        <v>37508195.881569557</v>
      </c>
      <c r="Z430" s="3">
        <f t="shared" si="330"/>
        <v>80751894.211569548</v>
      </c>
      <c r="AA430" s="2">
        <v>44216</v>
      </c>
      <c r="AB430" s="7">
        <f t="shared" si="334"/>
        <v>144.14566110000001</v>
      </c>
      <c r="AC430" s="7">
        <f t="shared" si="335"/>
        <v>125.02731960523185</v>
      </c>
      <c r="AD430" s="7">
        <f t="shared" si="336"/>
        <v>134.58649035261593</v>
      </c>
      <c r="AE430" s="7"/>
      <c r="AF430" s="7">
        <f t="shared" si="369"/>
        <v>914646.64781614079</v>
      </c>
      <c r="AG430" s="3">
        <f t="shared" si="337"/>
        <v>47998889.054993987</v>
      </c>
      <c r="AH430" s="7"/>
      <c r="AI430" s="7"/>
      <c r="AJ430" s="7"/>
      <c r="AK430" s="7"/>
      <c r="AL430" s="3">
        <f t="shared" si="338"/>
        <v>60333565.313986845</v>
      </c>
      <c r="AM430" s="3">
        <f t="shared" si="339"/>
        <v>23755190.72499403</v>
      </c>
      <c r="AN430" s="3">
        <f t="shared" si="340"/>
        <v>21334676.258993138</v>
      </c>
      <c r="AO430" s="3">
        <f t="shared" si="341"/>
        <v>13243698.329999998</v>
      </c>
      <c r="AP430" s="3">
        <f t="shared" si="342"/>
        <v>43243698.329999998</v>
      </c>
      <c r="AQ430" s="7"/>
      <c r="AR430" s="40">
        <f t="shared" si="370"/>
        <v>200410.64781614082</v>
      </c>
      <c r="AS430" s="5">
        <f t="shared" si="331"/>
        <v>714236</v>
      </c>
      <c r="AT430" s="5">
        <f t="shared" si="343"/>
        <v>5467.625899280576</v>
      </c>
      <c r="AU430" s="5">
        <f t="shared" si="344"/>
        <v>920114.27371542132</v>
      </c>
      <c r="AV430" s="5">
        <f t="shared" si="345"/>
        <v>20333565.31398683</v>
      </c>
      <c r="AW430" s="3"/>
      <c r="AX430" s="4">
        <f t="shared" si="346"/>
        <v>1.5486632363633492E-2</v>
      </c>
      <c r="AY430" s="4">
        <f t="shared" si="347"/>
        <v>8.5082793029478427E-3</v>
      </c>
      <c r="AZ430" s="4">
        <f t="shared" si="348"/>
        <v>2.5634452704434364E-4</v>
      </c>
      <c r="BA430" s="4">
        <f t="shared" si="349"/>
        <v>1.6793910876606186E-2</v>
      </c>
      <c r="BB430" s="3"/>
      <c r="BC430" s="2">
        <f t="shared" si="350"/>
        <v>44216</v>
      </c>
      <c r="BD430" s="22">
        <f t="shared" si="351"/>
        <v>150.83391328496711</v>
      </c>
      <c r="BE430" s="22">
        <f t="shared" si="352"/>
        <v>125.02731960523175</v>
      </c>
      <c r="BF430" s="22">
        <f t="shared" si="353"/>
        <v>112.2877697841744</v>
      </c>
      <c r="BG430" s="22">
        <f t="shared" si="354"/>
        <v>144.14566110000001</v>
      </c>
      <c r="BH430" s="22"/>
      <c r="BI430" s="3">
        <f t="shared" si="355"/>
        <v>60333565.313986845</v>
      </c>
      <c r="BJ430" s="3">
        <f t="shared" si="356"/>
        <v>23755190.72499403</v>
      </c>
      <c r="BK430" s="3">
        <f t="shared" si="357"/>
        <v>21334676.258993138</v>
      </c>
      <c r="BL430" s="3">
        <f t="shared" si="358"/>
        <v>44012935.329999998</v>
      </c>
      <c r="BM430" s="22"/>
      <c r="BN430" s="3">
        <f t="shared" si="359"/>
        <v>0</v>
      </c>
      <c r="BO430" s="3">
        <f t="shared" si="360"/>
        <v>0</v>
      </c>
      <c r="BP430" s="3">
        <f t="shared" si="361"/>
        <v>0</v>
      </c>
      <c r="BQ430" s="3">
        <f t="shared" si="362"/>
        <v>-769237</v>
      </c>
      <c r="BR430" s="3"/>
      <c r="BS430" s="22">
        <f t="shared" si="363"/>
        <v>0</v>
      </c>
      <c r="BT430" s="22">
        <f t="shared" si="364"/>
        <v>0</v>
      </c>
      <c r="BU430" s="22">
        <f t="shared" si="365"/>
        <v>0</v>
      </c>
      <c r="BV430" s="22">
        <f t="shared" si="366"/>
        <v>-1.7477520965880102</v>
      </c>
      <c r="BW430" s="3"/>
      <c r="BX430" s="7"/>
      <c r="BY430" t="str">
        <f t="shared" si="371"/>
        <v>12021</v>
      </c>
      <c r="BZ430" s="27"/>
      <c r="CQ430" s="15">
        <v>39510</v>
      </c>
      <c r="CR430" s="16">
        <v>4953</v>
      </c>
    </row>
    <row r="431" spans="1:96">
      <c r="A431" t="s">
        <v>140</v>
      </c>
      <c r="B431" t="s">
        <v>140</v>
      </c>
      <c r="C431" s="3">
        <v>-67707</v>
      </c>
      <c r="D431">
        <v>0</v>
      </c>
      <c r="E431">
        <v>-67707.25</v>
      </c>
      <c r="F431" t="s">
        <v>10</v>
      </c>
      <c r="G431" s="3">
        <v>38198734</v>
      </c>
      <c r="J431" s="3">
        <f t="shared" ref="J431:J494" si="372">+C431+D431-D430</f>
        <v>-67707</v>
      </c>
      <c r="L431" s="3">
        <f t="shared" si="367"/>
        <v>43175991.329999998</v>
      </c>
      <c r="M431" s="4">
        <f t="shared" si="322"/>
        <v>-1.5657078976760127E-3</v>
      </c>
      <c r="N431" s="4">
        <f t="shared" si="323"/>
        <v>-2.2569000000000001E-3</v>
      </c>
      <c r="O431" s="4"/>
      <c r="P431" s="3">
        <f t="shared" si="324"/>
        <v>-836944</v>
      </c>
      <c r="Q431" s="3">
        <f t="shared" si="325"/>
        <v>44012935.329999998</v>
      </c>
      <c r="R431" s="6">
        <f t="shared" si="326"/>
        <v>-1.9015864170948037E-2</v>
      </c>
      <c r="S431" s="6">
        <f t="shared" si="327"/>
        <v>-9.4023005906611855E-3</v>
      </c>
      <c r="T431" s="6"/>
      <c r="U431" s="6"/>
      <c r="V431" s="3">
        <f t="shared" si="368"/>
        <v>-88161.219820374186</v>
      </c>
      <c r="W431" s="7">
        <f t="shared" si="329"/>
        <v>-54.350000000000364</v>
      </c>
      <c r="X431" s="7">
        <f t="shared" si="332"/>
        <v>14590.35</v>
      </c>
      <c r="Y431" s="3">
        <f t="shared" si="333"/>
        <v>37368993.955537386</v>
      </c>
      <c r="Z431" s="3">
        <f t="shared" si="330"/>
        <v>80544985.285537392</v>
      </c>
      <c r="AA431" s="2">
        <v>44217</v>
      </c>
      <c r="AB431" s="7">
        <f t="shared" si="334"/>
        <v>143.9199711</v>
      </c>
      <c r="AC431" s="7">
        <f t="shared" si="335"/>
        <v>124.56331318512461</v>
      </c>
      <c r="AD431" s="7">
        <f t="shared" si="336"/>
        <v>134.24164214256231</v>
      </c>
      <c r="AE431" s="7"/>
      <c r="AF431" s="7">
        <f t="shared" si="369"/>
        <v>-155868.21982037419</v>
      </c>
      <c r="AG431" s="3">
        <f t="shared" si="337"/>
        <v>47843020.835173614</v>
      </c>
      <c r="AH431" s="7"/>
      <c r="AI431" s="7"/>
      <c r="AJ431" s="7"/>
      <c r="AK431" s="7"/>
      <c r="AL431" s="3">
        <f t="shared" si="338"/>
        <v>60183164.72006575</v>
      </c>
      <c r="AM431" s="3">
        <f t="shared" si="339"/>
        <v>23667029.505173657</v>
      </c>
      <c r="AN431" s="3">
        <f t="shared" si="340"/>
        <v>21340143.884892419</v>
      </c>
      <c r="AO431" s="3">
        <f t="shared" si="341"/>
        <v>13175991.329999998</v>
      </c>
      <c r="AP431" s="3">
        <f t="shared" si="342"/>
        <v>43175991.329999998</v>
      </c>
      <c r="AQ431" s="7"/>
      <c r="AR431" s="40">
        <f t="shared" si="370"/>
        <v>-88161.219820374186</v>
      </c>
      <c r="AS431" s="5">
        <f t="shared" si="331"/>
        <v>-67707</v>
      </c>
      <c r="AT431" s="5">
        <f t="shared" si="343"/>
        <v>5467.625899280576</v>
      </c>
      <c r="AU431" s="5">
        <f t="shared" si="344"/>
        <v>-150400.59392109362</v>
      </c>
      <c r="AV431" s="5">
        <f t="shared" si="345"/>
        <v>20183164.720065735</v>
      </c>
      <c r="AW431" s="3"/>
      <c r="AX431" s="4">
        <f t="shared" si="346"/>
        <v>-2.4928179387109246E-3</v>
      </c>
      <c r="AY431" s="4">
        <f t="shared" si="347"/>
        <v>-3.7112402439107902E-3</v>
      </c>
      <c r="AZ431" s="4">
        <f t="shared" si="348"/>
        <v>2.56278831368525E-4</v>
      </c>
      <c r="BA431" s="4">
        <f t="shared" si="349"/>
        <v>-1.5657078976760127E-3</v>
      </c>
      <c r="BB431" s="3"/>
      <c r="BC431" s="2">
        <f t="shared" si="350"/>
        <v>44217</v>
      </c>
      <c r="BD431" s="22">
        <f t="shared" si="351"/>
        <v>150.45791180016437</v>
      </c>
      <c r="BE431" s="22">
        <f t="shared" si="352"/>
        <v>124.5633131851245</v>
      </c>
      <c r="BF431" s="22">
        <f t="shared" si="353"/>
        <v>112.31654676259168</v>
      </c>
      <c r="BG431" s="22">
        <f t="shared" si="354"/>
        <v>143.9199711</v>
      </c>
      <c r="BH431" s="22"/>
      <c r="BI431" s="3">
        <f t="shared" si="355"/>
        <v>60333565.313986845</v>
      </c>
      <c r="BJ431" s="3">
        <f t="shared" si="356"/>
        <v>23755190.72499403</v>
      </c>
      <c r="BK431" s="3">
        <f t="shared" si="357"/>
        <v>21340143.884892419</v>
      </c>
      <c r="BL431" s="3">
        <f t="shared" si="358"/>
        <v>44012935.329999998</v>
      </c>
      <c r="BM431" s="22"/>
      <c r="BN431" s="3">
        <f t="shared" si="359"/>
        <v>-150400.59392109362</v>
      </c>
      <c r="BO431" s="3">
        <f t="shared" si="360"/>
        <v>-88161.219820374186</v>
      </c>
      <c r="BP431" s="3">
        <f t="shared" si="361"/>
        <v>0</v>
      </c>
      <c r="BQ431" s="3">
        <f t="shared" si="362"/>
        <v>-836944</v>
      </c>
      <c r="BR431" s="3"/>
      <c r="BS431" s="22">
        <f t="shared" si="363"/>
        <v>-0.24928179387109245</v>
      </c>
      <c r="BT431" s="22">
        <f t="shared" si="364"/>
        <v>-0.371124024391079</v>
      </c>
      <c r="BU431" s="22">
        <f t="shared" si="365"/>
        <v>0</v>
      </c>
      <c r="BV431" s="22">
        <f t="shared" si="366"/>
        <v>-1.9015864170948038</v>
      </c>
      <c r="BW431" s="3"/>
      <c r="BX431" s="7"/>
      <c r="BY431" t="str">
        <f t="shared" si="371"/>
        <v>12021</v>
      </c>
      <c r="CQ431" s="15">
        <v>39511</v>
      </c>
      <c r="CR431" s="16">
        <v>4864.25</v>
      </c>
    </row>
    <row r="432" spans="1:96">
      <c r="A432" t="s">
        <v>141</v>
      </c>
      <c r="B432" t="s">
        <v>141</v>
      </c>
      <c r="C432" s="3">
        <v>18759</v>
      </c>
      <c r="D432">
        <v>0</v>
      </c>
      <c r="E432">
        <v>18758.5</v>
      </c>
      <c r="F432" t="s">
        <v>10</v>
      </c>
      <c r="G432" s="3">
        <v>38217492</v>
      </c>
      <c r="J432" s="3">
        <f t="shared" si="372"/>
        <v>18759</v>
      </c>
      <c r="L432" s="3">
        <f t="shared" si="367"/>
        <v>43194750.329999998</v>
      </c>
      <c r="M432" s="4">
        <f t="shared" ref="M432:M495" si="373">+J432/L431</f>
        <v>4.3447757473875703E-4</v>
      </c>
      <c r="N432" s="4">
        <f t="shared" ref="N432:N495" si="374">+J432/$L$2</f>
        <v>6.2529999999999997E-4</v>
      </c>
      <c r="O432" s="4"/>
      <c r="P432" s="3">
        <f t="shared" ref="P432:P495" si="375">+MIN(J432+P431,0)</f>
        <v>-818185</v>
      </c>
      <c r="Q432" s="3">
        <f t="shared" ref="Q432:Q495" si="376">+MAX(L432,Q431)</f>
        <v>44012935.329999998</v>
      </c>
      <c r="R432" s="6">
        <f t="shared" ref="R432:R495" si="377">+P432/Q432</f>
        <v>-1.8589648562755835E-2</v>
      </c>
      <c r="S432" s="6">
        <f t="shared" ref="S432:S495" si="378">+MIN(M432+S431,0)</f>
        <v>-8.9678230159224281E-3</v>
      </c>
      <c r="T432" s="6"/>
      <c r="U432" s="6"/>
      <c r="V432" s="3">
        <f t="shared" si="368"/>
        <v>-354348.08592015965</v>
      </c>
      <c r="W432" s="7">
        <f t="shared" si="329"/>
        <v>-218.45000000000073</v>
      </c>
      <c r="X432" s="7">
        <f t="shared" si="332"/>
        <v>14371.9</v>
      </c>
      <c r="Y432" s="3">
        <f t="shared" si="333"/>
        <v>36809496.977768712</v>
      </c>
      <c r="Z432" s="3">
        <f t="shared" si="330"/>
        <v>80004247.307768703</v>
      </c>
      <c r="AA432" s="2">
        <v>44218</v>
      </c>
      <c r="AB432" s="7">
        <f t="shared" si="334"/>
        <v>143.98250109999998</v>
      </c>
      <c r="AC432" s="7">
        <f t="shared" si="335"/>
        <v>122.69832325922904</v>
      </c>
      <c r="AD432" s="7">
        <f t="shared" si="336"/>
        <v>133.3404121796145</v>
      </c>
      <c r="AE432" s="7"/>
      <c r="AF432" s="7">
        <f t="shared" si="369"/>
        <v>-335589.08592015965</v>
      </c>
      <c r="AG432" s="3">
        <f t="shared" si="337"/>
        <v>47507431.749253452</v>
      </c>
      <c r="AH432" s="7"/>
      <c r="AI432" s="7"/>
      <c r="AJ432" s="7"/>
      <c r="AK432" s="7"/>
      <c r="AL432" s="3">
        <f t="shared" si="338"/>
        <v>59853043.260044873</v>
      </c>
      <c r="AM432" s="3">
        <f t="shared" si="339"/>
        <v>23312681.419253498</v>
      </c>
      <c r="AN432" s="3">
        <f t="shared" si="340"/>
        <v>21345611.5107917</v>
      </c>
      <c r="AO432" s="3">
        <f t="shared" si="341"/>
        <v>13194750.329999998</v>
      </c>
      <c r="AP432" s="3">
        <f t="shared" si="342"/>
        <v>43194750.329999998</v>
      </c>
      <c r="AQ432" s="7"/>
      <c r="AR432" s="40">
        <f t="shared" si="370"/>
        <v>-354348.08592015965</v>
      </c>
      <c r="AS432" s="5">
        <f t="shared" si="331"/>
        <v>18759</v>
      </c>
      <c r="AT432" s="5">
        <f t="shared" si="343"/>
        <v>5467.625899280576</v>
      </c>
      <c r="AU432" s="5">
        <f t="shared" si="344"/>
        <v>-330121.46002087905</v>
      </c>
      <c r="AV432" s="5">
        <f t="shared" si="345"/>
        <v>19853043.260044858</v>
      </c>
      <c r="AW432" s="3"/>
      <c r="AX432" s="4">
        <f t="shared" si="346"/>
        <v>-5.4852791732770542E-3</v>
      </c>
      <c r="AY432" s="4">
        <f t="shared" si="347"/>
        <v>-1.497222479241421E-2</v>
      </c>
      <c r="AZ432" s="4">
        <f t="shared" si="348"/>
        <v>2.5621316935690099E-4</v>
      </c>
      <c r="BA432" s="4">
        <f t="shared" si="349"/>
        <v>4.3447757473875703E-4</v>
      </c>
      <c r="BB432" s="3"/>
      <c r="BC432" s="2">
        <f t="shared" si="350"/>
        <v>44218</v>
      </c>
      <c r="BD432" s="22">
        <f t="shared" si="351"/>
        <v>149.63260815011219</v>
      </c>
      <c r="BE432" s="22">
        <f t="shared" si="352"/>
        <v>122.69832325922894</v>
      </c>
      <c r="BF432" s="22">
        <f t="shared" si="353"/>
        <v>112.34532374100894</v>
      </c>
      <c r="BG432" s="22">
        <f t="shared" si="354"/>
        <v>143.98250109999998</v>
      </c>
      <c r="BH432" s="22"/>
      <c r="BI432" s="3">
        <f t="shared" si="355"/>
        <v>60333565.313986845</v>
      </c>
      <c r="BJ432" s="3">
        <f t="shared" si="356"/>
        <v>23755190.72499403</v>
      </c>
      <c r="BK432" s="3">
        <f t="shared" si="357"/>
        <v>21345611.5107917</v>
      </c>
      <c r="BL432" s="3">
        <f t="shared" si="358"/>
        <v>44012935.329999998</v>
      </c>
      <c r="BM432" s="22"/>
      <c r="BN432" s="3">
        <f t="shared" si="359"/>
        <v>-480522.05394197267</v>
      </c>
      <c r="BO432" s="3">
        <f t="shared" si="360"/>
        <v>-442509.30574053386</v>
      </c>
      <c r="BP432" s="3">
        <f t="shared" si="361"/>
        <v>0</v>
      </c>
      <c r="BQ432" s="3">
        <f t="shared" si="362"/>
        <v>-818185</v>
      </c>
      <c r="BR432" s="3"/>
      <c r="BS432" s="22">
        <f t="shared" si="363"/>
        <v>-0.79644233096659955</v>
      </c>
      <c r="BT432" s="22">
        <f t="shared" si="364"/>
        <v>-1.8627899513134518</v>
      </c>
      <c r="BU432" s="22">
        <f t="shared" si="365"/>
        <v>0</v>
      </c>
      <c r="BV432" s="22">
        <f t="shared" si="366"/>
        <v>-1.8589648562755836</v>
      </c>
      <c r="BW432" s="3"/>
      <c r="BX432" s="7"/>
      <c r="BY432" t="str">
        <f t="shared" si="371"/>
        <v>12021</v>
      </c>
      <c r="CQ432" s="15">
        <v>39512</v>
      </c>
      <c r="CR432" s="16">
        <v>4921.3999999999996</v>
      </c>
    </row>
    <row r="433" spans="1:96">
      <c r="A433" t="s">
        <v>142</v>
      </c>
      <c r="B433" t="s">
        <v>142</v>
      </c>
      <c r="C433" s="3">
        <v>460222</v>
      </c>
      <c r="D433">
        <v>0</v>
      </c>
      <c r="E433">
        <v>460222</v>
      </c>
      <c r="F433" t="s">
        <v>10</v>
      </c>
      <c r="G433" s="3">
        <v>38677714</v>
      </c>
      <c r="J433" s="3">
        <f t="shared" si="372"/>
        <v>460222</v>
      </c>
      <c r="L433" s="3">
        <f t="shared" si="367"/>
        <v>43654972.329999998</v>
      </c>
      <c r="M433" s="4">
        <f t="shared" si="373"/>
        <v>1.0654581783295147E-2</v>
      </c>
      <c r="N433" s="4">
        <f t="shared" si="374"/>
        <v>1.5340733333333334E-2</v>
      </c>
      <c r="O433" s="4"/>
      <c r="P433" s="3">
        <f t="shared" si="375"/>
        <v>-357963</v>
      </c>
      <c r="Q433" s="3">
        <f t="shared" si="376"/>
        <v>44012935.329999998</v>
      </c>
      <c r="R433" s="6">
        <f t="shared" si="377"/>
        <v>-8.133131710395286E-3</v>
      </c>
      <c r="S433" s="6">
        <f t="shared" si="378"/>
        <v>0</v>
      </c>
      <c r="T433" s="6"/>
      <c r="U433" s="6"/>
      <c r="V433" s="3">
        <f t="shared" si="368"/>
        <v>-215739.50756411569</v>
      </c>
      <c r="W433" s="7">
        <f t="shared" si="329"/>
        <v>-133</v>
      </c>
      <c r="X433" s="7">
        <f t="shared" si="332"/>
        <v>14238.9</v>
      </c>
      <c r="Y433" s="3">
        <f t="shared" si="333"/>
        <v>36468855.650035895</v>
      </c>
      <c r="Z433" s="3">
        <f t="shared" si="330"/>
        <v>80123827.980035901</v>
      </c>
      <c r="AA433" s="2">
        <v>44221</v>
      </c>
      <c r="AB433" s="7">
        <f t="shared" si="334"/>
        <v>145.51657443333332</v>
      </c>
      <c r="AC433" s="7">
        <f t="shared" si="335"/>
        <v>121.56285216678633</v>
      </c>
      <c r="AD433" s="7">
        <f t="shared" si="336"/>
        <v>133.53971330005982</v>
      </c>
      <c r="AE433" s="7"/>
      <c r="AF433" s="7">
        <f t="shared" si="369"/>
        <v>244482.49243588431</v>
      </c>
      <c r="AG433" s="3">
        <f t="shared" si="337"/>
        <v>47751914.241689339</v>
      </c>
      <c r="AH433" s="7"/>
      <c r="AI433" s="7"/>
      <c r="AJ433" s="7"/>
      <c r="AK433" s="7"/>
      <c r="AL433" s="3">
        <f t="shared" si="338"/>
        <v>60102993.378380038</v>
      </c>
      <c r="AM433" s="3">
        <f t="shared" si="339"/>
        <v>23096941.911689382</v>
      </c>
      <c r="AN433" s="3">
        <f t="shared" si="340"/>
        <v>21351079.136690982</v>
      </c>
      <c r="AO433" s="3">
        <f t="shared" si="341"/>
        <v>13654972.329999998</v>
      </c>
      <c r="AP433" s="3">
        <f t="shared" si="342"/>
        <v>43654972.329999998</v>
      </c>
      <c r="AQ433" s="7"/>
      <c r="AR433" s="40">
        <f t="shared" si="370"/>
        <v>-215739.50756411569</v>
      </c>
      <c r="AS433" s="5">
        <f t="shared" si="331"/>
        <v>460222</v>
      </c>
      <c r="AT433" s="5">
        <f t="shared" si="343"/>
        <v>5467.625899280576</v>
      </c>
      <c r="AU433" s="5">
        <f t="shared" si="344"/>
        <v>249950.11833516488</v>
      </c>
      <c r="AV433" s="5">
        <f t="shared" si="345"/>
        <v>20102993.378380023</v>
      </c>
      <c r="AW433" s="3"/>
      <c r="AX433" s="4">
        <f t="shared" si="346"/>
        <v>4.1760636505849989E-3</v>
      </c>
      <c r="AY433" s="4">
        <f t="shared" si="347"/>
        <v>-9.2541695948343619E-3</v>
      </c>
      <c r="AZ433" s="4">
        <f t="shared" si="348"/>
        <v>2.5614754098360256E-4</v>
      </c>
      <c r="BA433" s="4">
        <f t="shared" si="349"/>
        <v>1.0654581783295147E-2</v>
      </c>
      <c r="BB433" s="3"/>
      <c r="BC433" s="2">
        <f t="shared" si="350"/>
        <v>44221</v>
      </c>
      <c r="BD433" s="22">
        <f t="shared" si="351"/>
        <v>150.2574834459501</v>
      </c>
      <c r="BE433" s="22">
        <f t="shared" si="352"/>
        <v>121.56285216678621</v>
      </c>
      <c r="BF433" s="22">
        <f t="shared" si="353"/>
        <v>112.37410071942622</v>
      </c>
      <c r="BG433" s="22">
        <f t="shared" si="354"/>
        <v>145.51657443333332</v>
      </c>
      <c r="BH433" s="22"/>
      <c r="BI433" s="3">
        <f t="shared" si="355"/>
        <v>60333565.313986845</v>
      </c>
      <c r="BJ433" s="3">
        <f t="shared" si="356"/>
        <v>23755190.72499403</v>
      </c>
      <c r="BK433" s="3">
        <f t="shared" si="357"/>
        <v>21351079.136690982</v>
      </c>
      <c r="BL433" s="3">
        <f t="shared" si="358"/>
        <v>44012935.329999998</v>
      </c>
      <c r="BM433" s="22"/>
      <c r="BN433" s="3">
        <f t="shared" si="359"/>
        <v>-230571.93560680779</v>
      </c>
      <c r="BO433" s="3">
        <f t="shared" si="360"/>
        <v>-658248.81330464955</v>
      </c>
      <c r="BP433" s="3">
        <f t="shared" si="361"/>
        <v>0</v>
      </c>
      <c r="BQ433" s="3">
        <f t="shared" si="362"/>
        <v>-357963</v>
      </c>
      <c r="BR433" s="3"/>
      <c r="BS433" s="22">
        <f t="shared" si="363"/>
        <v>-0.38216195977623652</v>
      </c>
      <c r="BT433" s="22">
        <f t="shared" si="364"/>
        <v>-2.7709683366678801</v>
      </c>
      <c r="BU433" s="22">
        <f t="shared" si="365"/>
        <v>0</v>
      </c>
      <c r="BV433" s="22">
        <f t="shared" si="366"/>
        <v>-0.8133131710395286</v>
      </c>
      <c r="BW433" s="3"/>
      <c r="BX433" s="7"/>
      <c r="BY433" t="str">
        <f t="shared" si="371"/>
        <v>12021</v>
      </c>
      <c r="CQ433" s="15">
        <v>39513</v>
      </c>
      <c r="CR433" s="16">
        <v>4921.3999999999996</v>
      </c>
    </row>
    <row r="434" spans="1:96">
      <c r="A434" t="s">
        <v>143</v>
      </c>
      <c r="B434" t="s">
        <v>143</v>
      </c>
      <c r="C434" s="3">
        <v>-1745750</v>
      </c>
      <c r="D434">
        <v>0</v>
      </c>
      <c r="E434">
        <v>-1745749.75</v>
      </c>
      <c r="F434" t="s">
        <v>10</v>
      </c>
      <c r="G434" s="3">
        <v>36931965</v>
      </c>
      <c r="J434" s="3">
        <f t="shared" si="372"/>
        <v>-1745750</v>
      </c>
      <c r="L434" s="3">
        <f t="shared" si="367"/>
        <v>41909222.329999998</v>
      </c>
      <c r="M434" s="4">
        <f t="shared" si="373"/>
        <v>-3.9989717249237805E-2</v>
      </c>
      <c r="N434" s="4">
        <f t="shared" si="374"/>
        <v>-5.8191666666666669E-2</v>
      </c>
      <c r="O434" s="4"/>
      <c r="P434" s="3">
        <f t="shared" si="375"/>
        <v>-2103713</v>
      </c>
      <c r="Q434" s="3">
        <f t="shared" si="376"/>
        <v>44012935.329999998</v>
      </c>
      <c r="R434" s="6">
        <f t="shared" si="377"/>
        <v>-4.779760732218357E-2</v>
      </c>
      <c r="S434" s="6">
        <f t="shared" si="378"/>
        <v>-3.9989717249237805E-2</v>
      </c>
      <c r="T434" s="6"/>
      <c r="U434" s="6"/>
      <c r="V434" s="3">
        <f t="shared" si="368"/>
        <v>-440238.36355564604</v>
      </c>
      <c r="W434" s="7">
        <f t="shared" si="329"/>
        <v>-271.39999999999964</v>
      </c>
      <c r="X434" s="7">
        <f t="shared" si="332"/>
        <v>13967.5</v>
      </c>
      <c r="Y434" s="3">
        <f t="shared" si="333"/>
        <v>35773742.444421716</v>
      </c>
      <c r="Z434" s="3">
        <f t="shared" si="330"/>
        <v>77682964.774421722</v>
      </c>
      <c r="AA434" s="2">
        <v>44223</v>
      </c>
      <c r="AB434" s="7">
        <f t="shared" si="334"/>
        <v>139.69740776666666</v>
      </c>
      <c r="AC434" s="7">
        <f t="shared" si="335"/>
        <v>119.2458081480724</v>
      </c>
      <c r="AD434" s="7">
        <f t="shared" si="336"/>
        <v>129.47160795736954</v>
      </c>
      <c r="AE434" s="7"/>
      <c r="AF434" s="7">
        <f t="shared" si="369"/>
        <v>-2185988.363555646</v>
      </c>
      <c r="AG434" s="3">
        <f t="shared" si="337"/>
        <v>45565925.878133692</v>
      </c>
      <c r="AH434" s="7"/>
      <c r="AI434" s="7"/>
      <c r="AJ434" s="7"/>
      <c r="AK434" s="7"/>
      <c r="AL434" s="3">
        <f t="shared" si="338"/>
        <v>57922472.640723675</v>
      </c>
      <c r="AM434" s="3">
        <f t="shared" si="339"/>
        <v>22656703.548133735</v>
      </c>
      <c r="AN434" s="3">
        <f t="shared" si="340"/>
        <v>21356546.762590263</v>
      </c>
      <c r="AO434" s="3">
        <f t="shared" si="341"/>
        <v>11909222.329999998</v>
      </c>
      <c r="AP434" s="3">
        <f t="shared" si="342"/>
        <v>41909222.329999998</v>
      </c>
      <c r="AQ434" s="7"/>
      <c r="AR434" s="40">
        <f t="shared" si="370"/>
        <v>-440238.36355564604</v>
      </c>
      <c r="AS434" s="5">
        <f t="shared" si="331"/>
        <v>-1745750</v>
      </c>
      <c r="AT434" s="5">
        <f t="shared" si="343"/>
        <v>5467.625899280576</v>
      </c>
      <c r="AU434" s="5">
        <f t="shared" si="344"/>
        <v>-2180520.7376563656</v>
      </c>
      <c r="AV434" s="5">
        <f t="shared" si="345"/>
        <v>17922472.640723657</v>
      </c>
      <c r="AW434" s="3"/>
      <c r="AX434" s="4">
        <f t="shared" si="346"/>
        <v>-3.6279736084504771E-2</v>
      </c>
      <c r="AY434" s="4">
        <f t="shared" si="347"/>
        <v>-1.9060461131126673E-2</v>
      </c>
      <c r="AZ434" s="4">
        <f t="shared" si="348"/>
        <v>2.5608194622278732E-4</v>
      </c>
      <c r="BA434" s="4">
        <f t="shared" si="349"/>
        <v>-3.9989717249237805E-2</v>
      </c>
      <c r="BB434" s="3"/>
      <c r="BC434" s="2">
        <f t="shared" si="350"/>
        <v>44223</v>
      </c>
      <c r="BD434" s="22">
        <f t="shared" si="351"/>
        <v>144.80618160180919</v>
      </c>
      <c r="BE434" s="22">
        <f t="shared" si="352"/>
        <v>119.24580814807229</v>
      </c>
      <c r="BF434" s="22">
        <f t="shared" si="353"/>
        <v>112.40287769784349</v>
      </c>
      <c r="BG434" s="22">
        <f t="shared" si="354"/>
        <v>139.69740776666666</v>
      </c>
      <c r="BH434" s="22"/>
      <c r="BI434" s="3">
        <f t="shared" si="355"/>
        <v>60333565.313986845</v>
      </c>
      <c r="BJ434" s="3">
        <f t="shared" si="356"/>
        <v>23755190.72499403</v>
      </c>
      <c r="BK434" s="3">
        <f t="shared" si="357"/>
        <v>21356546.762590263</v>
      </c>
      <c r="BL434" s="3">
        <f t="shared" si="358"/>
        <v>44012935.329999998</v>
      </c>
      <c r="BM434" s="22"/>
      <c r="BN434" s="3">
        <f t="shared" si="359"/>
        <v>-2411092.6732631736</v>
      </c>
      <c r="BO434" s="3">
        <f t="shared" si="360"/>
        <v>-1098487.1768602957</v>
      </c>
      <c r="BP434" s="3">
        <f t="shared" si="361"/>
        <v>0</v>
      </c>
      <c r="BQ434" s="3">
        <f t="shared" si="362"/>
        <v>-2103713</v>
      </c>
      <c r="BR434" s="3"/>
      <c r="BS434" s="22">
        <f t="shared" si="363"/>
        <v>-3.9962708331844947</v>
      </c>
      <c r="BT434" s="22">
        <f t="shared" si="364"/>
        <v>-4.6241985155039069</v>
      </c>
      <c r="BU434" s="22">
        <f t="shared" si="365"/>
        <v>0</v>
      </c>
      <c r="BV434" s="22">
        <f t="shared" si="366"/>
        <v>-4.7797607322183566</v>
      </c>
      <c r="BW434" s="3"/>
      <c r="BX434" s="7"/>
      <c r="BY434" t="str">
        <f t="shared" si="371"/>
        <v>12021</v>
      </c>
      <c r="CQ434" s="15">
        <v>39514</v>
      </c>
      <c r="CR434" s="16">
        <v>4771.6000000000004</v>
      </c>
    </row>
    <row r="435" spans="1:96">
      <c r="A435" t="s">
        <v>144</v>
      </c>
      <c r="B435" t="s">
        <v>144</v>
      </c>
      <c r="C435" s="3">
        <v>126334</v>
      </c>
      <c r="D435">
        <v>0</v>
      </c>
      <c r="E435">
        <v>126333.5</v>
      </c>
      <c r="F435" t="s">
        <v>10</v>
      </c>
      <c r="G435" s="3">
        <v>37058298</v>
      </c>
      <c r="J435" s="3">
        <f t="shared" si="372"/>
        <v>126334</v>
      </c>
      <c r="L435" s="3">
        <f t="shared" si="367"/>
        <v>42035556.329999998</v>
      </c>
      <c r="M435" s="4">
        <f t="shared" si="373"/>
        <v>3.0144677704879762E-3</v>
      </c>
      <c r="N435" s="4">
        <f t="shared" si="374"/>
        <v>4.2111333333333337E-3</v>
      </c>
      <c r="O435" s="4"/>
      <c r="P435" s="3">
        <f t="shared" si="375"/>
        <v>-1977379</v>
      </c>
      <c r="Q435" s="3">
        <f t="shared" si="376"/>
        <v>44012935.329999998</v>
      </c>
      <c r="R435" s="6">
        <f t="shared" si="377"/>
        <v>-4.4927223898474762E-2</v>
      </c>
      <c r="S435" s="6">
        <f t="shared" si="378"/>
        <v>-3.6975249478749826E-2</v>
      </c>
      <c r="T435" s="6"/>
      <c r="U435" s="6"/>
      <c r="V435" s="3">
        <f t="shared" si="368"/>
        <v>-243234.12901683687</v>
      </c>
      <c r="W435" s="7">
        <f t="shared" si="329"/>
        <v>-149.95000000000073</v>
      </c>
      <c r="X435" s="7">
        <f t="shared" si="332"/>
        <v>13817.55</v>
      </c>
      <c r="Y435" s="3">
        <f t="shared" si="333"/>
        <v>35389688.556500398</v>
      </c>
      <c r="Z435" s="3">
        <f t="shared" si="330"/>
        <v>77425244.886500388</v>
      </c>
      <c r="AA435" s="2">
        <v>44224</v>
      </c>
      <c r="AB435" s="7">
        <f t="shared" si="334"/>
        <v>140.11852110000001</v>
      </c>
      <c r="AC435" s="7">
        <f t="shared" si="335"/>
        <v>117.96562852166798</v>
      </c>
      <c r="AD435" s="7">
        <f t="shared" si="336"/>
        <v>129.04207481083398</v>
      </c>
      <c r="AE435" s="7"/>
      <c r="AF435" s="7">
        <f t="shared" si="369"/>
        <v>-116900.12901683687</v>
      </c>
      <c r="AG435" s="3">
        <f t="shared" si="337"/>
        <v>45449025.749116853</v>
      </c>
      <c r="AH435" s="7"/>
      <c r="AI435" s="7"/>
      <c r="AJ435" s="7"/>
      <c r="AK435" s="7"/>
      <c r="AL435" s="3">
        <f t="shared" si="338"/>
        <v>57811040.137606122</v>
      </c>
      <c r="AM435" s="3">
        <f t="shared" si="339"/>
        <v>22413469.419116899</v>
      </c>
      <c r="AN435" s="3">
        <f t="shared" si="340"/>
        <v>21362014.388489544</v>
      </c>
      <c r="AO435" s="3">
        <f t="shared" si="341"/>
        <v>12035556.329999998</v>
      </c>
      <c r="AP435" s="3">
        <f t="shared" si="342"/>
        <v>42035556.329999998</v>
      </c>
      <c r="AQ435" s="7"/>
      <c r="AR435" s="40">
        <f t="shared" si="370"/>
        <v>-243234.12901683687</v>
      </c>
      <c r="AS435" s="5">
        <f t="shared" si="331"/>
        <v>126334</v>
      </c>
      <c r="AT435" s="5">
        <f t="shared" si="343"/>
        <v>5467.625899280576</v>
      </c>
      <c r="AU435" s="5">
        <f t="shared" si="344"/>
        <v>-111432.50311755629</v>
      </c>
      <c r="AV435" s="5">
        <f t="shared" si="345"/>
        <v>17811040.137606099</v>
      </c>
      <c r="AW435" s="3"/>
      <c r="AX435" s="4">
        <f t="shared" si="346"/>
        <v>-1.9238215849095366E-3</v>
      </c>
      <c r="AY435" s="4">
        <f t="shared" si="347"/>
        <v>-1.0735636298550255E-2</v>
      </c>
      <c r="AZ435" s="4">
        <f t="shared" si="348"/>
        <v>2.560163850486391E-4</v>
      </c>
      <c r="BA435" s="4">
        <f t="shared" si="349"/>
        <v>3.0144677704879762E-3</v>
      </c>
      <c r="BB435" s="3"/>
      <c r="BC435" s="2">
        <f t="shared" si="350"/>
        <v>44224</v>
      </c>
      <c r="BD435" s="22">
        <f t="shared" si="351"/>
        <v>144.5276003440153</v>
      </c>
      <c r="BE435" s="22">
        <f t="shared" si="352"/>
        <v>117.9656285216679</v>
      </c>
      <c r="BF435" s="22">
        <f t="shared" si="353"/>
        <v>112.43165467626075</v>
      </c>
      <c r="BG435" s="22">
        <f t="shared" si="354"/>
        <v>140.11852110000001</v>
      </c>
      <c r="BH435" s="22"/>
      <c r="BI435" s="3">
        <f t="shared" si="355"/>
        <v>60333565.313986845</v>
      </c>
      <c r="BJ435" s="3">
        <f t="shared" si="356"/>
        <v>23755190.72499403</v>
      </c>
      <c r="BK435" s="3">
        <f t="shared" si="357"/>
        <v>21362014.388489544</v>
      </c>
      <c r="BL435" s="3">
        <f t="shared" si="358"/>
        <v>44012935.329999998</v>
      </c>
      <c r="BM435" s="22"/>
      <c r="BN435" s="3">
        <f t="shared" si="359"/>
        <v>-2522525.1763807298</v>
      </c>
      <c r="BO435" s="3">
        <f t="shared" si="360"/>
        <v>-1341721.3058771326</v>
      </c>
      <c r="BP435" s="3">
        <f t="shared" si="361"/>
        <v>0</v>
      </c>
      <c r="BQ435" s="3">
        <f t="shared" si="362"/>
        <v>-1977379</v>
      </c>
      <c r="BR435" s="3"/>
      <c r="BS435" s="22">
        <f t="shared" si="363"/>
        <v>-4.1809648795874237</v>
      </c>
      <c r="BT435" s="22">
        <f t="shared" si="364"/>
        <v>-5.6481184319241864</v>
      </c>
      <c r="BU435" s="22">
        <f t="shared" si="365"/>
        <v>0</v>
      </c>
      <c r="BV435" s="22">
        <f t="shared" si="366"/>
        <v>-4.4927223898474766</v>
      </c>
      <c r="BW435" s="3"/>
      <c r="BX435" s="7"/>
      <c r="BY435" t="str">
        <f t="shared" si="371"/>
        <v>12021</v>
      </c>
      <c r="CQ435" s="15">
        <v>39515</v>
      </c>
      <c r="CR435" s="16">
        <v>4771.6000000000004</v>
      </c>
    </row>
    <row r="436" spans="1:96">
      <c r="A436" t="s">
        <v>145</v>
      </c>
      <c r="B436" t="s">
        <v>145</v>
      </c>
      <c r="C436" s="3">
        <v>-163205</v>
      </c>
      <c r="D436">
        <v>0</v>
      </c>
      <c r="E436">
        <v>-163204.5</v>
      </c>
      <c r="F436" t="s">
        <v>10</v>
      </c>
      <c r="G436" s="3">
        <v>36895094</v>
      </c>
      <c r="J436" s="3">
        <f t="shared" si="372"/>
        <v>-163205</v>
      </c>
      <c r="L436" s="3">
        <f t="shared" si="367"/>
        <v>41872351.329999998</v>
      </c>
      <c r="M436" s="4">
        <f t="shared" si="373"/>
        <v>-3.8825464499329969E-3</v>
      </c>
      <c r="N436" s="4">
        <f t="shared" si="374"/>
        <v>-5.4401666666666669E-3</v>
      </c>
      <c r="O436" s="4"/>
      <c r="P436" s="3">
        <f t="shared" si="375"/>
        <v>-2140584</v>
      </c>
      <c r="Q436" s="3">
        <f t="shared" si="376"/>
        <v>44012935.329999998</v>
      </c>
      <c r="R436" s="6">
        <f t="shared" si="377"/>
        <v>-4.8635338314755389E-2</v>
      </c>
      <c r="S436" s="6">
        <f t="shared" si="378"/>
        <v>-4.085779592868282E-2</v>
      </c>
      <c r="T436" s="6"/>
      <c r="U436" s="6"/>
      <c r="V436" s="3">
        <f t="shared" si="368"/>
        <v>-296763.48051770474</v>
      </c>
      <c r="W436" s="7">
        <f t="shared" si="329"/>
        <v>-182.94999999999891</v>
      </c>
      <c r="X436" s="7">
        <f t="shared" si="332"/>
        <v>13634.6</v>
      </c>
      <c r="Y436" s="3">
        <f t="shared" si="333"/>
        <v>34921114.639893495</v>
      </c>
      <c r="Z436" s="3">
        <f t="shared" si="330"/>
        <v>76793465.969893485</v>
      </c>
      <c r="AA436" s="2">
        <v>44225</v>
      </c>
      <c r="AB436" s="7">
        <f t="shared" si="334"/>
        <v>139.57450443333332</v>
      </c>
      <c r="AC436" s="7">
        <f t="shared" si="335"/>
        <v>116.40371546631165</v>
      </c>
      <c r="AD436" s="7">
        <f t="shared" si="336"/>
        <v>127.98910994982246</v>
      </c>
      <c r="AE436" s="7"/>
      <c r="AF436" s="7">
        <f t="shared" si="369"/>
        <v>-459968.48051770474</v>
      </c>
      <c r="AG436" s="3">
        <f t="shared" si="337"/>
        <v>44989057.268599145</v>
      </c>
      <c r="AH436" s="7"/>
      <c r="AI436" s="7"/>
      <c r="AJ436" s="7"/>
      <c r="AK436" s="7"/>
      <c r="AL436" s="3">
        <f t="shared" si="338"/>
        <v>57356539.282987699</v>
      </c>
      <c r="AM436" s="3">
        <f t="shared" si="339"/>
        <v>22116705.938599195</v>
      </c>
      <c r="AN436" s="3">
        <f t="shared" si="340"/>
        <v>21367482.014388826</v>
      </c>
      <c r="AO436" s="3">
        <f t="shared" si="341"/>
        <v>11872351.329999998</v>
      </c>
      <c r="AP436" s="3">
        <f t="shared" si="342"/>
        <v>41872351.329999998</v>
      </c>
      <c r="AQ436" s="7"/>
      <c r="AR436" s="40">
        <f t="shared" si="370"/>
        <v>-296763.48051770474</v>
      </c>
      <c r="AS436" s="5">
        <f t="shared" si="331"/>
        <v>-163205</v>
      </c>
      <c r="AT436" s="5">
        <f t="shared" si="343"/>
        <v>5467.625899280576</v>
      </c>
      <c r="AU436" s="5">
        <f t="shared" si="344"/>
        <v>-454500.85461842414</v>
      </c>
      <c r="AV436" s="5">
        <f t="shared" si="345"/>
        <v>17356539.282987677</v>
      </c>
      <c r="AW436" s="3"/>
      <c r="AX436" s="4">
        <f t="shared" si="346"/>
        <v>-7.8618349287019832E-3</v>
      </c>
      <c r="AY436" s="4">
        <f t="shared" si="347"/>
        <v>-1.3240408031814531E-2</v>
      </c>
      <c r="AZ436" s="4">
        <f t="shared" si="348"/>
        <v>2.5595085743536843E-4</v>
      </c>
      <c r="BA436" s="4">
        <f t="shared" si="349"/>
        <v>-3.8825464499329969E-3</v>
      </c>
      <c r="BB436" s="3"/>
      <c r="BC436" s="2">
        <f t="shared" si="350"/>
        <v>44225</v>
      </c>
      <c r="BD436" s="22">
        <f t="shared" si="351"/>
        <v>143.39134820746924</v>
      </c>
      <c r="BE436" s="22">
        <f t="shared" si="352"/>
        <v>116.40371546631157</v>
      </c>
      <c r="BF436" s="22">
        <f t="shared" si="353"/>
        <v>112.46043165467803</v>
      </c>
      <c r="BG436" s="22">
        <f t="shared" si="354"/>
        <v>139.57450443333332</v>
      </c>
      <c r="BH436" s="22"/>
      <c r="BI436" s="3">
        <f t="shared" si="355"/>
        <v>60333565.313986845</v>
      </c>
      <c r="BJ436" s="3">
        <f t="shared" si="356"/>
        <v>23755190.72499403</v>
      </c>
      <c r="BK436" s="3">
        <f t="shared" si="357"/>
        <v>21367482.014388826</v>
      </c>
      <c r="BL436" s="3">
        <f t="shared" si="358"/>
        <v>44012935.329999998</v>
      </c>
      <c r="BM436" s="22"/>
      <c r="BN436" s="3">
        <f t="shared" si="359"/>
        <v>-2977026.0309991539</v>
      </c>
      <c r="BO436" s="3">
        <f t="shared" si="360"/>
        <v>-1638484.7863948373</v>
      </c>
      <c r="BP436" s="3">
        <f t="shared" si="361"/>
        <v>0</v>
      </c>
      <c r="BQ436" s="3">
        <f t="shared" si="362"/>
        <v>-2140584</v>
      </c>
      <c r="BR436" s="3"/>
      <c r="BS436" s="22">
        <f t="shared" si="363"/>
        <v>-4.9342783167316053</v>
      </c>
      <c r="BT436" s="22">
        <f t="shared" si="364"/>
        <v>-6.8973758424549505</v>
      </c>
      <c r="BU436" s="22">
        <f t="shared" si="365"/>
        <v>0</v>
      </c>
      <c r="BV436" s="22">
        <f t="shared" si="366"/>
        <v>-4.8635338314755385</v>
      </c>
      <c r="BW436" s="3"/>
      <c r="BX436" s="7"/>
      <c r="BY436" t="str">
        <f t="shared" si="371"/>
        <v>12021</v>
      </c>
      <c r="CQ436" s="15">
        <v>39516</v>
      </c>
      <c r="CR436" s="16">
        <v>4771.6000000000004</v>
      </c>
    </row>
    <row r="437" spans="1:96">
      <c r="A437" s="2">
        <v>44198</v>
      </c>
      <c r="B437" s="2">
        <v>44198</v>
      </c>
      <c r="C437" s="3">
        <v>1384697</v>
      </c>
      <c r="D437">
        <v>0</v>
      </c>
      <c r="E437">
        <v>1384696.75</v>
      </c>
      <c r="F437" t="s">
        <v>10</v>
      </c>
      <c r="G437" s="3">
        <v>38279790</v>
      </c>
      <c r="J437" s="3">
        <f t="shared" si="372"/>
        <v>1384697</v>
      </c>
      <c r="L437" s="3">
        <f t="shared" si="367"/>
        <v>43257048.329999998</v>
      </c>
      <c r="M437" s="4">
        <f t="shared" si="373"/>
        <v>3.306948274977612E-2</v>
      </c>
      <c r="N437" s="4">
        <f t="shared" si="374"/>
        <v>4.6156566666666669E-2</v>
      </c>
      <c r="O437" s="4"/>
      <c r="P437" s="3">
        <f t="shared" si="375"/>
        <v>-755887</v>
      </c>
      <c r="Q437" s="3">
        <f t="shared" si="376"/>
        <v>44012935.329999998</v>
      </c>
      <c r="R437" s="6">
        <f t="shared" si="377"/>
        <v>-1.7174201046408599E-2</v>
      </c>
      <c r="S437" s="6">
        <f t="shared" si="378"/>
        <v>-7.7883131789067001E-3</v>
      </c>
      <c r="T437" s="6"/>
      <c r="U437" s="6"/>
      <c r="V437" s="3">
        <f t="shared" si="368"/>
        <v>1048850.8691049421</v>
      </c>
      <c r="W437" s="7">
        <f t="shared" si="329"/>
        <v>646.60000000000036</v>
      </c>
      <c r="X437" s="7">
        <f t="shared" si="332"/>
        <v>14281.2</v>
      </c>
      <c r="Y437" s="3">
        <f t="shared" si="333"/>
        <v>36577194.959532879</v>
      </c>
      <c r="Z437" s="3">
        <f t="shared" si="330"/>
        <v>79834243.28953287</v>
      </c>
      <c r="AA437" s="2">
        <v>44228</v>
      </c>
      <c r="AB437" s="7">
        <f t="shared" si="334"/>
        <v>144.19016110000001</v>
      </c>
      <c r="AC437" s="7">
        <f t="shared" si="335"/>
        <v>121.92398319844293</v>
      </c>
      <c r="AD437" s="7">
        <f t="shared" si="336"/>
        <v>133.05707214922145</v>
      </c>
      <c r="AE437" s="7"/>
      <c r="AF437" s="7">
        <f t="shared" si="369"/>
        <v>2433547.8691049423</v>
      </c>
      <c r="AG437" s="3">
        <f t="shared" si="337"/>
        <v>47422605.137704089</v>
      </c>
      <c r="AH437" s="7"/>
      <c r="AI437" s="7"/>
      <c r="AJ437" s="7"/>
      <c r="AK437" s="7"/>
      <c r="AL437" s="3">
        <f t="shared" si="338"/>
        <v>59795554.777991921</v>
      </c>
      <c r="AM437" s="3">
        <f t="shared" si="339"/>
        <v>23165556.807704136</v>
      </c>
      <c r="AN437" s="3">
        <f t="shared" si="340"/>
        <v>21372949.640288107</v>
      </c>
      <c r="AO437" s="3">
        <f t="shared" si="341"/>
        <v>13257048.329999998</v>
      </c>
      <c r="AP437" s="3">
        <f t="shared" si="342"/>
        <v>43257048.329999998</v>
      </c>
      <c r="AQ437" s="7"/>
      <c r="AR437" s="40">
        <f t="shared" si="370"/>
        <v>1048850.8691049421</v>
      </c>
      <c r="AS437" s="5">
        <f t="shared" si="331"/>
        <v>1384697</v>
      </c>
      <c r="AT437" s="5">
        <f t="shared" si="343"/>
        <v>5467.625899280576</v>
      </c>
      <c r="AU437" s="5">
        <f t="shared" si="344"/>
        <v>2439015.4950042227</v>
      </c>
      <c r="AV437" s="5">
        <f t="shared" si="345"/>
        <v>19795554.777991898</v>
      </c>
      <c r="AW437" s="3"/>
      <c r="AX437" s="4">
        <f t="shared" si="346"/>
        <v>4.2523756235893571E-2</v>
      </c>
      <c r="AY437" s="4">
        <f t="shared" si="347"/>
        <v>4.742346676836872E-2</v>
      </c>
      <c r="AZ437" s="4">
        <f t="shared" si="348"/>
        <v>2.5588536335721196E-4</v>
      </c>
      <c r="BA437" s="4">
        <f t="shared" si="349"/>
        <v>3.306948274977612E-2</v>
      </c>
      <c r="BB437" s="3"/>
      <c r="BC437" s="2">
        <f t="shared" si="350"/>
        <v>44228</v>
      </c>
      <c r="BD437" s="22">
        <f t="shared" si="351"/>
        <v>149.48888694497978</v>
      </c>
      <c r="BE437" s="22">
        <f t="shared" si="352"/>
        <v>121.92398319844283</v>
      </c>
      <c r="BF437" s="22">
        <f t="shared" si="353"/>
        <v>112.4892086330953</v>
      </c>
      <c r="BG437" s="22">
        <f t="shared" si="354"/>
        <v>144.19016110000001</v>
      </c>
      <c r="BH437" s="22"/>
      <c r="BI437" s="3">
        <f t="shared" si="355"/>
        <v>60333565.313986845</v>
      </c>
      <c r="BJ437" s="3">
        <f t="shared" si="356"/>
        <v>23755190.72499403</v>
      </c>
      <c r="BK437" s="3">
        <f t="shared" si="357"/>
        <v>21372949.640288107</v>
      </c>
      <c r="BL437" s="3">
        <f t="shared" si="358"/>
        <v>44012935.329999998</v>
      </c>
      <c r="BM437" s="22"/>
      <c r="BN437" s="3">
        <f t="shared" si="359"/>
        <v>-538010.53599493112</v>
      </c>
      <c r="BO437" s="3">
        <f t="shared" si="360"/>
        <v>-589633.91728989524</v>
      </c>
      <c r="BP437" s="3">
        <f t="shared" si="361"/>
        <v>0</v>
      </c>
      <c r="BQ437" s="3">
        <f t="shared" si="362"/>
        <v>-755887</v>
      </c>
      <c r="BR437" s="3"/>
      <c r="BS437" s="22">
        <f t="shared" si="363"/>
        <v>-0.89172674148299791</v>
      </c>
      <c r="BT437" s="22">
        <f t="shared" si="364"/>
        <v>-2.4821266396716899</v>
      </c>
      <c r="BU437" s="22">
        <f t="shared" si="365"/>
        <v>0</v>
      </c>
      <c r="BV437" s="22">
        <f t="shared" si="366"/>
        <v>-1.7174201046408599</v>
      </c>
      <c r="BW437" s="3"/>
      <c r="BX437" s="7"/>
      <c r="BY437" t="str">
        <f t="shared" si="371"/>
        <v>22021</v>
      </c>
      <c r="CQ437" s="15">
        <v>39517</v>
      </c>
      <c r="CR437" s="16">
        <v>4800.3999999999996</v>
      </c>
    </row>
    <row r="438" spans="1:96">
      <c r="A438" s="2">
        <v>44229</v>
      </c>
      <c r="B438" s="2">
        <v>44229</v>
      </c>
      <c r="C438" s="3">
        <v>1875795</v>
      </c>
      <c r="D438">
        <v>0</v>
      </c>
      <c r="E438">
        <v>1875795.25</v>
      </c>
      <c r="F438" t="s">
        <v>10</v>
      </c>
      <c r="G438" s="3">
        <v>40155586</v>
      </c>
      <c r="J438" s="3">
        <f t="shared" si="372"/>
        <v>1875795</v>
      </c>
      <c r="L438" s="3">
        <f t="shared" si="367"/>
        <v>45132843.329999998</v>
      </c>
      <c r="M438" s="4">
        <f t="shared" si="373"/>
        <v>4.3363915764430064E-2</v>
      </c>
      <c r="N438" s="4">
        <f t="shared" si="374"/>
        <v>6.2526499999999999E-2</v>
      </c>
      <c r="O438" s="4"/>
      <c r="P438" s="3">
        <f t="shared" si="375"/>
        <v>0</v>
      </c>
      <c r="Q438" s="3">
        <f t="shared" si="376"/>
        <v>45132843.329999998</v>
      </c>
      <c r="R438" s="6">
        <f t="shared" si="377"/>
        <v>0</v>
      </c>
      <c r="S438" s="6">
        <f t="shared" si="378"/>
        <v>0</v>
      </c>
      <c r="T438" s="6"/>
      <c r="U438" s="6"/>
      <c r="V438" s="3">
        <f t="shared" si="368"/>
        <v>594743.53720588679</v>
      </c>
      <c r="W438" s="7">
        <f t="shared" si="329"/>
        <v>366.64999999999964</v>
      </c>
      <c r="X438" s="7">
        <f t="shared" si="332"/>
        <v>14647.85</v>
      </c>
      <c r="Y438" s="3">
        <f t="shared" si="333"/>
        <v>37516263.702489547</v>
      </c>
      <c r="Z438" s="3">
        <f t="shared" si="330"/>
        <v>82649107.032489538</v>
      </c>
      <c r="AA438" s="2">
        <v>44229</v>
      </c>
      <c r="AB438" s="7">
        <f t="shared" si="334"/>
        <v>150.4428111</v>
      </c>
      <c r="AC438" s="7">
        <f t="shared" si="335"/>
        <v>125.05421234163182</v>
      </c>
      <c r="AD438" s="7">
        <f t="shared" si="336"/>
        <v>137.74851172081591</v>
      </c>
      <c r="AE438" s="7"/>
      <c r="AF438" s="7">
        <f t="shared" si="369"/>
        <v>2470538.537205887</v>
      </c>
      <c r="AG438" s="3">
        <f t="shared" si="337"/>
        <v>49893143.674909979</v>
      </c>
      <c r="AH438" s="7"/>
      <c r="AI438" s="7"/>
      <c r="AJ438" s="7"/>
      <c r="AK438" s="7"/>
      <c r="AL438" s="3">
        <f t="shared" si="338"/>
        <v>62271560.941097088</v>
      </c>
      <c r="AM438" s="3">
        <f t="shared" si="339"/>
        <v>23760300.344910022</v>
      </c>
      <c r="AN438" s="3">
        <f t="shared" si="340"/>
        <v>21378417.266187388</v>
      </c>
      <c r="AO438" s="3">
        <f t="shared" si="341"/>
        <v>15132843.329999998</v>
      </c>
      <c r="AP438" s="3">
        <f t="shared" si="342"/>
        <v>45132843.329999998</v>
      </c>
      <c r="AQ438" s="7"/>
      <c r="AR438" s="40">
        <f t="shared" si="370"/>
        <v>594743.53720588679</v>
      </c>
      <c r="AS438" s="5">
        <f t="shared" si="331"/>
        <v>1875795</v>
      </c>
      <c r="AT438" s="5">
        <f t="shared" si="343"/>
        <v>5467.625899280576</v>
      </c>
      <c r="AU438" s="5">
        <f t="shared" si="344"/>
        <v>2476006.1631051674</v>
      </c>
      <c r="AV438" s="5">
        <f t="shared" si="345"/>
        <v>22271560.941097066</v>
      </c>
      <c r="AW438" s="3"/>
      <c r="AX438" s="4">
        <f t="shared" si="346"/>
        <v>4.1407863382120089E-2</v>
      </c>
      <c r="AY438" s="4">
        <f t="shared" si="347"/>
        <v>2.5673612861664252E-2</v>
      </c>
      <c r="AZ438" s="4">
        <f t="shared" si="348"/>
        <v>2.5581990278843294E-4</v>
      </c>
      <c r="BA438" s="4">
        <f t="shared" si="349"/>
        <v>4.3363915764430064E-2</v>
      </c>
      <c r="BB438" s="3"/>
      <c r="BC438" s="2">
        <f t="shared" si="350"/>
        <v>44229</v>
      </c>
      <c r="BD438" s="22">
        <f t="shared" si="351"/>
        <v>155.67890235274271</v>
      </c>
      <c r="BE438" s="22">
        <f t="shared" si="352"/>
        <v>125.0542123416317</v>
      </c>
      <c r="BF438" s="22">
        <f t="shared" si="353"/>
        <v>112.51798561151256</v>
      </c>
      <c r="BG438" s="22">
        <f t="shared" si="354"/>
        <v>150.4428111</v>
      </c>
      <c r="BH438" s="22"/>
      <c r="BI438" s="3">
        <f t="shared" si="355"/>
        <v>62271560.941097088</v>
      </c>
      <c r="BJ438" s="3">
        <f t="shared" si="356"/>
        <v>23760300.344910022</v>
      </c>
      <c r="BK438" s="3">
        <f t="shared" si="357"/>
        <v>21378417.266187388</v>
      </c>
      <c r="BL438" s="3">
        <f t="shared" si="358"/>
        <v>45132843.329999998</v>
      </c>
      <c r="BM438" s="22"/>
      <c r="BN438" s="3">
        <f t="shared" si="359"/>
        <v>0</v>
      </c>
      <c r="BO438" s="3">
        <f t="shared" si="360"/>
        <v>0</v>
      </c>
      <c r="BP438" s="3">
        <f t="shared" si="361"/>
        <v>0</v>
      </c>
      <c r="BQ438" s="3">
        <f t="shared" si="362"/>
        <v>0</v>
      </c>
      <c r="BR438" s="3"/>
      <c r="BS438" s="22">
        <f t="shared" si="363"/>
        <v>0</v>
      </c>
      <c r="BT438" s="22">
        <f t="shared" si="364"/>
        <v>0</v>
      </c>
      <c r="BU438" s="22">
        <f t="shared" si="365"/>
        <v>0</v>
      </c>
      <c r="BV438" s="22">
        <f t="shared" si="366"/>
        <v>0</v>
      </c>
      <c r="BW438" s="3"/>
      <c r="BX438" s="7"/>
      <c r="BY438" t="str">
        <f t="shared" si="371"/>
        <v>22021</v>
      </c>
      <c r="CQ438" s="15">
        <v>39518</v>
      </c>
      <c r="CR438" s="16">
        <v>4865.8999999999996</v>
      </c>
    </row>
    <row r="439" spans="1:96">
      <c r="A439" s="2">
        <v>44257</v>
      </c>
      <c r="B439" s="2">
        <v>44257</v>
      </c>
      <c r="C439" s="3">
        <v>1252160</v>
      </c>
      <c r="D439">
        <v>0</v>
      </c>
      <c r="E439">
        <v>1252160</v>
      </c>
      <c r="F439" t="s">
        <v>10</v>
      </c>
      <c r="G439" s="3">
        <v>41407746</v>
      </c>
      <c r="J439" s="3">
        <f t="shared" si="372"/>
        <v>1252160</v>
      </c>
      <c r="L439" s="3">
        <f t="shared" si="367"/>
        <v>46385003.329999998</v>
      </c>
      <c r="M439" s="4">
        <f t="shared" si="373"/>
        <v>2.7743875803359453E-2</v>
      </c>
      <c r="N439" s="4">
        <f t="shared" si="374"/>
        <v>4.1738666666666667E-2</v>
      </c>
      <c r="O439" s="4"/>
      <c r="P439" s="3">
        <f t="shared" si="375"/>
        <v>0</v>
      </c>
      <c r="Q439" s="3">
        <f t="shared" si="376"/>
        <v>46385003.329999998</v>
      </c>
      <c r="R439" s="6">
        <f t="shared" si="377"/>
        <v>0</v>
      </c>
      <c r="S439" s="6">
        <f t="shared" si="378"/>
        <v>0</v>
      </c>
      <c r="T439" s="6"/>
      <c r="U439" s="6"/>
      <c r="V439" s="3">
        <f t="shared" si="368"/>
        <v>230500.63176587157</v>
      </c>
      <c r="W439" s="7">
        <f t="shared" si="329"/>
        <v>142.10000000000036</v>
      </c>
      <c r="X439" s="7">
        <f t="shared" si="332"/>
        <v>14789.95</v>
      </c>
      <c r="Y439" s="3">
        <f t="shared" si="333"/>
        <v>37880212.068435661</v>
      </c>
      <c r="Z439" s="3">
        <f t="shared" si="330"/>
        <v>84265215.398435652</v>
      </c>
      <c r="AA439" s="2">
        <v>44230</v>
      </c>
      <c r="AB439" s="7">
        <f t="shared" si="334"/>
        <v>154.61667776666667</v>
      </c>
      <c r="AC439" s="7">
        <f t="shared" si="335"/>
        <v>126.26737356145222</v>
      </c>
      <c r="AD439" s="7">
        <f t="shared" si="336"/>
        <v>140.4420256640594</v>
      </c>
      <c r="AE439" s="7"/>
      <c r="AF439" s="7">
        <f t="shared" si="369"/>
        <v>1482660.6317658715</v>
      </c>
      <c r="AG439" s="3">
        <f t="shared" si="337"/>
        <v>51375804.306675851</v>
      </c>
      <c r="AH439" s="7"/>
      <c r="AI439" s="7"/>
      <c r="AJ439" s="7"/>
      <c r="AK439" s="7"/>
      <c r="AL439" s="3">
        <f t="shared" si="338"/>
        <v>63759689.198762238</v>
      </c>
      <c r="AM439" s="3">
        <f t="shared" si="339"/>
        <v>23990800.976675894</v>
      </c>
      <c r="AN439" s="3">
        <f t="shared" si="340"/>
        <v>21383884.89208667</v>
      </c>
      <c r="AO439" s="3">
        <f t="shared" si="341"/>
        <v>16385003.329999998</v>
      </c>
      <c r="AP439" s="3">
        <f t="shared" si="342"/>
        <v>46385003.329999998</v>
      </c>
      <c r="AQ439" s="7"/>
      <c r="AR439" s="40">
        <f t="shared" si="370"/>
        <v>230500.63176587157</v>
      </c>
      <c r="AS439" s="5">
        <f t="shared" si="331"/>
        <v>1252160</v>
      </c>
      <c r="AT439" s="5">
        <f t="shared" si="343"/>
        <v>5467.625899280576</v>
      </c>
      <c r="AU439" s="5">
        <f t="shared" si="344"/>
        <v>1488128.2576651522</v>
      </c>
      <c r="AV439" s="5">
        <f t="shared" si="345"/>
        <v>23759689.198762219</v>
      </c>
      <c r="AW439" s="3"/>
      <c r="AX439" s="4">
        <f t="shared" si="346"/>
        <v>2.3897397707322264E-2</v>
      </c>
      <c r="AY439" s="4">
        <f t="shared" si="347"/>
        <v>9.7010824114119355E-3</v>
      </c>
      <c r="AZ439" s="4">
        <f t="shared" si="348"/>
        <v>2.5575447570332077E-4</v>
      </c>
      <c r="BA439" s="4">
        <f t="shared" si="349"/>
        <v>2.7743875803359453E-2</v>
      </c>
      <c r="BB439" s="3"/>
      <c r="BC439" s="2">
        <f t="shared" si="350"/>
        <v>44230</v>
      </c>
      <c r="BD439" s="22">
        <f t="shared" si="351"/>
        <v>159.39922299690559</v>
      </c>
      <c r="BE439" s="22">
        <f t="shared" si="352"/>
        <v>126.26737356145208</v>
      </c>
      <c r="BF439" s="22">
        <f t="shared" si="353"/>
        <v>112.54676258992984</v>
      </c>
      <c r="BG439" s="22">
        <f t="shared" si="354"/>
        <v>154.61667776666667</v>
      </c>
      <c r="BH439" s="22"/>
      <c r="BI439" s="3">
        <f t="shared" si="355"/>
        <v>63759689.198762238</v>
      </c>
      <c r="BJ439" s="3">
        <f t="shared" si="356"/>
        <v>23990800.976675894</v>
      </c>
      <c r="BK439" s="3">
        <f t="shared" si="357"/>
        <v>21383884.89208667</v>
      </c>
      <c r="BL439" s="3">
        <f t="shared" si="358"/>
        <v>46385003.329999998</v>
      </c>
      <c r="BM439" s="22"/>
      <c r="BN439" s="3">
        <f t="shared" si="359"/>
        <v>0</v>
      </c>
      <c r="BO439" s="3">
        <f t="shared" si="360"/>
        <v>0</v>
      </c>
      <c r="BP439" s="3">
        <f t="shared" si="361"/>
        <v>0</v>
      </c>
      <c r="BQ439" s="3">
        <f t="shared" si="362"/>
        <v>0</v>
      </c>
      <c r="BR439" s="3"/>
      <c r="BS439" s="22">
        <f t="shared" si="363"/>
        <v>0</v>
      </c>
      <c r="BT439" s="22">
        <f t="shared" si="364"/>
        <v>0</v>
      </c>
      <c r="BU439" s="22">
        <f t="shared" si="365"/>
        <v>0</v>
      </c>
      <c r="BV439" s="22">
        <f t="shared" si="366"/>
        <v>0</v>
      </c>
      <c r="BW439" s="3"/>
      <c r="BX439" s="7"/>
      <c r="BY439" t="str">
        <f t="shared" si="371"/>
        <v>22021</v>
      </c>
      <c r="CQ439" s="15">
        <v>39519</v>
      </c>
      <c r="CR439" s="16">
        <v>4872</v>
      </c>
    </row>
    <row r="440" spans="1:96">
      <c r="A440" s="2">
        <v>44288</v>
      </c>
      <c r="B440" s="2">
        <v>44288</v>
      </c>
      <c r="C440" s="3">
        <v>-3349606</v>
      </c>
      <c r="D440">
        <v>0</v>
      </c>
      <c r="E440">
        <v>-3349605.75</v>
      </c>
      <c r="F440" t="s">
        <v>10</v>
      </c>
      <c r="G440" s="3">
        <v>38058140</v>
      </c>
      <c r="J440" s="3">
        <f t="shared" si="372"/>
        <v>-3349606</v>
      </c>
      <c r="L440" s="3">
        <f t="shared" si="367"/>
        <v>43035397.329999998</v>
      </c>
      <c r="M440" s="4">
        <f t="shared" si="373"/>
        <v>-7.2213124060155162E-2</v>
      </c>
      <c r="N440" s="4">
        <f t="shared" si="374"/>
        <v>-0.11165353333333333</v>
      </c>
      <c r="O440" s="4"/>
      <c r="P440" s="3">
        <f t="shared" si="375"/>
        <v>-3349606</v>
      </c>
      <c r="Q440" s="3">
        <f t="shared" si="376"/>
        <v>46385003.329999998</v>
      </c>
      <c r="R440" s="6">
        <f t="shared" si="377"/>
        <v>-7.2213124060155162E-2</v>
      </c>
      <c r="S440" s="6">
        <f t="shared" si="378"/>
        <v>-7.2213124060155162E-2</v>
      </c>
      <c r="T440" s="6"/>
      <c r="U440" s="6"/>
      <c r="V440" s="3">
        <f t="shared" si="368"/>
        <v>171456.13495884807</v>
      </c>
      <c r="W440" s="7">
        <f t="shared" si="329"/>
        <v>105.69999999999891</v>
      </c>
      <c r="X440" s="7">
        <f t="shared" si="332"/>
        <v>14895.65</v>
      </c>
      <c r="Y440" s="3">
        <f t="shared" si="333"/>
        <v>38150932.281528577</v>
      </c>
      <c r="Z440" s="3">
        <f t="shared" si="330"/>
        <v>81186329.611528575</v>
      </c>
      <c r="AA440" s="2">
        <v>44231</v>
      </c>
      <c r="AB440" s="7">
        <f t="shared" si="334"/>
        <v>143.45132443333333</v>
      </c>
      <c r="AC440" s="7">
        <f t="shared" si="335"/>
        <v>127.16977427176192</v>
      </c>
      <c r="AD440" s="7">
        <f t="shared" si="336"/>
        <v>135.31054935254764</v>
      </c>
      <c r="AE440" s="7"/>
      <c r="AF440" s="7">
        <f t="shared" si="369"/>
        <v>-3178149.8650411521</v>
      </c>
      <c r="AG440" s="3">
        <f t="shared" si="337"/>
        <v>48197654.4416347</v>
      </c>
      <c r="AH440" s="7"/>
      <c r="AI440" s="7"/>
      <c r="AJ440" s="7"/>
      <c r="AK440" s="7"/>
      <c r="AL440" s="3">
        <f t="shared" si="338"/>
        <v>60587006.959620364</v>
      </c>
      <c r="AM440" s="3">
        <f t="shared" si="339"/>
        <v>24162257.111634742</v>
      </c>
      <c r="AN440" s="3">
        <f t="shared" si="340"/>
        <v>21389352.517985951</v>
      </c>
      <c r="AO440" s="3">
        <f t="shared" si="341"/>
        <v>13035397.329999998</v>
      </c>
      <c r="AP440" s="3">
        <f t="shared" si="342"/>
        <v>43035397.329999998</v>
      </c>
      <c r="AQ440" s="7"/>
      <c r="AR440" s="40">
        <f t="shared" si="370"/>
        <v>171456.13495884807</v>
      </c>
      <c r="AS440" s="5">
        <f t="shared" si="331"/>
        <v>-3349606</v>
      </c>
      <c r="AT440" s="5">
        <f t="shared" si="343"/>
        <v>5467.625899280576</v>
      </c>
      <c r="AU440" s="5">
        <f t="shared" si="344"/>
        <v>-3172682.2391418717</v>
      </c>
      <c r="AV440" s="5">
        <f t="shared" si="345"/>
        <v>20587006.959620349</v>
      </c>
      <c r="AW440" s="3"/>
      <c r="AX440" s="4">
        <f t="shared" si="346"/>
        <v>-4.976000164071475E-2</v>
      </c>
      <c r="AY440" s="4">
        <f t="shared" si="347"/>
        <v>7.1467449180016747E-3</v>
      </c>
      <c r="AZ440" s="4">
        <f t="shared" si="348"/>
        <v>2.556890820761913E-4</v>
      </c>
      <c r="BA440" s="4">
        <f t="shared" si="349"/>
        <v>-7.2213124060155162E-2</v>
      </c>
      <c r="BB440" s="3"/>
      <c r="BC440" s="2">
        <f t="shared" si="350"/>
        <v>44231</v>
      </c>
      <c r="BD440" s="22">
        <f t="shared" si="351"/>
        <v>151.46751739905091</v>
      </c>
      <c r="BE440" s="22">
        <f t="shared" si="352"/>
        <v>127.1697742717618</v>
      </c>
      <c r="BF440" s="22">
        <f t="shared" si="353"/>
        <v>112.57553956834711</v>
      </c>
      <c r="BG440" s="22">
        <f t="shared" si="354"/>
        <v>143.45132443333333</v>
      </c>
      <c r="BH440" s="22"/>
      <c r="BI440" s="3">
        <f t="shared" si="355"/>
        <v>63759689.198762238</v>
      </c>
      <c r="BJ440" s="3">
        <f t="shared" si="356"/>
        <v>24162257.111634742</v>
      </c>
      <c r="BK440" s="3">
        <f t="shared" si="357"/>
        <v>21389352.517985951</v>
      </c>
      <c r="BL440" s="3">
        <f t="shared" si="358"/>
        <v>46385003.329999998</v>
      </c>
      <c r="BM440" s="22"/>
      <c r="BN440" s="3">
        <f t="shared" si="359"/>
        <v>-3172682.2391418717</v>
      </c>
      <c r="BO440" s="3">
        <f t="shared" si="360"/>
        <v>0</v>
      </c>
      <c r="BP440" s="3">
        <f t="shared" si="361"/>
        <v>0</v>
      </c>
      <c r="BQ440" s="3">
        <f t="shared" si="362"/>
        <v>-3349606</v>
      </c>
      <c r="BR440" s="3"/>
      <c r="BS440" s="22">
        <f t="shared" si="363"/>
        <v>-4.9760001640714746</v>
      </c>
      <c r="BT440" s="22">
        <f t="shared" si="364"/>
        <v>0</v>
      </c>
      <c r="BU440" s="22">
        <f t="shared" si="365"/>
        <v>0</v>
      </c>
      <c r="BV440" s="22">
        <f t="shared" si="366"/>
        <v>-7.2213124060155165</v>
      </c>
      <c r="BW440" s="3"/>
      <c r="BX440" s="7"/>
      <c r="BY440" t="str">
        <f t="shared" si="371"/>
        <v>22021</v>
      </c>
      <c r="CQ440" s="15">
        <v>39520</v>
      </c>
      <c r="CR440" s="16">
        <v>4623.6000000000004</v>
      </c>
    </row>
    <row r="441" spans="1:96">
      <c r="A441" s="2">
        <v>44318</v>
      </c>
      <c r="B441" s="2">
        <v>44318</v>
      </c>
      <c r="C441" s="3">
        <v>-83802</v>
      </c>
      <c r="D441">
        <v>0</v>
      </c>
      <c r="E441">
        <v>-83802</v>
      </c>
      <c r="F441" t="s">
        <v>10</v>
      </c>
      <c r="G441" s="3">
        <v>37974338</v>
      </c>
      <c r="J441" s="3">
        <f t="shared" si="372"/>
        <v>-83802</v>
      </c>
      <c r="L441" s="3">
        <f t="shared" si="367"/>
        <v>42951595.329999998</v>
      </c>
      <c r="M441" s="4">
        <f t="shared" si="373"/>
        <v>-1.9472807316590424E-3</v>
      </c>
      <c r="N441" s="4">
        <f t="shared" si="374"/>
        <v>-2.7934000000000001E-3</v>
      </c>
      <c r="O441" s="4"/>
      <c r="P441" s="3">
        <f t="shared" si="375"/>
        <v>-3433408</v>
      </c>
      <c r="Q441" s="3">
        <f t="shared" si="376"/>
        <v>46385003.329999998</v>
      </c>
      <c r="R441" s="6">
        <f t="shared" si="377"/>
        <v>-7.401978556675895E-2</v>
      </c>
      <c r="S441" s="6">
        <f t="shared" si="378"/>
        <v>-7.4160404791814211E-2</v>
      </c>
      <c r="T441" s="6"/>
      <c r="U441" s="6"/>
      <c r="V441" s="3">
        <f t="shared" si="368"/>
        <v>46392.104634088624</v>
      </c>
      <c r="W441" s="7">
        <f t="shared" si="329"/>
        <v>28.600000000000364</v>
      </c>
      <c r="X441" s="7">
        <f t="shared" si="332"/>
        <v>14924.25</v>
      </c>
      <c r="Y441" s="3">
        <f t="shared" si="333"/>
        <v>38224182.973056085</v>
      </c>
      <c r="Z441" s="3">
        <f t="shared" si="330"/>
        <v>81175778.303056091</v>
      </c>
      <c r="AA441" s="2">
        <v>44232</v>
      </c>
      <c r="AB441" s="7">
        <f t="shared" si="334"/>
        <v>143.17198443333331</v>
      </c>
      <c r="AC441" s="7">
        <f t="shared" si="335"/>
        <v>127.41394324352029</v>
      </c>
      <c r="AD441" s="7">
        <f t="shared" si="336"/>
        <v>135.29296383842683</v>
      </c>
      <c r="AE441" s="7"/>
      <c r="AF441" s="7">
        <f t="shared" si="369"/>
        <v>-37409.895365911376</v>
      </c>
      <c r="AG441" s="3">
        <f t="shared" si="337"/>
        <v>48160244.546268791</v>
      </c>
      <c r="AH441" s="7"/>
      <c r="AI441" s="7"/>
      <c r="AJ441" s="7"/>
      <c r="AK441" s="7"/>
      <c r="AL441" s="3">
        <f t="shared" si="338"/>
        <v>60555064.690153733</v>
      </c>
      <c r="AM441" s="3">
        <f t="shared" si="339"/>
        <v>24208649.21626883</v>
      </c>
      <c r="AN441" s="3">
        <f t="shared" si="340"/>
        <v>21394820.143885233</v>
      </c>
      <c r="AO441" s="3">
        <f t="shared" si="341"/>
        <v>12951595.329999998</v>
      </c>
      <c r="AP441" s="3">
        <f t="shared" si="342"/>
        <v>42951595.329999998</v>
      </c>
      <c r="AQ441" s="7"/>
      <c r="AR441" s="40">
        <f t="shared" si="370"/>
        <v>46392.104634088624</v>
      </c>
      <c r="AS441" s="5">
        <f t="shared" si="331"/>
        <v>-83802</v>
      </c>
      <c r="AT441" s="5">
        <f t="shared" si="343"/>
        <v>5467.625899280576</v>
      </c>
      <c r="AU441" s="5">
        <f t="shared" si="344"/>
        <v>-31942.269466630802</v>
      </c>
      <c r="AV441" s="5">
        <f t="shared" si="345"/>
        <v>20555064.690153718</v>
      </c>
      <c r="AW441" s="3"/>
      <c r="AX441" s="4">
        <f t="shared" si="346"/>
        <v>-5.2721319420712565E-4</v>
      </c>
      <c r="AY441" s="4">
        <f t="shared" si="347"/>
        <v>1.9200236310600984E-3</v>
      </c>
      <c r="AZ441" s="4">
        <f t="shared" si="348"/>
        <v>2.5562372188138655E-4</v>
      </c>
      <c r="BA441" s="4">
        <f t="shared" si="349"/>
        <v>-1.9472807316590424E-3</v>
      </c>
      <c r="BB441" s="3"/>
      <c r="BC441" s="2">
        <f t="shared" si="350"/>
        <v>44232</v>
      </c>
      <c r="BD441" s="22">
        <f t="shared" si="351"/>
        <v>151.38766172538433</v>
      </c>
      <c r="BE441" s="22">
        <f t="shared" si="352"/>
        <v>127.41394324352015</v>
      </c>
      <c r="BF441" s="22">
        <f t="shared" si="353"/>
        <v>112.60431654676437</v>
      </c>
      <c r="BG441" s="22">
        <f t="shared" si="354"/>
        <v>143.17198443333331</v>
      </c>
      <c r="BH441" s="22"/>
      <c r="BI441" s="3">
        <f t="shared" si="355"/>
        <v>63759689.198762238</v>
      </c>
      <c r="BJ441" s="3">
        <f t="shared" si="356"/>
        <v>24208649.21626883</v>
      </c>
      <c r="BK441" s="3">
        <f t="shared" si="357"/>
        <v>21394820.143885233</v>
      </c>
      <c r="BL441" s="3">
        <f t="shared" si="358"/>
        <v>46385003.329999998</v>
      </c>
      <c r="BM441" s="22"/>
      <c r="BN441" s="3">
        <f t="shared" si="359"/>
        <v>-3204624.5086085023</v>
      </c>
      <c r="BO441" s="3">
        <f t="shared" si="360"/>
        <v>0</v>
      </c>
      <c r="BP441" s="3">
        <f t="shared" si="361"/>
        <v>0</v>
      </c>
      <c r="BQ441" s="3">
        <f t="shared" si="362"/>
        <v>-3433408</v>
      </c>
      <c r="BR441" s="3"/>
      <c r="BS441" s="22">
        <f t="shared" si="363"/>
        <v>-5.0260980705513125</v>
      </c>
      <c r="BT441" s="22">
        <f t="shared" si="364"/>
        <v>0</v>
      </c>
      <c r="BU441" s="22">
        <f t="shared" si="365"/>
        <v>0</v>
      </c>
      <c r="BV441" s="22">
        <f t="shared" si="366"/>
        <v>-7.4019785566758953</v>
      </c>
      <c r="BW441" s="3"/>
      <c r="BX441" s="7"/>
      <c r="BY441" t="str">
        <f t="shared" si="371"/>
        <v>22021</v>
      </c>
      <c r="CQ441" s="15">
        <v>39521</v>
      </c>
      <c r="CR441" s="16">
        <v>4745.8</v>
      </c>
    </row>
    <row r="442" spans="1:96">
      <c r="A442" s="2">
        <v>44410</v>
      </c>
      <c r="B442" s="2">
        <v>44410</v>
      </c>
      <c r="C442" s="3">
        <v>-67385</v>
      </c>
      <c r="D442">
        <v>0</v>
      </c>
      <c r="E442">
        <v>-67385</v>
      </c>
      <c r="F442" t="s">
        <v>10</v>
      </c>
      <c r="G442" s="3">
        <v>37906953</v>
      </c>
      <c r="J442" s="3">
        <f t="shared" si="372"/>
        <v>-67385</v>
      </c>
      <c r="L442" s="3">
        <f t="shared" si="367"/>
        <v>42884210.329999998</v>
      </c>
      <c r="M442" s="4">
        <f t="shared" si="373"/>
        <v>-1.5688590722248267E-3</v>
      </c>
      <c r="N442" s="4">
        <f t="shared" si="374"/>
        <v>-2.2461666666666667E-3</v>
      </c>
      <c r="O442" s="4"/>
      <c r="P442" s="3">
        <f t="shared" si="375"/>
        <v>-3500793</v>
      </c>
      <c r="Q442" s="3">
        <f t="shared" si="376"/>
        <v>46385003.329999998</v>
      </c>
      <c r="R442" s="6">
        <f t="shared" si="377"/>
        <v>-7.5472518026873242E-2</v>
      </c>
      <c r="S442" s="6">
        <f t="shared" si="378"/>
        <v>-7.572926386403904E-2</v>
      </c>
      <c r="T442" s="6"/>
      <c r="U442" s="6"/>
      <c r="V442" s="3">
        <f t="shared" si="368"/>
        <v>310713.55393914442</v>
      </c>
      <c r="W442" s="7">
        <f t="shared" si="329"/>
        <v>191.54999999999927</v>
      </c>
      <c r="X442" s="7">
        <f t="shared" si="332"/>
        <v>15115.8</v>
      </c>
      <c r="Y442" s="3">
        <f t="shared" si="333"/>
        <v>38714783.321381047</v>
      </c>
      <c r="Z442" s="3">
        <f t="shared" si="330"/>
        <v>81598993.651381046</v>
      </c>
      <c r="AA442" s="2">
        <v>44235</v>
      </c>
      <c r="AB442" s="7">
        <f t="shared" si="334"/>
        <v>142.94736776666664</v>
      </c>
      <c r="AC442" s="7">
        <f t="shared" si="335"/>
        <v>129.04927773793682</v>
      </c>
      <c r="AD442" s="7">
        <f t="shared" si="336"/>
        <v>135.99832275230176</v>
      </c>
      <c r="AE442" s="7"/>
      <c r="AF442" s="7">
        <f t="shared" si="369"/>
        <v>243328.55393914442</v>
      </c>
      <c r="AG442" s="3">
        <f t="shared" si="337"/>
        <v>48403573.100207932</v>
      </c>
      <c r="AH442" s="7"/>
      <c r="AI442" s="7"/>
      <c r="AJ442" s="7"/>
      <c r="AK442" s="7"/>
      <c r="AL442" s="3">
        <f t="shared" si="338"/>
        <v>60803860.869992159</v>
      </c>
      <c r="AM442" s="3">
        <f t="shared" si="339"/>
        <v>24519362.770207975</v>
      </c>
      <c r="AN442" s="3">
        <f t="shared" si="340"/>
        <v>21400287.769784514</v>
      </c>
      <c r="AO442" s="3">
        <f t="shared" si="341"/>
        <v>12884210.329999998</v>
      </c>
      <c r="AP442" s="3">
        <f t="shared" si="342"/>
        <v>42884210.329999998</v>
      </c>
      <c r="AQ442" s="7"/>
      <c r="AR442" s="40">
        <f t="shared" si="370"/>
        <v>310713.55393914442</v>
      </c>
      <c r="AS442" s="5">
        <f t="shared" si="331"/>
        <v>-67385</v>
      </c>
      <c r="AT442" s="5">
        <f t="shared" si="343"/>
        <v>5467.625899280576</v>
      </c>
      <c r="AU442" s="5">
        <f t="shared" si="344"/>
        <v>248796.17983842499</v>
      </c>
      <c r="AV442" s="5">
        <f t="shared" si="345"/>
        <v>20803860.869992144</v>
      </c>
      <c r="AW442" s="3"/>
      <c r="AX442" s="4">
        <f t="shared" si="346"/>
        <v>4.1085940723778851E-3</v>
      </c>
      <c r="AY442" s="4">
        <f t="shared" si="347"/>
        <v>1.2834815819890396E-2</v>
      </c>
      <c r="AZ442" s="4">
        <f t="shared" si="348"/>
        <v>2.555583950932748E-4</v>
      </c>
      <c r="BA442" s="4">
        <f t="shared" si="349"/>
        <v>-1.5688590722248267E-3</v>
      </c>
      <c r="BB442" s="3"/>
      <c r="BC442" s="2">
        <f t="shared" si="350"/>
        <v>44235</v>
      </c>
      <c r="BD442" s="22">
        <f t="shared" si="351"/>
        <v>152.0096521749804</v>
      </c>
      <c r="BE442" s="22">
        <f t="shared" si="352"/>
        <v>129.04927773793671</v>
      </c>
      <c r="BF442" s="22">
        <f t="shared" si="353"/>
        <v>112.63309352518165</v>
      </c>
      <c r="BG442" s="22">
        <f t="shared" si="354"/>
        <v>142.94736776666664</v>
      </c>
      <c r="BH442" s="22"/>
      <c r="BI442" s="3">
        <f t="shared" si="355"/>
        <v>63759689.198762238</v>
      </c>
      <c r="BJ442" s="3">
        <f t="shared" si="356"/>
        <v>24519362.770207975</v>
      </c>
      <c r="BK442" s="3">
        <f t="shared" si="357"/>
        <v>21400287.769784514</v>
      </c>
      <c r="BL442" s="3">
        <f t="shared" si="358"/>
        <v>46385003.329999998</v>
      </c>
      <c r="BM442" s="22"/>
      <c r="BN442" s="3">
        <f t="shared" si="359"/>
        <v>-2955828.3287700773</v>
      </c>
      <c r="BO442" s="3">
        <f t="shared" si="360"/>
        <v>0</v>
      </c>
      <c r="BP442" s="3">
        <f t="shared" si="361"/>
        <v>0</v>
      </c>
      <c r="BQ442" s="3">
        <f t="shared" si="362"/>
        <v>-3500793</v>
      </c>
      <c r="BR442" s="3"/>
      <c r="BS442" s="22">
        <f t="shared" si="363"/>
        <v>-4.635888860053381</v>
      </c>
      <c r="BT442" s="22">
        <f t="shared" si="364"/>
        <v>0</v>
      </c>
      <c r="BU442" s="22">
        <f t="shared" si="365"/>
        <v>0</v>
      </c>
      <c r="BV442" s="22">
        <f t="shared" si="366"/>
        <v>-7.5472518026873239</v>
      </c>
      <c r="BW442" s="3"/>
      <c r="BX442" s="7"/>
      <c r="BY442" t="str">
        <f t="shared" si="371"/>
        <v>22021</v>
      </c>
      <c r="CQ442" s="15">
        <v>39522</v>
      </c>
      <c r="CR442" s="16">
        <v>4745.8</v>
      </c>
    </row>
    <row r="443" spans="1:96">
      <c r="A443" s="2">
        <v>44441</v>
      </c>
      <c r="B443" s="2">
        <v>44441</v>
      </c>
      <c r="C443" s="3">
        <v>331997</v>
      </c>
      <c r="D443">
        <v>0</v>
      </c>
      <c r="E443">
        <v>331997.25</v>
      </c>
      <c r="F443" t="s">
        <v>10</v>
      </c>
      <c r="G443" s="3">
        <v>38238950</v>
      </c>
      <c r="J443" s="3">
        <f t="shared" si="372"/>
        <v>331997</v>
      </c>
      <c r="L443" s="3">
        <f t="shared" si="367"/>
        <v>43216207.329999998</v>
      </c>
      <c r="M443" s="4">
        <f t="shared" si="373"/>
        <v>7.7417072028431125E-3</v>
      </c>
      <c r="N443" s="4">
        <f t="shared" si="374"/>
        <v>1.1066566666666666E-2</v>
      </c>
      <c r="O443" s="4"/>
      <c r="P443" s="3">
        <f t="shared" si="375"/>
        <v>-3168796</v>
      </c>
      <c r="Q443" s="3">
        <f t="shared" si="376"/>
        <v>46385003.329999998</v>
      </c>
      <c r="R443" s="6">
        <f t="shared" si="377"/>
        <v>-6.8315096960455471E-2</v>
      </c>
      <c r="S443" s="6">
        <f t="shared" si="378"/>
        <v>-6.7987556661195922E-2</v>
      </c>
      <c r="T443" s="6"/>
      <c r="U443" s="6"/>
      <c r="V443" s="3">
        <f t="shared" si="368"/>
        <v>-10543.660144110918</v>
      </c>
      <c r="W443" s="7">
        <f t="shared" si="329"/>
        <v>-6.5</v>
      </c>
      <c r="X443" s="7">
        <f t="shared" si="332"/>
        <v>15109.3</v>
      </c>
      <c r="Y443" s="3">
        <f t="shared" si="333"/>
        <v>38698135.43694298</v>
      </c>
      <c r="Z443" s="3">
        <f t="shared" si="330"/>
        <v>81914342.766942978</v>
      </c>
      <c r="AA443" s="2">
        <v>44236</v>
      </c>
      <c r="AB443" s="7">
        <f t="shared" si="334"/>
        <v>144.05402443333332</v>
      </c>
      <c r="AC443" s="7">
        <f t="shared" si="335"/>
        <v>128.99378478980995</v>
      </c>
      <c r="AD443" s="7">
        <f t="shared" si="336"/>
        <v>136.52390461157162</v>
      </c>
      <c r="AE443" s="7"/>
      <c r="AF443" s="7">
        <f t="shared" si="369"/>
        <v>321453.33985588909</v>
      </c>
      <c r="AG443" s="3">
        <f t="shared" si="337"/>
        <v>48725026.440063819</v>
      </c>
      <c r="AH443" s="7"/>
      <c r="AI443" s="7"/>
      <c r="AJ443" s="7"/>
      <c r="AK443" s="7"/>
      <c r="AL443" s="3">
        <f t="shared" si="338"/>
        <v>61130781.835747331</v>
      </c>
      <c r="AM443" s="3">
        <f t="shared" si="339"/>
        <v>24508819.110063866</v>
      </c>
      <c r="AN443" s="3">
        <f t="shared" si="340"/>
        <v>21405755.395683795</v>
      </c>
      <c r="AO443" s="3">
        <f t="shared" si="341"/>
        <v>13216207.329999998</v>
      </c>
      <c r="AP443" s="3">
        <f t="shared" si="342"/>
        <v>43216207.329999998</v>
      </c>
      <c r="AQ443" s="7"/>
      <c r="AR443" s="40">
        <f t="shared" si="370"/>
        <v>-10543.660144110918</v>
      </c>
      <c r="AS443" s="5">
        <f t="shared" si="331"/>
        <v>331997</v>
      </c>
      <c r="AT443" s="5">
        <f t="shared" si="343"/>
        <v>5467.625899280576</v>
      </c>
      <c r="AU443" s="5">
        <f t="shared" si="344"/>
        <v>326920.96575516969</v>
      </c>
      <c r="AV443" s="5">
        <f t="shared" si="345"/>
        <v>21130781.835747313</v>
      </c>
      <c r="AW443" s="3"/>
      <c r="AX443" s="4">
        <f t="shared" si="346"/>
        <v>5.3766481449948732E-3</v>
      </c>
      <c r="AY443" s="4">
        <f t="shared" si="347"/>
        <v>-4.3001362812421435E-4</v>
      </c>
      <c r="AZ443" s="4">
        <f t="shared" si="348"/>
        <v>2.5549310168625043E-4</v>
      </c>
      <c r="BA443" s="4">
        <f t="shared" si="349"/>
        <v>7.7417072028431125E-3</v>
      </c>
      <c r="BB443" s="3"/>
      <c r="BC443" s="2">
        <f t="shared" si="350"/>
        <v>44236</v>
      </c>
      <c r="BD443" s="22">
        <f t="shared" si="351"/>
        <v>152.82695458936831</v>
      </c>
      <c r="BE443" s="22">
        <f t="shared" si="352"/>
        <v>128.99378478980984</v>
      </c>
      <c r="BF443" s="22">
        <f t="shared" si="353"/>
        <v>112.66187050359892</v>
      </c>
      <c r="BG443" s="22">
        <f t="shared" si="354"/>
        <v>144.05402443333332</v>
      </c>
      <c r="BH443" s="22"/>
      <c r="BI443" s="3">
        <f t="shared" si="355"/>
        <v>63759689.198762238</v>
      </c>
      <c r="BJ443" s="3">
        <f t="shared" si="356"/>
        <v>24519362.770207975</v>
      </c>
      <c r="BK443" s="3">
        <f t="shared" si="357"/>
        <v>21405755.395683795</v>
      </c>
      <c r="BL443" s="3">
        <f t="shared" si="358"/>
        <v>46385003.329999998</v>
      </c>
      <c r="BM443" s="22"/>
      <c r="BN443" s="3">
        <f t="shared" si="359"/>
        <v>-2628907.3630149076</v>
      </c>
      <c r="BO443" s="3">
        <f t="shared" si="360"/>
        <v>-10543.660144110918</v>
      </c>
      <c r="BP443" s="3">
        <f t="shared" si="361"/>
        <v>0</v>
      </c>
      <c r="BQ443" s="3">
        <f t="shared" si="362"/>
        <v>-3168796</v>
      </c>
      <c r="BR443" s="3"/>
      <c r="BS443" s="22">
        <f t="shared" si="363"/>
        <v>-4.1231495887937015</v>
      </c>
      <c r="BT443" s="22">
        <f t="shared" si="364"/>
        <v>-4.3001362812421437E-2</v>
      </c>
      <c r="BU443" s="22">
        <f t="shared" si="365"/>
        <v>0</v>
      </c>
      <c r="BV443" s="22">
        <f t="shared" si="366"/>
        <v>-6.831509696045547</v>
      </c>
      <c r="BW443" s="3"/>
      <c r="BX443" s="7"/>
      <c r="BY443" t="str">
        <f t="shared" si="371"/>
        <v>22021</v>
      </c>
      <c r="CQ443" s="15">
        <v>39523</v>
      </c>
      <c r="CR443" s="16">
        <v>4745.8</v>
      </c>
    </row>
    <row r="444" spans="1:96">
      <c r="A444" s="2">
        <v>44471</v>
      </c>
      <c r="B444" s="2">
        <v>44471</v>
      </c>
      <c r="C444" s="3">
        <v>-70762</v>
      </c>
      <c r="D444">
        <v>0</v>
      </c>
      <c r="E444">
        <v>-70762</v>
      </c>
      <c r="F444" t="s">
        <v>10</v>
      </c>
      <c r="G444" s="3">
        <v>38168188</v>
      </c>
      <c r="J444" s="3">
        <f t="shared" si="372"/>
        <v>-70762</v>
      </c>
      <c r="L444" s="3">
        <f t="shared" si="367"/>
        <v>43145445.329999998</v>
      </c>
      <c r="M444" s="4">
        <f t="shared" si="373"/>
        <v>-1.6373949583233824E-3</v>
      </c>
      <c r="N444" s="4">
        <f t="shared" si="374"/>
        <v>-2.3587333333333332E-3</v>
      </c>
      <c r="O444" s="4"/>
      <c r="P444" s="3">
        <f t="shared" si="375"/>
        <v>-3239558</v>
      </c>
      <c r="Q444" s="3">
        <f t="shared" si="376"/>
        <v>46385003.329999998</v>
      </c>
      <c r="R444" s="6">
        <f t="shared" si="377"/>
        <v>-6.9840633123438439E-2</v>
      </c>
      <c r="S444" s="6">
        <f t="shared" si="378"/>
        <v>-6.9624951619519301E-2</v>
      </c>
      <c r="T444" s="6"/>
      <c r="U444" s="6"/>
      <c r="V444" s="3">
        <f t="shared" si="368"/>
        <v>-4541.8843697696766</v>
      </c>
      <c r="W444" s="7">
        <f t="shared" si="329"/>
        <v>-2.7999999999992724</v>
      </c>
      <c r="X444" s="7">
        <f t="shared" si="332"/>
        <v>15106.5</v>
      </c>
      <c r="Y444" s="3">
        <f t="shared" si="333"/>
        <v>38690964.040569656</v>
      </c>
      <c r="Z444" s="3">
        <f t="shared" si="330"/>
        <v>81836409.370569646</v>
      </c>
      <c r="AA444" s="2">
        <v>44237</v>
      </c>
      <c r="AB444" s="7">
        <f t="shared" si="334"/>
        <v>143.81815109999999</v>
      </c>
      <c r="AC444" s="7">
        <f t="shared" si="335"/>
        <v>128.96988013523219</v>
      </c>
      <c r="AD444" s="7">
        <f t="shared" si="336"/>
        <v>136.39401561761608</v>
      </c>
      <c r="AE444" s="7"/>
      <c r="AF444" s="7">
        <f t="shared" si="369"/>
        <v>-75303.884369769672</v>
      </c>
      <c r="AG444" s="3">
        <f t="shared" si="337"/>
        <v>48649722.555694051</v>
      </c>
      <c r="AH444" s="7"/>
      <c r="AI444" s="7"/>
      <c r="AJ444" s="7"/>
      <c r="AK444" s="7"/>
      <c r="AL444" s="3">
        <f t="shared" si="338"/>
        <v>61060945.577276841</v>
      </c>
      <c r="AM444" s="3">
        <f t="shared" si="339"/>
        <v>24504277.225694098</v>
      </c>
      <c r="AN444" s="3">
        <f t="shared" si="340"/>
        <v>21411223.021583077</v>
      </c>
      <c r="AO444" s="3">
        <f t="shared" si="341"/>
        <v>13145445.329999998</v>
      </c>
      <c r="AP444" s="3">
        <f t="shared" si="342"/>
        <v>43145445.329999998</v>
      </c>
      <c r="AQ444" s="7"/>
      <c r="AR444" s="40">
        <f t="shared" si="370"/>
        <v>-4541.8843697696766</v>
      </c>
      <c r="AS444" s="5">
        <f t="shared" si="331"/>
        <v>-70762</v>
      </c>
      <c r="AT444" s="5">
        <f t="shared" si="343"/>
        <v>5467.625899280576</v>
      </c>
      <c r="AU444" s="5">
        <f t="shared" si="344"/>
        <v>-69836.258470489091</v>
      </c>
      <c r="AV444" s="5">
        <f t="shared" si="345"/>
        <v>21060945.577276822</v>
      </c>
      <c r="AW444" s="3"/>
      <c r="AX444" s="4">
        <f t="shared" si="346"/>
        <v>-1.1424074152712876E-3</v>
      </c>
      <c r="AY444" s="4">
        <f t="shared" si="347"/>
        <v>-1.8531632835401188E-4</v>
      </c>
      <c r="AZ444" s="4">
        <f t="shared" si="348"/>
        <v>2.5542784163473415E-4</v>
      </c>
      <c r="BA444" s="4">
        <f t="shared" si="349"/>
        <v>-1.6373949583233824E-3</v>
      </c>
      <c r="BB444" s="3"/>
      <c r="BC444" s="2">
        <f t="shared" si="350"/>
        <v>44237</v>
      </c>
      <c r="BD444" s="22">
        <f t="shared" si="351"/>
        <v>152.65236394319211</v>
      </c>
      <c r="BE444" s="22">
        <f t="shared" si="352"/>
        <v>128.9698801352321</v>
      </c>
      <c r="BF444" s="22">
        <f t="shared" si="353"/>
        <v>112.69064748201617</v>
      </c>
      <c r="BG444" s="22">
        <f t="shared" si="354"/>
        <v>143.81815109999999</v>
      </c>
      <c r="BH444" s="22"/>
      <c r="BI444" s="3">
        <f t="shared" si="355"/>
        <v>63759689.198762238</v>
      </c>
      <c r="BJ444" s="3">
        <f t="shared" si="356"/>
        <v>24519362.770207975</v>
      </c>
      <c r="BK444" s="3">
        <f t="shared" si="357"/>
        <v>21411223.021583077</v>
      </c>
      <c r="BL444" s="3">
        <f t="shared" si="358"/>
        <v>46385003.329999998</v>
      </c>
      <c r="BM444" s="22"/>
      <c r="BN444" s="3">
        <f t="shared" si="359"/>
        <v>-2698743.6214853968</v>
      </c>
      <c r="BO444" s="3">
        <f t="shared" si="360"/>
        <v>-15085.544513880595</v>
      </c>
      <c r="BP444" s="3">
        <f t="shared" si="361"/>
        <v>0</v>
      </c>
      <c r="BQ444" s="3">
        <f t="shared" si="362"/>
        <v>-3239558</v>
      </c>
      <c r="BR444" s="3"/>
      <c r="BS444" s="22">
        <f t="shared" si="363"/>
        <v>-4.2326800136563207</v>
      </c>
      <c r="BT444" s="22">
        <f t="shared" si="364"/>
        <v>-6.1525026793152006E-2</v>
      </c>
      <c r="BU444" s="22">
        <f t="shared" si="365"/>
        <v>0</v>
      </c>
      <c r="BV444" s="22">
        <f t="shared" si="366"/>
        <v>-6.984063312343844</v>
      </c>
      <c r="BW444" s="3"/>
      <c r="BX444" s="7"/>
      <c r="BY444" t="str">
        <f t="shared" si="371"/>
        <v>22021</v>
      </c>
      <c r="CQ444" s="15">
        <v>39524</v>
      </c>
      <c r="CR444" s="16">
        <v>4503.1000000000004</v>
      </c>
    </row>
    <row r="445" spans="1:96">
      <c r="A445" s="2">
        <v>44502</v>
      </c>
      <c r="B445" s="2">
        <v>44502</v>
      </c>
      <c r="C445" s="3">
        <v>988499</v>
      </c>
      <c r="D445">
        <v>0</v>
      </c>
      <c r="E445">
        <v>988498.5</v>
      </c>
      <c r="F445" t="s">
        <v>10</v>
      </c>
      <c r="G445" s="3">
        <v>39156687</v>
      </c>
      <c r="J445" s="3">
        <f t="shared" si="372"/>
        <v>988499</v>
      </c>
      <c r="L445" s="3">
        <f t="shared" si="367"/>
        <v>44133944.329999998</v>
      </c>
      <c r="M445" s="4">
        <f t="shared" si="373"/>
        <v>2.2910854029652913E-2</v>
      </c>
      <c r="N445" s="4">
        <f t="shared" si="374"/>
        <v>3.2949966666666664E-2</v>
      </c>
      <c r="O445" s="4"/>
      <c r="P445" s="3">
        <f t="shared" si="375"/>
        <v>-2251059</v>
      </c>
      <c r="Q445" s="3">
        <f t="shared" si="376"/>
        <v>46385003.329999998</v>
      </c>
      <c r="R445" s="6">
        <f t="shared" si="377"/>
        <v>-4.8529887644615161E-2</v>
      </c>
      <c r="S445" s="6">
        <f t="shared" si="378"/>
        <v>-4.6714097589866388E-2</v>
      </c>
      <c r="T445" s="6"/>
      <c r="U445" s="6"/>
      <c r="V445" s="3">
        <f t="shared" si="368"/>
        <v>108356.3842502464</v>
      </c>
      <c r="W445" s="7">
        <f t="shared" si="329"/>
        <v>66.799999999999272</v>
      </c>
      <c r="X445" s="7">
        <f t="shared" si="332"/>
        <v>15173.3</v>
      </c>
      <c r="Y445" s="3">
        <f t="shared" si="333"/>
        <v>38862053.068333201</v>
      </c>
      <c r="Z445" s="3">
        <f t="shared" si="330"/>
        <v>82995997.398333192</v>
      </c>
      <c r="AA445" s="2">
        <v>44238</v>
      </c>
      <c r="AB445" s="7">
        <f t="shared" si="334"/>
        <v>147.11314776666666</v>
      </c>
      <c r="AC445" s="7">
        <f t="shared" si="335"/>
        <v>129.54017689444402</v>
      </c>
      <c r="AD445" s="7">
        <f t="shared" si="336"/>
        <v>138.32666233055534</v>
      </c>
      <c r="AE445" s="7"/>
      <c r="AF445" s="7">
        <f t="shared" si="369"/>
        <v>1096855.3842502465</v>
      </c>
      <c r="AG445" s="3">
        <f t="shared" si="337"/>
        <v>49746577.939944297</v>
      </c>
      <c r="AH445" s="7"/>
      <c r="AI445" s="7"/>
      <c r="AJ445" s="7"/>
      <c r="AK445" s="7"/>
      <c r="AL445" s="3">
        <f t="shared" si="338"/>
        <v>62163268.587426364</v>
      </c>
      <c r="AM445" s="3">
        <f t="shared" si="339"/>
        <v>24612633.609944344</v>
      </c>
      <c r="AN445" s="3">
        <f t="shared" si="340"/>
        <v>21416690.647482358</v>
      </c>
      <c r="AO445" s="3">
        <f t="shared" si="341"/>
        <v>14133944.329999998</v>
      </c>
      <c r="AP445" s="3">
        <f t="shared" si="342"/>
        <v>44133944.329999998</v>
      </c>
      <c r="AQ445" s="7"/>
      <c r="AR445" s="40">
        <f t="shared" si="370"/>
        <v>108356.3842502464</v>
      </c>
      <c r="AS445" s="5">
        <f t="shared" si="331"/>
        <v>988499</v>
      </c>
      <c r="AT445" s="5">
        <f t="shared" si="343"/>
        <v>5467.625899280576</v>
      </c>
      <c r="AU445" s="5">
        <f t="shared" si="344"/>
        <v>1102323.0101495271</v>
      </c>
      <c r="AV445" s="5">
        <f t="shared" si="345"/>
        <v>22163268.58742635</v>
      </c>
      <c r="AW445" s="3"/>
      <c r="AX445" s="4">
        <f t="shared" si="346"/>
        <v>1.8052832292851758E-2</v>
      </c>
      <c r="AY445" s="4">
        <f t="shared" si="347"/>
        <v>4.4219375765398496E-3</v>
      </c>
      <c r="AZ445" s="4">
        <f t="shared" si="348"/>
        <v>2.5536261491317265E-4</v>
      </c>
      <c r="BA445" s="4">
        <f t="shared" si="349"/>
        <v>2.2910854029652913E-2</v>
      </c>
      <c r="BB445" s="3"/>
      <c r="BC445" s="2">
        <f t="shared" si="350"/>
        <v>44238</v>
      </c>
      <c r="BD445" s="22">
        <f t="shared" si="351"/>
        <v>155.40817146856591</v>
      </c>
      <c r="BE445" s="22">
        <f t="shared" si="352"/>
        <v>129.5401768944439</v>
      </c>
      <c r="BF445" s="22">
        <f t="shared" si="353"/>
        <v>112.71942446043346</v>
      </c>
      <c r="BG445" s="22">
        <f t="shared" si="354"/>
        <v>147.11314776666666</v>
      </c>
      <c r="BH445" s="22"/>
      <c r="BI445" s="3">
        <f t="shared" si="355"/>
        <v>63759689.198762238</v>
      </c>
      <c r="BJ445" s="3">
        <f t="shared" si="356"/>
        <v>24612633.609944344</v>
      </c>
      <c r="BK445" s="3">
        <f t="shared" si="357"/>
        <v>21416690.647482358</v>
      </c>
      <c r="BL445" s="3">
        <f t="shared" si="358"/>
        <v>46385003.329999998</v>
      </c>
      <c r="BM445" s="22"/>
      <c r="BN445" s="3">
        <f t="shared" si="359"/>
        <v>-1596420.6113358696</v>
      </c>
      <c r="BO445" s="3">
        <f t="shared" si="360"/>
        <v>0</v>
      </c>
      <c r="BP445" s="3">
        <f t="shared" si="361"/>
        <v>0</v>
      </c>
      <c r="BQ445" s="3">
        <f t="shared" si="362"/>
        <v>-2251059</v>
      </c>
      <c r="BR445" s="3"/>
      <c r="BS445" s="22">
        <f t="shared" si="363"/>
        <v>-2.5038086468069873</v>
      </c>
      <c r="BT445" s="22">
        <f t="shared" si="364"/>
        <v>0</v>
      </c>
      <c r="BU445" s="22">
        <f t="shared" si="365"/>
        <v>0</v>
      </c>
      <c r="BV445" s="22">
        <f t="shared" si="366"/>
        <v>-4.8529887644615162</v>
      </c>
      <c r="BW445" s="3"/>
      <c r="BX445" s="7"/>
      <c r="BY445" t="str">
        <f t="shared" si="371"/>
        <v>22021</v>
      </c>
      <c r="CQ445" s="15">
        <v>39525</v>
      </c>
      <c r="CR445" s="16">
        <v>4533</v>
      </c>
    </row>
    <row r="446" spans="1:96">
      <c r="A446" s="2">
        <v>44532</v>
      </c>
      <c r="B446" s="2">
        <v>44532</v>
      </c>
      <c r="C446" s="3">
        <v>-771710</v>
      </c>
      <c r="D446">
        <v>0</v>
      </c>
      <c r="E446">
        <v>-771709.75</v>
      </c>
      <c r="F446" t="s">
        <v>10</v>
      </c>
      <c r="G446" s="3">
        <v>38384977</v>
      </c>
      <c r="J446" s="3">
        <f t="shared" si="372"/>
        <v>-771710</v>
      </c>
      <c r="L446" s="3">
        <f t="shared" si="367"/>
        <v>43362234.329999998</v>
      </c>
      <c r="M446" s="4">
        <f t="shared" si="373"/>
        <v>-1.7485634055948881E-2</v>
      </c>
      <c r="N446" s="4">
        <f t="shared" si="374"/>
        <v>-2.5723666666666666E-2</v>
      </c>
      <c r="O446" s="4"/>
      <c r="P446" s="3">
        <f t="shared" si="375"/>
        <v>-3022769</v>
      </c>
      <c r="Q446" s="3">
        <f t="shared" si="376"/>
        <v>46385003.329999998</v>
      </c>
      <c r="R446" s="6">
        <f t="shared" si="377"/>
        <v>-6.5166945844433985E-2</v>
      </c>
      <c r="S446" s="6">
        <f t="shared" si="378"/>
        <v>-6.4199731645815272E-2</v>
      </c>
      <c r="T446" s="6"/>
      <c r="U446" s="6"/>
      <c r="V446" s="3">
        <f t="shared" si="368"/>
        <v>-16221.015606324489</v>
      </c>
      <c r="W446" s="7">
        <f t="shared" si="329"/>
        <v>-10</v>
      </c>
      <c r="X446" s="7">
        <f t="shared" si="332"/>
        <v>15163.3</v>
      </c>
      <c r="Y446" s="3">
        <f t="shared" si="333"/>
        <v>38836440.938428476</v>
      </c>
      <c r="Z446" s="3">
        <f t="shared" si="330"/>
        <v>82198675.268428475</v>
      </c>
      <c r="AA446" s="2">
        <v>44239</v>
      </c>
      <c r="AB446" s="7">
        <f t="shared" si="334"/>
        <v>144.5407811</v>
      </c>
      <c r="AC446" s="7">
        <f t="shared" si="335"/>
        <v>129.45480312809491</v>
      </c>
      <c r="AD446" s="7">
        <f t="shared" si="336"/>
        <v>136.99779211404746</v>
      </c>
      <c r="AE446" s="7"/>
      <c r="AF446" s="7">
        <f t="shared" si="369"/>
        <v>-787931.01560632454</v>
      </c>
      <c r="AG446" s="3">
        <f t="shared" si="337"/>
        <v>48958646.924337976</v>
      </c>
      <c r="AH446" s="7"/>
      <c r="AI446" s="7"/>
      <c r="AJ446" s="7"/>
      <c r="AK446" s="7"/>
      <c r="AL446" s="3">
        <f t="shared" si="338"/>
        <v>61380805.197719321</v>
      </c>
      <c r="AM446" s="3">
        <f t="shared" si="339"/>
        <v>24596412.594338018</v>
      </c>
      <c r="AN446" s="3">
        <f t="shared" si="340"/>
        <v>21422158.273381639</v>
      </c>
      <c r="AO446" s="3">
        <f t="shared" si="341"/>
        <v>13362234.329999998</v>
      </c>
      <c r="AP446" s="3">
        <f t="shared" si="342"/>
        <v>43362234.329999998</v>
      </c>
      <c r="AQ446" s="7"/>
      <c r="AR446" s="40">
        <f t="shared" si="370"/>
        <v>-16221.015606324489</v>
      </c>
      <c r="AS446" s="5">
        <f t="shared" si="331"/>
        <v>-771710</v>
      </c>
      <c r="AT446" s="5">
        <f t="shared" si="343"/>
        <v>5467.625899280576</v>
      </c>
      <c r="AU446" s="5">
        <f t="shared" si="344"/>
        <v>-782463.389707044</v>
      </c>
      <c r="AV446" s="5">
        <f t="shared" si="345"/>
        <v>21380805.197719306</v>
      </c>
      <c r="AW446" s="3"/>
      <c r="AX446" s="4">
        <f t="shared" si="346"/>
        <v>-1.2587230489764034E-2</v>
      </c>
      <c r="AY446" s="4">
        <f t="shared" si="347"/>
        <v>-6.590524144385201E-4</v>
      </c>
      <c r="AZ446" s="4">
        <f t="shared" si="348"/>
        <v>2.5529742149603884E-4</v>
      </c>
      <c r="BA446" s="4">
        <f t="shared" si="349"/>
        <v>-1.7485634055948881E-2</v>
      </c>
      <c r="BB446" s="3"/>
      <c r="BC446" s="2">
        <f t="shared" si="350"/>
        <v>44239</v>
      </c>
      <c r="BD446" s="22">
        <f t="shared" si="351"/>
        <v>153.45201299429829</v>
      </c>
      <c r="BE446" s="22">
        <f t="shared" si="352"/>
        <v>129.45480312809482</v>
      </c>
      <c r="BF446" s="22">
        <f t="shared" si="353"/>
        <v>112.74820143885074</v>
      </c>
      <c r="BG446" s="22">
        <f t="shared" si="354"/>
        <v>144.5407811</v>
      </c>
      <c r="BH446" s="22"/>
      <c r="BI446" s="3">
        <f t="shared" si="355"/>
        <v>63759689.198762238</v>
      </c>
      <c r="BJ446" s="3">
        <f t="shared" si="356"/>
        <v>24612633.609944344</v>
      </c>
      <c r="BK446" s="3">
        <f t="shared" si="357"/>
        <v>21422158.273381639</v>
      </c>
      <c r="BL446" s="3">
        <f t="shared" si="358"/>
        <v>46385003.329999998</v>
      </c>
      <c r="BM446" s="22"/>
      <c r="BN446" s="3">
        <f t="shared" si="359"/>
        <v>-2378884.0010429136</v>
      </c>
      <c r="BO446" s="3">
        <f t="shared" si="360"/>
        <v>-16221.015606324489</v>
      </c>
      <c r="BP446" s="3">
        <f t="shared" si="361"/>
        <v>0</v>
      </c>
      <c r="BQ446" s="3">
        <f t="shared" si="362"/>
        <v>-3022769</v>
      </c>
      <c r="BR446" s="3"/>
      <c r="BS446" s="22">
        <f t="shared" si="363"/>
        <v>-3.7310156792437668</v>
      </c>
      <c r="BT446" s="22">
        <f t="shared" si="364"/>
        <v>-6.5905241443852014E-2</v>
      </c>
      <c r="BU446" s="22">
        <f t="shared" si="365"/>
        <v>0</v>
      </c>
      <c r="BV446" s="22">
        <f t="shared" si="366"/>
        <v>-6.5166945844433988</v>
      </c>
      <c r="BW446" s="3"/>
      <c r="BX446" s="7"/>
      <c r="BY446" t="str">
        <f t="shared" si="371"/>
        <v>22021</v>
      </c>
      <c r="CQ446" s="15">
        <v>39526</v>
      </c>
      <c r="CR446" s="16">
        <v>4573.95</v>
      </c>
    </row>
    <row r="447" spans="1:96">
      <c r="A447" t="s">
        <v>146</v>
      </c>
      <c r="B447" t="s">
        <v>146</v>
      </c>
      <c r="C447" s="3">
        <v>-340319</v>
      </c>
      <c r="D447">
        <v>0</v>
      </c>
      <c r="E447">
        <v>-340318.75</v>
      </c>
      <c r="F447" t="s">
        <v>10</v>
      </c>
      <c r="G447" s="3">
        <v>38044658</v>
      </c>
      <c r="J447" s="3">
        <f t="shared" si="372"/>
        <v>-340319</v>
      </c>
      <c r="L447" s="3">
        <f t="shared" si="367"/>
        <v>43021915.329999998</v>
      </c>
      <c r="M447" s="4">
        <f t="shared" si="373"/>
        <v>-7.8482810043889184E-3</v>
      </c>
      <c r="N447" s="4">
        <f t="shared" si="374"/>
        <v>-1.1343966666666667E-2</v>
      </c>
      <c r="O447" s="4"/>
      <c r="P447" s="3">
        <f t="shared" si="375"/>
        <v>-3363088</v>
      </c>
      <c r="Q447" s="3">
        <f t="shared" si="376"/>
        <v>46385003.329999998</v>
      </c>
      <c r="R447" s="6">
        <f t="shared" si="377"/>
        <v>-7.2503778345637995E-2</v>
      </c>
      <c r="S447" s="6">
        <f t="shared" si="378"/>
        <v>-7.2048012650204191E-2</v>
      </c>
      <c r="T447" s="6"/>
      <c r="U447" s="6"/>
      <c r="V447" s="3">
        <f t="shared" si="368"/>
        <v>245586.17627975511</v>
      </c>
      <c r="W447" s="7">
        <f t="shared" si="329"/>
        <v>151.40000000000146</v>
      </c>
      <c r="X447" s="7">
        <f t="shared" si="332"/>
        <v>15314.7</v>
      </c>
      <c r="Y447" s="3">
        <f t="shared" si="333"/>
        <v>39224208.585185982</v>
      </c>
      <c r="Z447" s="3">
        <f t="shared" si="330"/>
        <v>82246123.915185988</v>
      </c>
      <c r="AA447" s="2">
        <v>44242</v>
      </c>
      <c r="AB447" s="7">
        <f t="shared" si="334"/>
        <v>143.40638443333333</v>
      </c>
      <c r="AC447" s="7">
        <f t="shared" si="335"/>
        <v>130.74736195061993</v>
      </c>
      <c r="AD447" s="7">
        <f t="shared" si="336"/>
        <v>137.07687319197666</v>
      </c>
      <c r="AE447" s="7"/>
      <c r="AF447" s="7">
        <f t="shared" si="369"/>
        <v>-94732.823720244895</v>
      </c>
      <c r="AG447" s="3">
        <f t="shared" si="337"/>
        <v>48863914.100617729</v>
      </c>
      <c r="AH447" s="7"/>
      <c r="AI447" s="7"/>
      <c r="AJ447" s="7"/>
      <c r="AK447" s="7"/>
      <c r="AL447" s="3">
        <f t="shared" si="338"/>
        <v>61291539.999898359</v>
      </c>
      <c r="AM447" s="3">
        <f t="shared" si="339"/>
        <v>24841998.770617772</v>
      </c>
      <c r="AN447" s="3">
        <f t="shared" si="340"/>
        <v>21427625.899280921</v>
      </c>
      <c r="AO447" s="3">
        <f t="shared" si="341"/>
        <v>13021915.329999998</v>
      </c>
      <c r="AP447" s="3">
        <f t="shared" si="342"/>
        <v>43021915.329999998</v>
      </c>
      <c r="AQ447" s="7"/>
      <c r="AR447" s="40">
        <f t="shared" si="370"/>
        <v>245586.17627975511</v>
      </c>
      <c r="AS447" s="5">
        <f t="shared" si="331"/>
        <v>-340319</v>
      </c>
      <c r="AT447" s="5">
        <f t="shared" si="343"/>
        <v>5467.625899280576</v>
      </c>
      <c r="AU447" s="5">
        <f t="shared" si="344"/>
        <v>-89265.197820964313</v>
      </c>
      <c r="AV447" s="5">
        <f t="shared" si="345"/>
        <v>21291539.999898341</v>
      </c>
      <c r="AW447" s="3"/>
      <c r="AX447" s="4">
        <f t="shared" si="346"/>
        <v>-1.4542852204923677E-3</v>
      </c>
      <c r="AY447" s="4">
        <f t="shared" si="347"/>
        <v>9.9846339517124516E-3</v>
      </c>
      <c r="AZ447" s="4">
        <f t="shared" si="348"/>
        <v>2.5523226135783157E-4</v>
      </c>
      <c r="BA447" s="4">
        <f t="shared" si="349"/>
        <v>-7.8482810043889184E-3</v>
      </c>
      <c r="BB447" s="3"/>
      <c r="BC447" s="2">
        <f t="shared" si="350"/>
        <v>44242</v>
      </c>
      <c r="BD447" s="22">
        <f t="shared" si="351"/>
        <v>153.2288499997459</v>
      </c>
      <c r="BE447" s="22">
        <f t="shared" si="352"/>
        <v>130.74736195061985</v>
      </c>
      <c r="BF447" s="22">
        <f t="shared" si="353"/>
        <v>112.776978417268</v>
      </c>
      <c r="BG447" s="22">
        <f t="shared" si="354"/>
        <v>143.40638443333333</v>
      </c>
      <c r="BH447" s="22"/>
      <c r="BI447" s="3">
        <f t="shared" si="355"/>
        <v>63759689.198762238</v>
      </c>
      <c r="BJ447" s="3">
        <f t="shared" si="356"/>
        <v>24841998.770617772</v>
      </c>
      <c r="BK447" s="3">
        <f t="shared" si="357"/>
        <v>21427625.899280921</v>
      </c>
      <c r="BL447" s="3">
        <f t="shared" si="358"/>
        <v>46385003.329999998</v>
      </c>
      <c r="BM447" s="22"/>
      <c r="BN447" s="3">
        <f t="shared" si="359"/>
        <v>-2468149.1988638779</v>
      </c>
      <c r="BO447" s="3">
        <f t="shared" si="360"/>
        <v>0</v>
      </c>
      <c r="BP447" s="3">
        <f t="shared" si="361"/>
        <v>0</v>
      </c>
      <c r="BQ447" s="3">
        <f t="shared" si="362"/>
        <v>-3363088</v>
      </c>
      <c r="BR447" s="3"/>
      <c r="BS447" s="22">
        <f t="shared" si="363"/>
        <v>-3.8710182403332545</v>
      </c>
      <c r="BT447" s="22">
        <f t="shared" si="364"/>
        <v>0</v>
      </c>
      <c r="BU447" s="22">
        <f t="shared" si="365"/>
        <v>0</v>
      </c>
      <c r="BV447" s="22">
        <f t="shared" si="366"/>
        <v>-7.2503778345637997</v>
      </c>
      <c r="BW447" s="3"/>
      <c r="BX447" s="7"/>
      <c r="BY447" t="str">
        <f t="shared" si="371"/>
        <v>22021</v>
      </c>
      <c r="CQ447" s="15">
        <v>39527</v>
      </c>
      <c r="CR447" s="16">
        <v>4573.95</v>
      </c>
    </row>
    <row r="448" spans="1:96">
      <c r="A448" t="s">
        <v>147</v>
      </c>
      <c r="B448" t="s">
        <v>147</v>
      </c>
      <c r="C448" s="3">
        <v>254930</v>
      </c>
      <c r="D448">
        <v>0</v>
      </c>
      <c r="E448">
        <v>254930</v>
      </c>
      <c r="F448" t="s">
        <v>10</v>
      </c>
      <c r="G448" s="3">
        <v>38299588</v>
      </c>
      <c r="J448" s="3">
        <f t="shared" si="372"/>
        <v>254930</v>
      </c>
      <c r="L448" s="3">
        <f t="shared" si="367"/>
        <v>43276845.329999998</v>
      </c>
      <c r="M448" s="4">
        <f t="shared" si="373"/>
        <v>5.925584624593235E-3</v>
      </c>
      <c r="N448" s="4">
        <f t="shared" si="374"/>
        <v>8.4976666666666673E-3</v>
      </c>
      <c r="O448" s="4"/>
      <c r="P448" s="3">
        <f t="shared" si="375"/>
        <v>-3108158</v>
      </c>
      <c r="Q448" s="3">
        <f t="shared" si="376"/>
        <v>46385003.329999998</v>
      </c>
      <c r="R448" s="6">
        <f t="shared" si="377"/>
        <v>-6.7007820995234585E-2</v>
      </c>
      <c r="S448" s="6">
        <f t="shared" si="378"/>
        <v>-6.6122428025610955E-2</v>
      </c>
      <c r="T448" s="6"/>
      <c r="U448" s="6"/>
      <c r="V448" s="3">
        <f t="shared" si="368"/>
        <v>-2027.6269507905611</v>
      </c>
      <c r="W448" s="7">
        <f t="shared" si="329"/>
        <v>-1.25</v>
      </c>
      <c r="X448" s="7">
        <f t="shared" si="332"/>
        <v>15313.45</v>
      </c>
      <c r="Y448" s="3">
        <f t="shared" si="333"/>
        <v>39221007.068947889</v>
      </c>
      <c r="Z448" s="3">
        <f t="shared" si="330"/>
        <v>82497852.398947895</v>
      </c>
      <c r="AA448" s="2">
        <v>44243</v>
      </c>
      <c r="AB448" s="7">
        <f t="shared" si="334"/>
        <v>144.25615109999998</v>
      </c>
      <c r="AC448" s="7">
        <f t="shared" si="335"/>
        <v>130.73669022982631</v>
      </c>
      <c r="AD448" s="7">
        <f t="shared" si="336"/>
        <v>137.49642066491316</v>
      </c>
      <c r="AE448" s="7"/>
      <c r="AF448" s="7">
        <f t="shared" si="369"/>
        <v>252902.37304920945</v>
      </c>
      <c r="AG448" s="3">
        <f t="shared" si="337"/>
        <v>49116816.473666936</v>
      </c>
      <c r="AH448" s="7"/>
      <c r="AI448" s="7"/>
      <c r="AJ448" s="7"/>
      <c r="AK448" s="7"/>
      <c r="AL448" s="3">
        <f t="shared" si="338"/>
        <v>61549909.998846851</v>
      </c>
      <c r="AM448" s="3">
        <f t="shared" si="339"/>
        <v>24839971.143666983</v>
      </c>
      <c r="AN448" s="3">
        <f t="shared" si="340"/>
        <v>21433093.525180202</v>
      </c>
      <c r="AO448" s="3">
        <f t="shared" si="341"/>
        <v>13276845.329999998</v>
      </c>
      <c r="AP448" s="3">
        <f t="shared" si="342"/>
        <v>43276845.329999998</v>
      </c>
      <c r="AQ448" s="7"/>
      <c r="AR448" s="40">
        <f t="shared" si="370"/>
        <v>-2027.6269507905611</v>
      </c>
      <c r="AS448" s="5">
        <f t="shared" si="331"/>
        <v>254930</v>
      </c>
      <c r="AT448" s="5">
        <f t="shared" si="343"/>
        <v>5467.625899280576</v>
      </c>
      <c r="AU448" s="5">
        <f t="shared" si="344"/>
        <v>258369.99894849001</v>
      </c>
      <c r="AV448" s="5">
        <f t="shared" si="345"/>
        <v>21549909.998846829</v>
      </c>
      <c r="AW448" s="3"/>
      <c r="AX448" s="4">
        <f t="shared" si="346"/>
        <v>4.2154267774788898E-3</v>
      </c>
      <c r="AY448" s="4">
        <f t="shared" si="347"/>
        <v>-8.1620926299568361E-5</v>
      </c>
      <c r="AZ448" s="4">
        <f t="shared" si="348"/>
        <v>2.5516713447307579E-4</v>
      </c>
      <c r="BA448" s="4">
        <f t="shared" si="349"/>
        <v>5.925584624593235E-3</v>
      </c>
      <c r="BB448" s="3"/>
      <c r="BC448" s="2">
        <f t="shared" si="350"/>
        <v>44243</v>
      </c>
      <c r="BD448" s="22">
        <f t="shared" si="351"/>
        <v>153.87477499711713</v>
      </c>
      <c r="BE448" s="22">
        <f t="shared" si="352"/>
        <v>130.73669022982622</v>
      </c>
      <c r="BF448" s="22">
        <f t="shared" si="353"/>
        <v>112.80575539568527</v>
      </c>
      <c r="BG448" s="22">
        <f t="shared" si="354"/>
        <v>144.25615109999998</v>
      </c>
      <c r="BH448" s="22"/>
      <c r="BI448" s="3">
        <f t="shared" si="355"/>
        <v>63759689.198762238</v>
      </c>
      <c r="BJ448" s="3">
        <f t="shared" si="356"/>
        <v>24841998.770617772</v>
      </c>
      <c r="BK448" s="3">
        <f t="shared" si="357"/>
        <v>21433093.525180202</v>
      </c>
      <c r="BL448" s="3">
        <f t="shared" si="358"/>
        <v>46385003.329999998</v>
      </c>
      <c r="BM448" s="22"/>
      <c r="BN448" s="3">
        <f t="shared" si="359"/>
        <v>-2209779.1999153877</v>
      </c>
      <c r="BO448" s="3">
        <f t="shared" si="360"/>
        <v>-2027.6269507905611</v>
      </c>
      <c r="BP448" s="3">
        <f t="shared" si="361"/>
        <v>0</v>
      </c>
      <c r="BQ448" s="3">
        <f t="shared" si="362"/>
        <v>-3108158</v>
      </c>
      <c r="BR448" s="3"/>
      <c r="BS448" s="22">
        <f t="shared" si="363"/>
        <v>-3.465793556531775</v>
      </c>
      <c r="BT448" s="22">
        <f t="shared" si="364"/>
        <v>-8.162092629956836E-3</v>
      </c>
      <c r="BU448" s="22">
        <f t="shared" si="365"/>
        <v>0</v>
      </c>
      <c r="BV448" s="22">
        <f t="shared" si="366"/>
        <v>-6.7007820995234582</v>
      </c>
      <c r="BW448" s="3"/>
      <c r="BX448" s="7"/>
      <c r="BY448" t="str">
        <f t="shared" si="371"/>
        <v>22021</v>
      </c>
      <c r="CQ448" s="15">
        <v>39528</v>
      </c>
      <c r="CR448" s="16">
        <v>4573.95</v>
      </c>
    </row>
    <row r="449" spans="1:96">
      <c r="A449" t="s">
        <v>148</v>
      </c>
      <c r="B449" t="s">
        <v>148</v>
      </c>
      <c r="C449" s="3">
        <v>237909</v>
      </c>
      <c r="D449">
        <v>0</v>
      </c>
      <c r="E449">
        <v>237908.5</v>
      </c>
      <c r="F449" t="s">
        <v>10</v>
      </c>
      <c r="G449" s="3">
        <v>38537497</v>
      </c>
      <c r="J449" s="3">
        <f t="shared" si="372"/>
        <v>237909</v>
      </c>
      <c r="L449" s="3">
        <f t="shared" si="367"/>
        <v>43514754.329999998</v>
      </c>
      <c r="M449" s="4">
        <f t="shared" si="373"/>
        <v>5.4973739001968978E-3</v>
      </c>
      <c r="N449" s="4">
        <f t="shared" si="374"/>
        <v>7.9302999999999995E-3</v>
      </c>
      <c r="O449" s="4"/>
      <c r="P449" s="3">
        <f t="shared" si="375"/>
        <v>-2870249</v>
      </c>
      <c r="Q449" s="3">
        <f t="shared" si="376"/>
        <v>46385003.329999998</v>
      </c>
      <c r="R449" s="6">
        <f t="shared" si="377"/>
        <v>-6.1878814141285952E-2</v>
      </c>
      <c r="S449" s="6">
        <f t="shared" si="378"/>
        <v>-6.0625054125414059E-2</v>
      </c>
      <c r="T449" s="6"/>
      <c r="U449" s="6"/>
      <c r="V449" s="3">
        <f t="shared" si="368"/>
        <v>-169590.71816412429</v>
      </c>
      <c r="W449" s="7">
        <f t="shared" si="329"/>
        <v>-104.55000000000109</v>
      </c>
      <c r="X449" s="7">
        <f t="shared" si="332"/>
        <v>15208.9</v>
      </c>
      <c r="Y449" s="3">
        <f t="shared" si="333"/>
        <v>38953232.250794008</v>
      </c>
      <c r="Z449" s="3">
        <f t="shared" si="330"/>
        <v>82467986.580794007</v>
      </c>
      <c r="AA449" s="2">
        <v>44244</v>
      </c>
      <c r="AB449" s="7">
        <f t="shared" si="334"/>
        <v>145.0491811</v>
      </c>
      <c r="AC449" s="7">
        <f t="shared" si="335"/>
        <v>129.84410750264669</v>
      </c>
      <c r="AD449" s="7">
        <f t="shared" si="336"/>
        <v>137.44664430132335</v>
      </c>
      <c r="AE449" s="7"/>
      <c r="AF449" s="7">
        <f t="shared" si="369"/>
        <v>68318.281835875707</v>
      </c>
      <c r="AG449" s="3">
        <f t="shared" si="337"/>
        <v>49185134.755502813</v>
      </c>
      <c r="AH449" s="7"/>
      <c r="AI449" s="7"/>
      <c r="AJ449" s="7"/>
      <c r="AK449" s="7"/>
      <c r="AL449" s="3">
        <f t="shared" si="338"/>
        <v>61623695.906582005</v>
      </c>
      <c r="AM449" s="3">
        <f t="shared" si="339"/>
        <v>24670380.425502859</v>
      </c>
      <c r="AN449" s="3">
        <f t="shared" si="340"/>
        <v>21438561.151079483</v>
      </c>
      <c r="AO449" s="3">
        <f t="shared" si="341"/>
        <v>13514754.329999998</v>
      </c>
      <c r="AP449" s="3">
        <f t="shared" si="342"/>
        <v>43514754.329999998</v>
      </c>
      <c r="AQ449" s="7"/>
      <c r="AR449" s="40">
        <f t="shared" si="370"/>
        <v>-169590.71816412429</v>
      </c>
      <c r="AS449" s="5">
        <f t="shared" si="331"/>
        <v>237909</v>
      </c>
      <c r="AT449" s="5">
        <f t="shared" si="343"/>
        <v>5467.625899280576</v>
      </c>
      <c r="AU449" s="5">
        <f t="shared" si="344"/>
        <v>73785.907735156288</v>
      </c>
      <c r="AV449" s="5">
        <f t="shared" si="345"/>
        <v>21623695.906581987</v>
      </c>
      <c r="AW449" s="3"/>
      <c r="AX449" s="4">
        <f t="shared" si="346"/>
        <v>1.1987979793396722E-3</v>
      </c>
      <c r="AY449" s="4">
        <f t="shared" si="347"/>
        <v>-6.8273315288195054E-3</v>
      </c>
      <c r="AZ449" s="4">
        <f t="shared" si="348"/>
        <v>2.5510204081632243E-4</v>
      </c>
      <c r="BA449" s="4">
        <f t="shared" si="349"/>
        <v>5.4973739001968978E-3</v>
      </c>
      <c r="BB449" s="3"/>
      <c r="BC449" s="2">
        <f t="shared" si="350"/>
        <v>44244</v>
      </c>
      <c r="BD449" s="22">
        <f t="shared" si="351"/>
        <v>154.05923976645502</v>
      </c>
      <c r="BE449" s="22">
        <f t="shared" si="352"/>
        <v>129.84410750264664</v>
      </c>
      <c r="BF449" s="22">
        <f t="shared" si="353"/>
        <v>112.83453237410255</v>
      </c>
      <c r="BG449" s="22">
        <f t="shared" si="354"/>
        <v>145.0491811</v>
      </c>
      <c r="BH449" s="22"/>
      <c r="BI449" s="3">
        <f t="shared" si="355"/>
        <v>63759689.198762238</v>
      </c>
      <c r="BJ449" s="3">
        <f t="shared" si="356"/>
        <v>24841998.770617772</v>
      </c>
      <c r="BK449" s="3">
        <f t="shared" si="357"/>
        <v>21438561.151079483</v>
      </c>
      <c r="BL449" s="3">
        <f t="shared" si="358"/>
        <v>46385003.329999998</v>
      </c>
      <c r="BM449" s="22"/>
      <c r="BN449" s="3">
        <f t="shared" si="359"/>
        <v>-2135993.2921802313</v>
      </c>
      <c r="BO449" s="3">
        <f t="shared" si="360"/>
        <v>-171618.34511491485</v>
      </c>
      <c r="BP449" s="3">
        <f t="shared" si="361"/>
        <v>0</v>
      </c>
      <c r="BQ449" s="3">
        <f t="shared" si="362"/>
        <v>-2870249</v>
      </c>
      <c r="BR449" s="3"/>
      <c r="BS449" s="22">
        <f t="shared" si="363"/>
        <v>-3.3500685449101861</v>
      </c>
      <c r="BT449" s="22">
        <f t="shared" si="364"/>
        <v>-0.69083952019955375</v>
      </c>
      <c r="BU449" s="22">
        <f t="shared" si="365"/>
        <v>0</v>
      </c>
      <c r="BV449" s="22">
        <f t="shared" si="366"/>
        <v>-6.1878814141285954</v>
      </c>
      <c r="BW449" s="3"/>
      <c r="BX449" s="7"/>
      <c r="BY449" t="str">
        <f t="shared" si="371"/>
        <v>22021</v>
      </c>
      <c r="CQ449" s="15">
        <v>39529</v>
      </c>
      <c r="CR449" s="16">
        <v>4573.95</v>
      </c>
    </row>
    <row r="450" spans="1:96">
      <c r="A450" t="s">
        <v>149</v>
      </c>
      <c r="B450" t="s">
        <v>149</v>
      </c>
      <c r="C450" s="3">
        <v>25331</v>
      </c>
      <c r="D450">
        <v>0</v>
      </c>
      <c r="E450">
        <v>25330.75</v>
      </c>
      <c r="F450" t="s">
        <v>10</v>
      </c>
      <c r="G450" s="3">
        <v>38562827</v>
      </c>
      <c r="J450" s="3">
        <f t="shared" si="372"/>
        <v>25331</v>
      </c>
      <c r="L450" s="3">
        <f t="shared" si="367"/>
        <v>43540085.329999998</v>
      </c>
      <c r="M450" s="4">
        <f t="shared" si="373"/>
        <v>5.8212439412845931E-4</v>
      </c>
      <c r="N450" s="4">
        <f t="shared" si="374"/>
        <v>8.4436666666666668E-4</v>
      </c>
      <c r="O450" s="4"/>
      <c r="P450" s="3">
        <f t="shared" si="375"/>
        <v>-2844918</v>
      </c>
      <c r="Q450" s="3">
        <f t="shared" si="376"/>
        <v>46385003.329999998</v>
      </c>
      <c r="R450" s="6">
        <f t="shared" si="377"/>
        <v>-6.133271091434888E-2</v>
      </c>
      <c r="S450" s="6">
        <f t="shared" si="378"/>
        <v>-6.0042929731285596E-2</v>
      </c>
      <c r="T450" s="6"/>
      <c r="U450" s="6"/>
      <c r="V450" s="3">
        <f t="shared" si="368"/>
        <v>-145908.035378887</v>
      </c>
      <c r="W450" s="7">
        <f t="shared" si="329"/>
        <v>-89.949999999998909</v>
      </c>
      <c r="X450" s="7">
        <f t="shared" si="332"/>
        <v>15118.95</v>
      </c>
      <c r="Y450" s="3">
        <f t="shared" si="333"/>
        <v>38722851.14230103</v>
      </c>
      <c r="Z450" s="3">
        <f t="shared" si="330"/>
        <v>82262936.472301036</v>
      </c>
      <c r="AA450" s="2">
        <v>44245</v>
      </c>
      <c r="AB450" s="7">
        <f t="shared" si="334"/>
        <v>145.13361776666667</v>
      </c>
      <c r="AC450" s="7">
        <f t="shared" si="335"/>
        <v>129.07617047433678</v>
      </c>
      <c r="AD450" s="7">
        <f t="shared" si="336"/>
        <v>137.10489412050174</v>
      </c>
      <c r="AE450" s="7"/>
      <c r="AF450" s="7">
        <f t="shared" si="369"/>
        <v>-120577.035378887</v>
      </c>
      <c r="AG450" s="3">
        <f t="shared" si="337"/>
        <v>49064557.720123924</v>
      </c>
      <c r="AH450" s="7"/>
      <c r="AI450" s="7"/>
      <c r="AJ450" s="7"/>
      <c r="AK450" s="7"/>
      <c r="AL450" s="3">
        <f t="shared" si="338"/>
        <v>61508586.497102402</v>
      </c>
      <c r="AM450" s="3">
        <f t="shared" si="339"/>
        <v>24524472.390123971</v>
      </c>
      <c r="AN450" s="3">
        <f t="shared" si="340"/>
        <v>21444028.776978765</v>
      </c>
      <c r="AO450" s="3">
        <f t="shared" si="341"/>
        <v>13540085.329999998</v>
      </c>
      <c r="AP450" s="3">
        <f t="shared" si="342"/>
        <v>43540085.329999998</v>
      </c>
      <c r="AQ450" s="7"/>
      <c r="AR450" s="40">
        <f t="shared" si="370"/>
        <v>-145908.035378887</v>
      </c>
      <c r="AS450" s="5">
        <f t="shared" si="331"/>
        <v>25331</v>
      </c>
      <c r="AT450" s="5">
        <f t="shared" si="343"/>
        <v>5467.625899280576</v>
      </c>
      <c r="AU450" s="5">
        <f t="shared" si="344"/>
        <v>-115109.40947960642</v>
      </c>
      <c r="AV450" s="5">
        <f t="shared" si="345"/>
        <v>21508586.49710238</v>
      </c>
      <c r="AW450" s="3"/>
      <c r="AX450" s="4">
        <f t="shared" si="346"/>
        <v>-1.8679406969375173E-3</v>
      </c>
      <c r="AY450" s="4">
        <f t="shared" si="347"/>
        <v>-5.9143001795000875E-3</v>
      </c>
      <c r="AZ450" s="4">
        <f t="shared" si="348"/>
        <v>2.5503698036214844E-4</v>
      </c>
      <c r="BA450" s="4">
        <f t="shared" si="349"/>
        <v>5.8212439412845931E-4</v>
      </c>
      <c r="BB450" s="3"/>
      <c r="BC450" s="2">
        <f t="shared" si="350"/>
        <v>44245</v>
      </c>
      <c r="BD450" s="22">
        <f t="shared" si="351"/>
        <v>153.77146624275602</v>
      </c>
      <c r="BE450" s="22">
        <f t="shared" si="352"/>
        <v>129.07617047433669</v>
      </c>
      <c r="BF450" s="22">
        <f t="shared" si="353"/>
        <v>112.86330935251982</v>
      </c>
      <c r="BG450" s="22">
        <f t="shared" si="354"/>
        <v>145.13361776666667</v>
      </c>
      <c r="BH450" s="22"/>
      <c r="BI450" s="3">
        <f t="shared" si="355"/>
        <v>63759689.198762238</v>
      </c>
      <c r="BJ450" s="3">
        <f t="shared" si="356"/>
        <v>24841998.770617772</v>
      </c>
      <c r="BK450" s="3">
        <f t="shared" si="357"/>
        <v>21444028.776978765</v>
      </c>
      <c r="BL450" s="3">
        <f t="shared" si="358"/>
        <v>46385003.329999998</v>
      </c>
      <c r="BM450" s="22"/>
      <c r="BN450" s="3">
        <f t="shared" si="359"/>
        <v>-2251102.7016598377</v>
      </c>
      <c r="BO450" s="3">
        <f t="shared" si="360"/>
        <v>-317526.38049380184</v>
      </c>
      <c r="BP450" s="3">
        <f t="shared" si="361"/>
        <v>0</v>
      </c>
      <c r="BQ450" s="3">
        <f t="shared" si="362"/>
        <v>-2844918</v>
      </c>
      <c r="BR450" s="3"/>
      <c r="BS450" s="22">
        <f t="shared" si="363"/>
        <v>-3.5306048852313698</v>
      </c>
      <c r="BT450" s="22">
        <f t="shared" si="364"/>
        <v>-1.2781837058512406</v>
      </c>
      <c r="BU450" s="22">
        <f t="shared" si="365"/>
        <v>0</v>
      </c>
      <c r="BV450" s="22">
        <f t="shared" si="366"/>
        <v>-6.1332710914348878</v>
      </c>
      <c r="BW450" s="3"/>
      <c r="BX450" s="7"/>
      <c r="BY450" t="str">
        <f t="shared" si="371"/>
        <v>22021</v>
      </c>
      <c r="CQ450" s="15">
        <v>39530</v>
      </c>
      <c r="CR450" s="16">
        <v>4573.95</v>
      </c>
    </row>
    <row r="451" spans="1:96">
      <c r="A451" t="s">
        <v>150</v>
      </c>
      <c r="B451" t="s">
        <v>150</v>
      </c>
      <c r="C451" s="3">
        <v>-123985</v>
      </c>
      <c r="D451">
        <v>0</v>
      </c>
      <c r="E451">
        <v>-123985</v>
      </c>
      <c r="F451" t="s">
        <v>10</v>
      </c>
      <c r="G451" s="3">
        <v>38438842</v>
      </c>
      <c r="J451" s="3">
        <f t="shared" si="372"/>
        <v>-123985</v>
      </c>
      <c r="L451" s="3">
        <f t="shared" si="367"/>
        <v>43416100.329999998</v>
      </c>
      <c r="M451" s="4">
        <f t="shared" si="373"/>
        <v>-2.8476058110655984E-3</v>
      </c>
      <c r="N451" s="4">
        <f t="shared" si="374"/>
        <v>-4.132833333333333E-3</v>
      </c>
      <c r="O451" s="4"/>
      <c r="P451" s="3">
        <f t="shared" si="375"/>
        <v>-2968903</v>
      </c>
      <c r="Q451" s="3">
        <f t="shared" si="376"/>
        <v>46385003.329999998</v>
      </c>
      <c r="R451" s="6">
        <f t="shared" si="377"/>
        <v>-6.4005665341406365E-2</v>
      </c>
      <c r="S451" s="6">
        <f t="shared" si="378"/>
        <v>-6.2890535542351189E-2</v>
      </c>
      <c r="T451" s="6"/>
      <c r="U451" s="6"/>
      <c r="V451" s="3">
        <f t="shared" si="368"/>
        <v>-222552.33411877317</v>
      </c>
      <c r="W451" s="7">
        <f t="shared" si="329"/>
        <v>-137.20000000000073</v>
      </c>
      <c r="X451" s="7">
        <f t="shared" si="332"/>
        <v>14981.75</v>
      </c>
      <c r="Y451" s="3">
        <f t="shared" si="333"/>
        <v>38371452.720008232</v>
      </c>
      <c r="Z451" s="3">
        <f t="shared" si="330"/>
        <v>81787553.050008237</v>
      </c>
      <c r="AA451" s="2">
        <v>44246</v>
      </c>
      <c r="AB451" s="7">
        <f t="shared" si="334"/>
        <v>144.72033443333331</v>
      </c>
      <c r="AC451" s="7">
        <f t="shared" si="335"/>
        <v>127.90484240002743</v>
      </c>
      <c r="AD451" s="7">
        <f t="shared" si="336"/>
        <v>136.3125884166804</v>
      </c>
      <c r="AE451" s="7"/>
      <c r="AF451" s="7">
        <f t="shared" si="369"/>
        <v>-346537.33411877317</v>
      </c>
      <c r="AG451" s="3">
        <f t="shared" si="337"/>
        <v>48718020.386005148</v>
      </c>
      <c r="AH451" s="7"/>
      <c r="AI451" s="7"/>
      <c r="AJ451" s="7"/>
      <c r="AK451" s="7"/>
      <c r="AL451" s="3">
        <f t="shared" si="338"/>
        <v>61167516.788882911</v>
      </c>
      <c r="AM451" s="3">
        <f t="shared" si="339"/>
        <v>24301920.056005199</v>
      </c>
      <c r="AN451" s="3">
        <f t="shared" si="340"/>
        <v>21449496.402878046</v>
      </c>
      <c r="AO451" s="3">
        <f t="shared" si="341"/>
        <v>13416100.329999998</v>
      </c>
      <c r="AP451" s="3">
        <f t="shared" si="342"/>
        <v>43416100.329999998</v>
      </c>
      <c r="AQ451" s="7"/>
      <c r="AR451" s="40">
        <f t="shared" si="370"/>
        <v>-222552.33411877317</v>
      </c>
      <c r="AS451" s="5">
        <f t="shared" si="331"/>
        <v>-123985</v>
      </c>
      <c r="AT451" s="5">
        <f t="shared" si="343"/>
        <v>5467.625899280576</v>
      </c>
      <c r="AU451" s="5">
        <f t="shared" si="344"/>
        <v>-341069.70821949258</v>
      </c>
      <c r="AV451" s="5">
        <f t="shared" si="345"/>
        <v>21167516.788882889</v>
      </c>
      <c r="AW451" s="3"/>
      <c r="AX451" s="4">
        <f t="shared" si="346"/>
        <v>-5.5450747227878501E-3</v>
      </c>
      <c r="AY451" s="4">
        <f t="shared" si="347"/>
        <v>-9.0747042618700823E-3</v>
      </c>
      <c r="AZ451" s="4">
        <f t="shared" si="348"/>
        <v>2.5497195308515653E-4</v>
      </c>
      <c r="BA451" s="4">
        <f t="shared" si="349"/>
        <v>-2.8476058110655984E-3</v>
      </c>
      <c r="BB451" s="3"/>
      <c r="BC451" s="2">
        <f t="shared" si="350"/>
        <v>44246</v>
      </c>
      <c r="BD451" s="22">
        <f t="shared" si="351"/>
        <v>152.91879197220729</v>
      </c>
      <c r="BE451" s="22">
        <f t="shared" si="352"/>
        <v>127.90484240002735</v>
      </c>
      <c r="BF451" s="22">
        <f t="shared" si="353"/>
        <v>112.89208633093708</v>
      </c>
      <c r="BG451" s="22">
        <f t="shared" si="354"/>
        <v>144.72033443333331</v>
      </c>
      <c r="BH451" s="22"/>
      <c r="BI451" s="3">
        <f t="shared" si="355"/>
        <v>63759689.198762238</v>
      </c>
      <c r="BJ451" s="3">
        <f t="shared" si="356"/>
        <v>24841998.770617772</v>
      </c>
      <c r="BK451" s="3">
        <f t="shared" si="357"/>
        <v>21449496.402878046</v>
      </c>
      <c r="BL451" s="3">
        <f t="shared" si="358"/>
        <v>46385003.329999998</v>
      </c>
      <c r="BM451" s="22"/>
      <c r="BN451" s="3">
        <f t="shared" si="359"/>
        <v>-2592172.4098793305</v>
      </c>
      <c r="BO451" s="3">
        <f t="shared" si="360"/>
        <v>-540078.71461257502</v>
      </c>
      <c r="BP451" s="3">
        <f t="shared" si="361"/>
        <v>0</v>
      </c>
      <c r="BQ451" s="3">
        <f t="shared" si="362"/>
        <v>-2968903</v>
      </c>
      <c r="BR451" s="3"/>
      <c r="BS451" s="22">
        <f t="shared" si="363"/>
        <v>-4.0655348896049075</v>
      </c>
      <c r="BT451" s="22">
        <f t="shared" si="364"/>
        <v>-2.1740549929153077</v>
      </c>
      <c r="BU451" s="22">
        <f t="shared" si="365"/>
        <v>0</v>
      </c>
      <c r="BV451" s="22">
        <f t="shared" si="366"/>
        <v>-6.4005665341406361</v>
      </c>
      <c r="BW451" s="3"/>
      <c r="BX451" s="7"/>
      <c r="BY451" t="str">
        <f t="shared" si="371"/>
        <v>22021</v>
      </c>
      <c r="CQ451" s="15">
        <v>39531</v>
      </c>
      <c r="CR451" s="16">
        <v>4609.8500000000004</v>
      </c>
    </row>
    <row r="452" spans="1:96">
      <c r="A452" t="s">
        <v>151</v>
      </c>
      <c r="B452" t="s">
        <v>151</v>
      </c>
      <c r="C452" s="3">
        <v>206710</v>
      </c>
      <c r="D452">
        <v>0</v>
      </c>
      <c r="E452">
        <v>206709.5</v>
      </c>
      <c r="F452" t="s">
        <v>10</v>
      </c>
      <c r="G452" s="3">
        <v>38645552</v>
      </c>
      <c r="J452" s="3">
        <f t="shared" si="372"/>
        <v>206710</v>
      </c>
      <c r="L452" s="3">
        <f t="shared" si="367"/>
        <v>43622810.329999998</v>
      </c>
      <c r="M452" s="4">
        <f t="shared" si="373"/>
        <v>4.761136961376651E-3</v>
      </c>
      <c r="N452" s="4">
        <f t="shared" si="374"/>
        <v>6.8903333333333334E-3</v>
      </c>
      <c r="O452" s="4"/>
      <c r="P452" s="3">
        <f t="shared" si="375"/>
        <v>-2762193</v>
      </c>
      <c r="Q452" s="3">
        <f t="shared" si="376"/>
        <v>46385003.329999998</v>
      </c>
      <c r="R452" s="6">
        <f t="shared" si="377"/>
        <v>-5.9549268119024196E-2</v>
      </c>
      <c r="S452" s="6">
        <f t="shared" si="378"/>
        <v>-5.8129398580974538E-2</v>
      </c>
      <c r="T452" s="6"/>
      <c r="U452" s="6"/>
      <c r="V452" s="3">
        <f t="shared" si="368"/>
        <v>-496444.18263155979</v>
      </c>
      <c r="W452" s="7">
        <f t="shared" ref="W452:W515" si="379">+X452-X451</f>
        <v>-306.04999999999927</v>
      </c>
      <c r="X452" s="7">
        <f t="shared" si="332"/>
        <v>14675.7</v>
      </c>
      <c r="Y452" s="3">
        <f t="shared" si="333"/>
        <v>37587593.484274186</v>
      </c>
      <c r="Z452" s="3">
        <f t="shared" ref="Z452:Z515" si="380">+Y452+L452</f>
        <v>81210403.814274192</v>
      </c>
      <c r="AA452" s="2">
        <v>44249</v>
      </c>
      <c r="AB452" s="7">
        <f t="shared" si="334"/>
        <v>145.40936776666666</v>
      </c>
      <c r="AC452" s="7">
        <f t="shared" si="335"/>
        <v>125.29197828091397</v>
      </c>
      <c r="AD452" s="7">
        <f t="shared" si="336"/>
        <v>135.35067302379031</v>
      </c>
      <c r="AE452" s="7"/>
      <c r="AF452" s="7">
        <f t="shared" si="369"/>
        <v>-289734.18263155979</v>
      </c>
      <c r="AG452" s="3">
        <f t="shared" si="337"/>
        <v>48428286.203373589</v>
      </c>
      <c r="AH452" s="7"/>
      <c r="AI452" s="7"/>
      <c r="AJ452" s="7"/>
      <c r="AK452" s="7"/>
      <c r="AL452" s="3">
        <f t="shared" si="338"/>
        <v>60883250.232150629</v>
      </c>
      <c r="AM452" s="3">
        <f t="shared" si="339"/>
        <v>23805475.873373639</v>
      </c>
      <c r="AN452" s="3">
        <f t="shared" si="340"/>
        <v>21454964.028777327</v>
      </c>
      <c r="AO452" s="3">
        <f t="shared" si="341"/>
        <v>13622810.329999998</v>
      </c>
      <c r="AP452" s="3">
        <f t="shared" si="342"/>
        <v>43622810.329999998</v>
      </c>
      <c r="AQ452" s="7"/>
      <c r="AR452" s="40">
        <f t="shared" si="370"/>
        <v>-496444.18263155979</v>
      </c>
      <c r="AS452" s="5">
        <f t="shared" ref="AS452:AS515" si="381">+J452</f>
        <v>206710</v>
      </c>
      <c r="AT452" s="5">
        <f t="shared" si="343"/>
        <v>5467.625899280576</v>
      </c>
      <c r="AU452" s="5">
        <f t="shared" si="344"/>
        <v>-284266.55673227919</v>
      </c>
      <c r="AV452" s="5">
        <f t="shared" si="345"/>
        <v>20883250.232150611</v>
      </c>
      <c r="AW452" s="3"/>
      <c r="AX452" s="4">
        <f t="shared" si="346"/>
        <v>-4.6473450559291647E-3</v>
      </c>
      <c r="AY452" s="4">
        <f t="shared" si="347"/>
        <v>-2.0428187628281021E-2</v>
      </c>
      <c r="AZ452" s="4">
        <f t="shared" si="348"/>
        <v>2.549069589599755E-4</v>
      </c>
      <c r="BA452" s="4">
        <f t="shared" si="349"/>
        <v>4.761136961376651E-3</v>
      </c>
      <c r="BB452" s="3"/>
      <c r="BC452" s="2">
        <f t="shared" si="350"/>
        <v>44249</v>
      </c>
      <c r="BD452" s="22">
        <f t="shared" si="351"/>
        <v>152.20812558037659</v>
      </c>
      <c r="BE452" s="22">
        <f t="shared" si="352"/>
        <v>125.2919782809139</v>
      </c>
      <c r="BF452" s="22">
        <f t="shared" si="353"/>
        <v>112.92086330935436</v>
      </c>
      <c r="BG452" s="22">
        <f t="shared" si="354"/>
        <v>145.40936776666666</v>
      </c>
      <c r="BH452" s="22"/>
      <c r="BI452" s="3">
        <f t="shared" si="355"/>
        <v>63759689.198762238</v>
      </c>
      <c r="BJ452" s="3">
        <f t="shared" si="356"/>
        <v>24841998.770617772</v>
      </c>
      <c r="BK452" s="3">
        <f t="shared" si="357"/>
        <v>21454964.028777327</v>
      </c>
      <c r="BL452" s="3">
        <f t="shared" si="358"/>
        <v>46385003.329999998</v>
      </c>
      <c r="BM452" s="22"/>
      <c r="BN452" s="3">
        <f t="shared" si="359"/>
        <v>-2876438.9666116098</v>
      </c>
      <c r="BO452" s="3">
        <f t="shared" si="360"/>
        <v>-1036522.8972441348</v>
      </c>
      <c r="BP452" s="3">
        <f t="shared" si="361"/>
        <v>0</v>
      </c>
      <c r="BQ452" s="3">
        <f t="shared" si="362"/>
        <v>-2762193</v>
      </c>
      <c r="BR452" s="3"/>
      <c r="BS452" s="22">
        <f t="shared" si="363"/>
        <v>-4.5113754517289113</v>
      </c>
      <c r="BT452" s="22">
        <f t="shared" si="364"/>
        <v>-4.1724617524339349</v>
      </c>
      <c r="BU452" s="22">
        <f t="shared" si="365"/>
        <v>0</v>
      </c>
      <c r="BV452" s="22">
        <f t="shared" si="366"/>
        <v>-5.9549268119024195</v>
      </c>
      <c r="BW452" s="3"/>
      <c r="BX452" s="7"/>
      <c r="BY452" t="str">
        <f t="shared" si="371"/>
        <v>22021</v>
      </c>
      <c r="CQ452" s="15">
        <v>39532</v>
      </c>
      <c r="CR452" s="16">
        <v>4877.5</v>
      </c>
    </row>
    <row r="453" spans="1:96">
      <c r="A453" t="s">
        <v>152</v>
      </c>
      <c r="B453" t="s">
        <v>152</v>
      </c>
      <c r="C453" s="3">
        <v>103857</v>
      </c>
      <c r="D453">
        <v>0</v>
      </c>
      <c r="E453">
        <v>103856.5</v>
      </c>
      <c r="F453" t="s">
        <v>10</v>
      </c>
      <c r="G453" s="3">
        <v>38749408</v>
      </c>
      <c r="J453" s="3">
        <f t="shared" si="372"/>
        <v>103857</v>
      </c>
      <c r="L453" s="3">
        <f t="shared" si="367"/>
        <v>43726667.329999998</v>
      </c>
      <c r="M453" s="4">
        <f t="shared" si="373"/>
        <v>2.380795717064935E-3</v>
      </c>
      <c r="N453" s="4">
        <f t="shared" si="374"/>
        <v>3.4619E-3</v>
      </c>
      <c r="O453" s="4"/>
      <c r="P453" s="3">
        <f t="shared" si="375"/>
        <v>-2658336</v>
      </c>
      <c r="Q453" s="3">
        <f t="shared" si="376"/>
        <v>46385003.329999998</v>
      </c>
      <c r="R453" s="6">
        <f t="shared" si="377"/>
        <v>-5.7310247044451382E-2</v>
      </c>
      <c r="S453" s="6">
        <f t="shared" si="378"/>
        <v>-5.5748602863909605E-2</v>
      </c>
      <c r="T453" s="6"/>
      <c r="U453" s="6"/>
      <c r="V453" s="3">
        <f t="shared" si="368"/>
        <v>52069.460096299248</v>
      </c>
      <c r="W453" s="7">
        <f t="shared" si="379"/>
        <v>32.099999999998545</v>
      </c>
      <c r="X453" s="7">
        <f t="shared" ref="X453:X516" si="382">+VLOOKUP(AA453,$CQ$4:$CR$5981,2,FALSE)</f>
        <v>14707.8</v>
      </c>
      <c r="Y453" s="3">
        <f t="shared" ref="Y453:Y516" si="383">+Y452*(X453/X452)</f>
        <v>37669808.421268344</v>
      </c>
      <c r="Z453" s="3">
        <f t="shared" si="380"/>
        <v>81396475.751268342</v>
      </c>
      <c r="AA453" s="2">
        <v>44250</v>
      </c>
      <c r="AB453" s="7">
        <f t="shared" ref="AB453:AB516" si="384">+L453/$L$3*100</f>
        <v>145.75555776666667</v>
      </c>
      <c r="AC453" s="7">
        <f t="shared" ref="AC453:AC516" si="385">+Y453/$Y$3*100</f>
        <v>125.56602807089448</v>
      </c>
      <c r="AD453" s="7">
        <f t="shared" ref="AD453:AD516" si="386">+Z453/$Z$3*100</f>
        <v>135.66079291878057</v>
      </c>
      <c r="AE453" s="7"/>
      <c r="AF453" s="7">
        <f t="shared" si="369"/>
        <v>155926.46009629924</v>
      </c>
      <c r="AG453" s="3">
        <f t="shared" ref="AG453:AG516" si="387">+AG452+AF453</f>
        <v>48584212.663469888</v>
      </c>
      <c r="AH453" s="7"/>
      <c r="AI453" s="7"/>
      <c r="AJ453" s="7"/>
      <c r="AK453" s="7"/>
      <c r="AL453" s="3">
        <f t="shared" ref="AL453:AL516" si="388">+AL452+AU453</f>
        <v>61044644.318146206</v>
      </c>
      <c r="AM453" s="3">
        <f t="shared" ref="AM453:AM516" si="389">+AM452+AR453</f>
        <v>23857545.333469938</v>
      </c>
      <c r="AN453" s="3">
        <f t="shared" ref="AN453:AN516" si="390">+AN452+AT453</f>
        <v>21460431.654676609</v>
      </c>
      <c r="AO453" s="3">
        <f t="shared" ref="AO453:AO516" si="391">+AO452+AS453</f>
        <v>13726667.329999998</v>
      </c>
      <c r="AP453" s="3">
        <f t="shared" ref="AP453:AP516" si="392">+AP452+AS453</f>
        <v>43726667.329999998</v>
      </c>
      <c r="AQ453" s="7"/>
      <c r="AR453" s="40">
        <f t="shared" si="370"/>
        <v>52069.460096299248</v>
      </c>
      <c r="AS453" s="5">
        <f t="shared" si="381"/>
        <v>103857</v>
      </c>
      <c r="AT453" s="5">
        <f t="shared" ref="AT453:AT516" si="393">+$AN$3*4*$AT$1/973</f>
        <v>5467.625899280576</v>
      </c>
      <c r="AU453" s="5">
        <f t="shared" ref="AU453:AU516" si="394">+AR453+AS453+AT453</f>
        <v>161394.08599557981</v>
      </c>
      <c r="AV453" s="5">
        <f t="shared" ref="AV453:AV516" si="395">+AU453+AV452</f>
        <v>21044644.318146192</v>
      </c>
      <c r="AW453" s="3"/>
      <c r="AX453" s="4">
        <f t="shared" ref="AX453:AX516" si="396">+AU453/AL452</f>
        <v>2.6508782855740576E-3</v>
      </c>
      <c r="AY453" s="4">
        <f t="shared" ref="AY453:AY516" si="397">+AR453/AM452</f>
        <v>2.1872891923382554E-3</v>
      </c>
      <c r="AZ453" s="4">
        <f t="shared" ref="AZ453:AZ516" si="398">+AT453/AN452</f>
        <v>2.5484199796125992E-4</v>
      </c>
      <c r="BA453" s="4">
        <f t="shared" ref="BA453:BA516" si="399">+AS453/AP452</f>
        <v>2.380795717064935E-3</v>
      </c>
      <c r="BB453" s="3"/>
      <c r="BC453" s="2">
        <f t="shared" ref="BC453:BC516" si="400">+AA453</f>
        <v>44250</v>
      </c>
      <c r="BD453" s="22">
        <f t="shared" ref="BD453:BD516" si="401">+AL453/AL$3*100</f>
        <v>152.61161079536552</v>
      </c>
      <c r="BE453" s="22">
        <f t="shared" ref="BE453:BE516" si="402">+AM453/AM$3*100</f>
        <v>125.5660280708944</v>
      </c>
      <c r="BF453" s="22">
        <f t="shared" ref="BF453:BF516" si="403">+AN453/AN$3*100</f>
        <v>112.94964028777163</v>
      </c>
      <c r="BG453" s="22">
        <f t="shared" ref="BG453:BG516" si="404">+AP453/AP$3*100</f>
        <v>145.75555776666667</v>
      </c>
      <c r="BH453" s="22"/>
      <c r="BI453" s="3">
        <f t="shared" ref="BI453:BI516" si="405">+MAX(BI452,AL453)</f>
        <v>63759689.198762238</v>
      </c>
      <c r="BJ453" s="3">
        <f t="shared" ref="BJ453:BJ516" si="406">+MAX(BJ452,AM453)</f>
        <v>24841998.770617772</v>
      </c>
      <c r="BK453" s="3">
        <f t="shared" ref="BK453:BK516" si="407">+MAX(BK452,AN453)</f>
        <v>21460431.654676609</v>
      </c>
      <c r="BL453" s="3">
        <f t="shared" ref="BL453:BL516" si="408">+MAX(BL452,AP453)</f>
        <v>46385003.329999998</v>
      </c>
      <c r="BM453" s="22"/>
      <c r="BN453" s="3">
        <f t="shared" ref="BN453:BN516" si="409">+MIN(AU453+BN452,0)</f>
        <v>-2715044.8806160302</v>
      </c>
      <c r="BO453" s="3">
        <f t="shared" ref="BO453:BO516" si="410">+MIN(AR453+BO452,0)</f>
        <v>-984453.4371478355</v>
      </c>
      <c r="BP453" s="3">
        <f t="shared" ref="BP453:BP516" si="411">+MIN(AT453+BP452,0)</f>
        <v>0</v>
      </c>
      <c r="BQ453" s="3">
        <f t="shared" ref="BQ453:BQ516" si="412">+MIN(AS453+BQ452,0)</f>
        <v>-2658336</v>
      </c>
      <c r="BR453" s="3"/>
      <c r="BS453" s="22">
        <f t="shared" ref="BS453:BS516" si="413">+BN453/BI453*100</f>
        <v>-4.2582467303945659</v>
      </c>
      <c r="BT453" s="22">
        <f t="shared" ref="BT453:BT516" si="414">+BO453/BJ453*100</f>
        <v>-3.9628592136966527</v>
      </c>
      <c r="BU453" s="22">
        <f t="shared" ref="BU453:BU516" si="415">+BP453/BK453*100</f>
        <v>0</v>
      </c>
      <c r="BV453" s="22">
        <f t="shared" ref="BV453:BV516" si="416">+BQ453/BL453*100</f>
        <v>-5.7310247044451383</v>
      </c>
      <c r="BW453" s="3"/>
      <c r="BX453" s="7"/>
      <c r="BY453" t="str">
        <f t="shared" si="371"/>
        <v>22021</v>
      </c>
      <c r="CQ453" s="15">
        <v>39533</v>
      </c>
      <c r="CR453" s="16">
        <v>4828.8500000000004</v>
      </c>
    </row>
    <row r="454" spans="1:96">
      <c r="A454" t="s">
        <v>153</v>
      </c>
      <c r="B454" t="s">
        <v>153</v>
      </c>
      <c r="C454" s="3">
        <v>922373</v>
      </c>
      <c r="D454">
        <v>0</v>
      </c>
      <c r="E454">
        <v>922373.25</v>
      </c>
      <c r="F454" t="s">
        <v>10</v>
      </c>
      <c r="G454" s="3">
        <v>39671782</v>
      </c>
      <c r="J454" s="3">
        <f t="shared" si="372"/>
        <v>922373</v>
      </c>
      <c r="L454" s="3">
        <f t="shared" ref="L454:L517" si="417">+L453+J454</f>
        <v>44649040.329999998</v>
      </c>
      <c r="M454" s="4">
        <f t="shared" si="373"/>
        <v>2.1094061274758488E-2</v>
      </c>
      <c r="N454" s="4">
        <f t="shared" si="374"/>
        <v>3.0745766666666667E-2</v>
      </c>
      <c r="O454" s="4"/>
      <c r="P454" s="3">
        <f t="shared" si="375"/>
        <v>-1735963</v>
      </c>
      <c r="Q454" s="3">
        <f t="shared" si="376"/>
        <v>46385003.329999998</v>
      </c>
      <c r="R454" s="6">
        <f t="shared" si="377"/>
        <v>-3.7425091632520099E-2</v>
      </c>
      <c r="S454" s="6">
        <f t="shared" si="378"/>
        <v>-3.4654541589151114E-2</v>
      </c>
      <c r="T454" s="6"/>
      <c r="U454" s="6"/>
      <c r="V454" s="3">
        <f t="shared" ref="V454:V517" si="418">+$U$4*W454</f>
        <v>444780.24792541866</v>
      </c>
      <c r="W454" s="7">
        <f t="shared" si="379"/>
        <v>274.20000000000073</v>
      </c>
      <c r="X454" s="7">
        <f t="shared" si="382"/>
        <v>14982</v>
      </c>
      <c r="Y454" s="3">
        <f t="shared" si="383"/>
        <v>38372093.023255847</v>
      </c>
      <c r="Z454" s="3">
        <f t="shared" si="380"/>
        <v>83021133.353255838</v>
      </c>
      <c r="AA454" s="2">
        <v>44251</v>
      </c>
      <c r="AB454" s="7">
        <f t="shared" si="384"/>
        <v>148.83013443333334</v>
      </c>
      <c r="AC454" s="7">
        <f t="shared" si="385"/>
        <v>127.90697674418617</v>
      </c>
      <c r="AD454" s="7">
        <f t="shared" si="386"/>
        <v>138.36855558875973</v>
      </c>
      <c r="AE454" s="7"/>
      <c r="AF454" s="7">
        <f t="shared" ref="AF454:AF517" si="419">+J454+V454</f>
        <v>1367153.2479254187</v>
      </c>
      <c r="AG454" s="3">
        <f t="shared" si="387"/>
        <v>49951365.911395304</v>
      </c>
      <c r="AH454" s="7"/>
      <c r="AI454" s="7"/>
      <c r="AJ454" s="7"/>
      <c r="AK454" s="7"/>
      <c r="AL454" s="3">
        <f t="shared" si="388"/>
        <v>62417265.191970907</v>
      </c>
      <c r="AM454" s="3">
        <f t="shared" si="389"/>
        <v>24302325.581395358</v>
      </c>
      <c r="AN454" s="3">
        <f t="shared" si="390"/>
        <v>21465899.28057589</v>
      </c>
      <c r="AO454" s="3">
        <f t="shared" si="391"/>
        <v>14649040.329999998</v>
      </c>
      <c r="AP454" s="3">
        <f t="shared" si="392"/>
        <v>44649040.329999998</v>
      </c>
      <c r="AQ454" s="7"/>
      <c r="AR454" s="40">
        <f t="shared" ref="AR454:AR517" si="420">+V454</f>
        <v>444780.24792541866</v>
      </c>
      <c r="AS454" s="5">
        <f t="shared" si="381"/>
        <v>922373</v>
      </c>
      <c r="AT454" s="5">
        <f t="shared" si="393"/>
        <v>5467.625899280576</v>
      </c>
      <c r="AU454" s="5">
        <f t="shared" si="394"/>
        <v>1372620.8738246993</v>
      </c>
      <c r="AV454" s="5">
        <f t="shared" si="395"/>
        <v>22417265.191970892</v>
      </c>
      <c r="AW454" s="3"/>
      <c r="AX454" s="4">
        <f t="shared" si="396"/>
        <v>2.2485524965482881E-2</v>
      </c>
      <c r="AY454" s="4">
        <f t="shared" si="397"/>
        <v>1.8643168930771472E-2</v>
      </c>
      <c r="AZ454" s="4">
        <f t="shared" si="398"/>
        <v>2.5477707006369012E-4</v>
      </c>
      <c r="BA454" s="4">
        <f t="shared" si="399"/>
        <v>2.1094061274758488E-2</v>
      </c>
      <c r="BB454" s="3"/>
      <c r="BC454" s="2">
        <f t="shared" si="400"/>
        <v>44251</v>
      </c>
      <c r="BD454" s="22">
        <f t="shared" si="401"/>
        <v>156.04316297992727</v>
      </c>
      <c r="BE454" s="22">
        <f t="shared" si="402"/>
        <v>127.9069767441861</v>
      </c>
      <c r="BF454" s="22">
        <f t="shared" si="403"/>
        <v>112.97841726618888</v>
      </c>
      <c r="BG454" s="22">
        <f t="shared" si="404"/>
        <v>148.83013443333334</v>
      </c>
      <c r="BH454" s="22"/>
      <c r="BI454" s="3">
        <f t="shared" si="405"/>
        <v>63759689.198762238</v>
      </c>
      <c r="BJ454" s="3">
        <f t="shared" si="406"/>
        <v>24841998.770617772</v>
      </c>
      <c r="BK454" s="3">
        <f t="shared" si="407"/>
        <v>21465899.28057589</v>
      </c>
      <c r="BL454" s="3">
        <f t="shared" si="408"/>
        <v>46385003.329999998</v>
      </c>
      <c r="BM454" s="22"/>
      <c r="BN454" s="3">
        <f t="shared" si="409"/>
        <v>-1342424.0067913309</v>
      </c>
      <c r="BO454" s="3">
        <f t="shared" si="410"/>
        <v>-539673.18922241684</v>
      </c>
      <c r="BP454" s="3">
        <f t="shared" si="411"/>
        <v>0</v>
      </c>
      <c r="BQ454" s="3">
        <f t="shared" si="412"/>
        <v>-1735963</v>
      </c>
      <c r="BR454" s="3"/>
      <c r="BS454" s="22">
        <f t="shared" si="413"/>
        <v>-2.1054431470117505</v>
      </c>
      <c r="BT454" s="22">
        <f t="shared" si="414"/>
        <v>-2.1724225743893157</v>
      </c>
      <c r="BU454" s="22">
        <f t="shared" si="415"/>
        <v>0</v>
      </c>
      <c r="BV454" s="22">
        <f t="shared" si="416"/>
        <v>-3.7425091632520098</v>
      </c>
      <c r="BW454" s="3"/>
      <c r="BX454" s="7"/>
      <c r="BY454" t="str">
        <f t="shared" si="371"/>
        <v>22021</v>
      </c>
      <c r="CQ454" s="15">
        <v>39534</v>
      </c>
      <c r="CR454" s="16">
        <v>4830.25</v>
      </c>
    </row>
    <row r="455" spans="1:96">
      <c r="A455" t="s">
        <v>154</v>
      </c>
      <c r="B455" t="s">
        <v>154</v>
      </c>
      <c r="C455" s="3">
        <v>-1326779</v>
      </c>
      <c r="D455">
        <v>0</v>
      </c>
      <c r="E455">
        <v>-1326778.75</v>
      </c>
      <c r="F455" t="s">
        <v>10</v>
      </c>
      <c r="G455" s="3">
        <v>38345003</v>
      </c>
      <c r="J455" s="3">
        <f t="shared" si="372"/>
        <v>-1326779</v>
      </c>
      <c r="L455" s="3">
        <f t="shared" si="417"/>
        <v>43322261.329999998</v>
      </c>
      <c r="M455" s="4">
        <f t="shared" si="373"/>
        <v>-2.9715733870063227E-2</v>
      </c>
      <c r="N455" s="4">
        <f t="shared" si="374"/>
        <v>-4.4225966666666665E-2</v>
      </c>
      <c r="O455" s="4"/>
      <c r="P455" s="3">
        <f t="shared" si="375"/>
        <v>-3062742</v>
      </c>
      <c r="Q455" s="3">
        <f t="shared" si="376"/>
        <v>46385003.329999998</v>
      </c>
      <c r="R455" s="6">
        <f t="shared" si="377"/>
        <v>-6.6028711439568635E-2</v>
      </c>
      <c r="S455" s="6">
        <f t="shared" si="378"/>
        <v>-6.4370275459214338E-2</v>
      </c>
      <c r="T455" s="6"/>
      <c r="U455" s="6"/>
      <c r="V455" s="3">
        <f t="shared" si="418"/>
        <v>187109.41501895356</v>
      </c>
      <c r="W455" s="7">
        <f t="shared" si="379"/>
        <v>115.35000000000036</v>
      </c>
      <c r="X455" s="7">
        <f t="shared" si="382"/>
        <v>15097.35</v>
      </c>
      <c r="Y455" s="3">
        <f t="shared" si="383"/>
        <v>38667528.941706829</v>
      </c>
      <c r="Z455" s="3">
        <f t="shared" si="380"/>
        <v>81989790.27170682</v>
      </c>
      <c r="AA455" s="2">
        <v>44252</v>
      </c>
      <c r="AB455" s="7">
        <f t="shared" si="384"/>
        <v>144.40753776666665</v>
      </c>
      <c r="AC455" s="7">
        <f t="shared" si="385"/>
        <v>128.89176313902274</v>
      </c>
      <c r="AD455" s="7">
        <f t="shared" si="386"/>
        <v>136.6496504528447</v>
      </c>
      <c r="AE455" s="7"/>
      <c r="AF455" s="7">
        <f t="shared" si="419"/>
        <v>-1139669.5849810464</v>
      </c>
      <c r="AG455" s="3">
        <f t="shared" si="387"/>
        <v>48811696.326414257</v>
      </c>
      <c r="AH455" s="7"/>
      <c r="AI455" s="7"/>
      <c r="AJ455" s="7"/>
      <c r="AK455" s="7"/>
      <c r="AL455" s="3">
        <f t="shared" si="388"/>
        <v>61283063.232889138</v>
      </c>
      <c r="AM455" s="3">
        <f t="shared" si="389"/>
        <v>24489434.996414311</v>
      </c>
      <c r="AN455" s="3">
        <f t="shared" si="390"/>
        <v>21471366.906475171</v>
      </c>
      <c r="AO455" s="3">
        <f t="shared" si="391"/>
        <v>13322261.329999998</v>
      </c>
      <c r="AP455" s="3">
        <f t="shared" si="392"/>
        <v>43322261.329999998</v>
      </c>
      <c r="AQ455" s="7"/>
      <c r="AR455" s="40">
        <f t="shared" si="420"/>
        <v>187109.41501895356</v>
      </c>
      <c r="AS455" s="5">
        <f t="shared" si="381"/>
        <v>-1326779</v>
      </c>
      <c r="AT455" s="5">
        <f t="shared" si="393"/>
        <v>5467.625899280576</v>
      </c>
      <c r="AU455" s="5">
        <f t="shared" si="394"/>
        <v>-1134201.9590817657</v>
      </c>
      <c r="AV455" s="5">
        <f t="shared" si="395"/>
        <v>21283063.232889127</v>
      </c>
      <c r="AW455" s="3"/>
      <c r="AX455" s="4">
        <f t="shared" si="396"/>
        <v>-1.8171285710666871E-2</v>
      </c>
      <c r="AY455" s="4">
        <f t="shared" si="397"/>
        <v>7.6992390869043059E-3</v>
      </c>
      <c r="AZ455" s="4">
        <f t="shared" si="398"/>
        <v>2.5471217524197245E-4</v>
      </c>
      <c r="BA455" s="4">
        <f t="shared" si="399"/>
        <v>-2.9715733870063227E-2</v>
      </c>
      <c r="BB455" s="3"/>
      <c r="BC455" s="2">
        <f t="shared" si="400"/>
        <v>44252</v>
      </c>
      <c r="BD455" s="22">
        <f t="shared" si="401"/>
        <v>153.20765808222285</v>
      </c>
      <c r="BE455" s="22">
        <f t="shared" si="402"/>
        <v>128.89176313902269</v>
      </c>
      <c r="BF455" s="22">
        <f t="shared" si="403"/>
        <v>113.00719424460617</v>
      </c>
      <c r="BG455" s="22">
        <f t="shared" si="404"/>
        <v>144.40753776666665</v>
      </c>
      <c r="BH455" s="22"/>
      <c r="BI455" s="3">
        <f t="shared" si="405"/>
        <v>63759689.198762238</v>
      </c>
      <c r="BJ455" s="3">
        <f t="shared" si="406"/>
        <v>24841998.770617772</v>
      </c>
      <c r="BK455" s="3">
        <f t="shared" si="407"/>
        <v>21471366.906475171</v>
      </c>
      <c r="BL455" s="3">
        <f t="shared" si="408"/>
        <v>46385003.329999998</v>
      </c>
      <c r="BM455" s="22"/>
      <c r="BN455" s="3">
        <f t="shared" si="409"/>
        <v>-2476625.9658730966</v>
      </c>
      <c r="BO455" s="3">
        <f t="shared" si="410"/>
        <v>-352563.77420346328</v>
      </c>
      <c r="BP455" s="3">
        <f t="shared" si="411"/>
        <v>0</v>
      </c>
      <c r="BQ455" s="3">
        <f t="shared" si="412"/>
        <v>-3062742</v>
      </c>
      <c r="BR455" s="3"/>
      <c r="BS455" s="22">
        <f t="shared" si="413"/>
        <v>-3.8843131091065213</v>
      </c>
      <c r="BT455" s="22">
        <f t="shared" si="414"/>
        <v>-1.4192246664968968</v>
      </c>
      <c r="BU455" s="22">
        <f t="shared" si="415"/>
        <v>0</v>
      </c>
      <c r="BV455" s="22">
        <f t="shared" si="416"/>
        <v>-6.6028711439568637</v>
      </c>
      <c r="BW455" s="3"/>
      <c r="BX455" s="7"/>
      <c r="BY455" t="str">
        <f t="shared" si="371"/>
        <v>22021</v>
      </c>
      <c r="CQ455" s="15">
        <v>39535</v>
      </c>
      <c r="CR455" s="16">
        <v>4942</v>
      </c>
    </row>
    <row r="456" spans="1:96">
      <c r="A456" t="s">
        <v>155</v>
      </c>
      <c r="B456" t="s">
        <v>155</v>
      </c>
      <c r="C456" s="3">
        <v>180520</v>
      </c>
      <c r="D456">
        <v>0</v>
      </c>
      <c r="E456">
        <v>180520</v>
      </c>
      <c r="F456" t="s">
        <v>10</v>
      </c>
      <c r="G456" s="3">
        <v>38525523</v>
      </c>
      <c r="J456" s="3">
        <f t="shared" si="372"/>
        <v>180520</v>
      </c>
      <c r="L456" s="3">
        <f t="shared" si="417"/>
        <v>43502781.329999998</v>
      </c>
      <c r="M456" s="4">
        <f t="shared" si="373"/>
        <v>4.1669108319374055E-3</v>
      </c>
      <c r="N456" s="4">
        <f t="shared" si="374"/>
        <v>6.0173333333333337E-3</v>
      </c>
      <c r="O456" s="4"/>
      <c r="P456" s="3">
        <f t="shared" si="375"/>
        <v>-2882222</v>
      </c>
      <c r="Q456" s="3">
        <f t="shared" si="376"/>
        <v>46385003.329999998</v>
      </c>
      <c r="R456" s="6">
        <f t="shared" si="377"/>
        <v>-6.2136936360547637E-2</v>
      </c>
      <c r="S456" s="6">
        <f t="shared" si="378"/>
        <v>-6.0203364627276934E-2</v>
      </c>
      <c r="T456" s="6"/>
      <c r="U456" s="6"/>
      <c r="V456" s="3">
        <f t="shared" si="418"/>
        <v>-921678.1067513586</v>
      </c>
      <c r="W456" s="7">
        <f t="shared" si="379"/>
        <v>-568.20000000000073</v>
      </c>
      <c r="X456" s="7">
        <f t="shared" si="382"/>
        <v>14529.15</v>
      </c>
      <c r="Y456" s="3">
        <f t="shared" si="383"/>
        <v>37212247.720520474</v>
      </c>
      <c r="Z456" s="3">
        <f t="shared" si="380"/>
        <v>80715029.05052048</v>
      </c>
      <c r="AA456" s="2">
        <v>44253</v>
      </c>
      <c r="AB456" s="7">
        <f t="shared" si="384"/>
        <v>145.00927109999998</v>
      </c>
      <c r="AC456" s="7">
        <f t="shared" si="385"/>
        <v>124.04082573506825</v>
      </c>
      <c r="AD456" s="7">
        <f t="shared" si="386"/>
        <v>134.52504841753415</v>
      </c>
      <c r="AE456" s="7"/>
      <c r="AF456" s="7">
        <f t="shared" si="419"/>
        <v>-741158.1067513586</v>
      </c>
      <c r="AG456" s="3">
        <f t="shared" si="387"/>
        <v>48070538.219662897</v>
      </c>
      <c r="AH456" s="7"/>
      <c r="AI456" s="7"/>
      <c r="AJ456" s="7"/>
      <c r="AK456" s="7"/>
      <c r="AL456" s="3">
        <f t="shared" si="388"/>
        <v>60547372.752037063</v>
      </c>
      <c r="AM456" s="3">
        <f t="shared" si="389"/>
        <v>23567756.889662951</v>
      </c>
      <c r="AN456" s="3">
        <f t="shared" si="390"/>
        <v>21476834.532374453</v>
      </c>
      <c r="AO456" s="3">
        <f t="shared" si="391"/>
        <v>13502781.329999998</v>
      </c>
      <c r="AP456" s="3">
        <f t="shared" si="392"/>
        <v>43502781.329999998</v>
      </c>
      <c r="AQ456" s="7"/>
      <c r="AR456" s="40">
        <f t="shared" si="420"/>
        <v>-921678.1067513586</v>
      </c>
      <c r="AS456" s="5">
        <f t="shared" si="381"/>
        <v>180520</v>
      </c>
      <c r="AT456" s="5">
        <f t="shared" si="393"/>
        <v>5467.625899280576</v>
      </c>
      <c r="AU456" s="5">
        <f t="shared" si="394"/>
        <v>-735690.48085207806</v>
      </c>
      <c r="AV456" s="5">
        <f t="shared" si="395"/>
        <v>20547372.752037048</v>
      </c>
      <c r="AW456" s="3"/>
      <c r="AX456" s="4">
        <f t="shared" si="396"/>
        <v>-1.2004792874930096E-2</v>
      </c>
      <c r="AY456" s="4">
        <f t="shared" si="397"/>
        <v>-3.7635744021301785E-2</v>
      </c>
      <c r="AZ456" s="4">
        <f t="shared" si="398"/>
        <v>2.5464731347083874E-4</v>
      </c>
      <c r="BA456" s="4">
        <f t="shared" si="399"/>
        <v>4.1669108319374055E-3</v>
      </c>
      <c r="BB456" s="3"/>
      <c r="BC456" s="2">
        <f t="shared" si="400"/>
        <v>44253</v>
      </c>
      <c r="BD456" s="22">
        <f t="shared" si="401"/>
        <v>151.36843188009266</v>
      </c>
      <c r="BE456" s="22">
        <f t="shared" si="402"/>
        <v>124.04082573506815</v>
      </c>
      <c r="BF456" s="22">
        <f t="shared" si="403"/>
        <v>113.03597122302345</v>
      </c>
      <c r="BG456" s="22">
        <f t="shared" si="404"/>
        <v>145.00927109999998</v>
      </c>
      <c r="BH456" s="22"/>
      <c r="BI456" s="3">
        <f t="shared" si="405"/>
        <v>63759689.198762238</v>
      </c>
      <c r="BJ456" s="3">
        <f t="shared" si="406"/>
        <v>24841998.770617772</v>
      </c>
      <c r="BK456" s="3">
        <f t="shared" si="407"/>
        <v>21476834.532374453</v>
      </c>
      <c r="BL456" s="3">
        <f t="shared" si="408"/>
        <v>46385003.329999998</v>
      </c>
      <c r="BM456" s="22"/>
      <c r="BN456" s="3">
        <f t="shared" si="409"/>
        <v>-3212316.4467251748</v>
      </c>
      <c r="BO456" s="3">
        <f t="shared" si="410"/>
        <v>-1274241.8809548218</v>
      </c>
      <c r="BP456" s="3">
        <f t="shared" si="411"/>
        <v>0</v>
      </c>
      <c r="BQ456" s="3">
        <f t="shared" si="412"/>
        <v>-2882222</v>
      </c>
      <c r="BR456" s="3"/>
      <c r="BS456" s="22">
        <f t="shared" si="413"/>
        <v>-5.0381620222633314</v>
      </c>
      <c r="BT456" s="22">
        <f t="shared" si="414"/>
        <v>-5.1293854923700808</v>
      </c>
      <c r="BU456" s="22">
        <f t="shared" si="415"/>
        <v>0</v>
      </c>
      <c r="BV456" s="22">
        <f t="shared" si="416"/>
        <v>-6.2136936360547637</v>
      </c>
      <c r="BW456" s="3"/>
      <c r="BX456" s="7"/>
      <c r="BY456" t="str">
        <f t="shared" si="371"/>
        <v>22021</v>
      </c>
      <c r="CQ456" s="15">
        <v>39536</v>
      </c>
      <c r="CR456" s="16">
        <v>4942</v>
      </c>
    </row>
    <row r="457" spans="1:96">
      <c r="A457" s="2">
        <v>44199</v>
      </c>
      <c r="B457" s="2">
        <v>44199</v>
      </c>
      <c r="C457" s="3">
        <v>-39830</v>
      </c>
      <c r="D457">
        <v>0</v>
      </c>
      <c r="E457">
        <v>-39830</v>
      </c>
      <c r="F457" t="s">
        <v>10</v>
      </c>
      <c r="G457" s="3">
        <v>38485693</v>
      </c>
      <c r="J457" s="3">
        <f t="shared" si="372"/>
        <v>-39830</v>
      </c>
      <c r="L457" s="3">
        <f t="shared" si="417"/>
        <v>43462951.329999998</v>
      </c>
      <c r="M457" s="4">
        <f t="shared" si="373"/>
        <v>-9.1557364339214776E-4</v>
      </c>
      <c r="N457" s="4">
        <f t="shared" si="374"/>
        <v>-1.3276666666666667E-3</v>
      </c>
      <c r="O457" s="4"/>
      <c r="P457" s="3">
        <f t="shared" si="375"/>
        <v>-2922052</v>
      </c>
      <c r="Q457" s="3">
        <f t="shared" si="376"/>
        <v>46385003.329999998</v>
      </c>
      <c r="R457" s="6">
        <f t="shared" si="377"/>
        <v>-6.2995619062726924E-2</v>
      </c>
      <c r="S457" s="6">
        <f t="shared" si="378"/>
        <v>-6.1118938270669082E-2</v>
      </c>
      <c r="T457" s="6"/>
      <c r="U457" s="6"/>
      <c r="V457" s="3">
        <f t="shared" si="418"/>
        <v>376976.40269098053</v>
      </c>
      <c r="W457" s="7">
        <f t="shared" si="379"/>
        <v>232.39999999999964</v>
      </c>
      <c r="X457" s="7">
        <f t="shared" si="382"/>
        <v>14761.55</v>
      </c>
      <c r="Y457" s="3">
        <f t="shared" si="383"/>
        <v>37807473.619506232</v>
      </c>
      <c r="Z457" s="3">
        <f t="shared" si="380"/>
        <v>81270424.949506223</v>
      </c>
      <c r="AA457" s="2">
        <v>44256</v>
      </c>
      <c r="AB457" s="7">
        <f t="shared" si="384"/>
        <v>144.87650443333334</v>
      </c>
      <c r="AC457" s="7">
        <f t="shared" si="385"/>
        <v>126.02491206502077</v>
      </c>
      <c r="AD457" s="7">
        <f t="shared" si="386"/>
        <v>135.45070824917704</v>
      </c>
      <c r="AE457" s="7"/>
      <c r="AF457" s="7">
        <f t="shared" si="419"/>
        <v>337146.40269098053</v>
      </c>
      <c r="AG457" s="3">
        <f t="shared" si="387"/>
        <v>48407684.622353874</v>
      </c>
      <c r="AH457" s="7"/>
      <c r="AI457" s="7"/>
      <c r="AJ457" s="7"/>
      <c r="AK457" s="7"/>
      <c r="AL457" s="3">
        <f t="shared" si="388"/>
        <v>60889986.780627325</v>
      </c>
      <c r="AM457" s="3">
        <f t="shared" si="389"/>
        <v>23944733.292353932</v>
      </c>
      <c r="AN457" s="3">
        <f t="shared" si="390"/>
        <v>21482302.158273734</v>
      </c>
      <c r="AO457" s="3">
        <f t="shared" si="391"/>
        <v>13462951.329999998</v>
      </c>
      <c r="AP457" s="3">
        <f t="shared" si="392"/>
        <v>43462951.329999998</v>
      </c>
      <c r="AQ457" s="7"/>
      <c r="AR457" s="40">
        <f t="shared" si="420"/>
        <v>376976.40269098053</v>
      </c>
      <c r="AS457" s="5">
        <f t="shared" si="381"/>
        <v>-39830</v>
      </c>
      <c r="AT457" s="5">
        <f t="shared" si="393"/>
        <v>5467.625899280576</v>
      </c>
      <c r="AU457" s="5">
        <f t="shared" si="394"/>
        <v>342614.02859026112</v>
      </c>
      <c r="AV457" s="5">
        <f t="shared" si="395"/>
        <v>20889986.78062731</v>
      </c>
      <c r="AW457" s="3"/>
      <c r="AX457" s="4">
        <f t="shared" si="396"/>
        <v>5.6586109853748222E-3</v>
      </c>
      <c r="AY457" s="4">
        <f t="shared" si="397"/>
        <v>1.5995429877177919E-2</v>
      </c>
      <c r="AZ457" s="4">
        <f t="shared" si="398"/>
        <v>2.5458248472504677E-4</v>
      </c>
      <c r="BA457" s="4">
        <f t="shared" si="399"/>
        <v>-9.1557364339214776E-4</v>
      </c>
      <c r="BB457" s="3"/>
      <c r="BC457" s="2">
        <f t="shared" si="400"/>
        <v>44256</v>
      </c>
      <c r="BD457" s="22">
        <f t="shared" si="401"/>
        <v>152.22496695156832</v>
      </c>
      <c r="BE457" s="22">
        <f t="shared" si="402"/>
        <v>126.02491206502069</v>
      </c>
      <c r="BF457" s="22">
        <f t="shared" si="403"/>
        <v>113.06474820144071</v>
      </c>
      <c r="BG457" s="22">
        <f t="shared" si="404"/>
        <v>144.87650443333334</v>
      </c>
      <c r="BH457" s="22"/>
      <c r="BI457" s="3">
        <f t="shared" si="405"/>
        <v>63759689.198762238</v>
      </c>
      <c r="BJ457" s="3">
        <f t="shared" si="406"/>
        <v>24841998.770617772</v>
      </c>
      <c r="BK457" s="3">
        <f t="shared" si="407"/>
        <v>21482302.158273734</v>
      </c>
      <c r="BL457" s="3">
        <f t="shared" si="408"/>
        <v>46385003.329999998</v>
      </c>
      <c r="BM457" s="22"/>
      <c r="BN457" s="3">
        <f t="shared" si="409"/>
        <v>-2869702.4181349138</v>
      </c>
      <c r="BO457" s="3">
        <f t="shared" si="410"/>
        <v>-897265.47826384124</v>
      </c>
      <c r="BP457" s="3">
        <f t="shared" si="411"/>
        <v>0</v>
      </c>
      <c r="BQ457" s="3">
        <f t="shared" si="412"/>
        <v>-2922052</v>
      </c>
      <c r="BR457" s="3"/>
      <c r="BS457" s="22">
        <f t="shared" si="413"/>
        <v>-4.5008099226911273</v>
      </c>
      <c r="BT457" s="22">
        <f t="shared" si="414"/>
        <v>-3.611889230608508</v>
      </c>
      <c r="BU457" s="22">
        <f t="shared" si="415"/>
        <v>0</v>
      </c>
      <c r="BV457" s="22">
        <f t="shared" si="416"/>
        <v>-6.2995619062726922</v>
      </c>
      <c r="BW457" s="3"/>
      <c r="BX457" s="7"/>
      <c r="BY457" t="str">
        <f t="shared" si="371"/>
        <v>32021</v>
      </c>
      <c r="CQ457" s="15">
        <v>39537</v>
      </c>
      <c r="CR457" s="16">
        <v>4942</v>
      </c>
    </row>
    <row r="458" spans="1:96">
      <c r="A458" s="2">
        <v>44230</v>
      </c>
      <c r="B458" s="2">
        <v>44230</v>
      </c>
      <c r="C458" s="3">
        <v>171533</v>
      </c>
      <c r="D458">
        <v>0</v>
      </c>
      <c r="E458">
        <v>171532.5</v>
      </c>
      <c r="F458" t="s">
        <v>10</v>
      </c>
      <c r="G458" s="3">
        <v>38657225</v>
      </c>
      <c r="J458" s="3">
        <f t="shared" si="372"/>
        <v>171533</v>
      </c>
      <c r="L458" s="3">
        <f t="shared" si="417"/>
        <v>43634484.329999998</v>
      </c>
      <c r="M458" s="4">
        <f t="shared" si="373"/>
        <v>3.9466486916087664E-3</v>
      </c>
      <c r="N458" s="4">
        <f t="shared" si="374"/>
        <v>5.7177666666666663E-3</v>
      </c>
      <c r="O458" s="4"/>
      <c r="P458" s="3">
        <f t="shared" si="375"/>
        <v>-2750519</v>
      </c>
      <c r="Q458" s="3">
        <f t="shared" si="376"/>
        <v>46385003.329999998</v>
      </c>
      <c r="R458" s="6">
        <f t="shared" si="377"/>
        <v>-5.9297591948669161E-2</v>
      </c>
      <c r="S458" s="6">
        <f t="shared" si="378"/>
        <v>-5.7172289579060315E-2</v>
      </c>
      <c r="T458" s="6"/>
      <c r="U458" s="6"/>
      <c r="V458" s="3">
        <f t="shared" si="418"/>
        <v>255562.10087764409</v>
      </c>
      <c r="W458" s="7">
        <f t="shared" si="379"/>
        <v>157.55000000000109</v>
      </c>
      <c r="X458" s="7">
        <f t="shared" si="382"/>
        <v>14919.1</v>
      </c>
      <c r="Y458" s="3">
        <f t="shared" si="383"/>
        <v>38210992.726155147</v>
      </c>
      <c r="Z458" s="3">
        <f t="shared" si="380"/>
        <v>81845477.056155145</v>
      </c>
      <c r="AA458" s="2">
        <v>44257</v>
      </c>
      <c r="AB458" s="7">
        <f t="shared" si="384"/>
        <v>145.44828109999997</v>
      </c>
      <c r="AC458" s="7">
        <f t="shared" si="385"/>
        <v>127.3699757538505</v>
      </c>
      <c r="AD458" s="7">
        <f t="shared" si="386"/>
        <v>136.40912842692526</v>
      </c>
      <c r="AE458" s="7"/>
      <c r="AF458" s="7">
        <f t="shared" si="419"/>
        <v>427095.10087764409</v>
      </c>
      <c r="AG458" s="3">
        <f t="shared" si="387"/>
        <v>48834779.723231517</v>
      </c>
      <c r="AH458" s="7"/>
      <c r="AI458" s="7"/>
      <c r="AJ458" s="7"/>
      <c r="AK458" s="7"/>
      <c r="AL458" s="3">
        <f t="shared" si="388"/>
        <v>61322549.507404253</v>
      </c>
      <c r="AM458" s="3">
        <f t="shared" si="389"/>
        <v>24200295.393231574</v>
      </c>
      <c r="AN458" s="3">
        <f t="shared" si="390"/>
        <v>21487769.784173016</v>
      </c>
      <c r="AO458" s="3">
        <f t="shared" si="391"/>
        <v>13634484.329999998</v>
      </c>
      <c r="AP458" s="3">
        <f t="shared" si="392"/>
        <v>43634484.329999998</v>
      </c>
      <c r="AQ458" s="7"/>
      <c r="AR458" s="40">
        <f t="shared" si="420"/>
        <v>255562.10087764409</v>
      </c>
      <c r="AS458" s="5">
        <f t="shared" si="381"/>
        <v>171533</v>
      </c>
      <c r="AT458" s="5">
        <f t="shared" si="393"/>
        <v>5467.625899280576</v>
      </c>
      <c r="AU458" s="5">
        <f t="shared" si="394"/>
        <v>432562.72677692468</v>
      </c>
      <c r="AV458" s="5">
        <f t="shared" si="395"/>
        <v>21322549.507404234</v>
      </c>
      <c r="AW458" s="3"/>
      <c r="AX458" s="4">
        <f t="shared" si="396"/>
        <v>7.104004281284361E-3</v>
      </c>
      <c r="AY458" s="4">
        <f t="shared" si="397"/>
        <v>1.0672998431736575E-2</v>
      </c>
      <c r="AZ458" s="4">
        <f t="shared" si="398"/>
        <v>2.545176889793799E-4</v>
      </c>
      <c r="BA458" s="4">
        <f t="shared" si="399"/>
        <v>3.9466486916087664E-3</v>
      </c>
      <c r="BB458" s="3"/>
      <c r="BC458" s="2">
        <f t="shared" si="400"/>
        <v>44257</v>
      </c>
      <c r="BD458" s="22">
        <f t="shared" si="401"/>
        <v>153.30637376851064</v>
      </c>
      <c r="BE458" s="22">
        <f t="shared" si="402"/>
        <v>127.36997575385038</v>
      </c>
      <c r="BF458" s="22">
        <f t="shared" si="403"/>
        <v>113.09352517985798</v>
      </c>
      <c r="BG458" s="22">
        <f t="shared" si="404"/>
        <v>145.44828109999997</v>
      </c>
      <c r="BH458" s="22"/>
      <c r="BI458" s="3">
        <f t="shared" si="405"/>
        <v>63759689.198762238</v>
      </c>
      <c r="BJ458" s="3">
        <f t="shared" si="406"/>
        <v>24841998.770617772</v>
      </c>
      <c r="BK458" s="3">
        <f t="shared" si="407"/>
        <v>21487769.784173016</v>
      </c>
      <c r="BL458" s="3">
        <f t="shared" si="408"/>
        <v>46385003.329999998</v>
      </c>
      <c r="BM458" s="22"/>
      <c r="BN458" s="3">
        <f t="shared" si="409"/>
        <v>-2437139.6913579889</v>
      </c>
      <c r="BO458" s="3">
        <f t="shared" si="410"/>
        <v>-641703.37738619721</v>
      </c>
      <c r="BP458" s="3">
        <f t="shared" si="411"/>
        <v>0</v>
      </c>
      <c r="BQ458" s="3">
        <f t="shared" si="412"/>
        <v>-2750519</v>
      </c>
      <c r="BR458" s="3"/>
      <c r="BS458" s="22">
        <f t="shared" si="413"/>
        <v>-3.8223832675227358</v>
      </c>
      <c r="BT458" s="22">
        <f t="shared" si="414"/>
        <v>-2.5831390755287416</v>
      </c>
      <c r="BU458" s="22">
        <f t="shared" si="415"/>
        <v>0</v>
      </c>
      <c r="BV458" s="22">
        <f t="shared" si="416"/>
        <v>-5.9297591948669162</v>
      </c>
      <c r="BW458" s="3"/>
      <c r="BX458" s="7"/>
      <c r="BY458" t="str">
        <f t="shared" si="371"/>
        <v>32021</v>
      </c>
      <c r="CQ458" s="15">
        <v>39538</v>
      </c>
      <c r="CR458" s="16">
        <v>4734.5</v>
      </c>
    </row>
    <row r="459" spans="1:96">
      <c r="A459" s="2">
        <v>44258</v>
      </c>
      <c r="B459" s="2">
        <v>44258</v>
      </c>
      <c r="C459" s="3">
        <v>552410</v>
      </c>
      <c r="D459">
        <v>0</v>
      </c>
      <c r="E459">
        <v>552409.75</v>
      </c>
      <c r="F459" t="s">
        <v>10</v>
      </c>
      <c r="G459" s="3">
        <v>39209635</v>
      </c>
      <c r="J459" s="3">
        <f t="shared" si="372"/>
        <v>552410</v>
      </c>
      <c r="L459" s="3">
        <f t="shared" si="417"/>
        <v>44186894.329999998</v>
      </c>
      <c r="M459" s="4">
        <f t="shared" si="373"/>
        <v>1.2659941064553886E-2</v>
      </c>
      <c r="N459" s="4">
        <f t="shared" si="374"/>
        <v>1.8413666666666665E-2</v>
      </c>
      <c r="O459" s="4"/>
      <c r="P459" s="3">
        <f t="shared" si="375"/>
        <v>-2198109</v>
      </c>
      <c r="Q459" s="3">
        <f t="shared" si="376"/>
        <v>46385003.329999998</v>
      </c>
      <c r="R459" s="6">
        <f t="shared" si="377"/>
        <v>-4.7388354903455387E-2</v>
      </c>
      <c r="S459" s="6">
        <f t="shared" si="378"/>
        <v>-4.4512348514506431E-2</v>
      </c>
      <c r="T459" s="6"/>
      <c r="U459" s="6"/>
      <c r="V459" s="3">
        <f t="shared" si="418"/>
        <v>529616.15954649448</v>
      </c>
      <c r="W459" s="7">
        <f t="shared" si="379"/>
        <v>326.5</v>
      </c>
      <c r="X459" s="7">
        <f t="shared" si="382"/>
        <v>15245.6</v>
      </c>
      <c r="Y459" s="3">
        <f t="shared" si="383"/>
        <v>39047228.767544344</v>
      </c>
      <c r="Z459" s="3">
        <f t="shared" si="380"/>
        <v>83234123.097544342</v>
      </c>
      <c r="AA459" s="2">
        <v>44258</v>
      </c>
      <c r="AB459" s="7">
        <f t="shared" si="384"/>
        <v>147.28964776666666</v>
      </c>
      <c r="AC459" s="7">
        <f t="shared" si="385"/>
        <v>130.15742922514781</v>
      </c>
      <c r="AD459" s="7">
        <f t="shared" si="386"/>
        <v>138.72353849590723</v>
      </c>
      <c r="AE459" s="7"/>
      <c r="AF459" s="7">
        <f t="shared" si="419"/>
        <v>1082026.1595464945</v>
      </c>
      <c r="AG459" s="3">
        <f t="shared" si="387"/>
        <v>49916805.882778011</v>
      </c>
      <c r="AH459" s="7"/>
      <c r="AI459" s="7"/>
      <c r="AJ459" s="7"/>
      <c r="AK459" s="7"/>
      <c r="AL459" s="3">
        <f t="shared" si="388"/>
        <v>62410043.292850025</v>
      </c>
      <c r="AM459" s="3">
        <f t="shared" si="389"/>
        <v>24729911.552778069</v>
      </c>
      <c r="AN459" s="3">
        <f t="shared" si="390"/>
        <v>21493237.410072297</v>
      </c>
      <c r="AO459" s="3">
        <f t="shared" si="391"/>
        <v>14186894.329999998</v>
      </c>
      <c r="AP459" s="3">
        <f t="shared" si="392"/>
        <v>44186894.329999998</v>
      </c>
      <c r="AQ459" s="7"/>
      <c r="AR459" s="40">
        <f t="shared" si="420"/>
        <v>529616.15954649448</v>
      </c>
      <c r="AS459" s="5">
        <f t="shared" si="381"/>
        <v>552410</v>
      </c>
      <c r="AT459" s="5">
        <f t="shared" si="393"/>
        <v>5467.625899280576</v>
      </c>
      <c r="AU459" s="5">
        <f t="shared" si="394"/>
        <v>1087493.7854457751</v>
      </c>
      <c r="AV459" s="5">
        <f t="shared" si="395"/>
        <v>22410043.29285001</v>
      </c>
      <c r="AW459" s="3"/>
      <c r="AX459" s="4">
        <f t="shared" si="396"/>
        <v>1.7733994985229179E-2</v>
      </c>
      <c r="AY459" s="4">
        <f t="shared" si="397"/>
        <v>2.1884698138627656E-2</v>
      </c>
      <c r="AZ459" s="4">
        <f t="shared" si="398"/>
        <v>2.5445292620864722E-4</v>
      </c>
      <c r="BA459" s="4">
        <f t="shared" si="399"/>
        <v>1.2659941064553886E-2</v>
      </c>
      <c r="BB459" s="3"/>
      <c r="BC459" s="2">
        <f t="shared" si="400"/>
        <v>44258</v>
      </c>
      <c r="BD459" s="22">
        <f t="shared" si="401"/>
        <v>156.02510823212506</v>
      </c>
      <c r="BE459" s="22">
        <f t="shared" si="402"/>
        <v>130.15742922514772</v>
      </c>
      <c r="BF459" s="22">
        <f t="shared" si="403"/>
        <v>113.12230215827526</v>
      </c>
      <c r="BG459" s="22">
        <f t="shared" si="404"/>
        <v>147.28964776666666</v>
      </c>
      <c r="BH459" s="22"/>
      <c r="BI459" s="3">
        <f t="shared" si="405"/>
        <v>63759689.198762238</v>
      </c>
      <c r="BJ459" s="3">
        <f t="shared" si="406"/>
        <v>24841998.770617772</v>
      </c>
      <c r="BK459" s="3">
        <f t="shared" si="407"/>
        <v>21493237.410072297</v>
      </c>
      <c r="BL459" s="3">
        <f t="shared" si="408"/>
        <v>46385003.329999998</v>
      </c>
      <c r="BM459" s="22"/>
      <c r="BN459" s="3">
        <f t="shared" si="409"/>
        <v>-1349645.9059122137</v>
      </c>
      <c r="BO459" s="3">
        <f t="shared" si="410"/>
        <v>-112087.21783970273</v>
      </c>
      <c r="BP459" s="3">
        <f t="shared" si="411"/>
        <v>0</v>
      </c>
      <c r="BQ459" s="3">
        <f t="shared" si="412"/>
        <v>-2198109</v>
      </c>
      <c r="BR459" s="3"/>
      <c r="BS459" s="22">
        <f t="shared" si="413"/>
        <v>-2.1167698946976898</v>
      </c>
      <c r="BT459" s="22">
        <f t="shared" si="414"/>
        <v>-0.45120048058401602</v>
      </c>
      <c r="BU459" s="22">
        <f t="shared" si="415"/>
        <v>0</v>
      </c>
      <c r="BV459" s="22">
        <f t="shared" si="416"/>
        <v>-4.7388354903455383</v>
      </c>
      <c r="BW459" s="3"/>
      <c r="BX459" s="7"/>
      <c r="BY459" t="str">
        <f t="shared" si="371"/>
        <v>32021</v>
      </c>
      <c r="CQ459" s="15">
        <v>39539</v>
      </c>
      <c r="CR459" s="16">
        <v>4739.55</v>
      </c>
    </row>
    <row r="460" spans="1:96">
      <c r="A460" s="2">
        <v>44289</v>
      </c>
      <c r="B460" s="2">
        <v>44289</v>
      </c>
      <c r="C460" s="3">
        <v>-263459</v>
      </c>
      <c r="D460">
        <v>0</v>
      </c>
      <c r="E460">
        <v>-263459</v>
      </c>
      <c r="F460" t="s">
        <v>10</v>
      </c>
      <c r="G460" s="3">
        <v>38946176</v>
      </c>
      <c r="J460" s="3">
        <f t="shared" si="372"/>
        <v>-263459</v>
      </c>
      <c r="L460" s="3">
        <f t="shared" si="417"/>
        <v>43923435.329999998</v>
      </c>
      <c r="M460" s="4">
        <f t="shared" si="373"/>
        <v>-5.962378754940662E-3</v>
      </c>
      <c r="N460" s="4">
        <f t="shared" si="374"/>
        <v>-8.7819666666666667E-3</v>
      </c>
      <c r="O460" s="4"/>
      <c r="P460" s="3">
        <f t="shared" si="375"/>
        <v>-2461568</v>
      </c>
      <c r="Q460" s="3">
        <f t="shared" si="376"/>
        <v>46385003.329999998</v>
      </c>
      <c r="R460" s="6">
        <f t="shared" si="377"/>
        <v>-5.3068186337888103E-2</v>
      </c>
      <c r="S460" s="6">
        <f t="shared" si="378"/>
        <v>-5.0474727269447094E-2</v>
      </c>
      <c r="T460" s="6"/>
      <c r="U460" s="6"/>
      <c r="V460" s="3">
        <f t="shared" si="418"/>
        <v>-267403.44227025978</v>
      </c>
      <c r="W460" s="7">
        <f t="shared" si="379"/>
        <v>-164.85000000000036</v>
      </c>
      <c r="X460" s="7">
        <f t="shared" si="382"/>
        <v>15080.75</v>
      </c>
      <c r="Y460" s="3">
        <f t="shared" si="383"/>
        <v>38625012.806064986</v>
      </c>
      <c r="Z460" s="3">
        <f t="shared" si="380"/>
        <v>82548448.136064976</v>
      </c>
      <c r="AA460" s="2">
        <v>44259</v>
      </c>
      <c r="AB460" s="7">
        <f t="shared" si="384"/>
        <v>146.41145109999999</v>
      </c>
      <c r="AC460" s="7">
        <f t="shared" si="385"/>
        <v>128.75004268688329</v>
      </c>
      <c r="AD460" s="7">
        <f t="shared" si="386"/>
        <v>137.58074689344161</v>
      </c>
      <c r="AE460" s="7"/>
      <c r="AF460" s="7">
        <f t="shared" si="419"/>
        <v>-530862.44227025984</v>
      </c>
      <c r="AG460" s="3">
        <f t="shared" si="387"/>
        <v>49385943.440507755</v>
      </c>
      <c r="AH460" s="7"/>
      <c r="AI460" s="7"/>
      <c r="AJ460" s="7"/>
      <c r="AK460" s="7"/>
      <c r="AL460" s="3">
        <f t="shared" si="388"/>
        <v>61884648.476479046</v>
      </c>
      <c r="AM460" s="3">
        <f t="shared" si="389"/>
        <v>24462508.110507809</v>
      </c>
      <c r="AN460" s="3">
        <f t="shared" si="390"/>
        <v>21498705.035971578</v>
      </c>
      <c r="AO460" s="3">
        <f t="shared" si="391"/>
        <v>13923435.329999998</v>
      </c>
      <c r="AP460" s="3">
        <f t="shared" si="392"/>
        <v>43923435.329999998</v>
      </c>
      <c r="AQ460" s="7"/>
      <c r="AR460" s="40">
        <f t="shared" si="420"/>
        <v>-267403.44227025978</v>
      </c>
      <c r="AS460" s="5">
        <f t="shared" si="381"/>
        <v>-263459</v>
      </c>
      <c r="AT460" s="5">
        <f t="shared" si="393"/>
        <v>5467.625899280576</v>
      </c>
      <c r="AU460" s="5">
        <f t="shared" si="394"/>
        <v>-525394.8163709793</v>
      </c>
      <c r="AV460" s="5">
        <f t="shared" si="395"/>
        <v>21884648.476479031</v>
      </c>
      <c r="AW460" s="3"/>
      <c r="AX460" s="4">
        <f t="shared" si="396"/>
        <v>-8.4184337752441669E-3</v>
      </c>
      <c r="AY460" s="4">
        <f t="shared" si="397"/>
        <v>-1.0812955869234423E-2</v>
      </c>
      <c r="AZ460" s="4">
        <f t="shared" si="398"/>
        <v>2.5438819638768344E-4</v>
      </c>
      <c r="BA460" s="4">
        <f t="shared" si="399"/>
        <v>-5.962378754940662E-3</v>
      </c>
      <c r="BB460" s="3"/>
      <c r="BC460" s="2">
        <f t="shared" si="400"/>
        <v>44259</v>
      </c>
      <c r="BD460" s="22">
        <f t="shared" si="401"/>
        <v>154.71162119119762</v>
      </c>
      <c r="BE460" s="22">
        <f t="shared" si="402"/>
        <v>128.75004268688321</v>
      </c>
      <c r="BF460" s="22">
        <f t="shared" si="403"/>
        <v>113.15107913669252</v>
      </c>
      <c r="BG460" s="22">
        <f t="shared" si="404"/>
        <v>146.41145109999999</v>
      </c>
      <c r="BH460" s="22"/>
      <c r="BI460" s="3">
        <f t="shared" si="405"/>
        <v>63759689.198762238</v>
      </c>
      <c r="BJ460" s="3">
        <f t="shared" si="406"/>
        <v>24841998.770617772</v>
      </c>
      <c r="BK460" s="3">
        <f t="shared" si="407"/>
        <v>21498705.035971578</v>
      </c>
      <c r="BL460" s="3">
        <f t="shared" si="408"/>
        <v>46385003.329999998</v>
      </c>
      <c r="BM460" s="22"/>
      <c r="BN460" s="3">
        <f t="shared" si="409"/>
        <v>-1875040.7222831929</v>
      </c>
      <c r="BO460" s="3">
        <f t="shared" si="410"/>
        <v>-379490.66010996251</v>
      </c>
      <c r="BP460" s="3">
        <f t="shared" si="411"/>
        <v>0</v>
      </c>
      <c r="BQ460" s="3">
        <f t="shared" si="412"/>
        <v>-2461568</v>
      </c>
      <c r="BR460" s="3"/>
      <c r="BS460" s="22">
        <f t="shared" si="413"/>
        <v>-2.9407933850461632</v>
      </c>
      <c r="BT460" s="22">
        <f t="shared" si="414"/>
        <v>-1.527617256622726</v>
      </c>
      <c r="BU460" s="22">
        <f t="shared" si="415"/>
        <v>0</v>
      </c>
      <c r="BV460" s="22">
        <f t="shared" si="416"/>
        <v>-5.3068186337888106</v>
      </c>
      <c r="BW460" s="3"/>
      <c r="BX460" s="7"/>
      <c r="BY460" t="str">
        <f t="shared" si="371"/>
        <v>32021</v>
      </c>
      <c r="CQ460" s="15">
        <v>39540</v>
      </c>
      <c r="CR460" s="16">
        <v>4754.2</v>
      </c>
    </row>
    <row r="461" spans="1:96">
      <c r="A461" s="2">
        <v>44319</v>
      </c>
      <c r="B461" s="2">
        <v>44319</v>
      </c>
      <c r="C461" s="3">
        <v>-419348</v>
      </c>
      <c r="D461">
        <v>0</v>
      </c>
      <c r="E461">
        <v>-419348.25</v>
      </c>
      <c r="F461" t="s">
        <v>10</v>
      </c>
      <c r="G461" s="3">
        <v>38526828</v>
      </c>
      <c r="J461" s="3">
        <f t="shared" si="372"/>
        <v>-419348</v>
      </c>
      <c r="L461" s="3">
        <f t="shared" si="417"/>
        <v>43504087.329999998</v>
      </c>
      <c r="M461" s="4">
        <f t="shared" si="373"/>
        <v>-9.5472495912354675E-3</v>
      </c>
      <c r="N461" s="4">
        <f t="shared" si="374"/>
        <v>-1.3978266666666666E-2</v>
      </c>
      <c r="O461" s="4"/>
      <c r="P461" s="3">
        <f t="shared" si="375"/>
        <v>-2880916</v>
      </c>
      <c r="Q461" s="3">
        <f t="shared" si="376"/>
        <v>46385003.329999998</v>
      </c>
      <c r="R461" s="6">
        <f t="shared" si="377"/>
        <v>-6.2108780708801561E-2</v>
      </c>
      <c r="S461" s="6">
        <f t="shared" si="378"/>
        <v>-6.0021976860682558E-2</v>
      </c>
      <c r="T461" s="6"/>
      <c r="U461" s="6"/>
      <c r="V461" s="3">
        <f t="shared" si="418"/>
        <v>-231392.78762421824</v>
      </c>
      <c r="W461" s="7">
        <f t="shared" si="379"/>
        <v>-142.64999999999964</v>
      </c>
      <c r="X461" s="7">
        <f t="shared" si="382"/>
        <v>14938.1</v>
      </c>
      <c r="Y461" s="3">
        <f t="shared" si="383"/>
        <v>38259655.772974111</v>
      </c>
      <c r="Z461" s="3">
        <f t="shared" si="380"/>
        <v>81763743.102974117</v>
      </c>
      <c r="AA461" s="2">
        <v>44260</v>
      </c>
      <c r="AB461" s="7">
        <f t="shared" si="384"/>
        <v>145.01362443333332</v>
      </c>
      <c r="AC461" s="7">
        <f t="shared" si="385"/>
        <v>127.53218590991371</v>
      </c>
      <c r="AD461" s="7">
        <f t="shared" si="386"/>
        <v>136.27290517162353</v>
      </c>
      <c r="AE461" s="7"/>
      <c r="AF461" s="7">
        <f t="shared" si="419"/>
        <v>-650740.78762421827</v>
      </c>
      <c r="AG461" s="3">
        <f t="shared" si="387"/>
        <v>48735202.652883537</v>
      </c>
      <c r="AH461" s="7"/>
      <c r="AI461" s="7"/>
      <c r="AJ461" s="7"/>
      <c r="AK461" s="7"/>
      <c r="AL461" s="3">
        <f t="shared" si="388"/>
        <v>61239375.314754106</v>
      </c>
      <c r="AM461" s="3">
        <f t="shared" si="389"/>
        <v>24231115.322883591</v>
      </c>
      <c r="AN461" s="3">
        <f t="shared" si="390"/>
        <v>21504172.66187086</v>
      </c>
      <c r="AO461" s="3">
        <f t="shared" si="391"/>
        <v>13504087.329999998</v>
      </c>
      <c r="AP461" s="3">
        <f t="shared" si="392"/>
        <v>43504087.329999998</v>
      </c>
      <c r="AQ461" s="7"/>
      <c r="AR461" s="40">
        <f t="shared" si="420"/>
        <v>-231392.78762421824</v>
      </c>
      <c r="AS461" s="5">
        <f t="shared" si="381"/>
        <v>-419348</v>
      </c>
      <c r="AT461" s="5">
        <f t="shared" si="393"/>
        <v>5467.625899280576</v>
      </c>
      <c r="AU461" s="5">
        <f t="shared" si="394"/>
        <v>-645273.16172493773</v>
      </c>
      <c r="AV461" s="5">
        <f t="shared" si="395"/>
        <v>21239375.314754095</v>
      </c>
      <c r="AW461" s="3"/>
      <c r="AX461" s="4">
        <f t="shared" si="396"/>
        <v>-1.0427031220354939E-2</v>
      </c>
      <c r="AY461" s="4">
        <f t="shared" si="397"/>
        <v>-9.4590786267260973E-3</v>
      </c>
      <c r="AZ461" s="4">
        <f t="shared" si="398"/>
        <v>2.5432349949134882E-4</v>
      </c>
      <c r="BA461" s="4">
        <f t="shared" si="399"/>
        <v>-9.5472495912354675E-3</v>
      </c>
      <c r="BB461" s="3"/>
      <c r="BC461" s="2">
        <f t="shared" si="400"/>
        <v>44260</v>
      </c>
      <c r="BD461" s="22">
        <f t="shared" si="401"/>
        <v>153.09843828688528</v>
      </c>
      <c r="BE461" s="22">
        <f t="shared" si="402"/>
        <v>127.53218590991364</v>
      </c>
      <c r="BF461" s="22">
        <f t="shared" si="403"/>
        <v>113.17985611510979</v>
      </c>
      <c r="BG461" s="22">
        <f t="shared" si="404"/>
        <v>145.01362443333332</v>
      </c>
      <c r="BH461" s="22"/>
      <c r="BI461" s="3">
        <f t="shared" si="405"/>
        <v>63759689.198762238</v>
      </c>
      <c r="BJ461" s="3">
        <f t="shared" si="406"/>
        <v>24841998.770617772</v>
      </c>
      <c r="BK461" s="3">
        <f t="shared" si="407"/>
        <v>21504172.66187086</v>
      </c>
      <c r="BL461" s="3">
        <f t="shared" si="408"/>
        <v>46385003.329999998</v>
      </c>
      <c r="BM461" s="22"/>
      <c r="BN461" s="3">
        <f t="shared" si="409"/>
        <v>-2520313.8840081305</v>
      </c>
      <c r="BO461" s="3">
        <f t="shared" si="410"/>
        <v>-610883.44773418072</v>
      </c>
      <c r="BP461" s="3">
        <f t="shared" si="411"/>
        <v>0</v>
      </c>
      <c r="BQ461" s="3">
        <f t="shared" si="412"/>
        <v>-2880916</v>
      </c>
      <c r="BR461" s="3"/>
      <c r="BS461" s="22">
        <f t="shared" si="413"/>
        <v>-3.9528327626431672</v>
      </c>
      <c r="BT461" s="22">
        <f t="shared" si="414"/>
        <v>-2.4590752675533976</v>
      </c>
      <c r="BU461" s="22">
        <f t="shared" si="415"/>
        <v>0</v>
      </c>
      <c r="BV461" s="22">
        <f t="shared" si="416"/>
        <v>-6.2108780708801561</v>
      </c>
      <c r="BW461" s="3"/>
      <c r="BX461" s="7"/>
      <c r="BY461" t="str">
        <f t="shared" si="371"/>
        <v>32021</v>
      </c>
      <c r="CQ461" s="15">
        <v>39541</v>
      </c>
      <c r="CR461" s="16">
        <v>4771.6000000000004</v>
      </c>
    </row>
    <row r="462" spans="1:96">
      <c r="A462" s="2">
        <v>44411</v>
      </c>
      <c r="B462" s="2">
        <v>44411</v>
      </c>
      <c r="C462" s="3">
        <v>-69717</v>
      </c>
      <c r="D462">
        <v>0</v>
      </c>
      <c r="E462">
        <v>-69717</v>
      </c>
      <c r="F462" t="s">
        <v>10</v>
      </c>
      <c r="G462" s="3">
        <v>38457111</v>
      </c>
      <c r="J462" s="3">
        <f t="shared" si="372"/>
        <v>-69717</v>
      </c>
      <c r="L462" s="3">
        <f t="shared" si="417"/>
        <v>43434370.329999998</v>
      </c>
      <c r="M462" s="4">
        <f t="shared" si="373"/>
        <v>-1.6025390780218445E-3</v>
      </c>
      <c r="N462" s="4">
        <f t="shared" si="374"/>
        <v>-2.3238999999999998E-3</v>
      </c>
      <c r="O462" s="4"/>
      <c r="P462" s="3">
        <f t="shared" si="375"/>
        <v>-2950633</v>
      </c>
      <c r="Q462" s="3">
        <f t="shared" si="376"/>
        <v>46385003.329999998</v>
      </c>
      <c r="R462" s="6">
        <f t="shared" si="377"/>
        <v>-6.3611788038649267E-2</v>
      </c>
      <c r="S462" s="6">
        <f t="shared" si="378"/>
        <v>-6.1624515938704404E-2</v>
      </c>
      <c r="T462" s="6"/>
      <c r="U462" s="6"/>
      <c r="V462" s="3">
        <f t="shared" si="418"/>
        <v>29360.038247447912</v>
      </c>
      <c r="W462" s="7">
        <f t="shared" si="379"/>
        <v>18.100000000000364</v>
      </c>
      <c r="X462" s="7">
        <f t="shared" si="382"/>
        <v>14956.2</v>
      </c>
      <c r="Y462" s="3">
        <f t="shared" si="383"/>
        <v>38306013.728101663</v>
      </c>
      <c r="Z462" s="3">
        <f t="shared" si="380"/>
        <v>81740384.058101654</v>
      </c>
      <c r="AA462" s="2">
        <v>44263</v>
      </c>
      <c r="AB462" s="7">
        <f t="shared" si="384"/>
        <v>144.78123443333334</v>
      </c>
      <c r="AC462" s="7">
        <f t="shared" si="385"/>
        <v>127.68671242700556</v>
      </c>
      <c r="AD462" s="7">
        <f t="shared" si="386"/>
        <v>136.23397343016944</v>
      </c>
      <c r="AE462" s="7"/>
      <c r="AF462" s="7">
        <f t="shared" si="419"/>
        <v>-40356.961752552088</v>
      </c>
      <c r="AG462" s="3">
        <f t="shared" si="387"/>
        <v>48694845.691130988</v>
      </c>
      <c r="AH462" s="7"/>
      <c r="AI462" s="7"/>
      <c r="AJ462" s="7"/>
      <c r="AK462" s="7"/>
      <c r="AL462" s="3">
        <f t="shared" si="388"/>
        <v>61204485.978900835</v>
      </c>
      <c r="AM462" s="3">
        <f t="shared" si="389"/>
        <v>24260475.361131039</v>
      </c>
      <c r="AN462" s="3">
        <f t="shared" si="390"/>
        <v>21509640.287770141</v>
      </c>
      <c r="AO462" s="3">
        <f t="shared" si="391"/>
        <v>13434370.329999998</v>
      </c>
      <c r="AP462" s="3">
        <f t="shared" si="392"/>
        <v>43434370.329999998</v>
      </c>
      <c r="AQ462" s="7"/>
      <c r="AR462" s="40">
        <f t="shared" si="420"/>
        <v>29360.038247447912</v>
      </c>
      <c r="AS462" s="5">
        <f t="shared" si="381"/>
        <v>-69717</v>
      </c>
      <c r="AT462" s="5">
        <f t="shared" si="393"/>
        <v>5467.625899280576</v>
      </c>
      <c r="AU462" s="5">
        <f t="shared" si="394"/>
        <v>-34889.335853271514</v>
      </c>
      <c r="AV462" s="5">
        <f t="shared" si="395"/>
        <v>21204485.978900824</v>
      </c>
      <c r="AW462" s="3"/>
      <c r="AX462" s="4">
        <f t="shared" si="396"/>
        <v>-5.6972063601154661E-4</v>
      </c>
      <c r="AY462" s="4">
        <f t="shared" si="397"/>
        <v>1.211666811709679E-3</v>
      </c>
      <c r="AZ462" s="4">
        <f t="shared" si="398"/>
        <v>2.5425883549452924E-4</v>
      </c>
      <c r="BA462" s="4">
        <f t="shared" si="399"/>
        <v>-1.6025390780218445E-3</v>
      </c>
      <c r="BB462" s="3"/>
      <c r="BC462" s="2">
        <f t="shared" si="400"/>
        <v>44263</v>
      </c>
      <c r="BD462" s="22">
        <f t="shared" si="401"/>
        <v>153.01121494725209</v>
      </c>
      <c r="BE462" s="22">
        <f t="shared" si="402"/>
        <v>127.68671242700546</v>
      </c>
      <c r="BF462" s="22">
        <f t="shared" si="403"/>
        <v>113.20863309352707</v>
      </c>
      <c r="BG462" s="22">
        <f t="shared" si="404"/>
        <v>144.78123443333334</v>
      </c>
      <c r="BH462" s="22"/>
      <c r="BI462" s="3">
        <f t="shared" si="405"/>
        <v>63759689.198762238</v>
      </c>
      <c r="BJ462" s="3">
        <f t="shared" si="406"/>
        <v>24841998.770617772</v>
      </c>
      <c r="BK462" s="3">
        <f t="shared" si="407"/>
        <v>21509640.287770141</v>
      </c>
      <c r="BL462" s="3">
        <f t="shared" si="408"/>
        <v>46385003.329999998</v>
      </c>
      <c r="BM462" s="22"/>
      <c r="BN462" s="3">
        <f t="shared" si="409"/>
        <v>-2555203.2198614022</v>
      </c>
      <c r="BO462" s="3">
        <f t="shared" si="410"/>
        <v>-581523.40948673279</v>
      </c>
      <c r="BP462" s="3">
        <f t="shared" si="411"/>
        <v>0</v>
      </c>
      <c r="BQ462" s="3">
        <f t="shared" si="412"/>
        <v>-2950633</v>
      </c>
      <c r="BR462" s="3"/>
      <c r="BS462" s="22">
        <f t="shared" si="413"/>
        <v>-4.0075528158487419</v>
      </c>
      <c r="BT462" s="22">
        <f t="shared" si="414"/>
        <v>-2.3408881662716201</v>
      </c>
      <c r="BU462" s="22">
        <f t="shared" si="415"/>
        <v>0</v>
      </c>
      <c r="BV462" s="22">
        <f t="shared" si="416"/>
        <v>-6.3611788038649264</v>
      </c>
      <c r="BW462" s="3"/>
      <c r="BX462" s="7"/>
      <c r="BY462" t="str">
        <f t="shared" si="371"/>
        <v>32021</v>
      </c>
      <c r="CQ462" s="15">
        <v>39542</v>
      </c>
      <c r="CR462" s="16">
        <v>4647</v>
      </c>
    </row>
    <row r="463" spans="1:96">
      <c r="A463" s="2">
        <v>44442</v>
      </c>
      <c r="B463" s="2">
        <v>44442</v>
      </c>
      <c r="C463" s="3">
        <v>682892</v>
      </c>
      <c r="D463">
        <v>0</v>
      </c>
      <c r="E463">
        <v>682892</v>
      </c>
      <c r="F463" t="s">
        <v>10</v>
      </c>
      <c r="G463" s="3">
        <v>39140003</v>
      </c>
      <c r="J463" s="3">
        <f t="shared" si="372"/>
        <v>682892</v>
      </c>
      <c r="L463" s="3">
        <f t="shared" si="417"/>
        <v>44117262.329999998</v>
      </c>
      <c r="M463" s="4">
        <f t="shared" si="373"/>
        <v>1.5722387473597801E-2</v>
      </c>
      <c r="N463" s="4">
        <f t="shared" si="374"/>
        <v>2.2763066666666668E-2</v>
      </c>
      <c r="O463" s="4"/>
      <c r="P463" s="3">
        <f t="shared" si="375"/>
        <v>-2267741</v>
      </c>
      <c r="Q463" s="3">
        <f t="shared" si="376"/>
        <v>46385003.329999998</v>
      </c>
      <c r="R463" s="6">
        <f t="shared" si="377"/>
        <v>-4.8889529744483476E-2</v>
      </c>
      <c r="S463" s="6">
        <f t="shared" si="378"/>
        <v>-4.5902128465106606E-2</v>
      </c>
      <c r="T463" s="6"/>
      <c r="U463" s="6"/>
      <c r="V463" s="3">
        <f t="shared" si="418"/>
        <v>230662.84192193244</v>
      </c>
      <c r="W463" s="7">
        <f t="shared" si="379"/>
        <v>142.19999999999891</v>
      </c>
      <c r="X463" s="7">
        <f t="shared" si="382"/>
        <v>15098.4</v>
      </c>
      <c r="Y463" s="3">
        <f t="shared" si="383"/>
        <v>38670218.215346821</v>
      </c>
      <c r="Z463" s="3">
        <f t="shared" si="380"/>
        <v>82787480.545346826</v>
      </c>
      <c r="AA463" s="2">
        <v>44264</v>
      </c>
      <c r="AB463" s="7">
        <f t="shared" si="384"/>
        <v>147.05754110000001</v>
      </c>
      <c r="AC463" s="7">
        <f t="shared" si="385"/>
        <v>128.90072738448941</v>
      </c>
      <c r="AD463" s="7">
        <f t="shared" si="386"/>
        <v>137.9791342422447</v>
      </c>
      <c r="AE463" s="7"/>
      <c r="AF463" s="7">
        <f t="shared" si="419"/>
        <v>913554.84192193241</v>
      </c>
      <c r="AG463" s="3">
        <f t="shared" si="387"/>
        <v>49608400.533052921</v>
      </c>
      <c r="AH463" s="7"/>
      <c r="AI463" s="7"/>
      <c r="AJ463" s="7"/>
      <c r="AK463" s="7"/>
      <c r="AL463" s="3">
        <f t="shared" si="388"/>
        <v>62123508.446722046</v>
      </c>
      <c r="AM463" s="3">
        <f t="shared" si="389"/>
        <v>24491138.203052972</v>
      </c>
      <c r="AN463" s="3">
        <f t="shared" si="390"/>
        <v>21515107.913669422</v>
      </c>
      <c r="AO463" s="3">
        <f t="shared" si="391"/>
        <v>14117262.329999998</v>
      </c>
      <c r="AP463" s="3">
        <f t="shared" si="392"/>
        <v>44117262.329999998</v>
      </c>
      <c r="AQ463" s="7"/>
      <c r="AR463" s="40">
        <f t="shared" si="420"/>
        <v>230662.84192193244</v>
      </c>
      <c r="AS463" s="5">
        <f t="shared" si="381"/>
        <v>682892</v>
      </c>
      <c r="AT463" s="5">
        <f t="shared" si="393"/>
        <v>5467.625899280576</v>
      </c>
      <c r="AU463" s="5">
        <f t="shared" si="394"/>
        <v>919022.46782121295</v>
      </c>
      <c r="AV463" s="5">
        <f t="shared" si="395"/>
        <v>22123508.446722038</v>
      </c>
      <c r="AW463" s="3"/>
      <c r="AX463" s="4">
        <f t="shared" si="396"/>
        <v>1.5015606341960452E-2</v>
      </c>
      <c r="AY463" s="4">
        <f t="shared" si="397"/>
        <v>9.5077626669875272E-3</v>
      </c>
      <c r="AZ463" s="4">
        <f t="shared" si="398"/>
        <v>2.5419420437213614E-4</v>
      </c>
      <c r="BA463" s="4">
        <f t="shared" si="399"/>
        <v>1.5722387473597801E-2</v>
      </c>
      <c r="BB463" s="3"/>
      <c r="BC463" s="2">
        <f t="shared" si="400"/>
        <v>44264</v>
      </c>
      <c r="BD463" s="22">
        <f t="shared" si="401"/>
        <v>155.30877111680513</v>
      </c>
      <c r="BE463" s="22">
        <f t="shared" si="402"/>
        <v>128.90072738448933</v>
      </c>
      <c r="BF463" s="22">
        <f t="shared" si="403"/>
        <v>113.23741007194432</v>
      </c>
      <c r="BG463" s="22">
        <f t="shared" si="404"/>
        <v>147.05754110000001</v>
      </c>
      <c r="BH463" s="22"/>
      <c r="BI463" s="3">
        <f t="shared" si="405"/>
        <v>63759689.198762238</v>
      </c>
      <c r="BJ463" s="3">
        <f t="shared" si="406"/>
        <v>24841998.770617772</v>
      </c>
      <c r="BK463" s="3">
        <f t="shared" si="407"/>
        <v>21515107.913669422</v>
      </c>
      <c r="BL463" s="3">
        <f t="shared" si="408"/>
        <v>46385003.329999998</v>
      </c>
      <c r="BM463" s="22"/>
      <c r="BN463" s="3">
        <f t="shared" si="409"/>
        <v>-1636180.7520401892</v>
      </c>
      <c r="BO463" s="3">
        <f t="shared" si="410"/>
        <v>-350860.56756480038</v>
      </c>
      <c r="BP463" s="3">
        <f t="shared" si="411"/>
        <v>0</v>
      </c>
      <c r="BQ463" s="3">
        <f t="shared" si="412"/>
        <v>-2267741</v>
      </c>
      <c r="BR463" s="3"/>
      <c r="BS463" s="22">
        <f t="shared" si="413"/>
        <v>-2.5661680171300967</v>
      </c>
      <c r="BT463" s="22">
        <f t="shared" si="414"/>
        <v>-1.4123685086877378</v>
      </c>
      <c r="BU463" s="22">
        <f t="shared" si="415"/>
        <v>0</v>
      </c>
      <c r="BV463" s="22">
        <f t="shared" si="416"/>
        <v>-4.8889529744483475</v>
      </c>
      <c r="BW463" s="3"/>
      <c r="BX463" s="7"/>
      <c r="BY463" t="str">
        <f t="shared" si="371"/>
        <v>32021</v>
      </c>
      <c r="CQ463" s="15">
        <v>39543</v>
      </c>
      <c r="CR463" s="16">
        <v>4647</v>
      </c>
    </row>
    <row r="464" spans="1:96">
      <c r="A464" s="2">
        <v>44472</v>
      </c>
      <c r="B464" s="2">
        <v>44472</v>
      </c>
      <c r="C464" s="3">
        <v>487484</v>
      </c>
      <c r="D464">
        <v>0</v>
      </c>
      <c r="E464">
        <v>487484.25</v>
      </c>
      <c r="F464" t="s">
        <v>10</v>
      </c>
      <c r="G464" s="3">
        <v>39627487</v>
      </c>
      <c r="J464" s="3">
        <f t="shared" si="372"/>
        <v>487484</v>
      </c>
      <c r="L464" s="3">
        <f t="shared" si="417"/>
        <v>44604746.329999998</v>
      </c>
      <c r="M464" s="4">
        <f t="shared" si="373"/>
        <v>1.1049733692756997E-2</v>
      </c>
      <c r="N464" s="4">
        <f t="shared" si="374"/>
        <v>1.6249466666666667E-2</v>
      </c>
      <c r="O464" s="4"/>
      <c r="P464" s="3">
        <f t="shared" si="375"/>
        <v>-1780257</v>
      </c>
      <c r="Q464" s="3">
        <f t="shared" si="376"/>
        <v>46385003.329999998</v>
      </c>
      <c r="R464" s="6">
        <f t="shared" si="377"/>
        <v>-3.8380012335767141E-2</v>
      </c>
      <c r="S464" s="6">
        <f t="shared" si="378"/>
        <v>-3.485239477234961E-2</v>
      </c>
      <c r="T464" s="6"/>
      <c r="U464" s="6"/>
      <c r="V464" s="3">
        <f t="shared" si="418"/>
        <v>123928.5592323185</v>
      </c>
      <c r="W464" s="7">
        <f t="shared" si="379"/>
        <v>76.399999999999636</v>
      </c>
      <c r="X464" s="7">
        <f t="shared" si="382"/>
        <v>15174.8</v>
      </c>
      <c r="Y464" s="3">
        <f t="shared" si="383"/>
        <v>38865894.887818903</v>
      </c>
      <c r="Z464" s="3">
        <f t="shared" si="380"/>
        <v>83470641.217818901</v>
      </c>
      <c r="AA464" s="2">
        <v>44265</v>
      </c>
      <c r="AB464" s="7">
        <f t="shared" si="384"/>
        <v>148.68248776666667</v>
      </c>
      <c r="AC464" s="7">
        <f t="shared" si="385"/>
        <v>129.55298295939633</v>
      </c>
      <c r="AD464" s="7">
        <f t="shared" si="386"/>
        <v>139.1177353630315</v>
      </c>
      <c r="AE464" s="7"/>
      <c r="AF464" s="7">
        <f t="shared" si="419"/>
        <v>611412.55923231854</v>
      </c>
      <c r="AG464" s="3">
        <f t="shared" si="387"/>
        <v>50219813.092285238</v>
      </c>
      <c r="AH464" s="7"/>
      <c r="AI464" s="7"/>
      <c r="AJ464" s="7"/>
      <c r="AK464" s="7"/>
      <c r="AL464" s="3">
        <f t="shared" si="388"/>
        <v>62740388.631853648</v>
      </c>
      <c r="AM464" s="3">
        <f t="shared" si="389"/>
        <v>24615066.762285288</v>
      </c>
      <c r="AN464" s="3">
        <f t="shared" si="390"/>
        <v>21520575.539568704</v>
      </c>
      <c r="AO464" s="3">
        <f t="shared" si="391"/>
        <v>14604746.329999998</v>
      </c>
      <c r="AP464" s="3">
        <f t="shared" si="392"/>
        <v>44604746.329999998</v>
      </c>
      <c r="AQ464" s="7"/>
      <c r="AR464" s="40">
        <f t="shared" si="420"/>
        <v>123928.5592323185</v>
      </c>
      <c r="AS464" s="5">
        <f t="shared" si="381"/>
        <v>487484</v>
      </c>
      <c r="AT464" s="5">
        <f t="shared" si="393"/>
        <v>5467.625899280576</v>
      </c>
      <c r="AU464" s="5">
        <f t="shared" si="394"/>
        <v>616880.18513159908</v>
      </c>
      <c r="AV464" s="5">
        <f t="shared" si="395"/>
        <v>22740388.631853636</v>
      </c>
      <c r="AW464" s="3"/>
      <c r="AX464" s="4">
        <f t="shared" si="396"/>
        <v>9.9298993336901405E-3</v>
      </c>
      <c r="AY464" s="4">
        <f t="shared" si="397"/>
        <v>5.0601388226566802E-3</v>
      </c>
      <c r="AZ464" s="4">
        <f t="shared" si="398"/>
        <v>2.5412960609910636E-4</v>
      </c>
      <c r="BA464" s="4">
        <f t="shared" si="399"/>
        <v>1.1049733692756997E-2</v>
      </c>
      <c r="BB464" s="3"/>
      <c r="BC464" s="2">
        <f t="shared" si="400"/>
        <v>44265</v>
      </c>
      <c r="BD464" s="22">
        <f t="shared" si="401"/>
        <v>156.85097157963412</v>
      </c>
      <c r="BE464" s="22">
        <f t="shared" si="402"/>
        <v>129.55298295939625</v>
      </c>
      <c r="BF464" s="22">
        <f t="shared" si="403"/>
        <v>113.26618705036159</v>
      </c>
      <c r="BG464" s="22">
        <f t="shared" si="404"/>
        <v>148.68248776666667</v>
      </c>
      <c r="BH464" s="22"/>
      <c r="BI464" s="3">
        <f t="shared" si="405"/>
        <v>63759689.198762238</v>
      </c>
      <c r="BJ464" s="3">
        <f t="shared" si="406"/>
        <v>24841998.770617772</v>
      </c>
      <c r="BK464" s="3">
        <f t="shared" si="407"/>
        <v>21520575.539568704</v>
      </c>
      <c r="BL464" s="3">
        <f t="shared" si="408"/>
        <v>46385003.329999998</v>
      </c>
      <c r="BM464" s="22"/>
      <c r="BN464" s="3">
        <f t="shared" si="409"/>
        <v>-1019300.5669085901</v>
      </c>
      <c r="BO464" s="3">
        <f t="shared" si="410"/>
        <v>-226932.0083324819</v>
      </c>
      <c r="BP464" s="3">
        <f t="shared" si="411"/>
        <v>0</v>
      </c>
      <c r="BQ464" s="3">
        <f t="shared" si="412"/>
        <v>-1780257</v>
      </c>
      <c r="BR464" s="3"/>
      <c r="BS464" s="22">
        <f t="shared" si="413"/>
        <v>-1.5986598738445195</v>
      </c>
      <c r="BT464" s="22">
        <f t="shared" si="414"/>
        <v>-0.91350140714477834</v>
      </c>
      <c r="BU464" s="22">
        <f t="shared" si="415"/>
        <v>0</v>
      </c>
      <c r="BV464" s="22">
        <f t="shared" si="416"/>
        <v>-3.8380012335767142</v>
      </c>
      <c r="BW464" s="3"/>
      <c r="BX464" s="7"/>
      <c r="BY464" t="str">
        <f t="shared" si="371"/>
        <v>32021</v>
      </c>
      <c r="CQ464" s="15">
        <v>39544</v>
      </c>
      <c r="CR464" s="16">
        <v>4647</v>
      </c>
    </row>
    <row r="465" spans="1:96">
      <c r="A465" s="2">
        <v>44533</v>
      </c>
      <c r="B465" s="2">
        <v>44533</v>
      </c>
      <c r="C465" s="3">
        <v>-12040</v>
      </c>
      <c r="D465">
        <v>0</v>
      </c>
      <c r="E465">
        <v>-12040</v>
      </c>
      <c r="F465" t="s">
        <v>10</v>
      </c>
      <c r="G465" s="3">
        <v>39615447</v>
      </c>
      <c r="J465" s="3">
        <f t="shared" si="372"/>
        <v>-12040</v>
      </c>
      <c r="L465" s="3">
        <f t="shared" si="417"/>
        <v>44592706.329999998</v>
      </c>
      <c r="M465" s="4">
        <f t="shared" si="373"/>
        <v>-2.6992643139194824E-4</v>
      </c>
      <c r="N465" s="4">
        <f t="shared" si="374"/>
        <v>-4.0133333333333335E-4</v>
      </c>
      <c r="O465" s="4"/>
      <c r="P465" s="3">
        <f t="shared" si="375"/>
        <v>-1792297</v>
      </c>
      <c r="Q465" s="3">
        <f t="shared" si="376"/>
        <v>46385003.329999998</v>
      </c>
      <c r="R465" s="6">
        <f t="shared" si="377"/>
        <v>-3.8639578987392523E-2</v>
      </c>
      <c r="S465" s="6">
        <f t="shared" si="378"/>
        <v>-3.5122321203741556E-2</v>
      </c>
      <c r="T465" s="6"/>
      <c r="U465" s="6"/>
      <c r="V465" s="3">
        <f t="shared" si="418"/>
        <v>-233339.30949697539</v>
      </c>
      <c r="W465" s="7">
        <f t="shared" si="379"/>
        <v>-143.84999999999854</v>
      </c>
      <c r="X465" s="7">
        <f t="shared" si="382"/>
        <v>15030.95</v>
      </c>
      <c r="Y465" s="3">
        <f t="shared" si="383"/>
        <v>38497464.399139464</v>
      </c>
      <c r="Z465" s="3">
        <f t="shared" si="380"/>
        <v>83090170.729139462</v>
      </c>
      <c r="AA465" s="2">
        <v>44267</v>
      </c>
      <c r="AB465" s="7">
        <f t="shared" si="384"/>
        <v>148.64235443333334</v>
      </c>
      <c r="AC465" s="7">
        <f t="shared" si="385"/>
        <v>128.3248813304649</v>
      </c>
      <c r="AD465" s="7">
        <f t="shared" si="386"/>
        <v>138.48361788189911</v>
      </c>
      <c r="AE465" s="7"/>
      <c r="AF465" s="7">
        <f t="shared" si="419"/>
        <v>-245379.30949697539</v>
      </c>
      <c r="AG465" s="3">
        <f t="shared" si="387"/>
        <v>49974433.782788262</v>
      </c>
      <c r="AH465" s="7"/>
      <c r="AI465" s="7"/>
      <c r="AJ465" s="7"/>
      <c r="AK465" s="7"/>
      <c r="AL465" s="3">
        <f t="shared" si="388"/>
        <v>62500476.948255956</v>
      </c>
      <c r="AM465" s="3">
        <f t="shared" si="389"/>
        <v>24381727.452788312</v>
      </c>
      <c r="AN465" s="3">
        <f t="shared" si="390"/>
        <v>21526043.165467985</v>
      </c>
      <c r="AO465" s="3">
        <f t="shared" si="391"/>
        <v>14592706.329999998</v>
      </c>
      <c r="AP465" s="3">
        <f t="shared" si="392"/>
        <v>44592706.329999998</v>
      </c>
      <c r="AQ465" s="7"/>
      <c r="AR465" s="40">
        <f t="shared" si="420"/>
        <v>-233339.30949697539</v>
      </c>
      <c r="AS465" s="5">
        <f t="shared" si="381"/>
        <v>-12040</v>
      </c>
      <c r="AT465" s="5">
        <f t="shared" si="393"/>
        <v>5467.625899280576</v>
      </c>
      <c r="AU465" s="5">
        <f t="shared" si="394"/>
        <v>-239911.68359769482</v>
      </c>
      <c r="AV465" s="5">
        <f t="shared" si="395"/>
        <v>22500476.948255941</v>
      </c>
      <c r="AW465" s="3"/>
      <c r="AX465" s="4">
        <f t="shared" si="396"/>
        <v>-3.823879463122903E-3</v>
      </c>
      <c r="AY465" s="4">
        <f t="shared" si="397"/>
        <v>-9.4795318554444542E-3</v>
      </c>
      <c r="AZ465" s="4">
        <f t="shared" si="398"/>
        <v>2.540650406504023E-4</v>
      </c>
      <c r="BA465" s="4">
        <f t="shared" si="399"/>
        <v>-2.6992643139194824E-4</v>
      </c>
      <c r="BB465" s="3"/>
      <c r="BC465" s="2">
        <f t="shared" si="400"/>
        <v>44267</v>
      </c>
      <c r="BD465" s="22">
        <f t="shared" si="401"/>
        <v>156.2511923706399</v>
      </c>
      <c r="BE465" s="22">
        <f t="shared" si="402"/>
        <v>128.32488133046479</v>
      </c>
      <c r="BF465" s="22">
        <f t="shared" si="403"/>
        <v>113.29496402877888</v>
      </c>
      <c r="BG465" s="22">
        <f t="shared" si="404"/>
        <v>148.64235443333334</v>
      </c>
      <c r="BH465" s="22"/>
      <c r="BI465" s="3">
        <f t="shared" si="405"/>
        <v>63759689.198762238</v>
      </c>
      <c r="BJ465" s="3">
        <f t="shared" si="406"/>
        <v>24841998.770617772</v>
      </c>
      <c r="BK465" s="3">
        <f t="shared" si="407"/>
        <v>21526043.165467985</v>
      </c>
      <c r="BL465" s="3">
        <f t="shared" si="408"/>
        <v>46385003.329999998</v>
      </c>
      <c r="BM465" s="22"/>
      <c r="BN465" s="3">
        <f t="shared" si="409"/>
        <v>-1259212.2505062849</v>
      </c>
      <c r="BO465" s="3">
        <f t="shared" si="410"/>
        <v>-460271.31782945729</v>
      </c>
      <c r="BP465" s="3">
        <f t="shared" si="411"/>
        <v>0</v>
      </c>
      <c r="BQ465" s="3">
        <f t="shared" si="412"/>
        <v>-1792297</v>
      </c>
      <c r="BR465" s="3"/>
      <c r="BS465" s="22">
        <f t="shared" si="413"/>
        <v>-1.974934737496697</v>
      </c>
      <c r="BT465" s="22">
        <f t="shared" si="414"/>
        <v>-1.8527950270002016</v>
      </c>
      <c r="BU465" s="22">
        <f t="shared" si="415"/>
        <v>0</v>
      </c>
      <c r="BV465" s="22">
        <f t="shared" si="416"/>
        <v>-3.8639578987392524</v>
      </c>
      <c r="BW465" s="3"/>
      <c r="BX465" s="7"/>
      <c r="BY465" t="str">
        <f t="shared" si="371"/>
        <v>32021</v>
      </c>
      <c r="CQ465" s="15">
        <v>39545</v>
      </c>
      <c r="CR465" s="16">
        <v>4761.2</v>
      </c>
    </row>
    <row r="466" spans="1:96">
      <c r="A466" t="s">
        <v>156</v>
      </c>
      <c r="B466" t="s">
        <v>156</v>
      </c>
      <c r="C466" s="3">
        <v>88188</v>
      </c>
      <c r="D466">
        <v>0</v>
      </c>
      <c r="E466">
        <v>88188.25</v>
      </c>
      <c r="F466" t="s">
        <v>10</v>
      </c>
      <c r="G466" s="3">
        <v>39703635</v>
      </c>
      <c r="J466" s="3">
        <f t="shared" si="372"/>
        <v>88188</v>
      </c>
      <c r="L466" s="3">
        <f t="shared" si="417"/>
        <v>44680894.329999998</v>
      </c>
      <c r="M466" s="4">
        <f t="shared" si="373"/>
        <v>1.9776328296242252E-3</v>
      </c>
      <c r="N466" s="4">
        <f t="shared" si="374"/>
        <v>2.9396000000000001E-3</v>
      </c>
      <c r="O466" s="4"/>
      <c r="P466" s="3">
        <f t="shared" si="375"/>
        <v>-1704109</v>
      </c>
      <c r="Q466" s="3">
        <f t="shared" si="376"/>
        <v>46385003.329999998</v>
      </c>
      <c r="R466" s="6">
        <f t="shared" si="377"/>
        <v>-3.6738361057696622E-2</v>
      </c>
      <c r="S466" s="6">
        <f t="shared" si="378"/>
        <v>-3.3144688374117333E-2</v>
      </c>
      <c r="T466" s="6"/>
      <c r="U466" s="6"/>
      <c r="V466" s="3">
        <f t="shared" si="418"/>
        <v>-164562.20332616311</v>
      </c>
      <c r="W466" s="7">
        <f t="shared" si="379"/>
        <v>-101.45000000000073</v>
      </c>
      <c r="X466" s="7">
        <f t="shared" si="382"/>
        <v>14929.5</v>
      </c>
      <c r="Y466" s="3">
        <f t="shared" si="383"/>
        <v>38237629.341256045</v>
      </c>
      <c r="Z466" s="3">
        <f t="shared" si="380"/>
        <v>82918523.671256036</v>
      </c>
      <c r="AA466" s="2">
        <v>44270</v>
      </c>
      <c r="AB466" s="7">
        <f t="shared" si="384"/>
        <v>148.93631443333334</v>
      </c>
      <c r="AC466" s="7">
        <f t="shared" si="385"/>
        <v>127.4587644708535</v>
      </c>
      <c r="AD466" s="7">
        <f t="shared" si="386"/>
        <v>138.19753945209339</v>
      </c>
      <c r="AE466" s="7"/>
      <c r="AF466" s="7">
        <f t="shared" si="419"/>
        <v>-76374.203326163115</v>
      </c>
      <c r="AG466" s="3">
        <f t="shared" si="387"/>
        <v>49898059.579462096</v>
      </c>
      <c r="AH466" s="7"/>
      <c r="AI466" s="7"/>
      <c r="AJ466" s="7"/>
      <c r="AK466" s="7"/>
      <c r="AL466" s="3">
        <f t="shared" si="388"/>
        <v>62429570.370829076</v>
      </c>
      <c r="AM466" s="3">
        <f t="shared" si="389"/>
        <v>24217165.24946215</v>
      </c>
      <c r="AN466" s="3">
        <f t="shared" si="390"/>
        <v>21531510.791367266</v>
      </c>
      <c r="AO466" s="3">
        <f t="shared" si="391"/>
        <v>14680894.329999998</v>
      </c>
      <c r="AP466" s="3">
        <f t="shared" si="392"/>
        <v>44680894.329999998</v>
      </c>
      <c r="AQ466" s="7"/>
      <c r="AR466" s="40">
        <f t="shared" si="420"/>
        <v>-164562.20332616311</v>
      </c>
      <c r="AS466" s="5">
        <f t="shared" si="381"/>
        <v>88188</v>
      </c>
      <c r="AT466" s="5">
        <f t="shared" si="393"/>
        <v>5467.625899280576</v>
      </c>
      <c r="AU466" s="5">
        <f t="shared" si="394"/>
        <v>-70906.577426882533</v>
      </c>
      <c r="AV466" s="5">
        <f t="shared" si="395"/>
        <v>22429570.370829057</v>
      </c>
      <c r="AW466" s="3"/>
      <c r="AX466" s="4">
        <f t="shared" si="396"/>
        <v>-1.1344965812914672E-3</v>
      </c>
      <c r="AY466" s="4">
        <f t="shared" si="397"/>
        <v>-6.7494070567729056E-3</v>
      </c>
      <c r="AZ466" s="4">
        <f t="shared" si="398"/>
        <v>2.540005080010118E-4</v>
      </c>
      <c r="BA466" s="4">
        <f t="shared" si="399"/>
        <v>1.9776328296242252E-3</v>
      </c>
      <c r="BB466" s="3"/>
      <c r="BC466" s="2">
        <f t="shared" si="400"/>
        <v>44270</v>
      </c>
      <c r="BD466" s="22">
        <f t="shared" si="401"/>
        <v>156.07392592707271</v>
      </c>
      <c r="BE466" s="22">
        <f t="shared" si="402"/>
        <v>127.45876447085342</v>
      </c>
      <c r="BF466" s="22">
        <f t="shared" si="403"/>
        <v>113.32374100719613</v>
      </c>
      <c r="BG466" s="22">
        <f t="shared" si="404"/>
        <v>148.93631443333334</v>
      </c>
      <c r="BH466" s="22"/>
      <c r="BI466" s="3">
        <f t="shared" si="405"/>
        <v>63759689.198762238</v>
      </c>
      <c r="BJ466" s="3">
        <f t="shared" si="406"/>
        <v>24841998.770617772</v>
      </c>
      <c r="BK466" s="3">
        <f t="shared" si="407"/>
        <v>21531510.791367266</v>
      </c>
      <c r="BL466" s="3">
        <f t="shared" si="408"/>
        <v>46385003.329999998</v>
      </c>
      <c r="BM466" s="22"/>
      <c r="BN466" s="3">
        <f t="shared" si="409"/>
        <v>-1330118.8279331673</v>
      </c>
      <c r="BO466" s="3">
        <f t="shared" si="410"/>
        <v>-624833.52115562046</v>
      </c>
      <c r="BP466" s="3">
        <f t="shared" si="411"/>
        <v>0</v>
      </c>
      <c r="BQ466" s="3">
        <f t="shared" si="412"/>
        <v>-1704109</v>
      </c>
      <c r="BR466" s="3"/>
      <c r="BS466" s="22">
        <f t="shared" si="413"/>
        <v>-2.0861438389178799</v>
      </c>
      <c r="BT466" s="22">
        <f t="shared" si="414"/>
        <v>-2.5152304648475035</v>
      </c>
      <c r="BU466" s="22">
        <f t="shared" si="415"/>
        <v>0</v>
      </c>
      <c r="BV466" s="22">
        <f t="shared" si="416"/>
        <v>-3.673836105769662</v>
      </c>
      <c r="BW466" s="3"/>
      <c r="BX466" s="7"/>
      <c r="BY466" t="str">
        <f t="shared" si="371"/>
        <v>32021</v>
      </c>
      <c r="CQ466" s="15">
        <v>39546</v>
      </c>
      <c r="CR466" s="16">
        <v>4709.6499999999996</v>
      </c>
    </row>
    <row r="467" spans="1:96">
      <c r="A467" t="s">
        <v>157</v>
      </c>
      <c r="B467" t="s">
        <v>157</v>
      </c>
      <c r="C467" s="3">
        <v>-98142</v>
      </c>
      <c r="D467">
        <v>0</v>
      </c>
      <c r="E467">
        <v>-98142</v>
      </c>
      <c r="F467" t="s">
        <v>10</v>
      </c>
      <c r="G467" s="3">
        <v>39605493</v>
      </c>
      <c r="J467" s="3">
        <f t="shared" si="372"/>
        <v>-98142</v>
      </c>
      <c r="L467" s="3">
        <f t="shared" si="417"/>
        <v>44582752.329999998</v>
      </c>
      <c r="M467" s="4">
        <f t="shared" si="373"/>
        <v>-2.1965093016077953E-3</v>
      </c>
      <c r="N467" s="4">
        <f t="shared" si="374"/>
        <v>-3.2713999999999998E-3</v>
      </c>
      <c r="O467" s="4"/>
      <c r="P467" s="3">
        <f t="shared" si="375"/>
        <v>-1802251</v>
      </c>
      <c r="Q467" s="3">
        <f t="shared" si="376"/>
        <v>46385003.329999998</v>
      </c>
      <c r="R467" s="6">
        <f t="shared" si="377"/>
        <v>-3.8854174207515357E-2</v>
      </c>
      <c r="S467" s="6">
        <f t="shared" si="378"/>
        <v>-3.5341197675725126E-2</v>
      </c>
      <c r="T467" s="6"/>
      <c r="U467" s="6"/>
      <c r="V467" s="3">
        <f t="shared" si="418"/>
        <v>-30901.034730046969</v>
      </c>
      <c r="W467" s="7">
        <f t="shared" si="379"/>
        <v>-19.049999999999272</v>
      </c>
      <c r="X467" s="7">
        <f t="shared" si="382"/>
        <v>14910.45</v>
      </c>
      <c r="Y467" s="3">
        <f t="shared" si="383"/>
        <v>38188838.233787552</v>
      </c>
      <c r="Z467" s="3">
        <f t="shared" si="380"/>
        <v>82771590.56378755</v>
      </c>
      <c r="AA467" s="2">
        <v>44271</v>
      </c>
      <c r="AB467" s="7">
        <f t="shared" si="384"/>
        <v>148.60917443333332</v>
      </c>
      <c r="AC467" s="7">
        <f t="shared" si="385"/>
        <v>127.2961274459585</v>
      </c>
      <c r="AD467" s="7">
        <f t="shared" si="386"/>
        <v>137.95265093964593</v>
      </c>
      <c r="AE467" s="7"/>
      <c r="AF467" s="7">
        <f t="shared" si="419"/>
        <v>-129043.03473004697</v>
      </c>
      <c r="AG467" s="3">
        <f t="shared" si="387"/>
        <v>49769016.544732049</v>
      </c>
      <c r="AH467" s="7"/>
      <c r="AI467" s="7"/>
      <c r="AJ467" s="7"/>
      <c r="AK467" s="7"/>
      <c r="AL467" s="3">
        <f t="shared" si="388"/>
        <v>62305994.961998306</v>
      </c>
      <c r="AM467" s="3">
        <f t="shared" si="389"/>
        <v>24186264.214732103</v>
      </c>
      <c r="AN467" s="3">
        <f t="shared" si="390"/>
        <v>21536978.417266548</v>
      </c>
      <c r="AO467" s="3">
        <f t="shared" si="391"/>
        <v>14582752.329999998</v>
      </c>
      <c r="AP467" s="3">
        <f t="shared" si="392"/>
        <v>44582752.329999998</v>
      </c>
      <c r="AQ467" s="7"/>
      <c r="AR467" s="40">
        <f t="shared" si="420"/>
        <v>-30901.034730046969</v>
      </c>
      <c r="AS467" s="5">
        <f t="shared" si="381"/>
        <v>-98142</v>
      </c>
      <c r="AT467" s="5">
        <f t="shared" si="393"/>
        <v>5467.625899280576</v>
      </c>
      <c r="AU467" s="5">
        <f t="shared" si="394"/>
        <v>-123575.40883076639</v>
      </c>
      <c r="AV467" s="5">
        <f t="shared" si="395"/>
        <v>22305994.961998291</v>
      </c>
      <c r="AW467" s="3"/>
      <c r="AX467" s="4">
        <f t="shared" si="396"/>
        <v>-1.9794371176468707E-3</v>
      </c>
      <c r="AY467" s="4">
        <f t="shared" si="397"/>
        <v>-1.2759971867778068E-3</v>
      </c>
      <c r="AZ467" s="4">
        <f t="shared" si="398"/>
        <v>2.5393600812594806E-4</v>
      </c>
      <c r="BA467" s="4">
        <f t="shared" si="399"/>
        <v>-2.1965093016077953E-3</v>
      </c>
      <c r="BB467" s="3"/>
      <c r="BC467" s="2">
        <f t="shared" si="400"/>
        <v>44271</v>
      </c>
      <c r="BD467" s="22">
        <f t="shared" si="401"/>
        <v>155.76498740499576</v>
      </c>
      <c r="BE467" s="22">
        <f t="shared" si="402"/>
        <v>127.29612744595843</v>
      </c>
      <c r="BF467" s="22">
        <f t="shared" si="403"/>
        <v>113.35251798561342</v>
      </c>
      <c r="BG467" s="22">
        <f t="shared" si="404"/>
        <v>148.60917443333332</v>
      </c>
      <c r="BH467" s="22"/>
      <c r="BI467" s="3">
        <f t="shared" si="405"/>
        <v>63759689.198762238</v>
      </c>
      <c r="BJ467" s="3">
        <f t="shared" si="406"/>
        <v>24841998.770617772</v>
      </c>
      <c r="BK467" s="3">
        <f t="shared" si="407"/>
        <v>21536978.417266548</v>
      </c>
      <c r="BL467" s="3">
        <f t="shared" si="408"/>
        <v>46385003.329999998</v>
      </c>
      <c r="BM467" s="22"/>
      <c r="BN467" s="3">
        <f t="shared" si="409"/>
        <v>-1453694.2367639337</v>
      </c>
      <c r="BO467" s="3">
        <f t="shared" si="410"/>
        <v>-655734.55588566745</v>
      </c>
      <c r="BP467" s="3">
        <f t="shared" si="411"/>
        <v>0</v>
      </c>
      <c r="BQ467" s="3">
        <f t="shared" si="412"/>
        <v>-1802251</v>
      </c>
      <c r="BR467" s="3"/>
      <c r="BS467" s="22">
        <f t="shared" si="413"/>
        <v>-2.2799581601350627</v>
      </c>
      <c r="BT467" s="22">
        <f t="shared" si="414"/>
        <v>-2.6396207565280405</v>
      </c>
      <c r="BU467" s="22">
        <f t="shared" si="415"/>
        <v>0</v>
      </c>
      <c r="BV467" s="22">
        <f t="shared" si="416"/>
        <v>-3.8854174207515357</v>
      </c>
      <c r="BW467" s="3"/>
      <c r="BX467" s="7"/>
      <c r="BY467" t="str">
        <f t="shared" si="371"/>
        <v>32021</v>
      </c>
      <c r="CQ467" s="15">
        <v>39547</v>
      </c>
      <c r="CR467" s="16">
        <v>4747.05</v>
      </c>
    </row>
    <row r="468" spans="1:96">
      <c r="A468" t="s">
        <v>158</v>
      </c>
      <c r="B468" t="s">
        <v>158</v>
      </c>
      <c r="C468" s="3">
        <v>299690</v>
      </c>
      <c r="D468">
        <v>0</v>
      </c>
      <c r="E468">
        <v>299690</v>
      </c>
      <c r="F468" t="s">
        <v>10</v>
      </c>
      <c r="G468" s="3">
        <v>39905183</v>
      </c>
      <c r="J468" s="3">
        <f t="shared" si="372"/>
        <v>299690</v>
      </c>
      <c r="L468" s="3">
        <f t="shared" si="417"/>
        <v>44882442.329999998</v>
      </c>
      <c r="M468" s="4">
        <f t="shared" si="373"/>
        <v>6.7221062930728215E-3</v>
      </c>
      <c r="N468" s="4">
        <f t="shared" si="374"/>
        <v>9.9896666666666675E-3</v>
      </c>
      <c r="O468" s="4"/>
      <c r="P468" s="3">
        <f t="shared" si="375"/>
        <v>-1502561</v>
      </c>
      <c r="Q468" s="3">
        <f t="shared" si="376"/>
        <v>46385003.329999998</v>
      </c>
      <c r="R468" s="6">
        <f t="shared" si="377"/>
        <v>-3.2393249803395023E-2</v>
      </c>
      <c r="S468" s="6">
        <f t="shared" si="378"/>
        <v>-2.8619091382652305E-2</v>
      </c>
      <c r="T468" s="6"/>
      <c r="U468" s="6"/>
      <c r="V468" s="3">
        <f t="shared" si="418"/>
        <v>-306820.51019363006</v>
      </c>
      <c r="W468" s="7">
        <f t="shared" si="379"/>
        <v>-189.15000000000146</v>
      </c>
      <c r="X468" s="7">
        <f t="shared" si="382"/>
        <v>14721.3</v>
      </c>
      <c r="Y468" s="3">
        <f t="shared" si="383"/>
        <v>37704384.796639711</v>
      </c>
      <c r="Z468" s="3">
        <f t="shared" si="380"/>
        <v>82586827.126639709</v>
      </c>
      <c r="AA468" s="2">
        <v>44272</v>
      </c>
      <c r="AB468" s="7">
        <f t="shared" si="384"/>
        <v>149.60814110000001</v>
      </c>
      <c r="AC468" s="7">
        <f t="shared" si="385"/>
        <v>125.68128265546569</v>
      </c>
      <c r="AD468" s="7">
        <f t="shared" si="386"/>
        <v>137.64471187773285</v>
      </c>
      <c r="AE468" s="7"/>
      <c r="AF468" s="7">
        <f t="shared" si="419"/>
        <v>-7130.5101936300634</v>
      </c>
      <c r="AG468" s="3">
        <f t="shared" si="387"/>
        <v>49761886.034538418</v>
      </c>
      <c r="AH468" s="7"/>
      <c r="AI468" s="7"/>
      <c r="AJ468" s="7"/>
      <c r="AK468" s="7"/>
      <c r="AL468" s="3">
        <f t="shared" si="388"/>
        <v>62304332.07770396</v>
      </c>
      <c r="AM468" s="3">
        <f t="shared" si="389"/>
        <v>23879443.704538472</v>
      </c>
      <c r="AN468" s="3">
        <f t="shared" si="390"/>
        <v>21542446.043165829</v>
      </c>
      <c r="AO468" s="3">
        <f t="shared" si="391"/>
        <v>14882442.329999998</v>
      </c>
      <c r="AP468" s="3">
        <f t="shared" si="392"/>
        <v>44882442.329999998</v>
      </c>
      <c r="AQ468" s="7"/>
      <c r="AR468" s="40">
        <f t="shared" si="420"/>
        <v>-306820.51019363006</v>
      </c>
      <c r="AS468" s="5">
        <f t="shared" si="381"/>
        <v>299690</v>
      </c>
      <c r="AT468" s="5">
        <f t="shared" si="393"/>
        <v>5467.625899280576</v>
      </c>
      <c r="AU468" s="5">
        <f t="shared" si="394"/>
        <v>-1662.8842943494874</v>
      </c>
      <c r="AV468" s="5">
        <f t="shared" si="395"/>
        <v>22304332.077703942</v>
      </c>
      <c r="AW468" s="3"/>
      <c r="AX468" s="4">
        <f t="shared" si="396"/>
        <v>-2.6688993496752832E-5</v>
      </c>
      <c r="AY468" s="4">
        <f t="shared" si="397"/>
        <v>-1.2685733830970991E-2</v>
      </c>
      <c r="AZ468" s="4">
        <f t="shared" si="398"/>
        <v>2.5387154100024967E-4</v>
      </c>
      <c r="BA468" s="4">
        <f t="shared" si="399"/>
        <v>6.7221062930728215E-3</v>
      </c>
      <c r="BB468" s="3"/>
      <c r="BC468" s="2">
        <f t="shared" si="400"/>
        <v>44272</v>
      </c>
      <c r="BD468" s="22">
        <f t="shared" si="401"/>
        <v>155.76083019425991</v>
      </c>
      <c r="BE468" s="22">
        <f t="shared" si="402"/>
        <v>125.68128265546564</v>
      </c>
      <c r="BF468" s="22">
        <f t="shared" si="403"/>
        <v>113.38129496403069</v>
      </c>
      <c r="BG468" s="22">
        <f t="shared" si="404"/>
        <v>149.60814110000001</v>
      </c>
      <c r="BH468" s="22"/>
      <c r="BI468" s="3">
        <f t="shared" si="405"/>
        <v>63759689.198762238</v>
      </c>
      <c r="BJ468" s="3">
        <f t="shared" si="406"/>
        <v>24841998.770617772</v>
      </c>
      <c r="BK468" s="3">
        <f t="shared" si="407"/>
        <v>21542446.043165829</v>
      </c>
      <c r="BL468" s="3">
        <f t="shared" si="408"/>
        <v>46385003.329999998</v>
      </c>
      <c r="BM468" s="22"/>
      <c r="BN468" s="3">
        <f t="shared" si="409"/>
        <v>-1455357.1210582831</v>
      </c>
      <c r="BO468" s="3">
        <f t="shared" si="410"/>
        <v>-962555.06607929757</v>
      </c>
      <c r="BP468" s="3">
        <f t="shared" si="411"/>
        <v>0</v>
      </c>
      <c r="BQ468" s="3">
        <f t="shared" si="412"/>
        <v>-1502561</v>
      </c>
      <c r="BR468" s="3"/>
      <c r="BS468" s="22">
        <f t="shared" si="413"/>
        <v>-2.2825662096962289</v>
      </c>
      <c r="BT468" s="22">
        <f t="shared" si="414"/>
        <v>-3.8747086132931194</v>
      </c>
      <c r="BU468" s="22">
        <f t="shared" si="415"/>
        <v>0</v>
      </c>
      <c r="BV468" s="22">
        <f t="shared" si="416"/>
        <v>-3.2393249803395023</v>
      </c>
      <c r="BW468" s="3"/>
      <c r="BX468" s="7"/>
      <c r="BY468" t="str">
        <f t="shared" si="371"/>
        <v>32021</v>
      </c>
      <c r="CQ468" s="15">
        <v>39548</v>
      </c>
      <c r="CR468" s="16">
        <v>4733</v>
      </c>
    </row>
    <row r="469" spans="1:96">
      <c r="A469" t="s">
        <v>159</v>
      </c>
      <c r="B469" t="s">
        <v>159</v>
      </c>
      <c r="C469" s="3">
        <v>-524726</v>
      </c>
      <c r="D469">
        <v>0</v>
      </c>
      <c r="E469">
        <v>-524726.25</v>
      </c>
      <c r="F469" t="s">
        <v>10</v>
      </c>
      <c r="G469" s="3">
        <v>39380457</v>
      </c>
      <c r="J469" s="3">
        <f t="shared" si="372"/>
        <v>-524726</v>
      </c>
      <c r="L469" s="3">
        <f t="shared" si="417"/>
        <v>44357716.329999998</v>
      </c>
      <c r="M469" s="4">
        <f t="shared" si="373"/>
        <v>-1.1691119572814924E-2</v>
      </c>
      <c r="N469" s="4">
        <f t="shared" si="374"/>
        <v>-1.7490866666666667E-2</v>
      </c>
      <c r="O469" s="4"/>
      <c r="P469" s="3">
        <f t="shared" si="375"/>
        <v>-2027287</v>
      </c>
      <c r="Q469" s="3">
        <f t="shared" si="376"/>
        <v>46385003.329999998</v>
      </c>
      <c r="R469" s="6">
        <f t="shared" si="377"/>
        <v>-4.3705656019406396E-2</v>
      </c>
      <c r="S469" s="6">
        <f t="shared" si="378"/>
        <v>-4.0310210955467232E-2</v>
      </c>
      <c r="T469" s="6"/>
      <c r="U469" s="6"/>
      <c r="V469" s="3">
        <f t="shared" si="418"/>
        <v>-265132.50008537201</v>
      </c>
      <c r="W469" s="7">
        <f t="shared" si="379"/>
        <v>-163.44999999999891</v>
      </c>
      <c r="X469" s="7">
        <f t="shared" si="382"/>
        <v>14557.85</v>
      </c>
      <c r="Y469" s="3">
        <f t="shared" si="383"/>
        <v>37285754.533347018</v>
      </c>
      <c r="Z469" s="3">
        <f t="shared" si="380"/>
        <v>81643470.863347024</v>
      </c>
      <c r="AA469" s="2">
        <v>44273</v>
      </c>
      <c r="AB469" s="7">
        <f t="shared" si="384"/>
        <v>147.85905443333334</v>
      </c>
      <c r="AC469" s="7">
        <f t="shared" si="385"/>
        <v>124.28584844449007</v>
      </c>
      <c r="AD469" s="7">
        <f t="shared" si="386"/>
        <v>136.07245143891171</v>
      </c>
      <c r="AE469" s="7"/>
      <c r="AF469" s="7">
        <f t="shared" si="419"/>
        <v>-789858.50008537201</v>
      </c>
      <c r="AG469" s="3">
        <f t="shared" si="387"/>
        <v>48972027.534453049</v>
      </c>
      <c r="AH469" s="7"/>
      <c r="AI469" s="7"/>
      <c r="AJ469" s="7"/>
      <c r="AK469" s="7"/>
      <c r="AL469" s="3">
        <f t="shared" si="388"/>
        <v>61519941.203517869</v>
      </c>
      <c r="AM469" s="3">
        <f t="shared" si="389"/>
        <v>23614311.2044531</v>
      </c>
      <c r="AN469" s="3">
        <f t="shared" si="390"/>
        <v>21547913.66906511</v>
      </c>
      <c r="AO469" s="3">
        <f t="shared" si="391"/>
        <v>14357716.329999998</v>
      </c>
      <c r="AP469" s="3">
        <f t="shared" si="392"/>
        <v>44357716.329999998</v>
      </c>
      <c r="AQ469" s="7"/>
      <c r="AR469" s="40">
        <f t="shared" si="420"/>
        <v>-265132.50008537201</v>
      </c>
      <c r="AS469" s="5">
        <f t="shared" si="381"/>
        <v>-524726</v>
      </c>
      <c r="AT469" s="5">
        <f t="shared" si="393"/>
        <v>5467.625899280576</v>
      </c>
      <c r="AU469" s="5">
        <f t="shared" si="394"/>
        <v>-784390.87418609147</v>
      </c>
      <c r="AV469" s="5">
        <f t="shared" si="395"/>
        <v>21519941.20351785</v>
      </c>
      <c r="AW469" s="3"/>
      <c r="AX469" s="4">
        <f t="shared" si="396"/>
        <v>-1.2589668294779637E-2</v>
      </c>
      <c r="AY469" s="4">
        <f t="shared" si="397"/>
        <v>-1.1102959657095426E-2</v>
      </c>
      <c r="AZ469" s="4">
        <f t="shared" si="398"/>
        <v>2.5380710659898056E-4</v>
      </c>
      <c r="BA469" s="4">
        <f t="shared" si="399"/>
        <v>-1.1691119572814924E-2</v>
      </c>
      <c r="BB469" s="3"/>
      <c r="BC469" s="2">
        <f t="shared" si="400"/>
        <v>44273</v>
      </c>
      <c r="BD469" s="22">
        <f t="shared" si="401"/>
        <v>153.79985300879466</v>
      </c>
      <c r="BE469" s="22">
        <f t="shared" si="402"/>
        <v>124.28584844449</v>
      </c>
      <c r="BF469" s="22">
        <f t="shared" si="403"/>
        <v>113.41007194244794</v>
      </c>
      <c r="BG469" s="22">
        <f t="shared" si="404"/>
        <v>147.85905443333334</v>
      </c>
      <c r="BH469" s="22"/>
      <c r="BI469" s="3">
        <f t="shared" si="405"/>
        <v>63759689.198762238</v>
      </c>
      <c r="BJ469" s="3">
        <f t="shared" si="406"/>
        <v>24841998.770617772</v>
      </c>
      <c r="BK469" s="3">
        <f t="shared" si="407"/>
        <v>21547913.66906511</v>
      </c>
      <c r="BL469" s="3">
        <f t="shared" si="408"/>
        <v>46385003.329999998</v>
      </c>
      <c r="BM469" s="22"/>
      <c r="BN469" s="3">
        <f t="shared" si="409"/>
        <v>-2239747.9952443745</v>
      </c>
      <c r="BO469" s="3">
        <f t="shared" si="410"/>
        <v>-1227687.5661646696</v>
      </c>
      <c r="BP469" s="3">
        <f t="shared" si="411"/>
        <v>0</v>
      </c>
      <c r="BQ469" s="3">
        <f t="shared" si="412"/>
        <v>-2027287</v>
      </c>
      <c r="BR469" s="3"/>
      <c r="BS469" s="22">
        <f t="shared" si="413"/>
        <v>-3.512796287733245</v>
      </c>
      <c r="BT469" s="22">
        <f t="shared" si="414"/>
        <v>-4.9419838455862681</v>
      </c>
      <c r="BU469" s="22">
        <f t="shared" si="415"/>
        <v>0</v>
      </c>
      <c r="BV469" s="22">
        <f t="shared" si="416"/>
        <v>-4.3705656019406396</v>
      </c>
      <c r="BW469" s="3"/>
      <c r="BX469" s="7"/>
      <c r="BY469" t="str">
        <f t="shared" si="371"/>
        <v>32021</v>
      </c>
      <c r="CQ469" s="15">
        <v>39549</v>
      </c>
      <c r="CR469" s="16">
        <v>4777.8</v>
      </c>
    </row>
    <row r="470" spans="1:96">
      <c r="A470" t="s">
        <v>160</v>
      </c>
      <c r="B470" t="s">
        <v>160</v>
      </c>
      <c r="C470" s="3">
        <v>40902</v>
      </c>
      <c r="D470">
        <v>0</v>
      </c>
      <c r="E470">
        <v>40901.75</v>
      </c>
      <c r="F470" t="s">
        <v>10</v>
      </c>
      <c r="G470" s="3">
        <v>39421359</v>
      </c>
      <c r="J470" s="3">
        <f t="shared" si="372"/>
        <v>40902</v>
      </c>
      <c r="L470" s="3">
        <f t="shared" si="417"/>
        <v>44398618.329999998</v>
      </c>
      <c r="M470" s="4">
        <f t="shared" si="373"/>
        <v>9.2209435886439386E-4</v>
      </c>
      <c r="N470" s="4">
        <f t="shared" si="374"/>
        <v>1.3634000000000001E-3</v>
      </c>
      <c r="O470" s="4"/>
      <c r="P470" s="3">
        <f t="shared" si="375"/>
        <v>-1986385</v>
      </c>
      <c r="Q470" s="3">
        <f t="shared" si="376"/>
        <v>46385003.329999998</v>
      </c>
      <c r="R470" s="6">
        <f t="shared" si="377"/>
        <v>-4.2823862399407962E-2</v>
      </c>
      <c r="S470" s="6">
        <f t="shared" si="378"/>
        <v>-3.9388116596602837E-2</v>
      </c>
      <c r="T470" s="6"/>
      <c r="U470" s="6"/>
      <c r="V470" s="3">
        <f t="shared" si="418"/>
        <v>301954.20551172976</v>
      </c>
      <c r="W470" s="7">
        <f t="shared" si="379"/>
        <v>186.14999999999964</v>
      </c>
      <c r="X470" s="7">
        <f t="shared" si="382"/>
        <v>14744</v>
      </c>
      <c r="Y470" s="3">
        <f t="shared" si="383"/>
        <v>37762524.331523441</v>
      </c>
      <c r="Z470" s="3">
        <f t="shared" si="380"/>
        <v>82161142.661523432</v>
      </c>
      <c r="AA470" s="2">
        <v>44274</v>
      </c>
      <c r="AB470" s="7">
        <f t="shared" si="384"/>
        <v>147.99539443333333</v>
      </c>
      <c r="AC470" s="7">
        <f t="shared" si="385"/>
        <v>125.87508110507815</v>
      </c>
      <c r="AD470" s="7">
        <f t="shared" si="386"/>
        <v>136.93523776920571</v>
      </c>
      <c r="AE470" s="7"/>
      <c r="AF470" s="7">
        <f t="shared" si="419"/>
        <v>342856.20551172976</v>
      </c>
      <c r="AG470" s="3">
        <f t="shared" si="387"/>
        <v>49314883.739964776</v>
      </c>
      <c r="AH470" s="7"/>
      <c r="AI470" s="7"/>
      <c r="AJ470" s="7"/>
      <c r="AK470" s="7"/>
      <c r="AL470" s="3">
        <f t="shared" si="388"/>
        <v>61868265.034928881</v>
      </c>
      <c r="AM470" s="3">
        <f t="shared" si="389"/>
        <v>23916265.40996483</v>
      </c>
      <c r="AN470" s="3">
        <f t="shared" si="390"/>
        <v>21553381.294964392</v>
      </c>
      <c r="AO470" s="3">
        <f t="shared" si="391"/>
        <v>14398618.329999998</v>
      </c>
      <c r="AP470" s="3">
        <f t="shared" si="392"/>
        <v>44398618.329999998</v>
      </c>
      <c r="AQ470" s="7"/>
      <c r="AR470" s="40">
        <f t="shared" si="420"/>
        <v>301954.20551172976</v>
      </c>
      <c r="AS470" s="5">
        <f t="shared" si="381"/>
        <v>40902</v>
      </c>
      <c r="AT470" s="5">
        <f t="shared" si="393"/>
        <v>5467.625899280576</v>
      </c>
      <c r="AU470" s="5">
        <f t="shared" si="394"/>
        <v>348323.83141101035</v>
      </c>
      <c r="AV470" s="5">
        <f t="shared" si="395"/>
        <v>21868265.034928862</v>
      </c>
      <c r="AW470" s="3"/>
      <c r="AX470" s="4">
        <f t="shared" si="396"/>
        <v>5.6619662599920089E-3</v>
      </c>
      <c r="AY470" s="4">
        <f t="shared" si="397"/>
        <v>1.2786915650319216E-2</v>
      </c>
      <c r="AZ470" s="4">
        <f t="shared" si="398"/>
        <v>2.5374270489722994E-4</v>
      </c>
      <c r="BA470" s="4">
        <f t="shared" si="399"/>
        <v>9.2209435886439386E-4</v>
      </c>
      <c r="BB470" s="3"/>
      <c r="BC470" s="2">
        <f t="shared" si="400"/>
        <v>44274</v>
      </c>
      <c r="BD470" s="22">
        <f t="shared" si="401"/>
        <v>154.6706625873222</v>
      </c>
      <c r="BE470" s="22">
        <f t="shared" si="402"/>
        <v>125.87508110507805</v>
      </c>
      <c r="BF470" s="22">
        <f t="shared" si="403"/>
        <v>113.43884892086523</v>
      </c>
      <c r="BG470" s="22">
        <f t="shared" si="404"/>
        <v>147.99539443333333</v>
      </c>
      <c r="BH470" s="22"/>
      <c r="BI470" s="3">
        <f t="shared" si="405"/>
        <v>63759689.198762238</v>
      </c>
      <c r="BJ470" s="3">
        <f t="shared" si="406"/>
        <v>24841998.770617772</v>
      </c>
      <c r="BK470" s="3">
        <f t="shared" si="407"/>
        <v>21553381.294964392</v>
      </c>
      <c r="BL470" s="3">
        <f t="shared" si="408"/>
        <v>46385003.329999998</v>
      </c>
      <c r="BM470" s="22"/>
      <c r="BN470" s="3">
        <f t="shared" si="409"/>
        <v>-1891424.1638333641</v>
      </c>
      <c r="BO470" s="3">
        <f t="shared" si="410"/>
        <v>-925733.36065293988</v>
      </c>
      <c r="BP470" s="3">
        <f t="shared" si="411"/>
        <v>0</v>
      </c>
      <c r="BQ470" s="3">
        <f t="shared" si="412"/>
        <v>-1986385</v>
      </c>
      <c r="BR470" s="3"/>
      <c r="BS470" s="22">
        <f t="shared" si="413"/>
        <v>-2.9664889957934144</v>
      </c>
      <c r="BT470" s="22">
        <f t="shared" si="414"/>
        <v>-3.7264850111330987</v>
      </c>
      <c r="BU470" s="22">
        <f t="shared" si="415"/>
        <v>0</v>
      </c>
      <c r="BV470" s="22">
        <f t="shared" si="416"/>
        <v>-4.2823862399407959</v>
      </c>
      <c r="BW470" s="3"/>
      <c r="BX470" s="7"/>
      <c r="BY470" t="str">
        <f t="shared" si="371"/>
        <v>32021</v>
      </c>
      <c r="CQ470" s="15">
        <v>39550</v>
      </c>
      <c r="CR470" s="16">
        <v>4777.8</v>
      </c>
    </row>
    <row r="471" spans="1:96">
      <c r="A471" t="s">
        <v>161</v>
      </c>
      <c r="B471" t="s">
        <v>161</v>
      </c>
      <c r="C471" s="3">
        <v>261395</v>
      </c>
      <c r="D471">
        <v>0</v>
      </c>
      <c r="E471">
        <v>261395</v>
      </c>
      <c r="F471" t="s">
        <v>10</v>
      </c>
      <c r="G471" s="3">
        <v>39682754</v>
      </c>
      <c r="J471" s="3">
        <f t="shared" si="372"/>
        <v>261395</v>
      </c>
      <c r="L471" s="3">
        <f t="shared" si="417"/>
        <v>44660013.329999998</v>
      </c>
      <c r="M471" s="4">
        <f t="shared" si="373"/>
        <v>5.8874579847764379E-3</v>
      </c>
      <c r="N471" s="4">
        <f t="shared" si="374"/>
        <v>8.7131666666666659E-3</v>
      </c>
      <c r="O471" s="4"/>
      <c r="P471" s="3">
        <f t="shared" si="375"/>
        <v>-1724990</v>
      </c>
      <c r="Q471" s="3">
        <f t="shared" si="376"/>
        <v>46385003.329999998</v>
      </c>
      <c r="R471" s="6">
        <f t="shared" si="377"/>
        <v>-3.7188528105253887E-2</v>
      </c>
      <c r="S471" s="6">
        <f t="shared" si="378"/>
        <v>-3.3500658611826398E-2</v>
      </c>
      <c r="T471" s="6"/>
      <c r="U471" s="6"/>
      <c r="V471" s="3">
        <f t="shared" si="418"/>
        <v>-12327.971860807202</v>
      </c>
      <c r="W471" s="7">
        <f t="shared" si="379"/>
        <v>-7.6000000000003638</v>
      </c>
      <c r="X471" s="7">
        <f t="shared" si="382"/>
        <v>14736.4</v>
      </c>
      <c r="Y471" s="3">
        <f t="shared" si="383"/>
        <v>37743059.112795852</v>
      </c>
      <c r="Z471" s="3">
        <f t="shared" si="380"/>
        <v>82403072.442795843</v>
      </c>
      <c r="AA471" s="2">
        <v>44277</v>
      </c>
      <c r="AB471" s="7">
        <f t="shared" si="384"/>
        <v>148.8667111</v>
      </c>
      <c r="AC471" s="7">
        <f t="shared" si="385"/>
        <v>125.81019704265285</v>
      </c>
      <c r="AD471" s="7">
        <f t="shared" si="386"/>
        <v>137.3384540713264</v>
      </c>
      <c r="AE471" s="7"/>
      <c r="AF471" s="7">
        <f t="shared" si="419"/>
        <v>249067.02813919279</v>
      </c>
      <c r="AG471" s="3">
        <f t="shared" si="387"/>
        <v>49563950.768103972</v>
      </c>
      <c r="AH471" s="7"/>
      <c r="AI471" s="7"/>
      <c r="AJ471" s="7"/>
      <c r="AK471" s="7"/>
      <c r="AL471" s="3">
        <f t="shared" si="388"/>
        <v>62122799.688967355</v>
      </c>
      <c r="AM471" s="3">
        <f t="shared" si="389"/>
        <v>23903937.438104022</v>
      </c>
      <c r="AN471" s="3">
        <f t="shared" si="390"/>
        <v>21558848.920863673</v>
      </c>
      <c r="AO471" s="3">
        <f t="shared" si="391"/>
        <v>14660013.329999998</v>
      </c>
      <c r="AP471" s="3">
        <f t="shared" si="392"/>
        <v>44660013.329999998</v>
      </c>
      <c r="AQ471" s="7"/>
      <c r="AR471" s="40">
        <f t="shared" si="420"/>
        <v>-12327.971860807202</v>
      </c>
      <c r="AS471" s="5">
        <f t="shared" si="381"/>
        <v>261395</v>
      </c>
      <c r="AT471" s="5">
        <f t="shared" si="393"/>
        <v>5467.625899280576</v>
      </c>
      <c r="AU471" s="5">
        <f t="shared" si="394"/>
        <v>254534.65403847335</v>
      </c>
      <c r="AV471" s="5">
        <f t="shared" si="395"/>
        <v>22122799.688967336</v>
      </c>
      <c r="AW471" s="3"/>
      <c r="AX471" s="4">
        <f t="shared" si="396"/>
        <v>4.1141391938948196E-3</v>
      </c>
      <c r="AY471" s="4">
        <f t="shared" si="397"/>
        <v>-5.1546391752579782E-4</v>
      </c>
      <c r="AZ471" s="4">
        <f t="shared" si="398"/>
        <v>2.5367833587011245E-4</v>
      </c>
      <c r="BA471" s="4">
        <f t="shared" si="399"/>
        <v>5.8874579847764379E-3</v>
      </c>
      <c r="BB471" s="3"/>
      <c r="BC471" s="2">
        <f t="shared" si="400"/>
        <v>44277</v>
      </c>
      <c r="BD471" s="22">
        <f t="shared" si="401"/>
        <v>155.3069992224184</v>
      </c>
      <c r="BE471" s="22">
        <f t="shared" si="402"/>
        <v>125.81019704265275</v>
      </c>
      <c r="BF471" s="22">
        <f t="shared" si="403"/>
        <v>113.4676258992825</v>
      </c>
      <c r="BG471" s="22">
        <f t="shared" si="404"/>
        <v>148.8667111</v>
      </c>
      <c r="BH471" s="22"/>
      <c r="BI471" s="3">
        <f t="shared" si="405"/>
        <v>63759689.198762238</v>
      </c>
      <c r="BJ471" s="3">
        <f t="shared" si="406"/>
        <v>24841998.770617772</v>
      </c>
      <c r="BK471" s="3">
        <f t="shared" si="407"/>
        <v>21558848.920863673</v>
      </c>
      <c r="BL471" s="3">
        <f t="shared" si="408"/>
        <v>46385003.329999998</v>
      </c>
      <c r="BM471" s="22"/>
      <c r="BN471" s="3">
        <f t="shared" si="409"/>
        <v>-1636889.5097948909</v>
      </c>
      <c r="BO471" s="3">
        <f t="shared" si="410"/>
        <v>-938061.33251374704</v>
      </c>
      <c r="BP471" s="3">
        <f t="shared" si="411"/>
        <v>0</v>
      </c>
      <c r="BQ471" s="3">
        <f t="shared" si="412"/>
        <v>-1724990</v>
      </c>
      <c r="BR471" s="3"/>
      <c r="BS471" s="22">
        <f t="shared" si="413"/>
        <v>-2.5672796250497845</v>
      </c>
      <c r="BT471" s="22">
        <f t="shared" si="414"/>
        <v>-3.7761105343232382</v>
      </c>
      <c r="BU471" s="22">
        <f t="shared" si="415"/>
        <v>0</v>
      </c>
      <c r="BV471" s="22">
        <f t="shared" si="416"/>
        <v>-3.7188528105253886</v>
      </c>
      <c r="BW471" s="3"/>
      <c r="BX471" s="7"/>
      <c r="BY471" t="str">
        <f t="shared" si="371"/>
        <v>32021</v>
      </c>
      <c r="CQ471" s="15">
        <v>39551</v>
      </c>
      <c r="CR471" s="16">
        <v>4777.8</v>
      </c>
    </row>
    <row r="472" spans="1:96">
      <c r="A472" t="s">
        <v>162</v>
      </c>
      <c r="B472" t="s">
        <v>162</v>
      </c>
      <c r="C472" s="3">
        <v>-308478</v>
      </c>
      <c r="D472">
        <v>0</v>
      </c>
      <c r="E472">
        <v>-308478.25</v>
      </c>
      <c r="F472" t="s">
        <v>10</v>
      </c>
      <c r="G472" s="3">
        <v>39374276</v>
      </c>
      <c r="J472" s="3">
        <f t="shared" si="372"/>
        <v>-308478</v>
      </c>
      <c r="L472" s="3">
        <f t="shared" si="417"/>
        <v>44351535.329999998</v>
      </c>
      <c r="M472" s="4">
        <f t="shared" si="373"/>
        <v>-6.907252752492629E-3</v>
      </c>
      <c r="N472" s="4">
        <f t="shared" si="374"/>
        <v>-1.0282599999999999E-2</v>
      </c>
      <c r="O472" s="4"/>
      <c r="P472" s="3">
        <f t="shared" si="375"/>
        <v>-2033468</v>
      </c>
      <c r="Q472" s="3">
        <f t="shared" si="376"/>
        <v>46385003.329999998</v>
      </c>
      <c r="R472" s="6">
        <f t="shared" si="377"/>
        <v>-4.383891029463035E-2</v>
      </c>
      <c r="S472" s="6">
        <f t="shared" si="378"/>
        <v>-4.0407911364319024E-2</v>
      </c>
      <c r="T472" s="6"/>
      <c r="U472" s="6"/>
      <c r="V472" s="3">
        <f t="shared" si="418"/>
        <v>127091.65727555295</v>
      </c>
      <c r="W472" s="7">
        <f t="shared" si="379"/>
        <v>78.350000000000364</v>
      </c>
      <c r="X472" s="7">
        <f t="shared" si="382"/>
        <v>14814.75</v>
      </c>
      <c r="Y472" s="3">
        <f t="shared" si="383"/>
        <v>37943730.150599353</v>
      </c>
      <c r="Z472" s="3">
        <f t="shared" si="380"/>
        <v>82295265.480599344</v>
      </c>
      <c r="AA472" s="2">
        <v>44278</v>
      </c>
      <c r="AB472" s="7">
        <f t="shared" si="384"/>
        <v>147.83845110000001</v>
      </c>
      <c r="AC472" s="7">
        <f t="shared" si="385"/>
        <v>126.47910050199785</v>
      </c>
      <c r="AD472" s="7">
        <f t="shared" si="386"/>
        <v>137.15877580099891</v>
      </c>
      <c r="AE472" s="7"/>
      <c r="AF472" s="7">
        <f t="shared" si="419"/>
        <v>-181386.34272444705</v>
      </c>
      <c r="AG472" s="3">
        <f t="shared" si="387"/>
        <v>49382564.425379522</v>
      </c>
      <c r="AH472" s="7"/>
      <c r="AI472" s="7"/>
      <c r="AJ472" s="7"/>
      <c r="AK472" s="7"/>
      <c r="AL472" s="3">
        <f t="shared" si="388"/>
        <v>61946880.97214219</v>
      </c>
      <c r="AM472" s="3">
        <f t="shared" si="389"/>
        <v>24031029.095379576</v>
      </c>
      <c r="AN472" s="3">
        <f t="shared" si="390"/>
        <v>21564316.546762954</v>
      </c>
      <c r="AO472" s="3">
        <f t="shared" si="391"/>
        <v>14351535.329999998</v>
      </c>
      <c r="AP472" s="3">
        <f t="shared" si="392"/>
        <v>44351535.329999998</v>
      </c>
      <c r="AQ472" s="7"/>
      <c r="AR472" s="40">
        <f t="shared" si="420"/>
        <v>127091.65727555295</v>
      </c>
      <c r="AS472" s="5">
        <f t="shared" si="381"/>
        <v>-308478</v>
      </c>
      <c r="AT472" s="5">
        <f t="shared" si="393"/>
        <v>5467.625899280576</v>
      </c>
      <c r="AU472" s="5">
        <f t="shared" si="394"/>
        <v>-175918.71682516648</v>
      </c>
      <c r="AV472" s="5">
        <f t="shared" si="395"/>
        <v>21946880.972142171</v>
      </c>
      <c r="AW472" s="3"/>
      <c r="AX472" s="4">
        <f t="shared" si="396"/>
        <v>-2.8317899017099293E-3</v>
      </c>
      <c r="AY472" s="4">
        <f t="shared" si="397"/>
        <v>5.3167666458565424E-3</v>
      </c>
      <c r="AZ472" s="4">
        <f t="shared" si="398"/>
        <v>2.5361399949276777E-4</v>
      </c>
      <c r="BA472" s="4">
        <f t="shared" si="399"/>
        <v>-6.907252752492629E-3</v>
      </c>
      <c r="BB472" s="3"/>
      <c r="BC472" s="2">
        <f t="shared" si="400"/>
        <v>44278</v>
      </c>
      <c r="BD472" s="22">
        <f t="shared" si="401"/>
        <v>154.86720243035549</v>
      </c>
      <c r="BE472" s="22">
        <f t="shared" si="402"/>
        <v>126.47910050199778</v>
      </c>
      <c r="BF472" s="22">
        <f t="shared" si="403"/>
        <v>113.49640287769975</v>
      </c>
      <c r="BG472" s="22">
        <f t="shared" si="404"/>
        <v>147.83845110000001</v>
      </c>
      <c r="BH472" s="22"/>
      <c r="BI472" s="3">
        <f t="shared" si="405"/>
        <v>63759689.198762238</v>
      </c>
      <c r="BJ472" s="3">
        <f t="shared" si="406"/>
        <v>24841998.770617772</v>
      </c>
      <c r="BK472" s="3">
        <f t="shared" si="407"/>
        <v>21564316.546762954</v>
      </c>
      <c r="BL472" s="3">
        <f t="shared" si="408"/>
        <v>46385003.329999998</v>
      </c>
      <c r="BM472" s="22"/>
      <c r="BN472" s="3">
        <f t="shared" si="409"/>
        <v>-1812808.2266200574</v>
      </c>
      <c r="BO472" s="3">
        <f t="shared" si="410"/>
        <v>-810969.67523819406</v>
      </c>
      <c r="BP472" s="3">
        <f t="shared" si="411"/>
        <v>0</v>
      </c>
      <c r="BQ472" s="3">
        <f t="shared" si="412"/>
        <v>-2033468</v>
      </c>
      <c r="BR472" s="3"/>
      <c r="BS472" s="22">
        <f t="shared" si="413"/>
        <v>-2.8431886187036954</v>
      </c>
      <c r="BT472" s="22">
        <f t="shared" si="414"/>
        <v>-3.2645105682775415</v>
      </c>
      <c r="BU472" s="22">
        <f t="shared" si="415"/>
        <v>0</v>
      </c>
      <c r="BV472" s="22">
        <f t="shared" si="416"/>
        <v>-4.3838910294630349</v>
      </c>
      <c r="BW472" s="3"/>
      <c r="BX472" s="7"/>
      <c r="BY472" t="str">
        <f t="shared" si="371"/>
        <v>32021</v>
      </c>
      <c r="CQ472" s="15">
        <v>39552</v>
      </c>
      <c r="CR472" s="16">
        <v>4777.8</v>
      </c>
    </row>
    <row r="473" spans="1:96">
      <c r="A473" t="s">
        <v>163</v>
      </c>
      <c r="B473" t="s">
        <v>163</v>
      </c>
      <c r="C473" s="3">
        <v>913832</v>
      </c>
      <c r="D473">
        <v>0</v>
      </c>
      <c r="E473">
        <v>913832.25</v>
      </c>
      <c r="F473" t="s">
        <v>10</v>
      </c>
      <c r="G473" s="3">
        <v>40288108</v>
      </c>
      <c r="J473" s="3">
        <f t="shared" si="372"/>
        <v>913832</v>
      </c>
      <c r="L473" s="3">
        <f t="shared" si="417"/>
        <v>45265367.329999998</v>
      </c>
      <c r="M473" s="4">
        <f t="shared" si="373"/>
        <v>2.0604292347504626E-2</v>
      </c>
      <c r="N473" s="4">
        <f t="shared" si="374"/>
        <v>3.0461066666666668E-2</v>
      </c>
      <c r="O473" s="4"/>
      <c r="P473" s="3">
        <f t="shared" si="375"/>
        <v>-1119636</v>
      </c>
      <c r="Q473" s="3">
        <f t="shared" si="376"/>
        <v>46385003.329999998</v>
      </c>
      <c r="R473" s="6">
        <f t="shared" si="377"/>
        <v>-2.413788767103232E-2</v>
      </c>
      <c r="S473" s="6">
        <f t="shared" si="378"/>
        <v>-1.9803619016814399E-2</v>
      </c>
      <c r="T473" s="6"/>
      <c r="U473" s="6"/>
      <c r="V473" s="3">
        <f t="shared" si="418"/>
        <v>-430424.64911382087</v>
      </c>
      <c r="W473" s="7">
        <f t="shared" si="379"/>
        <v>-265.35000000000036</v>
      </c>
      <c r="X473" s="7">
        <f t="shared" si="382"/>
        <v>14549.4</v>
      </c>
      <c r="Y473" s="3">
        <f t="shared" si="383"/>
        <v>37264112.283577532</v>
      </c>
      <c r="Z473" s="3">
        <f t="shared" si="380"/>
        <v>82529479.61357753</v>
      </c>
      <c r="AA473" s="2">
        <v>44279</v>
      </c>
      <c r="AB473" s="7">
        <f t="shared" si="384"/>
        <v>150.88455776666666</v>
      </c>
      <c r="AC473" s="7">
        <f t="shared" si="385"/>
        <v>124.21370761192509</v>
      </c>
      <c r="AD473" s="7">
        <f t="shared" si="386"/>
        <v>137.54913268929587</v>
      </c>
      <c r="AE473" s="7"/>
      <c r="AF473" s="7">
        <f t="shared" si="419"/>
        <v>483407.35088617913</v>
      </c>
      <c r="AG473" s="3">
        <f t="shared" si="387"/>
        <v>49865971.776265703</v>
      </c>
      <c r="AH473" s="7"/>
      <c r="AI473" s="7"/>
      <c r="AJ473" s="7"/>
      <c r="AK473" s="7"/>
      <c r="AL473" s="3">
        <f t="shared" si="388"/>
        <v>62435755.948927648</v>
      </c>
      <c r="AM473" s="3">
        <f t="shared" si="389"/>
        <v>23600604.446265757</v>
      </c>
      <c r="AN473" s="3">
        <f t="shared" si="390"/>
        <v>21569784.172662236</v>
      </c>
      <c r="AO473" s="3">
        <f t="shared" si="391"/>
        <v>15265367.329999998</v>
      </c>
      <c r="AP473" s="3">
        <f t="shared" si="392"/>
        <v>45265367.329999998</v>
      </c>
      <c r="AQ473" s="7"/>
      <c r="AR473" s="40">
        <f t="shared" si="420"/>
        <v>-430424.64911382087</v>
      </c>
      <c r="AS473" s="5">
        <f t="shared" si="381"/>
        <v>913832</v>
      </c>
      <c r="AT473" s="5">
        <f t="shared" si="393"/>
        <v>5467.625899280576</v>
      </c>
      <c r="AU473" s="5">
        <f t="shared" si="394"/>
        <v>488874.97678545973</v>
      </c>
      <c r="AV473" s="5">
        <f t="shared" si="395"/>
        <v>22435755.94892763</v>
      </c>
      <c r="AW473" s="3"/>
      <c r="AX473" s="4">
        <f t="shared" si="396"/>
        <v>7.8918416732766446E-3</v>
      </c>
      <c r="AY473" s="4">
        <f t="shared" si="397"/>
        <v>-1.7911203361514728E-2</v>
      </c>
      <c r="AZ473" s="4">
        <f t="shared" si="398"/>
        <v>2.5354969574036083E-4</v>
      </c>
      <c r="BA473" s="4">
        <f t="shared" si="399"/>
        <v>2.0604292347504626E-2</v>
      </c>
      <c r="BB473" s="3"/>
      <c r="BC473" s="2">
        <f t="shared" si="400"/>
        <v>44279</v>
      </c>
      <c r="BD473" s="22">
        <f t="shared" si="401"/>
        <v>156.08938987231912</v>
      </c>
      <c r="BE473" s="22">
        <f t="shared" si="402"/>
        <v>124.21370761192503</v>
      </c>
      <c r="BF473" s="22">
        <f t="shared" si="403"/>
        <v>113.52517985611703</v>
      </c>
      <c r="BG473" s="22">
        <f t="shared" si="404"/>
        <v>150.88455776666666</v>
      </c>
      <c r="BH473" s="22"/>
      <c r="BI473" s="3">
        <f t="shared" si="405"/>
        <v>63759689.198762238</v>
      </c>
      <c r="BJ473" s="3">
        <f t="shared" si="406"/>
        <v>24841998.770617772</v>
      </c>
      <c r="BK473" s="3">
        <f t="shared" si="407"/>
        <v>21569784.172662236</v>
      </c>
      <c r="BL473" s="3">
        <f t="shared" si="408"/>
        <v>46385003.329999998</v>
      </c>
      <c r="BM473" s="22"/>
      <c r="BN473" s="3">
        <f t="shared" si="409"/>
        <v>-1323933.2498345976</v>
      </c>
      <c r="BO473" s="3">
        <f t="shared" si="410"/>
        <v>-1241394.3243520148</v>
      </c>
      <c r="BP473" s="3">
        <f t="shared" si="411"/>
        <v>0</v>
      </c>
      <c r="BQ473" s="3">
        <f t="shared" si="412"/>
        <v>-1119636</v>
      </c>
      <c r="BR473" s="3"/>
      <c r="BS473" s="22">
        <f t="shared" si="413"/>
        <v>-2.0764424458021025</v>
      </c>
      <c r="BT473" s="22">
        <f t="shared" si="414"/>
        <v>-4.9971595917647802</v>
      </c>
      <c r="BU473" s="22">
        <f t="shared" si="415"/>
        <v>0</v>
      </c>
      <c r="BV473" s="22">
        <f t="shared" si="416"/>
        <v>-2.4137887671032319</v>
      </c>
      <c r="BW473" s="3"/>
      <c r="BX473" s="7"/>
      <c r="BY473" t="str">
        <f t="shared" si="371"/>
        <v>32021</v>
      </c>
      <c r="CQ473" s="15">
        <v>39553</v>
      </c>
      <c r="CR473" s="16">
        <v>4879.6499999999996</v>
      </c>
    </row>
    <row r="474" spans="1:96">
      <c r="A474" t="s">
        <v>164</v>
      </c>
      <c r="B474" t="s">
        <v>164</v>
      </c>
      <c r="C474" s="3">
        <v>-82905</v>
      </c>
      <c r="D474">
        <v>0</v>
      </c>
      <c r="E474">
        <v>-82904.75</v>
      </c>
      <c r="F474" t="s">
        <v>10</v>
      </c>
      <c r="G474" s="3">
        <v>40205203</v>
      </c>
      <c r="J474" s="3">
        <f t="shared" si="372"/>
        <v>-82905</v>
      </c>
      <c r="L474" s="3">
        <f t="shared" si="417"/>
        <v>45182462.329999998</v>
      </c>
      <c r="M474" s="4">
        <f t="shared" si="373"/>
        <v>-1.8315326902263759E-3</v>
      </c>
      <c r="N474" s="4">
        <f t="shared" si="374"/>
        <v>-2.7634999999999999E-3</v>
      </c>
      <c r="O474" s="4"/>
      <c r="P474" s="3">
        <f t="shared" si="375"/>
        <v>-1202541</v>
      </c>
      <c r="Q474" s="3">
        <f t="shared" si="376"/>
        <v>46385003.329999998</v>
      </c>
      <c r="R474" s="6">
        <f t="shared" si="377"/>
        <v>-2.5925211030916186E-2</v>
      </c>
      <c r="S474" s="6">
        <f t="shared" si="378"/>
        <v>-2.1635151707040775E-2</v>
      </c>
      <c r="T474" s="6"/>
      <c r="U474" s="6"/>
      <c r="V474" s="3">
        <f t="shared" si="418"/>
        <v>-364161.80036198476</v>
      </c>
      <c r="W474" s="7">
        <f t="shared" si="379"/>
        <v>-224.5</v>
      </c>
      <c r="X474" s="7">
        <f t="shared" si="382"/>
        <v>14324.9</v>
      </c>
      <c r="Y474" s="3">
        <f t="shared" si="383"/>
        <v>36689119.967216499</v>
      </c>
      <c r="Z474" s="3">
        <f t="shared" si="380"/>
        <v>81871582.297216505</v>
      </c>
      <c r="AA474" s="2">
        <v>44280</v>
      </c>
      <c r="AB474" s="7">
        <f t="shared" si="384"/>
        <v>150.60820776666665</v>
      </c>
      <c r="AC474" s="7">
        <f t="shared" si="385"/>
        <v>122.29706655738832</v>
      </c>
      <c r="AD474" s="7">
        <f t="shared" si="386"/>
        <v>136.45263716202751</v>
      </c>
      <c r="AE474" s="7"/>
      <c r="AF474" s="7">
        <f t="shared" si="419"/>
        <v>-447066.80036198476</v>
      </c>
      <c r="AG474" s="3">
        <f t="shared" si="387"/>
        <v>49418904.97590372</v>
      </c>
      <c r="AH474" s="7"/>
      <c r="AI474" s="7"/>
      <c r="AJ474" s="7"/>
      <c r="AK474" s="7"/>
      <c r="AL474" s="3">
        <f t="shared" si="388"/>
        <v>61994156.774464943</v>
      </c>
      <c r="AM474" s="3">
        <f t="shared" si="389"/>
        <v>23236442.645903774</v>
      </c>
      <c r="AN474" s="3">
        <f t="shared" si="390"/>
        <v>21575251.798561517</v>
      </c>
      <c r="AO474" s="3">
        <f t="shared" si="391"/>
        <v>15182462.329999998</v>
      </c>
      <c r="AP474" s="3">
        <f t="shared" si="392"/>
        <v>45182462.329999998</v>
      </c>
      <c r="AQ474" s="7"/>
      <c r="AR474" s="40">
        <f t="shared" si="420"/>
        <v>-364161.80036198476</v>
      </c>
      <c r="AS474" s="5">
        <f t="shared" si="381"/>
        <v>-82905</v>
      </c>
      <c r="AT474" s="5">
        <f t="shared" si="393"/>
        <v>5467.625899280576</v>
      </c>
      <c r="AU474" s="5">
        <f t="shared" si="394"/>
        <v>-441599.17446270416</v>
      </c>
      <c r="AV474" s="5">
        <f t="shared" si="395"/>
        <v>21994156.774464924</v>
      </c>
      <c r="AW474" s="3"/>
      <c r="AX474" s="4">
        <f t="shared" si="396"/>
        <v>-7.0728570152002578E-3</v>
      </c>
      <c r="AY474" s="4">
        <f t="shared" si="397"/>
        <v>-1.5430189561081553E-2</v>
      </c>
      <c r="AZ474" s="4">
        <f t="shared" si="398"/>
        <v>2.5348542458808194E-4</v>
      </c>
      <c r="BA474" s="4">
        <f t="shared" si="399"/>
        <v>-1.8315326902263759E-3</v>
      </c>
      <c r="BB474" s="3"/>
      <c r="BC474" s="2">
        <f t="shared" si="400"/>
        <v>44280</v>
      </c>
      <c r="BD474" s="22">
        <f t="shared" si="401"/>
        <v>154.98539193616236</v>
      </c>
      <c r="BE474" s="22">
        <f t="shared" si="402"/>
        <v>122.29706655738828</v>
      </c>
      <c r="BF474" s="22">
        <f t="shared" si="403"/>
        <v>113.5539568345343</v>
      </c>
      <c r="BG474" s="22">
        <f t="shared" si="404"/>
        <v>150.60820776666665</v>
      </c>
      <c r="BH474" s="22"/>
      <c r="BI474" s="3">
        <f t="shared" si="405"/>
        <v>63759689.198762238</v>
      </c>
      <c r="BJ474" s="3">
        <f t="shared" si="406"/>
        <v>24841998.770617772</v>
      </c>
      <c r="BK474" s="3">
        <f t="shared" si="407"/>
        <v>21575251.798561517</v>
      </c>
      <c r="BL474" s="3">
        <f t="shared" si="408"/>
        <v>46385003.329999998</v>
      </c>
      <c r="BM474" s="22"/>
      <c r="BN474" s="3">
        <f t="shared" si="409"/>
        <v>-1765532.4242973018</v>
      </c>
      <c r="BO474" s="3">
        <f t="shared" si="410"/>
        <v>-1605556.1247139997</v>
      </c>
      <c r="BP474" s="3">
        <f t="shared" si="411"/>
        <v>0</v>
      </c>
      <c r="BQ474" s="3">
        <f t="shared" si="412"/>
        <v>-1202541</v>
      </c>
      <c r="BR474" s="3"/>
      <c r="BS474" s="22">
        <f t="shared" si="413"/>
        <v>-2.7690417668026774</v>
      </c>
      <c r="BT474" s="22">
        <f t="shared" si="414"/>
        <v>-6.463071428105029</v>
      </c>
      <c r="BU474" s="22">
        <f t="shared" si="415"/>
        <v>0</v>
      </c>
      <c r="BV474" s="22">
        <f t="shared" si="416"/>
        <v>-2.5925211030916184</v>
      </c>
      <c r="BW474" s="3"/>
      <c r="BX474" s="7"/>
      <c r="BY474" t="str">
        <f t="shared" si="371"/>
        <v>32021</v>
      </c>
      <c r="CQ474" s="15">
        <v>39554</v>
      </c>
      <c r="CR474" s="16">
        <v>4887.3</v>
      </c>
    </row>
    <row r="475" spans="1:96">
      <c r="A475" t="s">
        <v>165</v>
      </c>
      <c r="B475" t="s">
        <v>165</v>
      </c>
      <c r="C475" s="3">
        <v>-1541865</v>
      </c>
      <c r="D475">
        <v>0</v>
      </c>
      <c r="E475">
        <v>-1541865</v>
      </c>
      <c r="F475" t="s">
        <v>10</v>
      </c>
      <c r="G475" s="3">
        <v>38663338</v>
      </c>
      <c r="J475" s="3">
        <f t="shared" si="372"/>
        <v>-1541865</v>
      </c>
      <c r="L475" s="3">
        <f t="shared" si="417"/>
        <v>43640597.329999998</v>
      </c>
      <c r="M475" s="4">
        <f t="shared" si="373"/>
        <v>-3.412529819067079E-2</v>
      </c>
      <c r="N475" s="4">
        <f t="shared" si="374"/>
        <v>-5.1395499999999997E-2</v>
      </c>
      <c r="O475" s="4"/>
      <c r="P475" s="3">
        <f t="shared" si="375"/>
        <v>-2744406</v>
      </c>
      <c r="Q475" s="3">
        <f t="shared" si="376"/>
        <v>46385003.329999998</v>
      </c>
      <c r="R475" s="6">
        <f t="shared" si="377"/>
        <v>-5.9165803664500895E-2</v>
      </c>
      <c r="S475" s="6">
        <f t="shared" si="378"/>
        <v>-5.5760449897711561E-2</v>
      </c>
      <c r="T475" s="6"/>
      <c r="U475" s="6"/>
      <c r="V475" s="3">
        <f t="shared" si="418"/>
        <v>843817.23184100108</v>
      </c>
      <c r="W475" s="7">
        <f t="shared" si="379"/>
        <v>520.20000000000073</v>
      </c>
      <c r="X475" s="7">
        <f t="shared" si="382"/>
        <v>14845.1</v>
      </c>
      <c r="Y475" s="3">
        <f t="shared" si="383"/>
        <v>38021462.964860186</v>
      </c>
      <c r="Z475" s="3">
        <f t="shared" si="380"/>
        <v>81662060.294860184</v>
      </c>
      <c r="AA475" s="2">
        <v>44285</v>
      </c>
      <c r="AB475" s="7">
        <f t="shared" si="384"/>
        <v>145.46865776666667</v>
      </c>
      <c r="AC475" s="7">
        <f t="shared" si="385"/>
        <v>126.73820988286728</v>
      </c>
      <c r="AD475" s="7">
        <f t="shared" si="386"/>
        <v>136.10343382476697</v>
      </c>
      <c r="AE475" s="7"/>
      <c r="AF475" s="7">
        <f t="shared" si="419"/>
        <v>-698047.76815899892</v>
      </c>
      <c r="AG475" s="3">
        <f t="shared" si="387"/>
        <v>48720857.207744718</v>
      </c>
      <c r="AH475" s="7"/>
      <c r="AI475" s="7"/>
      <c r="AJ475" s="7"/>
      <c r="AK475" s="7"/>
      <c r="AL475" s="3">
        <f t="shared" si="388"/>
        <v>61301576.632205226</v>
      </c>
      <c r="AM475" s="3">
        <f t="shared" si="389"/>
        <v>24080259.877744775</v>
      </c>
      <c r="AN475" s="3">
        <f t="shared" si="390"/>
        <v>21580719.424460799</v>
      </c>
      <c r="AO475" s="3">
        <f t="shared" si="391"/>
        <v>13640597.329999998</v>
      </c>
      <c r="AP475" s="3">
        <f t="shared" si="392"/>
        <v>43640597.329999998</v>
      </c>
      <c r="AQ475" s="7"/>
      <c r="AR475" s="40">
        <f t="shared" si="420"/>
        <v>843817.23184100108</v>
      </c>
      <c r="AS475" s="5">
        <f t="shared" si="381"/>
        <v>-1541865</v>
      </c>
      <c r="AT475" s="5">
        <f t="shared" si="393"/>
        <v>5467.625899280576</v>
      </c>
      <c r="AU475" s="5">
        <f t="shared" si="394"/>
        <v>-692580.14225971838</v>
      </c>
      <c r="AV475" s="5">
        <f t="shared" si="395"/>
        <v>21301576.632205207</v>
      </c>
      <c r="AW475" s="3"/>
      <c r="AX475" s="4">
        <f t="shared" si="396"/>
        <v>-1.1171700339103384E-2</v>
      </c>
      <c r="AY475" s="4">
        <f t="shared" si="397"/>
        <v>3.6314389629247018E-2</v>
      </c>
      <c r="AZ475" s="4">
        <f t="shared" si="398"/>
        <v>2.5342118601114625E-4</v>
      </c>
      <c r="BA475" s="4">
        <f t="shared" si="399"/>
        <v>-3.412529819067079E-2</v>
      </c>
      <c r="BB475" s="3"/>
      <c r="BC475" s="2">
        <f t="shared" si="400"/>
        <v>44285</v>
      </c>
      <c r="BD475" s="22">
        <f t="shared" si="401"/>
        <v>153.25394158051307</v>
      </c>
      <c r="BE475" s="22">
        <f t="shared" si="402"/>
        <v>126.73820988286724</v>
      </c>
      <c r="BF475" s="22">
        <f t="shared" si="403"/>
        <v>113.58273381295156</v>
      </c>
      <c r="BG475" s="22">
        <f t="shared" si="404"/>
        <v>145.46865776666667</v>
      </c>
      <c r="BH475" s="22"/>
      <c r="BI475" s="3">
        <f t="shared" si="405"/>
        <v>63759689.198762238</v>
      </c>
      <c r="BJ475" s="3">
        <f t="shared" si="406"/>
        <v>24841998.770617772</v>
      </c>
      <c r="BK475" s="3">
        <f t="shared" si="407"/>
        <v>21580719.424460799</v>
      </c>
      <c r="BL475" s="3">
        <f t="shared" si="408"/>
        <v>46385003.329999998</v>
      </c>
      <c r="BM475" s="22"/>
      <c r="BN475" s="3">
        <f t="shared" si="409"/>
        <v>-2458112.5665570199</v>
      </c>
      <c r="BO475" s="3">
        <f t="shared" si="410"/>
        <v>-761738.89287299861</v>
      </c>
      <c r="BP475" s="3">
        <f t="shared" si="411"/>
        <v>0</v>
      </c>
      <c r="BQ475" s="3">
        <f t="shared" si="412"/>
        <v>-2744406</v>
      </c>
      <c r="BR475" s="3"/>
      <c r="BS475" s="22">
        <f t="shared" si="413"/>
        <v>-3.8552768958678345</v>
      </c>
      <c r="BT475" s="22">
        <f t="shared" si="414"/>
        <v>-3.0663349592221869</v>
      </c>
      <c r="BU475" s="22">
        <f t="shared" si="415"/>
        <v>0</v>
      </c>
      <c r="BV475" s="22">
        <f t="shared" si="416"/>
        <v>-5.9165803664500896</v>
      </c>
      <c r="BW475" s="3"/>
      <c r="BX475" s="7"/>
      <c r="BY475" t="str">
        <f t="shared" si="371"/>
        <v>32021</v>
      </c>
      <c r="CQ475" s="15">
        <v>39555</v>
      </c>
      <c r="CR475" s="16">
        <v>4958.3999999999996</v>
      </c>
    </row>
    <row r="476" spans="1:96">
      <c r="A476" s="2">
        <v>44200</v>
      </c>
      <c r="B476" s="2">
        <v>44200</v>
      </c>
      <c r="C476" s="3">
        <v>53844</v>
      </c>
      <c r="D476">
        <v>0</v>
      </c>
      <c r="E476">
        <v>53844</v>
      </c>
      <c r="F476" t="s">
        <v>10</v>
      </c>
      <c r="G476" s="3">
        <v>38717182</v>
      </c>
      <c r="J476" s="3">
        <f t="shared" si="372"/>
        <v>53844</v>
      </c>
      <c r="L476" s="3">
        <f t="shared" si="417"/>
        <v>43694441.329999998</v>
      </c>
      <c r="M476" s="4">
        <f t="shared" si="373"/>
        <v>1.2338052935628781E-3</v>
      </c>
      <c r="N476" s="4">
        <f t="shared" si="374"/>
        <v>1.7948E-3</v>
      </c>
      <c r="O476" s="4"/>
      <c r="P476" s="3">
        <f t="shared" si="375"/>
        <v>-2690562</v>
      </c>
      <c r="Q476" s="3">
        <f t="shared" si="376"/>
        <v>46385003.329999998</v>
      </c>
      <c r="R476" s="6">
        <f t="shared" si="377"/>
        <v>-5.8004997452697181E-2</v>
      </c>
      <c r="S476" s="6">
        <f t="shared" si="378"/>
        <v>-5.4526644604148682E-2</v>
      </c>
      <c r="T476" s="6"/>
      <c r="U476" s="6"/>
      <c r="V476" s="3">
        <f t="shared" si="418"/>
        <v>36091.759724071984</v>
      </c>
      <c r="W476" s="7">
        <f t="shared" si="379"/>
        <v>22.25</v>
      </c>
      <c r="X476" s="7">
        <f t="shared" si="382"/>
        <v>14867.35</v>
      </c>
      <c r="Y476" s="3">
        <f t="shared" si="383"/>
        <v>38078449.953898199</v>
      </c>
      <c r="Z476" s="3">
        <f t="shared" si="380"/>
        <v>81772891.283898205</v>
      </c>
      <c r="AA476" s="2">
        <v>44287</v>
      </c>
      <c r="AB476" s="7">
        <f t="shared" si="384"/>
        <v>145.64813776666665</v>
      </c>
      <c r="AC476" s="7">
        <f t="shared" si="385"/>
        <v>126.92816651299398</v>
      </c>
      <c r="AD476" s="7">
        <f t="shared" si="386"/>
        <v>136.28815213983034</v>
      </c>
      <c r="AE476" s="7"/>
      <c r="AF476" s="7">
        <f t="shared" si="419"/>
        <v>89935.759724071977</v>
      </c>
      <c r="AG476" s="3">
        <f t="shared" si="387"/>
        <v>48810792.967468791</v>
      </c>
      <c r="AH476" s="7"/>
      <c r="AI476" s="7"/>
      <c r="AJ476" s="7"/>
      <c r="AK476" s="7"/>
      <c r="AL476" s="3">
        <f t="shared" si="388"/>
        <v>61396980.017828576</v>
      </c>
      <c r="AM476" s="3">
        <f t="shared" si="389"/>
        <v>24116351.637468848</v>
      </c>
      <c r="AN476" s="3">
        <f t="shared" si="390"/>
        <v>21586187.05036008</v>
      </c>
      <c r="AO476" s="3">
        <f t="shared" si="391"/>
        <v>13694441.329999998</v>
      </c>
      <c r="AP476" s="3">
        <f t="shared" si="392"/>
        <v>43694441.329999998</v>
      </c>
      <c r="AQ476" s="7"/>
      <c r="AR476" s="40">
        <f t="shared" si="420"/>
        <v>36091.759724071984</v>
      </c>
      <c r="AS476" s="5">
        <f t="shared" si="381"/>
        <v>53844</v>
      </c>
      <c r="AT476" s="5">
        <f t="shared" si="393"/>
        <v>5467.625899280576</v>
      </c>
      <c r="AU476" s="5">
        <f t="shared" si="394"/>
        <v>95403.385623352558</v>
      </c>
      <c r="AV476" s="5">
        <f t="shared" si="395"/>
        <v>21396980.017828558</v>
      </c>
      <c r="AW476" s="3"/>
      <c r="AX476" s="4">
        <f t="shared" si="396"/>
        <v>1.5562957898415896E-3</v>
      </c>
      <c r="AY476" s="4">
        <f t="shared" si="397"/>
        <v>1.4988110554997938E-3</v>
      </c>
      <c r="AZ476" s="4">
        <f t="shared" si="398"/>
        <v>2.5335697998479431E-4</v>
      </c>
      <c r="BA476" s="4">
        <f t="shared" si="399"/>
        <v>1.2338052935628781E-3</v>
      </c>
      <c r="BB476" s="3"/>
      <c r="BC476" s="2">
        <f t="shared" si="400"/>
        <v>44287</v>
      </c>
      <c r="BD476" s="22">
        <f t="shared" si="401"/>
        <v>153.49245004457143</v>
      </c>
      <c r="BE476" s="22">
        <f t="shared" si="402"/>
        <v>126.92816651299394</v>
      </c>
      <c r="BF476" s="22">
        <f t="shared" si="403"/>
        <v>113.61151079136884</v>
      </c>
      <c r="BG476" s="22">
        <f t="shared" si="404"/>
        <v>145.64813776666665</v>
      </c>
      <c r="BH476" s="22"/>
      <c r="BI476" s="3">
        <f t="shared" si="405"/>
        <v>63759689.198762238</v>
      </c>
      <c r="BJ476" s="3">
        <f t="shared" si="406"/>
        <v>24841998.770617772</v>
      </c>
      <c r="BK476" s="3">
        <f t="shared" si="407"/>
        <v>21586187.05036008</v>
      </c>
      <c r="BL476" s="3">
        <f t="shared" si="408"/>
        <v>46385003.329999998</v>
      </c>
      <c r="BM476" s="22"/>
      <c r="BN476" s="3">
        <f t="shared" si="409"/>
        <v>-2362709.1809336673</v>
      </c>
      <c r="BO476" s="3">
        <f t="shared" si="410"/>
        <v>-725647.13314892666</v>
      </c>
      <c r="BP476" s="3">
        <f t="shared" si="411"/>
        <v>0</v>
      </c>
      <c r="BQ476" s="3">
        <f t="shared" si="412"/>
        <v>-2690562</v>
      </c>
      <c r="BR476" s="3"/>
      <c r="BS476" s="22">
        <f t="shared" si="413"/>
        <v>-3.7056472680853889</v>
      </c>
      <c r="BT476" s="22">
        <f t="shared" si="414"/>
        <v>-2.9210497104089552</v>
      </c>
      <c r="BU476" s="22">
        <f t="shared" si="415"/>
        <v>0</v>
      </c>
      <c r="BV476" s="22">
        <f t="shared" si="416"/>
        <v>-5.8004997452697182</v>
      </c>
      <c r="BW476" s="3"/>
      <c r="BX476" s="7"/>
      <c r="BY476" t="str">
        <f t="shared" si="371"/>
        <v>42021</v>
      </c>
      <c r="CQ476" s="15">
        <v>39556</v>
      </c>
      <c r="CR476" s="16">
        <v>4958.3999999999996</v>
      </c>
    </row>
    <row r="477" spans="1:96">
      <c r="A477" s="2">
        <v>44320</v>
      </c>
      <c r="B477" s="2">
        <v>44320</v>
      </c>
      <c r="C477" s="3">
        <v>-224409</v>
      </c>
      <c r="D477">
        <v>0</v>
      </c>
      <c r="E477">
        <v>-224408.5</v>
      </c>
      <c r="F477" t="s">
        <v>10</v>
      </c>
      <c r="G477" s="3">
        <v>38492774</v>
      </c>
      <c r="J477" s="3">
        <f t="shared" si="372"/>
        <v>-224409</v>
      </c>
      <c r="L477" s="3">
        <f t="shared" si="417"/>
        <v>43470032.329999998</v>
      </c>
      <c r="M477" s="4">
        <f t="shared" si="373"/>
        <v>-5.1358706775803059E-3</v>
      </c>
      <c r="N477" s="4">
        <f t="shared" si="374"/>
        <v>-7.4802999999999996E-3</v>
      </c>
      <c r="O477" s="4"/>
      <c r="P477" s="3">
        <f t="shared" si="375"/>
        <v>-2914971</v>
      </c>
      <c r="Q477" s="3">
        <f t="shared" si="376"/>
        <v>46385003.329999998</v>
      </c>
      <c r="R477" s="6">
        <f t="shared" si="377"/>
        <v>-6.2842961964707053E-2</v>
      </c>
      <c r="S477" s="6">
        <f t="shared" si="378"/>
        <v>-5.9662515281728987E-2</v>
      </c>
      <c r="T477" s="6"/>
      <c r="U477" s="6"/>
      <c r="V477" s="3">
        <f t="shared" si="418"/>
        <v>-372353.41324318037</v>
      </c>
      <c r="W477" s="7">
        <f t="shared" si="379"/>
        <v>-229.55000000000109</v>
      </c>
      <c r="X477" s="7">
        <f t="shared" si="382"/>
        <v>14637.8</v>
      </c>
      <c r="Y477" s="3">
        <f t="shared" si="383"/>
        <v>37490523.511935286</v>
      </c>
      <c r="Z477" s="3">
        <f t="shared" si="380"/>
        <v>80960555.841935277</v>
      </c>
      <c r="AA477" s="2">
        <v>44291</v>
      </c>
      <c r="AB477" s="7">
        <f t="shared" si="384"/>
        <v>144.90010776666665</v>
      </c>
      <c r="AC477" s="7">
        <f t="shared" si="385"/>
        <v>124.96841170645095</v>
      </c>
      <c r="AD477" s="7">
        <f t="shared" si="386"/>
        <v>134.9342597365588</v>
      </c>
      <c r="AE477" s="7"/>
      <c r="AF477" s="7">
        <f t="shared" si="419"/>
        <v>-596762.41324318037</v>
      </c>
      <c r="AG477" s="3">
        <f t="shared" si="387"/>
        <v>48214030.554225609</v>
      </c>
      <c r="AH477" s="7"/>
      <c r="AI477" s="7"/>
      <c r="AJ477" s="7"/>
      <c r="AK477" s="7"/>
      <c r="AL477" s="3">
        <f t="shared" si="388"/>
        <v>60805685.230484679</v>
      </c>
      <c r="AM477" s="3">
        <f t="shared" si="389"/>
        <v>23743998.224225666</v>
      </c>
      <c r="AN477" s="3">
        <f t="shared" si="390"/>
        <v>21591654.676259361</v>
      </c>
      <c r="AO477" s="3">
        <f t="shared" si="391"/>
        <v>13470032.329999998</v>
      </c>
      <c r="AP477" s="3">
        <f t="shared" si="392"/>
        <v>43470032.329999998</v>
      </c>
      <c r="AQ477" s="7"/>
      <c r="AR477" s="40">
        <f t="shared" si="420"/>
        <v>-372353.41324318037</v>
      </c>
      <c r="AS477" s="5">
        <f t="shared" si="381"/>
        <v>-224409</v>
      </c>
      <c r="AT477" s="5">
        <f t="shared" si="393"/>
        <v>5467.625899280576</v>
      </c>
      <c r="AU477" s="5">
        <f t="shared" si="394"/>
        <v>-591294.78734389984</v>
      </c>
      <c r="AV477" s="5">
        <f t="shared" si="395"/>
        <v>20805685.230484657</v>
      </c>
      <c r="AW477" s="3"/>
      <c r="AX477" s="4">
        <f t="shared" si="396"/>
        <v>-9.6306819516562298E-3</v>
      </c>
      <c r="AY477" s="4">
        <f t="shared" si="397"/>
        <v>-1.543987327936727E-2</v>
      </c>
      <c r="AZ477" s="4">
        <f t="shared" si="398"/>
        <v>2.5329280648429158E-4</v>
      </c>
      <c r="BA477" s="4">
        <f t="shared" si="399"/>
        <v>-5.1358706775803059E-3</v>
      </c>
      <c r="BB477" s="3"/>
      <c r="BC477" s="2">
        <f t="shared" si="400"/>
        <v>44291</v>
      </c>
      <c r="BD477" s="22">
        <f t="shared" si="401"/>
        <v>152.01421307621169</v>
      </c>
      <c r="BE477" s="22">
        <f t="shared" si="402"/>
        <v>124.96841170645088</v>
      </c>
      <c r="BF477" s="22">
        <f t="shared" si="403"/>
        <v>113.64028776978611</v>
      </c>
      <c r="BG477" s="22">
        <f t="shared" si="404"/>
        <v>144.90010776666665</v>
      </c>
      <c r="BH477" s="22"/>
      <c r="BI477" s="3">
        <f t="shared" si="405"/>
        <v>63759689.198762238</v>
      </c>
      <c r="BJ477" s="3">
        <f t="shared" si="406"/>
        <v>24841998.770617772</v>
      </c>
      <c r="BK477" s="3">
        <f t="shared" si="407"/>
        <v>21591654.676259361</v>
      </c>
      <c r="BL477" s="3">
        <f t="shared" si="408"/>
        <v>46385003.329999998</v>
      </c>
      <c r="BM477" s="22"/>
      <c r="BN477" s="3">
        <f t="shared" si="409"/>
        <v>-2954003.9682775671</v>
      </c>
      <c r="BO477" s="3">
        <f t="shared" si="410"/>
        <v>-1098000.5463921069</v>
      </c>
      <c r="BP477" s="3">
        <f t="shared" si="411"/>
        <v>0</v>
      </c>
      <c r="BQ477" s="3">
        <f t="shared" si="412"/>
        <v>-2914971</v>
      </c>
      <c r="BR477" s="3"/>
      <c r="BS477" s="22">
        <f t="shared" si="413"/>
        <v>-4.6330275529870573</v>
      </c>
      <c r="BT477" s="22">
        <f t="shared" si="414"/>
        <v>-4.419936400974235</v>
      </c>
      <c r="BU477" s="22">
        <f t="shared" si="415"/>
        <v>0</v>
      </c>
      <c r="BV477" s="22">
        <f t="shared" si="416"/>
        <v>-6.2842961964707049</v>
      </c>
      <c r="BW477" s="3"/>
      <c r="BX477" s="7"/>
      <c r="BY477" t="str">
        <f t="shared" si="371"/>
        <v>42021</v>
      </c>
      <c r="CQ477" s="15">
        <v>39557</v>
      </c>
      <c r="CR477" s="16">
        <v>4958.3999999999996</v>
      </c>
    </row>
    <row r="478" spans="1:96">
      <c r="A478" s="2">
        <v>44351</v>
      </c>
      <c r="B478" s="2">
        <v>44351</v>
      </c>
      <c r="C478" s="3">
        <v>178464</v>
      </c>
      <c r="D478">
        <v>0</v>
      </c>
      <c r="E478">
        <v>178464</v>
      </c>
      <c r="F478" t="s">
        <v>10</v>
      </c>
      <c r="G478" s="3">
        <v>38671238</v>
      </c>
      <c r="J478" s="3">
        <f t="shared" si="372"/>
        <v>178464</v>
      </c>
      <c r="L478" s="3">
        <f t="shared" si="417"/>
        <v>43648496.329999998</v>
      </c>
      <c r="M478" s="4">
        <f t="shared" si="373"/>
        <v>4.1054489825358732E-3</v>
      </c>
      <c r="N478" s="4">
        <f t="shared" si="374"/>
        <v>5.9487999999999997E-3</v>
      </c>
      <c r="O478" s="4"/>
      <c r="P478" s="3">
        <f t="shared" si="375"/>
        <v>-2736507</v>
      </c>
      <c r="Q478" s="3">
        <f t="shared" si="376"/>
        <v>46385003.329999998</v>
      </c>
      <c r="R478" s="6">
        <f t="shared" si="377"/>
        <v>-5.899551155642873E-2</v>
      </c>
      <c r="S478" s="6">
        <f t="shared" si="378"/>
        <v>-5.5557066299193117E-2</v>
      </c>
      <c r="T478" s="6"/>
      <c r="U478" s="6"/>
      <c r="V478" s="3">
        <f t="shared" si="418"/>
        <v>74130.041320904085</v>
      </c>
      <c r="W478" s="7">
        <f t="shared" si="379"/>
        <v>45.700000000000728</v>
      </c>
      <c r="X478" s="7">
        <f t="shared" si="382"/>
        <v>14683.5</v>
      </c>
      <c r="Y478" s="3">
        <f t="shared" si="383"/>
        <v>37607570.945599876</v>
      </c>
      <c r="Z478" s="3">
        <f t="shared" si="380"/>
        <v>81256067.275599867</v>
      </c>
      <c r="AA478" s="2">
        <v>44292</v>
      </c>
      <c r="AB478" s="7">
        <f t="shared" si="384"/>
        <v>145.49498776666664</v>
      </c>
      <c r="AC478" s="7">
        <f t="shared" si="385"/>
        <v>125.35856981866627</v>
      </c>
      <c r="AD478" s="7">
        <f t="shared" si="386"/>
        <v>135.42677879266645</v>
      </c>
      <c r="AE478" s="7"/>
      <c r="AF478" s="7">
        <f t="shared" si="419"/>
        <v>252594.0413209041</v>
      </c>
      <c r="AG478" s="3">
        <f t="shared" si="387"/>
        <v>48466624.595546514</v>
      </c>
      <c r="AH478" s="7"/>
      <c r="AI478" s="7"/>
      <c r="AJ478" s="7"/>
      <c r="AK478" s="7"/>
      <c r="AL478" s="3">
        <f t="shared" si="388"/>
        <v>61063746.897704862</v>
      </c>
      <c r="AM478" s="3">
        <f t="shared" si="389"/>
        <v>23818128.265546571</v>
      </c>
      <c r="AN478" s="3">
        <f t="shared" si="390"/>
        <v>21597122.302158643</v>
      </c>
      <c r="AO478" s="3">
        <f t="shared" si="391"/>
        <v>13648496.329999998</v>
      </c>
      <c r="AP478" s="3">
        <f t="shared" si="392"/>
        <v>43648496.329999998</v>
      </c>
      <c r="AQ478" s="7"/>
      <c r="AR478" s="40">
        <f t="shared" si="420"/>
        <v>74130.041320904085</v>
      </c>
      <c r="AS478" s="5">
        <f t="shared" si="381"/>
        <v>178464</v>
      </c>
      <c r="AT478" s="5">
        <f t="shared" si="393"/>
        <v>5467.625899280576</v>
      </c>
      <c r="AU478" s="5">
        <f t="shared" si="394"/>
        <v>258061.66722018467</v>
      </c>
      <c r="AV478" s="5">
        <f t="shared" si="395"/>
        <v>21063746.897704843</v>
      </c>
      <c r="AW478" s="3"/>
      <c r="AX478" s="4">
        <f t="shared" si="396"/>
        <v>4.2440384684754202E-3</v>
      </c>
      <c r="AY478" s="4">
        <f t="shared" si="397"/>
        <v>3.1220538605528638E-3</v>
      </c>
      <c r="AZ478" s="4">
        <f t="shared" si="398"/>
        <v>2.5322866548492859E-4</v>
      </c>
      <c r="BA478" s="4">
        <f t="shared" si="399"/>
        <v>4.1054489825358732E-3</v>
      </c>
      <c r="BB478" s="3"/>
      <c r="BC478" s="2">
        <f t="shared" si="400"/>
        <v>44292</v>
      </c>
      <c r="BD478" s="22">
        <f t="shared" si="401"/>
        <v>152.65936724426214</v>
      </c>
      <c r="BE478" s="22">
        <f t="shared" si="402"/>
        <v>125.35856981866615</v>
      </c>
      <c r="BF478" s="22">
        <f t="shared" si="403"/>
        <v>113.66906474820337</v>
      </c>
      <c r="BG478" s="22">
        <f t="shared" si="404"/>
        <v>145.49498776666664</v>
      </c>
      <c r="BH478" s="22"/>
      <c r="BI478" s="3">
        <f t="shared" si="405"/>
        <v>63759689.198762238</v>
      </c>
      <c r="BJ478" s="3">
        <f t="shared" si="406"/>
        <v>24841998.770617772</v>
      </c>
      <c r="BK478" s="3">
        <f t="shared" si="407"/>
        <v>21597122.302158643</v>
      </c>
      <c r="BL478" s="3">
        <f t="shared" si="408"/>
        <v>46385003.329999998</v>
      </c>
      <c r="BM478" s="22"/>
      <c r="BN478" s="3">
        <f t="shared" si="409"/>
        <v>-2695942.3010573825</v>
      </c>
      <c r="BO478" s="3">
        <f t="shared" si="410"/>
        <v>-1023870.5050712029</v>
      </c>
      <c r="BP478" s="3">
        <f t="shared" si="411"/>
        <v>0</v>
      </c>
      <c r="BQ478" s="3">
        <f t="shared" si="412"/>
        <v>-2736507</v>
      </c>
      <c r="BR478" s="3"/>
      <c r="BS478" s="22">
        <f t="shared" si="413"/>
        <v>-4.2282864532998987</v>
      </c>
      <c r="BT478" s="22">
        <f t="shared" si="414"/>
        <v>-4.1215302944230086</v>
      </c>
      <c r="BU478" s="22">
        <f t="shared" si="415"/>
        <v>0</v>
      </c>
      <c r="BV478" s="22">
        <f t="shared" si="416"/>
        <v>-5.8995511556428726</v>
      </c>
      <c r="BW478" s="3"/>
      <c r="BX478" s="7"/>
      <c r="BY478" t="str">
        <f t="shared" si="371"/>
        <v>42021</v>
      </c>
      <c r="CQ478" s="15">
        <v>39558</v>
      </c>
      <c r="CR478" s="16">
        <v>4958.3999999999996</v>
      </c>
    </row>
    <row r="479" spans="1:96">
      <c r="A479" s="2">
        <v>44381</v>
      </c>
      <c r="B479" s="2">
        <v>44381</v>
      </c>
      <c r="C479" s="3">
        <v>-332921</v>
      </c>
      <c r="D479">
        <v>0</v>
      </c>
      <c r="E479">
        <v>-332920.75</v>
      </c>
      <c r="F479" t="s">
        <v>10</v>
      </c>
      <c r="G479" s="3">
        <v>38338317</v>
      </c>
      <c r="J479" s="3">
        <f t="shared" si="372"/>
        <v>-332921</v>
      </c>
      <c r="L479" s="3">
        <f t="shared" si="417"/>
        <v>43315575.329999998</v>
      </c>
      <c r="M479" s="4">
        <f t="shared" si="373"/>
        <v>-7.6273188767600327E-3</v>
      </c>
      <c r="N479" s="4">
        <f t="shared" si="374"/>
        <v>-1.1097366666666667E-2</v>
      </c>
      <c r="O479" s="4"/>
      <c r="P479" s="3">
        <f t="shared" si="375"/>
        <v>-3069428</v>
      </c>
      <c r="Q479" s="3">
        <f t="shared" si="376"/>
        <v>46385003.329999998</v>
      </c>
      <c r="R479" s="6">
        <f t="shared" si="377"/>
        <v>-6.61728528542503E-2</v>
      </c>
      <c r="S479" s="6">
        <f t="shared" si="378"/>
        <v>-6.3184385175953151E-2</v>
      </c>
      <c r="T479" s="6"/>
      <c r="U479" s="6"/>
      <c r="V479" s="3">
        <f t="shared" si="418"/>
        <v>219875.86654372726</v>
      </c>
      <c r="W479" s="7">
        <f t="shared" si="379"/>
        <v>135.54999999999927</v>
      </c>
      <c r="X479" s="7">
        <f t="shared" si="382"/>
        <v>14819.05</v>
      </c>
      <c r="Y479" s="3">
        <f t="shared" si="383"/>
        <v>37954743.366458394</v>
      </c>
      <c r="Z479" s="3">
        <f t="shared" si="380"/>
        <v>81270318.696458399</v>
      </c>
      <c r="AA479" s="2">
        <v>44293</v>
      </c>
      <c r="AB479" s="7">
        <f t="shared" si="384"/>
        <v>144.3852511</v>
      </c>
      <c r="AC479" s="7">
        <f t="shared" si="385"/>
        <v>126.51581122152797</v>
      </c>
      <c r="AD479" s="7">
        <f t="shared" si="386"/>
        <v>135.450531160764</v>
      </c>
      <c r="AE479" s="7"/>
      <c r="AF479" s="7">
        <f t="shared" si="419"/>
        <v>-113045.13345627274</v>
      </c>
      <c r="AG479" s="3">
        <f t="shared" si="387"/>
        <v>48353579.462090239</v>
      </c>
      <c r="AH479" s="7"/>
      <c r="AI479" s="7"/>
      <c r="AJ479" s="7"/>
      <c r="AK479" s="7"/>
      <c r="AL479" s="3">
        <f t="shared" si="388"/>
        <v>60956169.390147872</v>
      </c>
      <c r="AM479" s="3">
        <f t="shared" si="389"/>
        <v>24038004.1320903</v>
      </c>
      <c r="AN479" s="3">
        <f t="shared" si="390"/>
        <v>21602589.928057924</v>
      </c>
      <c r="AO479" s="3">
        <f t="shared" si="391"/>
        <v>13315575.329999998</v>
      </c>
      <c r="AP479" s="3">
        <f t="shared" si="392"/>
        <v>43315575.329999998</v>
      </c>
      <c r="AQ479" s="7"/>
      <c r="AR479" s="40">
        <f t="shared" si="420"/>
        <v>219875.86654372726</v>
      </c>
      <c r="AS479" s="5">
        <f t="shared" si="381"/>
        <v>-332921</v>
      </c>
      <c r="AT479" s="5">
        <f t="shared" si="393"/>
        <v>5467.625899280576</v>
      </c>
      <c r="AU479" s="5">
        <f t="shared" si="394"/>
        <v>-107577.50755699216</v>
      </c>
      <c r="AV479" s="5">
        <f t="shared" si="395"/>
        <v>20956169.39014785</v>
      </c>
      <c r="AW479" s="3"/>
      <c r="AX479" s="4">
        <f t="shared" si="396"/>
        <v>-1.761724640599078E-3</v>
      </c>
      <c r="AY479" s="4">
        <f t="shared" si="397"/>
        <v>9.2314502673067882E-3</v>
      </c>
      <c r="AZ479" s="4">
        <f t="shared" si="398"/>
        <v>2.53164556962021E-4</v>
      </c>
      <c r="BA479" s="4">
        <f t="shared" si="399"/>
        <v>-7.6273188767600327E-3</v>
      </c>
      <c r="BB479" s="3"/>
      <c r="BC479" s="2">
        <f t="shared" si="400"/>
        <v>44293</v>
      </c>
      <c r="BD479" s="22">
        <f t="shared" si="401"/>
        <v>152.39042347536969</v>
      </c>
      <c r="BE479" s="22">
        <f t="shared" si="402"/>
        <v>126.51581122152791</v>
      </c>
      <c r="BF479" s="22">
        <f t="shared" si="403"/>
        <v>113.69784172662065</v>
      </c>
      <c r="BG479" s="22">
        <f t="shared" si="404"/>
        <v>144.3852511</v>
      </c>
      <c r="BH479" s="22"/>
      <c r="BI479" s="3">
        <f t="shared" si="405"/>
        <v>63759689.198762238</v>
      </c>
      <c r="BJ479" s="3">
        <f t="shared" si="406"/>
        <v>24841998.770617772</v>
      </c>
      <c r="BK479" s="3">
        <f t="shared" si="407"/>
        <v>21602589.928057924</v>
      </c>
      <c r="BL479" s="3">
        <f t="shared" si="408"/>
        <v>46385003.329999998</v>
      </c>
      <c r="BM479" s="22"/>
      <c r="BN479" s="3">
        <f t="shared" si="409"/>
        <v>-2803519.8086143746</v>
      </c>
      <c r="BO479" s="3">
        <f t="shared" si="410"/>
        <v>-803994.63852747565</v>
      </c>
      <c r="BP479" s="3">
        <f t="shared" si="411"/>
        <v>0</v>
      </c>
      <c r="BQ479" s="3">
        <f t="shared" si="412"/>
        <v>-3069428</v>
      </c>
      <c r="BR479" s="3"/>
      <c r="BS479" s="22">
        <f t="shared" si="413"/>
        <v>-4.3970098409275167</v>
      </c>
      <c r="BT479" s="22">
        <f t="shared" si="414"/>
        <v>-3.2364329696304943</v>
      </c>
      <c r="BU479" s="22">
        <f t="shared" si="415"/>
        <v>0</v>
      </c>
      <c r="BV479" s="22">
        <f t="shared" si="416"/>
        <v>-6.6172852854250301</v>
      </c>
      <c r="BW479" s="3"/>
      <c r="BX479" s="7"/>
      <c r="BY479" t="str">
        <f t="shared" si="371"/>
        <v>42021</v>
      </c>
      <c r="CQ479" s="15">
        <v>39559</v>
      </c>
      <c r="CR479" s="16">
        <v>5037</v>
      </c>
    </row>
    <row r="480" spans="1:96">
      <c r="A480" s="2">
        <v>44412</v>
      </c>
      <c r="B480" s="2">
        <v>44412</v>
      </c>
      <c r="C480" s="3">
        <v>189183</v>
      </c>
      <c r="D480">
        <v>0</v>
      </c>
      <c r="E480">
        <v>189182.75</v>
      </c>
      <c r="F480" t="s">
        <v>10</v>
      </c>
      <c r="G480" s="3">
        <v>38527500</v>
      </c>
      <c r="J480" s="3">
        <f t="shared" si="372"/>
        <v>189183</v>
      </c>
      <c r="L480" s="3">
        <f t="shared" si="417"/>
        <v>43504758.329999998</v>
      </c>
      <c r="M480" s="4">
        <f t="shared" si="373"/>
        <v>4.3675513613453832E-3</v>
      </c>
      <c r="N480" s="4">
        <f t="shared" si="374"/>
        <v>6.3061000000000002E-3</v>
      </c>
      <c r="O480" s="4"/>
      <c r="P480" s="3">
        <f t="shared" si="375"/>
        <v>-2880245</v>
      </c>
      <c r="Q480" s="3">
        <f t="shared" si="376"/>
        <v>46385003.329999998</v>
      </c>
      <c r="R480" s="6">
        <f t="shared" si="377"/>
        <v>-6.2094314826472603E-2</v>
      </c>
      <c r="S480" s="6">
        <f t="shared" si="378"/>
        <v>-5.8816833814607769E-2</v>
      </c>
      <c r="T480" s="6"/>
      <c r="U480" s="6"/>
      <c r="V480" s="3">
        <f t="shared" si="418"/>
        <v>88810.060444626579</v>
      </c>
      <c r="W480" s="7">
        <f t="shared" si="379"/>
        <v>54.75</v>
      </c>
      <c r="X480" s="7">
        <f t="shared" si="382"/>
        <v>14873.8</v>
      </c>
      <c r="Y480" s="3">
        <f t="shared" si="383"/>
        <v>38094969.777686752</v>
      </c>
      <c r="Z480" s="3">
        <f t="shared" si="380"/>
        <v>81599728.107686758</v>
      </c>
      <c r="AA480" s="2">
        <v>44294</v>
      </c>
      <c r="AB480" s="7">
        <f t="shared" si="384"/>
        <v>145.0158611</v>
      </c>
      <c r="AC480" s="7">
        <f t="shared" si="385"/>
        <v>126.98323259228917</v>
      </c>
      <c r="AD480" s="7">
        <f t="shared" si="386"/>
        <v>135.9995468461446</v>
      </c>
      <c r="AE480" s="7"/>
      <c r="AF480" s="7">
        <f t="shared" si="419"/>
        <v>277993.06044462661</v>
      </c>
      <c r="AG480" s="3">
        <f t="shared" si="387"/>
        <v>48631572.522534862</v>
      </c>
      <c r="AH480" s="7"/>
      <c r="AI480" s="7"/>
      <c r="AJ480" s="7"/>
      <c r="AK480" s="7"/>
      <c r="AL480" s="3">
        <f t="shared" si="388"/>
        <v>61239630.076491781</v>
      </c>
      <c r="AM480" s="3">
        <f t="shared" si="389"/>
        <v>24126814.192534927</v>
      </c>
      <c r="AN480" s="3">
        <f t="shared" si="390"/>
        <v>21608057.553957205</v>
      </c>
      <c r="AO480" s="3">
        <f t="shared" si="391"/>
        <v>13504758.329999998</v>
      </c>
      <c r="AP480" s="3">
        <f t="shared" si="392"/>
        <v>43504758.329999998</v>
      </c>
      <c r="AQ480" s="7"/>
      <c r="AR480" s="40">
        <f t="shared" si="420"/>
        <v>88810.060444626579</v>
      </c>
      <c r="AS480" s="5">
        <f t="shared" si="381"/>
        <v>189183</v>
      </c>
      <c r="AT480" s="5">
        <f t="shared" si="393"/>
        <v>5467.625899280576</v>
      </c>
      <c r="AU480" s="5">
        <f t="shared" si="394"/>
        <v>283460.6863439072</v>
      </c>
      <c r="AV480" s="5">
        <f t="shared" si="395"/>
        <v>21239630.076491758</v>
      </c>
      <c r="AW480" s="3"/>
      <c r="AX480" s="4">
        <f t="shared" si="396"/>
        <v>4.6502378541805472E-3</v>
      </c>
      <c r="AY480" s="4">
        <f t="shared" si="397"/>
        <v>3.6945688151399708E-3</v>
      </c>
      <c r="AZ480" s="4">
        <f t="shared" si="398"/>
        <v>2.5310048089090937E-4</v>
      </c>
      <c r="BA480" s="4">
        <f t="shared" si="399"/>
        <v>4.3675513613453832E-3</v>
      </c>
      <c r="BB480" s="3"/>
      <c r="BC480" s="2">
        <f t="shared" si="400"/>
        <v>44294</v>
      </c>
      <c r="BD480" s="22">
        <f t="shared" si="401"/>
        <v>153.09907519122945</v>
      </c>
      <c r="BE480" s="22">
        <f t="shared" si="402"/>
        <v>126.9832325922891</v>
      </c>
      <c r="BF480" s="22">
        <f t="shared" si="403"/>
        <v>113.72661870503794</v>
      </c>
      <c r="BG480" s="22">
        <f t="shared" si="404"/>
        <v>145.0158611</v>
      </c>
      <c r="BH480" s="22"/>
      <c r="BI480" s="3">
        <f t="shared" si="405"/>
        <v>63759689.198762238</v>
      </c>
      <c r="BJ480" s="3">
        <f t="shared" si="406"/>
        <v>24841998.770617772</v>
      </c>
      <c r="BK480" s="3">
        <f t="shared" si="407"/>
        <v>21608057.553957205</v>
      </c>
      <c r="BL480" s="3">
        <f t="shared" si="408"/>
        <v>46385003.329999998</v>
      </c>
      <c r="BM480" s="22"/>
      <c r="BN480" s="3">
        <f t="shared" si="409"/>
        <v>-2520059.1222704672</v>
      </c>
      <c r="BO480" s="3">
        <f t="shared" si="410"/>
        <v>-715184.57808284904</v>
      </c>
      <c r="BP480" s="3">
        <f t="shared" si="411"/>
        <v>0</v>
      </c>
      <c r="BQ480" s="3">
        <f t="shared" si="412"/>
        <v>-2880245</v>
      </c>
      <c r="BR480" s="3"/>
      <c r="BS480" s="22">
        <f t="shared" si="413"/>
        <v>-3.9524331971169473</v>
      </c>
      <c r="BT480" s="22">
        <f t="shared" si="414"/>
        <v>-2.8789333124383849</v>
      </c>
      <c r="BU480" s="22">
        <f t="shared" si="415"/>
        <v>0</v>
      </c>
      <c r="BV480" s="22">
        <f t="shared" si="416"/>
        <v>-6.2094314826472603</v>
      </c>
      <c r="BW480" s="3"/>
      <c r="BX480" s="7"/>
      <c r="BY480" t="str">
        <f t="shared" si="371"/>
        <v>42021</v>
      </c>
      <c r="CQ480" s="15">
        <v>39560</v>
      </c>
      <c r="CR480" s="16">
        <v>5049.3</v>
      </c>
    </row>
    <row r="481" spans="1:96">
      <c r="A481" s="2">
        <v>44443</v>
      </c>
      <c r="B481" s="2">
        <v>44443</v>
      </c>
      <c r="C481" s="3">
        <v>361962</v>
      </c>
      <c r="D481">
        <v>0</v>
      </c>
      <c r="E481">
        <v>361962</v>
      </c>
      <c r="F481" t="s">
        <v>10</v>
      </c>
      <c r="G481" s="3">
        <v>38889462</v>
      </c>
      <c r="J481" s="3">
        <f t="shared" si="372"/>
        <v>361962</v>
      </c>
      <c r="L481" s="3">
        <f t="shared" si="417"/>
        <v>43866720.329999998</v>
      </c>
      <c r="M481" s="4">
        <f t="shared" si="373"/>
        <v>8.3200554122007005E-3</v>
      </c>
      <c r="N481" s="4">
        <f t="shared" si="374"/>
        <v>1.20654E-2</v>
      </c>
      <c r="O481" s="4"/>
      <c r="P481" s="3">
        <f t="shared" si="375"/>
        <v>-2518283</v>
      </c>
      <c r="Q481" s="3">
        <f t="shared" si="376"/>
        <v>46385003.329999998</v>
      </c>
      <c r="R481" s="6">
        <f t="shared" si="377"/>
        <v>-5.4290887554410791E-2</v>
      </c>
      <c r="S481" s="6">
        <f t="shared" si="378"/>
        <v>-5.0496778402407072E-2</v>
      </c>
      <c r="T481" s="6"/>
      <c r="U481" s="6"/>
      <c r="V481" s="3">
        <f t="shared" si="418"/>
        <v>-63180.855786632113</v>
      </c>
      <c r="W481" s="7">
        <f t="shared" si="379"/>
        <v>-38.949999999998909</v>
      </c>
      <c r="X481" s="7">
        <f t="shared" si="382"/>
        <v>14834.85</v>
      </c>
      <c r="Y481" s="3">
        <f t="shared" si="383"/>
        <v>37995210.531707861</v>
      </c>
      <c r="Z481" s="3">
        <f t="shared" si="380"/>
        <v>81861930.861707866</v>
      </c>
      <c r="AA481" s="2">
        <v>44295</v>
      </c>
      <c r="AB481" s="7">
        <f t="shared" si="384"/>
        <v>146.22240110000001</v>
      </c>
      <c r="AC481" s="7">
        <f t="shared" si="385"/>
        <v>126.65070177235953</v>
      </c>
      <c r="AD481" s="7">
        <f t="shared" si="386"/>
        <v>136.4365514361798</v>
      </c>
      <c r="AE481" s="7"/>
      <c r="AF481" s="7">
        <f t="shared" si="419"/>
        <v>298781.14421336789</v>
      </c>
      <c r="AG481" s="3">
        <f t="shared" si="387"/>
        <v>48930353.666748233</v>
      </c>
      <c r="AH481" s="7"/>
      <c r="AI481" s="7"/>
      <c r="AJ481" s="7"/>
      <c r="AK481" s="7"/>
      <c r="AL481" s="3">
        <f t="shared" si="388"/>
        <v>61543878.846604429</v>
      </c>
      <c r="AM481" s="3">
        <f t="shared" si="389"/>
        <v>24063633.336748295</v>
      </c>
      <c r="AN481" s="3">
        <f t="shared" si="390"/>
        <v>21613525.179856487</v>
      </c>
      <c r="AO481" s="3">
        <f t="shared" si="391"/>
        <v>13866720.329999998</v>
      </c>
      <c r="AP481" s="3">
        <f t="shared" si="392"/>
        <v>43866720.329999998</v>
      </c>
      <c r="AQ481" s="7"/>
      <c r="AR481" s="40">
        <f t="shared" si="420"/>
        <v>-63180.855786632113</v>
      </c>
      <c r="AS481" s="5">
        <f t="shared" si="381"/>
        <v>361962</v>
      </c>
      <c r="AT481" s="5">
        <f t="shared" si="393"/>
        <v>5467.625899280576</v>
      </c>
      <c r="AU481" s="5">
        <f t="shared" si="394"/>
        <v>304248.77011264849</v>
      </c>
      <c r="AV481" s="5">
        <f t="shared" si="395"/>
        <v>21543878.846604407</v>
      </c>
      <c r="AW481" s="3"/>
      <c r="AX481" s="4">
        <f t="shared" si="396"/>
        <v>4.9681679940362881E-3</v>
      </c>
      <c r="AY481" s="4">
        <f t="shared" si="397"/>
        <v>-2.6186986513196961E-3</v>
      </c>
      <c r="AZ481" s="4">
        <f t="shared" si="398"/>
        <v>2.5303643724695923E-4</v>
      </c>
      <c r="BA481" s="4">
        <f t="shared" si="399"/>
        <v>8.3200554122007005E-3</v>
      </c>
      <c r="BB481" s="3"/>
      <c r="BC481" s="2">
        <f t="shared" si="400"/>
        <v>44295</v>
      </c>
      <c r="BD481" s="22">
        <f t="shared" si="401"/>
        <v>153.85969711651106</v>
      </c>
      <c r="BE481" s="22">
        <f t="shared" si="402"/>
        <v>126.65070177235944</v>
      </c>
      <c r="BF481" s="22">
        <f t="shared" si="403"/>
        <v>113.75539568345519</v>
      </c>
      <c r="BG481" s="22">
        <f t="shared" si="404"/>
        <v>146.22240110000001</v>
      </c>
      <c r="BH481" s="22"/>
      <c r="BI481" s="3">
        <f t="shared" si="405"/>
        <v>63759689.198762238</v>
      </c>
      <c r="BJ481" s="3">
        <f t="shared" si="406"/>
        <v>24841998.770617772</v>
      </c>
      <c r="BK481" s="3">
        <f t="shared" si="407"/>
        <v>21613525.179856487</v>
      </c>
      <c r="BL481" s="3">
        <f t="shared" si="408"/>
        <v>46385003.329999998</v>
      </c>
      <c r="BM481" s="22"/>
      <c r="BN481" s="3">
        <f t="shared" si="409"/>
        <v>-2215810.3521578186</v>
      </c>
      <c r="BO481" s="3">
        <f t="shared" si="410"/>
        <v>-778365.4338694812</v>
      </c>
      <c r="BP481" s="3">
        <f t="shared" si="411"/>
        <v>0</v>
      </c>
      <c r="BQ481" s="3">
        <f t="shared" si="412"/>
        <v>-2518283</v>
      </c>
      <c r="BR481" s="3"/>
      <c r="BS481" s="22">
        <f t="shared" si="413"/>
        <v>-3.4752527498218013</v>
      </c>
      <c r="BT481" s="22">
        <f t="shared" si="414"/>
        <v>-3.1332641187878325</v>
      </c>
      <c r="BU481" s="22">
        <f t="shared" si="415"/>
        <v>0</v>
      </c>
      <c r="BV481" s="22">
        <f t="shared" si="416"/>
        <v>-5.4290887554410787</v>
      </c>
      <c r="BW481" s="3"/>
      <c r="BX481" s="7"/>
      <c r="BY481" t="str">
        <f t="shared" si="371"/>
        <v>42021</v>
      </c>
      <c r="CQ481" s="15">
        <v>39561</v>
      </c>
      <c r="CR481" s="16">
        <v>5022.8</v>
      </c>
    </row>
    <row r="482" spans="1:96">
      <c r="A482" s="2">
        <v>44534</v>
      </c>
      <c r="B482" s="2">
        <v>44534</v>
      </c>
      <c r="C482" s="3">
        <v>176377</v>
      </c>
      <c r="D482">
        <v>0</v>
      </c>
      <c r="E482">
        <v>176376.75</v>
      </c>
      <c r="F482" t="s">
        <v>10</v>
      </c>
      <c r="G482" s="3">
        <v>39065838</v>
      </c>
      <c r="J482" s="3">
        <f t="shared" si="372"/>
        <v>176377</v>
      </c>
      <c r="L482" s="3">
        <f t="shared" si="417"/>
        <v>44043097.329999998</v>
      </c>
      <c r="M482" s="4">
        <f t="shared" si="373"/>
        <v>4.0207473609413557E-3</v>
      </c>
      <c r="N482" s="4">
        <f t="shared" si="374"/>
        <v>5.8792333333333334E-3</v>
      </c>
      <c r="O482" s="4"/>
      <c r="P482" s="3">
        <f t="shared" si="375"/>
        <v>-2341906</v>
      </c>
      <c r="Q482" s="3">
        <f t="shared" si="376"/>
        <v>46385003.329999998</v>
      </c>
      <c r="R482" s="6">
        <f t="shared" si="377"/>
        <v>-5.0488430136326999E-2</v>
      </c>
      <c r="S482" s="6">
        <f t="shared" si="378"/>
        <v>-4.6476031041465714E-2</v>
      </c>
      <c r="T482" s="6"/>
      <c r="U482" s="6"/>
      <c r="V482" s="3">
        <f t="shared" si="418"/>
        <v>-850062.32284943655</v>
      </c>
      <c r="W482" s="7">
        <f t="shared" si="379"/>
        <v>-524.05000000000109</v>
      </c>
      <c r="X482" s="7">
        <f t="shared" si="382"/>
        <v>14310.8</v>
      </c>
      <c r="Y482" s="3">
        <f t="shared" si="383"/>
        <v>36653006.86405085</v>
      </c>
      <c r="Z482" s="3">
        <f t="shared" si="380"/>
        <v>80696104.194050848</v>
      </c>
      <c r="AA482" s="2">
        <v>44298</v>
      </c>
      <c r="AB482" s="7">
        <f t="shared" si="384"/>
        <v>146.81032443333334</v>
      </c>
      <c r="AC482" s="7">
        <f t="shared" si="385"/>
        <v>122.17668954683616</v>
      </c>
      <c r="AD482" s="7">
        <f t="shared" si="386"/>
        <v>134.49350699008477</v>
      </c>
      <c r="AE482" s="7"/>
      <c r="AF482" s="7">
        <f t="shared" si="419"/>
        <v>-673685.32284943655</v>
      </c>
      <c r="AG482" s="3">
        <f t="shared" si="387"/>
        <v>48256668.343898796</v>
      </c>
      <c r="AH482" s="7"/>
      <c r="AI482" s="7"/>
      <c r="AJ482" s="7"/>
      <c r="AK482" s="7"/>
      <c r="AL482" s="3">
        <f t="shared" si="388"/>
        <v>60875661.149654277</v>
      </c>
      <c r="AM482" s="3">
        <f t="shared" si="389"/>
        <v>23213571.013898857</v>
      </c>
      <c r="AN482" s="3">
        <f t="shared" si="390"/>
        <v>21618992.805755768</v>
      </c>
      <c r="AO482" s="3">
        <f t="shared" si="391"/>
        <v>14043097.329999998</v>
      </c>
      <c r="AP482" s="3">
        <f t="shared" si="392"/>
        <v>44043097.329999998</v>
      </c>
      <c r="AQ482" s="7"/>
      <c r="AR482" s="40">
        <f t="shared" si="420"/>
        <v>-850062.32284943655</v>
      </c>
      <c r="AS482" s="5">
        <f t="shared" si="381"/>
        <v>176377</v>
      </c>
      <c r="AT482" s="5">
        <f t="shared" si="393"/>
        <v>5467.625899280576</v>
      </c>
      <c r="AU482" s="5">
        <f t="shared" si="394"/>
        <v>-668217.69695015601</v>
      </c>
      <c r="AV482" s="5">
        <f t="shared" si="395"/>
        <v>20875661.149654251</v>
      </c>
      <c r="AW482" s="3"/>
      <c r="AX482" s="4">
        <f t="shared" si="396"/>
        <v>-1.0857581768865445E-2</v>
      </c>
      <c r="AY482" s="4">
        <f t="shared" si="397"/>
        <v>-3.5325601539617918E-2</v>
      </c>
      <c r="AZ482" s="4">
        <f t="shared" si="398"/>
        <v>2.5297242600556108E-4</v>
      </c>
      <c r="BA482" s="4">
        <f t="shared" si="399"/>
        <v>4.0207473609413557E-3</v>
      </c>
      <c r="BB482" s="3"/>
      <c r="BC482" s="2">
        <f t="shared" si="400"/>
        <v>44298</v>
      </c>
      <c r="BD482" s="22">
        <f t="shared" si="401"/>
        <v>152.18915287413571</v>
      </c>
      <c r="BE482" s="22">
        <f t="shared" si="402"/>
        <v>122.17668954683609</v>
      </c>
      <c r="BF482" s="22">
        <f t="shared" si="403"/>
        <v>113.78417266187246</v>
      </c>
      <c r="BG482" s="22">
        <f t="shared" si="404"/>
        <v>146.81032443333334</v>
      </c>
      <c r="BH482" s="22"/>
      <c r="BI482" s="3">
        <f t="shared" si="405"/>
        <v>63759689.198762238</v>
      </c>
      <c r="BJ482" s="3">
        <f t="shared" si="406"/>
        <v>24841998.770617772</v>
      </c>
      <c r="BK482" s="3">
        <f t="shared" si="407"/>
        <v>21618992.805755768</v>
      </c>
      <c r="BL482" s="3">
        <f t="shared" si="408"/>
        <v>46385003.329999998</v>
      </c>
      <c r="BM482" s="22"/>
      <c r="BN482" s="3">
        <f t="shared" si="409"/>
        <v>-2884028.0491079744</v>
      </c>
      <c r="BO482" s="3">
        <f t="shared" si="410"/>
        <v>-1628427.7567189177</v>
      </c>
      <c r="BP482" s="3">
        <f t="shared" si="411"/>
        <v>0</v>
      </c>
      <c r="BQ482" s="3">
        <f t="shared" si="412"/>
        <v>-2341906</v>
      </c>
      <c r="BR482" s="3"/>
      <c r="BS482" s="22">
        <f t="shared" si="413"/>
        <v>-4.5232780858096806</v>
      </c>
      <c r="BT482" s="22">
        <f t="shared" si="414"/>
        <v>-6.5551398329709434</v>
      </c>
      <c r="BU482" s="22">
        <f t="shared" si="415"/>
        <v>0</v>
      </c>
      <c r="BV482" s="22">
        <f t="shared" si="416"/>
        <v>-5.0488430136327</v>
      </c>
      <c r="BW482" s="3"/>
      <c r="BX482" s="7"/>
      <c r="BY482" t="str">
        <f t="shared" si="371"/>
        <v>42021</v>
      </c>
      <c r="CQ482" s="15">
        <v>39562</v>
      </c>
      <c r="CR482" s="16">
        <v>4999.8500000000004</v>
      </c>
    </row>
    <row r="483" spans="1:96">
      <c r="A483" t="s">
        <v>166</v>
      </c>
      <c r="B483" t="s">
        <v>166</v>
      </c>
      <c r="C483" s="3">
        <v>298107</v>
      </c>
      <c r="D483">
        <v>0</v>
      </c>
      <c r="E483">
        <v>298106.75</v>
      </c>
      <c r="F483" t="s">
        <v>10</v>
      </c>
      <c r="G483" s="3">
        <v>39363945</v>
      </c>
      <c r="J483" s="3">
        <f t="shared" si="372"/>
        <v>298107</v>
      </c>
      <c r="L483" s="3">
        <f t="shared" si="417"/>
        <v>44341204.329999998</v>
      </c>
      <c r="M483" s="4">
        <f t="shared" si="373"/>
        <v>6.7685294194090237E-3</v>
      </c>
      <c r="N483" s="4">
        <f t="shared" si="374"/>
        <v>9.9369000000000002E-3</v>
      </c>
      <c r="O483" s="4"/>
      <c r="P483" s="3">
        <f t="shared" si="375"/>
        <v>-2043799</v>
      </c>
      <c r="Q483" s="3">
        <f t="shared" si="376"/>
        <v>46385003.329999998</v>
      </c>
      <c r="R483" s="6">
        <f t="shared" si="377"/>
        <v>-4.4061633141635477E-2</v>
      </c>
      <c r="S483" s="6">
        <f t="shared" si="378"/>
        <v>-3.970750162205669E-2</v>
      </c>
      <c r="T483" s="6"/>
      <c r="U483" s="6"/>
      <c r="V483" s="3">
        <f t="shared" si="418"/>
        <v>314687.70276269509</v>
      </c>
      <c r="W483" s="7">
        <f t="shared" si="379"/>
        <v>194</v>
      </c>
      <c r="X483" s="7">
        <f t="shared" si="382"/>
        <v>14504.8</v>
      </c>
      <c r="Y483" s="3">
        <f t="shared" si="383"/>
        <v>37149882.184202477</v>
      </c>
      <c r="Z483" s="3">
        <f t="shared" si="380"/>
        <v>81491086.514202476</v>
      </c>
      <c r="AA483" s="2">
        <v>44299</v>
      </c>
      <c r="AB483" s="7">
        <f t="shared" si="384"/>
        <v>147.80401443333332</v>
      </c>
      <c r="AC483" s="7">
        <f t="shared" si="385"/>
        <v>123.83294061400825</v>
      </c>
      <c r="AD483" s="7">
        <f t="shared" si="386"/>
        <v>135.81847752367079</v>
      </c>
      <c r="AE483" s="7"/>
      <c r="AF483" s="7">
        <f t="shared" si="419"/>
        <v>612794.70276269503</v>
      </c>
      <c r="AG483" s="3">
        <f t="shared" si="387"/>
        <v>48869463.046661489</v>
      </c>
      <c r="AH483" s="7"/>
      <c r="AI483" s="7"/>
      <c r="AJ483" s="7"/>
      <c r="AK483" s="7"/>
      <c r="AL483" s="3">
        <f t="shared" si="388"/>
        <v>61493923.478316255</v>
      </c>
      <c r="AM483" s="3">
        <f t="shared" si="389"/>
        <v>23528258.716661554</v>
      </c>
      <c r="AN483" s="3">
        <f t="shared" si="390"/>
        <v>21624460.431655049</v>
      </c>
      <c r="AO483" s="3">
        <f t="shared" si="391"/>
        <v>14341204.329999998</v>
      </c>
      <c r="AP483" s="3">
        <f t="shared" si="392"/>
        <v>44341204.329999998</v>
      </c>
      <c r="AQ483" s="7"/>
      <c r="AR483" s="40">
        <f t="shared" si="420"/>
        <v>314687.70276269509</v>
      </c>
      <c r="AS483" s="5">
        <f t="shared" si="381"/>
        <v>298107</v>
      </c>
      <c r="AT483" s="5">
        <f t="shared" si="393"/>
        <v>5467.625899280576</v>
      </c>
      <c r="AU483" s="5">
        <f t="shared" si="394"/>
        <v>618262.32866197557</v>
      </c>
      <c r="AV483" s="5">
        <f t="shared" si="395"/>
        <v>21493923.478316225</v>
      </c>
      <c r="AW483" s="3"/>
      <c r="AX483" s="4">
        <f t="shared" si="396"/>
        <v>1.0156149715434947E-2</v>
      </c>
      <c r="AY483" s="4">
        <f t="shared" si="397"/>
        <v>1.3556195321016292E-2</v>
      </c>
      <c r="AZ483" s="4">
        <f t="shared" si="398"/>
        <v>2.5290844714213022E-4</v>
      </c>
      <c r="BA483" s="4">
        <f t="shared" si="399"/>
        <v>6.7685294194090237E-3</v>
      </c>
      <c r="BB483" s="3"/>
      <c r="BC483" s="2">
        <f t="shared" si="400"/>
        <v>44299</v>
      </c>
      <c r="BD483" s="22">
        <f t="shared" si="401"/>
        <v>153.73480869579063</v>
      </c>
      <c r="BE483" s="22">
        <f t="shared" si="402"/>
        <v>123.83294061400818</v>
      </c>
      <c r="BF483" s="22">
        <f t="shared" si="403"/>
        <v>113.81294964028974</v>
      </c>
      <c r="BG483" s="22">
        <f t="shared" si="404"/>
        <v>147.80401443333332</v>
      </c>
      <c r="BH483" s="22"/>
      <c r="BI483" s="3">
        <f t="shared" si="405"/>
        <v>63759689.198762238</v>
      </c>
      <c r="BJ483" s="3">
        <f t="shared" si="406"/>
        <v>24841998.770617772</v>
      </c>
      <c r="BK483" s="3">
        <f t="shared" si="407"/>
        <v>21624460.431655049</v>
      </c>
      <c r="BL483" s="3">
        <f t="shared" si="408"/>
        <v>46385003.329999998</v>
      </c>
      <c r="BM483" s="22"/>
      <c r="BN483" s="3">
        <f t="shared" si="409"/>
        <v>-2265765.7204459989</v>
      </c>
      <c r="BO483" s="3">
        <f t="shared" si="410"/>
        <v>-1313740.0539562227</v>
      </c>
      <c r="BP483" s="3">
        <f t="shared" si="411"/>
        <v>0</v>
      </c>
      <c r="BQ483" s="3">
        <f t="shared" si="412"/>
        <v>-2043799</v>
      </c>
      <c r="BR483" s="3"/>
      <c r="BS483" s="22">
        <f t="shared" si="413"/>
        <v>-3.5536022037102155</v>
      </c>
      <c r="BT483" s="22">
        <f t="shared" si="414"/>
        <v>-5.288383056801643</v>
      </c>
      <c r="BU483" s="22">
        <f t="shared" si="415"/>
        <v>0</v>
      </c>
      <c r="BV483" s="22">
        <f t="shared" si="416"/>
        <v>-4.4061633141635479</v>
      </c>
      <c r="BW483" s="3"/>
      <c r="BX483" s="7"/>
      <c r="BY483" t="str">
        <f t="shared" si="371"/>
        <v>42021</v>
      </c>
      <c r="CQ483" s="15">
        <v>39563</v>
      </c>
      <c r="CR483" s="16">
        <v>5111.7</v>
      </c>
    </row>
    <row r="484" spans="1:96">
      <c r="A484" t="s">
        <v>167</v>
      </c>
      <c r="B484" t="s">
        <v>167</v>
      </c>
      <c r="C484" s="3">
        <v>-48016</v>
      </c>
      <c r="D484">
        <v>0</v>
      </c>
      <c r="E484">
        <v>-48015.75</v>
      </c>
      <c r="F484" t="s">
        <v>10</v>
      </c>
      <c r="G484" s="3">
        <v>39315929</v>
      </c>
      <c r="J484" s="3">
        <f t="shared" si="372"/>
        <v>-48016</v>
      </c>
      <c r="L484" s="3">
        <f t="shared" si="417"/>
        <v>44293188.329999998</v>
      </c>
      <c r="M484" s="4">
        <f t="shared" si="373"/>
        <v>-1.0828754140877887E-3</v>
      </c>
      <c r="N484" s="4">
        <f t="shared" si="374"/>
        <v>-1.6005333333333333E-3</v>
      </c>
      <c r="O484" s="4"/>
      <c r="P484" s="3">
        <f t="shared" si="375"/>
        <v>-2091815</v>
      </c>
      <c r="Q484" s="3">
        <f t="shared" si="376"/>
        <v>46385003.329999998</v>
      </c>
      <c r="R484" s="6">
        <f t="shared" si="377"/>
        <v>-4.5096795296489633E-2</v>
      </c>
      <c r="S484" s="6">
        <f t="shared" si="378"/>
        <v>-4.0790377036144479E-2</v>
      </c>
      <c r="T484" s="6"/>
      <c r="U484" s="6"/>
      <c r="V484" s="3">
        <f t="shared" si="418"/>
        <v>124334.08462247957</v>
      </c>
      <c r="W484" s="7">
        <f t="shared" si="379"/>
        <v>76.650000000001455</v>
      </c>
      <c r="X484" s="7">
        <f t="shared" si="382"/>
        <v>14581.45</v>
      </c>
      <c r="Y484" s="3">
        <f t="shared" si="383"/>
        <v>37346199.159922183</v>
      </c>
      <c r="Z484" s="3">
        <f t="shared" si="380"/>
        <v>81639387.489922181</v>
      </c>
      <c r="AA484" s="2">
        <v>44301</v>
      </c>
      <c r="AB484" s="7">
        <f t="shared" si="384"/>
        <v>147.64396110000001</v>
      </c>
      <c r="AC484" s="7">
        <f t="shared" si="385"/>
        <v>124.48733053307394</v>
      </c>
      <c r="AD484" s="7">
        <f t="shared" si="386"/>
        <v>136.06564581653697</v>
      </c>
      <c r="AE484" s="7"/>
      <c r="AF484" s="7">
        <f t="shared" si="419"/>
        <v>76318.084622479568</v>
      </c>
      <c r="AG484" s="3">
        <f t="shared" si="387"/>
        <v>48945781.131283969</v>
      </c>
      <c r="AH484" s="7"/>
      <c r="AI484" s="7"/>
      <c r="AJ484" s="7"/>
      <c r="AK484" s="7"/>
      <c r="AL484" s="3">
        <f t="shared" si="388"/>
        <v>61575709.188838013</v>
      </c>
      <c r="AM484" s="3">
        <f t="shared" si="389"/>
        <v>23652592.801284034</v>
      </c>
      <c r="AN484" s="3">
        <f t="shared" si="390"/>
        <v>21629928.057554331</v>
      </c>
      <c r="AO484" s="3">
        <f t="shared" si="391"/>
        <v>14293188.329999998</v>
      </c>
      <c r="AP484" s="3">
        <f t="shared" si="392"/>
        <v>44293188.329999998</v>
      </c>
      <c r="AQ484" s="7"/>
      <c r="AR484" s="40">
        <f t="shared" si="420"/>
        <v>124334.08462247957</v>
      </c>
      <c r="AS484" s="5">
        <f t="shared" si="381"/>
        <v>-48016</v>
      </c>
      <c r="AT484" s="5">
        <f t="shared" si="393"/>
        <v>5467.625899280576</v>
      </c>
      <c r="AU484" s="5">
        <f t="shared" si="394"/>
        <v>81785.710521760149</v>
      </c>
      <c r="AV484" s="5">
        <f t="shared" si="395"/>
        <v>21575709.188837986</v>
      </c>
      <c r="AW484" s="3"/>
      <c r="AX484" s="4">
        <f t="shared" si="396"/>
        <v>1.3299803605895972E-3</v>
      </c>
      <c r="AY484" s="4">
        <f t="shared" si="397"/>
        <v>5.28445755887716E-3</v>
      </c>
      <c r="AZ484" s="4">
        <f t="shared" si="398"/>
        <v>2.528445006321069E-4</v>
      </c>
      <c r="BA484" s="4">
        <f t="shared" si="399"/>
        <v>-1.0828754140877887E-3</v>
      </c>
      <c r="BB484" s="3"/>
      <c r="BC484" s="2">
        <f t="shared" si="400"/>
        <v>44301</v>
      </c>
      <c r="BD484" s="22">
        <f t="shared" si="401"/>
        <v>153.93927297209501</v>
      </c>
      <c r="BE484" s="22">
        <f t="shared" si="402"/>
        <v>124.48733053307386</v>
      </c>
      <c r="BF484" s="22">
        <f t="shared" si="403"/>
        <v>113.841726618707</v>
      </c>
      <c r="BG484" s="22">
        <f t="shared" si="404"/>
        <v>147.64396110000001</v>
      </c>
      <c r="BH484" s="22"/>
      <c r="BI484" s="3">
        <f t="shared" si="405"/>
        <v>63759689.198762238</v>
      </c>
      <c r="BJ484" s="3">
        <f t="shared" si="406"/>
        <v>24841998.770617772</v>
      </c>
      <c r="BK484" s="3">
        <f t="shared" si="407"/>
        <v>21629928.057554331</v>
      </c>
      <c r="BL484" s="3">
        <f t="shared" si="408"/>
        <v>46385003.329999998</v>
      </c>
      <c r="BM484" s="22"/>
      <c r="BN484" s="3">
        <f t="shared" si="409"/>
        <v>-2183980.009924239</v>
      </c>
      <c r="BO484" s="3">
        <f t="shared" si="410"/>
        <v>-1189405.9693337432</v>
      </c>
      <c r="BP484" s="3">
        <f t="shared" si="411"/>
        <v>0</v>
      </c>
      <c r="BQ484" s="3">
        <f t="shared" si="412"/>
        <v>-2091815</v>
      </c>
      <c r="BR484" s="3"/>
      <c r="BS484" s="22">
        <f t="shared" si="413"/>
        <v>-3.4253303887915387</v>
      </c>
      <c r="BT484" s="22">
        <f t="shared" si="414"/>
        <v>-4.7878835367326813</v>
      </c>
      <c r="BU484" s="22">
        <f t="shared" si="415"/>
        <v>0</v>
      </c>
      <c r="BV484" s="22">
        <f t="shared" si="416"/>
        <v>-4.5096795296489631</v>
      </c>
      <c r="BW484" s="3"/>
      <c r="BX484" s="7"/>
      <c r="BY484" t="str">
        <f t="shared" si="371"/>
        <v>42021</v>
      </c>
      <c r="CQ484" s="15">
        <v>39564</v>
      </c>
      <c r="CR484" s="16">
        <v>5111.7</v>
      </c>
    </row>
    <row r="485" spans="1:96">
      <c r="A485" t="s">
        <v>168</v>
      </c>
      <c r="B485" t="s">
        <v>168</v>
      </c>
      <c r="C485" s="3">
        <v>-38855</v>
      </c>
      <c r="D485">
        <v>0</v>
      </c>
      <c r="E485">
        <v>-38855</v>
      </c>
      <c r="F485" t="s">
        <v>10</v>
      </c>
      <c r="G485" s="3">
        <v>39277074</v>
      </c>
      <c r="J485" s="3">
        <f t="shared" si="372"/>
        <v>-38855</v>
      </c>
      <c r="L485" s="3">
        <f t="shared" si="417"/>
        <v>44254333.329999998</v>
      </c>
      <c r="M485" s="4">
        <f t="shared" si="373"/>
        <v>-8.772229199333414E-4</v>
      </c>
      <c r="N485" s="4">
        <f t="shared" si="374"/>
        <v>-1.2951666666666667E-3</v>
      </c>
      <c r="O485" s="4"/>
      <c r="P485" s="3">
        <f t="shared" si="375"/>
        <v>-2130670</v>
      </c>
      <c r="Q485" s="3">
        <f t="shared" si="376"/>
        <v>46385003.329999998</v>
      </c>
      <c r="R485" s="6">
        <f t="shared" si="377"/>
        <v>-4.5934458273973355E-2</v>
      </c>
      <c r="S485" s="6">
        <f t="shared" si="378"/>
        <v>-4.1667599956077821E-2</v>
      </c>
      <c r="T485" s="6"/>
      <c r="U485" s="6"/>
      <c r="V485" s="3">
        <f t="shared" si="418"/>
        <v>59044.496807020543</v>
      </c>
      <c r="W485" s="7">
        <f t="shared" si="379"/>
        <v>36.399999999999636</v>
      </c>
      <c r="X485" s="7">
        <f t="shared" si="382"/>
        <v>14617.85</v>
      </c>
      <c r="Y485" s="3">
        <f t="shared" si="383"/>
        <v>37439427.312775373</v>
      </c>
      <c r="Z485" s="3">
        <f t="shared" si="380"/>
        <v>81693760.642775372</v>
      </c>
      <c r="AA485" s="2">
        <v>44302</v>
      </c>
      <c r="AB485" s="7">
        <f t="shared" si="384"/>
        <v>147.51444443333332</v>
      </c>
      <c r="AC485" s="7">
        <f t="shared" si="385"/>
        <v>124.79809104258457</v>
      </c>
      <c r="AD485" s="7">
        <f t="shared" si="386"/>
        <v>136.15626773795896</v>
      </c>
      <c r="AE485" s="7"/>
      <c r="AF485" s="7">
        <f t="shared" si="419"/>
        <v>20189.496807020543</v>
      </c>
      <c r="AG485" s="3">
        <f t="shared" si="387"/>
        <v>48965970.628090993</v>
      </c>
      <c r="AH485" s="7"/>
      <c r="AI485" s="7"/>
      <c r="AJ485" s="7"/>
      <c r="AK485" s="7"/>
      <c r="AL485" s="3">
        <f t="shared" si="388"/>
        <v>61601366.311544314</v>
      </c>
      <c r="AM485" s="3">
        <f t="shared" si="389"/>
        <v>23711637.298091054</v>
      </c>
      <c r="AN485" s="3">
        <f t="shared" si="390"/>
        <v>21635395.683453612</v>
      </c>
      <c r="AO485" s="3">
        <f t="shared" si="391"/>
        <v>14254333.329999998</v>
      </c>
      <c r="AP485" s="3">
        <f t="shared" si="392"/>
        <v>44254333.329999998</v>
      </c>
      <c r="AQ485" s="7"/>
      <c r="AR485" s="40">
        <f t="shared" si="420"/>
        <v>59044.496807020543</v>
      </c>
      <c r="AS485" s="5">
        <f t="shared" si="381"/>
        <v>-38855</v>
      </c>
      <c r="AT485" s="5">
        <f t="shared" si="393"/>
        <v>5467.625899280576</v>
      </c>
      <c r="AU485" s="5">
        <f t="shared" si="394"/>
        <v>25657.122706301117</v>
      </c>
      <c r="AV485" s="5">
        <f t="shared" si="395"/>
        <v>21601366.311544288</v>
      </c>
      <c r="AW485" s="3"/>
      <c r="AX485" s="4">
        <f t="shared" si="396"/>
        <v>4.1667604067079181E-4</v>
      </c>
      <c r="AY485" s="4">
        <f t="shared" si="397"/>
        <v>2.4963223822047609E-3</v>
      </c>
      <c r="AZ485" s="4">
        <f t="shared" si="398"/>
        <v>2.5278058645095624E-4</v>
      </c>
      <c r="BA485" s="4">
        <f t="shared" si="399"/>
        <v>-8.772229199333414E-4</v>
      </c>
      <c r="BB485" s="3"/>
      <c r="BC485" s="2">
        <f t="shared" si="400"/>
        <v>44302</v>
      </c>
      <c r="BD485" s="22">
        <f t="shared" si="401"/>
        <v>154.00341577886078</v>
      </c>
      <c r="BE485" s="22">
        <f t="shared" si="402"/>
        <v>124.7980910425845</v>
      </c>
      <c r="BF485" s="22">
        <f t="shared" si="403"/>
        <v>113.87050359712427</v>
      </c>
      <c r="BG485" s="22">
        <f t="shared" si="404"/>
        <v>147.51444443333332</v>
      </c>
      <c r="BH485" s="22"/>
      <c r="BI485" s="3">
        <f t="shared" si="405"/>
        <v>63759689.198762238</v>
      </c>
      <c r="BJ485" s="3">
        <f t="shared" si="406"/>
        <v>24841998.770617772</v>
      </c>
      <c r="BK485" s="3">
        <f t="shared" si="407"/>
        <v>21635395.683453612</v>
      </c>
      <c r="BL485" s="3">
        <f t="shared" si="408"/>
        <v>46385003.329999998</v>
      </c>
      <c r="BM485" s="22"/>
      <c r="BN485" s="3">
        <f t="shared" si="409"/>
        <v>-2158322.887217938</v>
      </c>
      <c r="BO485" s="3">
        <f t="shared" si="410"/>
        <v>-1130361.4725267226</v>
      </c>
      <c r="BP485" s="3">
        <f t="shared" si="411"/>
        <v>0</v>
      </c>
      <c r="BQ485" s="3">
        <f t="shared" si="412"/>
        <v>-2130670</v>
      </c>
      <c r="BR485" s="3"/>
      <c r="BS485" s="22">
        <f t="shared" si="413"/>
        <v>-3.3850900378288502</v>
      </c>
      <c r="BT485" s="22">
        <f t="shared" si="414"/>
        <v>-4.5502033993483399</v>
      </c>
      <c r="BU485" s="22">
        <f t="shared" si="415"/>
        <v>0</v>
      </c>
      <c r="BV485" s="22">
        <f t="shared" si="416"/>
        <v>-4.5934458273973355</v>
      </c>
      <c r="BW485" s="3"/>
      <c r="BX485" s="7"/>
      <c r="BY485" t="str">
        <f t="shared" si="371"/>
        <v>42021</v>
      </c>
      <c r="CQ485" s="15">
        <v>39565</v>
      </c>
      <c r="CR485" s="16">
        <v>5111.7</v>
      </c>
    </row>
    <row r="486" spans="1:96">
      <c r="A486" t="s">
        <v>169</v>
      </c>
      <c r="B486" t="s">
        <v>169</v>
      </c>
      <c r="C486" s="3">
        <v>292799</v>
      </c>
      <c r="D486">
        <v>0</v>
      </c>
      <c r="E486">
        <v>292799.25</v>
      </c>
      <c r="F486" t="s">
        <v>10</v>
      </c>
      <c r="G486" s="3">
        <v>39569874</v>
      </c>
      <c r="J486" s="3">
        <f t="shared" si="372"/>
        <v>292799</v>
      </c>
      <c r="L486" s="3">
        <f t="shared" si="417"/>
        <v>44547132.329999998</v>
      </c>
      <c r="M486" s="4">
        <f t="shared" si="373"/>
        <v>6.6162786323460815E-3</v>
      </c>
      <c r="N486" s="4">
        <f t="shared" si="374"/>
        <v>9.7599666666666664E-3</v>
      </c>
      <c r="O486" s="4"/>
      <c r="P486" s="3">
        <f t="shared" si="375"/>
        <v>-1837871</v>
      </c>
      <c r="Q486" s="3">
        <f t="shared" si="376"/>
        <v>46385003.329999998</v>
      </c>
      <c r="R486" s="6">
        <f t="shared" si="377"/>
        <v>-3.9622094816393755E-2</v>
      </c>
      <c r="S486" s="6">
        <f t="shared" si="378"/>
        <v>-3.5051321323731739E-2</v>
      </c>
      <c r="T486" s="6"/>
      <c r="U486" s="6"/>
      <c r="V486" s="3">
        <f t="shared" si="418"/>
        <v>-419151.04326742416</v>
      </c>
      <c r="W486" s="7">
        <f t="shared" si="379"/>
        <v>-258.39999999999964</v>
      </c>
      <c r="X486" s="7">
        <f t="shared" si="382"/>
        <v>14359.45</v>
      </c>
      <c r="Y486" s="3">
        <f t="shared" si="383"/>
        <v>36777609.876037329</v>
      </c>
      <c r="Z486" s="3">
        <f t="shared" si="380"/>
        <v>81324742.206037328</v>
      </c>
      <c r="AA486" s="2">
        <v>44305</v>
      </c>
      <c r="AB486" s="7">
        <f t="shared" si="384"/>
        <v>148.4904411</v>
      </c>
      <c r="AC486" s="7">
        <f t="shared" si="385"/>
        <v>122.59203292012444</v>
      </c>
      <c r="AD486" s="7">
        <f t="shared" si="386"/>
        <v>135.54123701006222</v>
      </c>
      <c r="AE486" s="7"/>
      <c r="AF486" s="7">
        <f t="shared" si="419"/>
        <v>-126352.04326742416</v>
      </c>
      <c r="AG486" s="3">
        <f t="shared" si="387"/>
        <v>48839618.584823571</v>
      </c>
      <c r="AH486" s="7"/>
      <c r="AI486" s="7"/>
      <c r="AJ486" s="7"/>
      <c r="AK486" s="7"/>
      <c r="AL486" s="3">
        <f t="shared" si="388"/>
        <v>61480481.89417617</v>
      </c>
      <c r="AM486" s="3">
        <f t="shared" si="389"/>
        <v>23292486.254823629</v>
      </c>
      <c r="AN486" s="3">
        <f t="shared" si="390"/>
        <v>21640863.309352893</v>
      </c>
      <c r="AO486" s="3">
        <f t="shared" si="391"/>
        <v>14547132.329999998</v>
      </c>
      <c r="AP486" s="3">
        <f t="shared" si="392"/>
        <v>44547132.329999998</v>
      </c>
      <c r="AQ486" s="7"/>
      <c r="AR486" s="40">
        <f t="shared" si="420"/>
        <v>-419151.04326742416</v>
      </c>
      <c r="AS486" s="5">
        <f t="shared" si="381"/>
        <v>292799</v>
      </c>
      <c r="AT486" s="5">
        <f t="shared" si="393"/>
        <v>5467.625899280576</v>
      </c>
      <c r="AU486" s="5">
        <f t="shared" si="394"/>
        <v>-120884.41736814358</v>
      </c>
      <c r="AV486" s="5">
        <f t="shared" si="395"/>
        <v>21480481.894176144</v>
      </c>
      <c r="AW486" s="3"/>
      <c r="AX486" s="4">
        <f t="shared" si="396"/>
        <v>-1.9623658468349492E-3</v>
      </c>
      <c r="AY486" s="4">
        <f t="shared" si="397"/>
        <v>-1.7677018166146148E-2</v>
      </c>
      <c r="AZ486" s="4">
        <f t="shared" si="398"/>
        <v>2.52716704574168E-4</v>
      </c>
      <c r="BA486" s="4">
        <f t="shared" si="399"/>
        <v>6.6162786323460815E-3</v>
      </c>
      <c r="BB486" s="3"/>
      <c r="BC486" s="2">
        <f t="shared" si="400"/>
        <v>44305</v>
      </c>
      <c r="BD486" s="22">
        <f t="shared" si="401"/>
        <v>153.70120473544043</v>
      </c>
      <c r="BE486" s="22">
        <f t="shared" si="402"/>
        <v>122.59203292012437</v>
      </c>
      <c r="BF486" s="22">
        <f t="shared" si="403"/>
        <v>113.89928057554155</v>
      </c>
      <c r="BG486" s="22">
        <f t="shared" si="404"/>
        <v>148.4904411</v>
      </c>
      <c r="BH486" s="22"/>
      <c r="BI486" s="3">
        <f t="shared" si="405"/>
        <v>63759689.198762238</v>
      </c>
      <c r="BJ486" s="3">
        <f t="shared" si="406"/>
        <v>24841998.770617772</v>
      </c>
      <c r="BK486" s="3">
        <f t="shared" si="407"/>
        <v>21640863.309352893</v>
      </c>
      <c r="BL486" s="3">
        <f t="shared" si="408"/>
        <v>46385003.329999998</v>
      </c>
      <c r="BM486" s="22"/>
      <c r="BN486" s="3">
        <f t="shared" si="409"/>
        <v>-2279207.3045860818</v>
      </c>
      <c r="BO486" s="3">
        <f t="shared" si="410"/>
        <v>-1549512.5157941468</v>
      </c>
      <c r="BP486" s="3">
        <f t="shared" si="411"/>
        <v>0</v>
      </c>
      <c r="BQ486" s="3">
        <f t="shared" si="412"/>
        <v>-1837871</v>
      </c>
      <c r="BR486" s="3"/>
      <c r="BS486" s="22">
        <f t="shared" si="413"/>
        <v>-3.5746838374336489</v>
      </c>
      <c r="BT486" s="22">
        <f t="shared" si="414"/>
        <v>-6.2374711878130142</v>
      </c>
      <c r="BU486" s="22">
        <f t="shared" si="415"/>
        <v>0</v>
      </c>
      <c r="BV486" s="22">
        <f t="shared" si="416"/>
        <v>-3.9622094816393756</v>
      </c>
      <c r="BW486" s="3"/>
      <c r="BX486" s="7"/>
      <c r="BY486" t="str">
        <f t="shared" si="371"/>
        <v>42021</v>
      </c>
      <c r="CQ486" s="15">
        <v>39566</v>
      </c>
      <c r="CR486" s="16">
        <v>5089.6499999999996</v>
      </c>
    </row>
    <row r="487" spans="1:96">
      <c r="A487" t="s">
        <v>170</v>
      </c>
      <c r="B487" t="s">
        <v>170</v>
      </c>
      <c r="C487" s="3">
        <v>-616539</v>
      </c>
      <c r="D487">
        <v>0</v>
      </c>
      <c r="E487">
        <v>-616539</v>
      </c>
      <c r="F487" t="s">
        <v>10</v>
      </c>
      <c r="G487" s="3">
        <v>38953335</v>
      </c>
      <c r="J487" s="3">
        <f t="shared" si="372"/>
        <v>-616539</v>
      </c>
      <c r="L487" s="3">
        <f t="shared" si="417"/>
        <v>43930593.329999998</v>
      </c>
      <c r="M487" s="4">
        <f t="shared" si="373"/>
        <v>-1.3840150145530142E-2</v>
      </c>
      <c r="N487" s="4">
        <f t="shared" si="374"/>
        <v>-2.0551300000000002E-2</v>
      </c>
      <c r="O487" s="4"/>
      <c r="P487" s="3">
        <f t="shared" si="375"/>
        <v>-2454410</v>
      </c>
      <c r="Q487" s="3">
        <f t="shared" si="376"/>
        <v>46385003.329999998</v>
      </c>
      <c r="R487" s="6">
        <f t="shared" si="377"/>
        <v>-5.2913869220584574E-2</v>
      </c>
      <c r="S487" s="6">
        <f t="shared" si="378"/>
        <v>-4.8891471469261885E-2</v>
      </c>
      <c r="T487" s="6"/>
      <c r="U487" s="6"/>
      <c r="V487" s="3">
        <f t="shared" si="418"/>
        <v>-102273.50339787766</v>
      </c>
      <c r="W487" s="7">
        <f t="shared" si="379"/>
        <v>-63.050000000001091</v>
      </c>
      <c r="X487" s="7">
        <f t="shared" si="382"/>
        <v>14296.4</v>
      </c>
      <c r="Y487" s="3">
        <f t="shared" si="383"/>
        <v>36616125.396988049</v>
      </c>
      <c r="Z487" s="3">
        <f t="shared" si="380"/>
        <v>80546718.726988047</v>
      </c>
      <c r="AA487" s="2">
        <v>44306</v>
      </c>
      <c r="AB487" s="7">
        <f t="shared" si="384"/>
        <v>146.43531109999998</v>
      </c>
      <c r="AC487" s="7">
        <f t="shared" si="385"/>
        <v>122.0537513232935</v>
      </c>
      <c r="AD487" s="7">
        <f t="shared" si="386"/>
        <v>134.24453121164674</v>
      </c>
      <c r="AE487" s="7"/>
      <c r="AF487" s="7">
        <f t="shared" si="419"/>
        <v>-718812.50339787768</v>
      </c>
      <c r="AG487" s="3">
        <f t="shared" si="387"/>
        <v>48120806.081425697</v>
      </c>
      <c r="AH487" s="7"/>
      <c r="AI487" s="7"/>
      <c r="AJ487" s="7"/>
      <c r="AK487" s="7"/>
      <c r="AL487" s="3">
        <f t="shared" si="388"/>
        <v>60767137.016677573</v>
      </c>
      <c r="AM487" s="3">
        <f t="shared" si="389"/>
        <v>23190212.751425751</v>
      </c>
      <c r="AN487" s="3">
        <f t="shared" si="390"/>
        <v>21646330.935252175</v>
      </c>
      <c r="AO487" s="3">
        <f t="shared" si="391"/>
        <v>13930593.329999998</v>
      </c>
      <c r="AP487" s="3">
        <f t="shared" si="392"/>
        <v>43930593.329999998</v>
      </c>
      <c r="AQ487" s="7"/>
      <c r="AR487" s="40">
        <f t="shared" si="420"/>
        <v>-102273.50339787766</v>
      </c>
      <c r="AS487" s="5">
        <f t="shared" si="381"/>
        <v>-616539</v>
      </c>
      <c r="AT487" s="5">
        <f t="shared" si="393"/>
        <v>5467.625899280576</v>
      </c>
      <c r="AU487" s="5">
        <f t="shared" si="394"/>
        <v>-713344.87749859714</v>
      </c>
      <c r="AV487" s="5">
        <f t="shared" si="395"/>
        <v>20767137.016677547</v>
      </c>
      <c r="AW487" s="3"/>
      <c r="AX487" s="4">
        <f t="shared" si="396"/>
        <v>-1.1602786047227937E-2</v>
      </c>
      <c r="AY487" s="4">
        <f t="shared" si="397"/>
        <v>-4.3908366963916487E-3</v>
      </c>
      <c r="AZ487" s="4">
        <f t="shared" si="398"/>
        <v>2.5265285497725687E-4</v>
      </c>
      <c r="BA487" s="4">
        <f t="shared" si="399"/>
        <v>-1.3840150145530142E-2</v>
      </c>
      <c r="BB487" s="3"/>
      <c r="BC487" s="2">
        <f t="shared" si="400"/>
        <v>44306</v>
      </c>
      <c r="BD487" s="22">
        <f t="shared" si="401"/>
        <v>151.91784254169394</v>
      </c>
      <c r="BE487" s="22">
        <f t="shared" si="402"/>
        <v>122.05375132329341</v>
      </c>
      <c r="BF487" s="22">
        <f t="shared" si="403"/>
        <v>113.92805755395881</v>
      </c>
      <c r="BG487" s="22">
        <f t="shared" si="404"/>
        <v>146.43531109999998</v>
      </c>
      <c r="BH487" s="22"/>
      <c r="BI487" s="3">
        <f t="shared" si="405"/>
        <v>63759689.198762238</v>
      </c>
      <c r="BJ487" s="3">
        <f t="shared" si="406"/>
        <v>24841998.770617772</v>
      </c>
      <c r="BK487" s="3">
        <f t="shared" si="407"/>
        <v>21646330.935252175</v>
      </c>
      <c r="BL487" s="3">
        <f t="shared" si="408"/>
        <v>46385003.329999998</v>
      </c>
      <c r="BM487" s="22"/>
      <c r="BN487" s="3">
        <f t="shared" si="409"/>
        <v>-2992552.1820846787</v>
      </c>
      <c r="BO487" s="3">
        <f t="shared" si="410"/>
        <v>-1651786.0191920244</v>
      </c>
      <c r="BP487" s="3">
        <f t="shared" si="411"/>
        <v>0</v>
      </c>
      <c r="BQ487" s="3">
        <f t="shared" si="412"/>
        <v>-2454410</v>
      </c>
      <c r="BR487" s="3"/>
      <c r="BS487" s="22">
        <f t="shared" si="413"/>
        <v>-4.6934861504042162</v>
      </c>
      <c r="BT487" s="22">
        <f t="shared" si="414"/>
        <v>-6.6491671400680437</v>
      </c>
      <c r="BU487" s="22">
        <f t="shared" si="415"/>
        <v>0</v>
      </c>
      <c r="BV487" s="22">
        <f t="shared" si="416"/>
        <v>-5.2913869220584573</v>
      </c>
      <c r="BW487" s="3"/>
      <c r="BX487" s="7"/>
      <c r="BY487" t="str">
        <f t="shared" si="371"/>
        <v>42021</v>
      </c>
      <c r="CQ487" s="15">
        <v>39567</v>
      </c>
      <c r="CR487" s="16">
        <v>5195.5</v>
      </c>
    </row>
    <row r="488" spans="1:96">
      <c r="A488" t="s">
        <v>171</v>
      </c>
      <c r="B488" t="s">
        <v>171</v>
      </c>
      <c r="C488" s="3">
        <v>1272901</v>
      </c>
      <c r="D488">
        <v>0</v>
      </c>
      <c r="E488">
        <v>1272901.25</v>
      </c>
      <c r="F488" t="s">
        <v>10</v>
      </c>
      <c r="G488" s="3">
        <v>40226236</v>
      </c>
      <c r="J488" s="3">
        <f t="shared" si="372"/>
        <v>1272901</v>
      </c>
      <c r="L488" s="3">
        <f t="shared" si="417"/>
        <v>45203494.329999998</v>
      </c>
      <c r="M488" s="4">
        <f t="shared" si="373"/>
        <v>2.8975274484415895E-2</v>
      </c>
      <c r="N488" s="4">
        <f t="shared" si="374"/>
        <v>4.2430033333333332E-2</v>
      </c>
      <c r="O488" s="4"/>
      <c r="P488" s="3">
        <f t="shared" si="375"/>
        <v>-1181509</v>
      </c>
      <c r="Q488" s="3">
        <f t="shared" si="376"/>
        <v>46385003.329999998</v>
      </c>
      <c r="R488" s="6">
        <f t="shared" si="377"/>
        <v>-2.5471788620867606E-2</v>
      </c>
      <c r="S488" s="6">
        <f t="shared" si="378"/>
        <v>-1.991619698484599E-2</v>
      </c>
      <c r="T488" s="6"/>
      <c r="U488" s="6"/>
      <c r="V488" s="3">
        <f t="shared" si="418"/>
        <v>178025.64627941124</v>
      </c>
      <c r="W488" s="7">
        <f t="shared" si="379"/>
        <v>109.75</v>
      </c>
      <c r="X488" s="7">
        <f t="shared" si="382"/>
        <v>14406.15</v>
      </c>
      <c r="Y488" s="3">
        <f t="shared" si="383"/>
        <v>36897218.522692382</v>
      </c>
      <c r="Z488" s="3">
        <f t="shared" si="380"/>
        <v>82100712.852692381</v>
      </c>
      <c r="AA488" s="2">
        <v>44308</v>
      </c>
      <c r="AB488" s="7">
        <f t="shared" si="384"/>
        <v>150.67831443333333</v>
      </c>
      <c r="AC488" s="7">
        <f t="shared" si="385"/>
        <v>122.9907284089746</v>
      </c>
      <c r="AD488" s="7">
        <f t="shared" si="386"/>
        <v>136.83452142115397</v>
      </c>
      <c r="AE488" s="7"/>
      <c r="AF488" s="7">
        <f t="shared" si="419"/>
        <v>1450926.6462794112</v>
      </c>
      <c r="AG488" s="3">
        <f t="shared" si="387"/>
        <v>49571732.727705106</v>
      </c>
      <c r="AH488" s="7"/>
      <c r="AI488" s="7"/>
      <c r="AJ488" s="7"/>
      <c r="AK488" s="7"/>
      <c r="AL488" s="3">
        <f t="shared" si="388"/>
        <v>62223531.288856268</v>
      </c>
      <c r="AM488" s="3">
        <f t="shared" si="389"/>
        <v>23368238.39770516</v>
      </c>
      <c r="AN488" s="3">
        <f t="shared" si="390"/>
        <v>21651798.561151456</v>
      </c>
      <c r="AO488" s="3">
        <f t="shared" si="391"/>
        <v>15203494.329999998</v>
      </c>
      <c r="AP488" s="3">
        <f t="shared" si="392"/>
        <v>45203494.329999998</v>
      </c>
      <c r="AQ488" s="7"/>
      <c r="AR488" s="40">
        <f t="shared" si="420"/>
        <v>178025.64627941124</v>
      </c>
      <c r="AS488" s="5">
        <f t="shared" si="381"/>
        <v>1272901</v>
      </c>
      <c r="AT488" s="5">
        <f t="shared" si="393"/>
        <v>5467.625899280576</v>
      </c>
      <c r="AU488" s="5">
        <f t="shared" si="394"/>
        <v>1456394.2721786918</v>
      </c>
      <c r="AV488" s="5">
        <f t="shared" si="395"/>
        <v>22223531.288856238</v>
      </c>
      <c r="AW488" s="3"/>
      <c r="AX488" s="4">
        <f t="shared" si="396"/>
        <v>2.396680745020098E-2</v>
      </c>
      <c r="AY488" s="4">
        <f t="shared" si="397"/>
        <v>7.6767577851766843E-3</v>
      </c>
      <c r="AZ488" s="4">
        <f t="shared" si="398"/>
        <v>2.5258903763576224E-4</v>
      </c>
      <c r="BA488" s="4">
        <f t="shared" si="399"/>
        <v>2.8975274484415895E-2</v>
      </c>
      <c r="BB488" s="3"/>
      <c r="BC488" s="2">
        <f t="shared" si="400"/>
        <v>44308</v>
      </c>
      <c r="BD488" s="22">
        <f t="shared" si="401"/>
        <v>155.55882822214068</v>
      </c>
      <c r="BE488" s="22">
        <f t="shared" si="402"/>
        <v>122.99072840897453</v>
      </c>
      <c r="BF488" s="22">
        <f t="shared" si="403"/>
        <v>113.95683453237608</v>
      </c>
      <c r="BG488" s="22">
        <f t="shared" si="404"/>
        <v>150.67831443333333</v>
      </c>
      <c r="BH488" s="22"/>
      <c r="BI488" s="3">
        <f t="shared" si="405"/>
        <v>63759689.198762238</v>
      </c>
      <c r="BJ488" s="3">
        <f t="shared" si="406"/>
        <v>24841998.770617772</v>
      </c>
      <c r="BK488" s="3">
        <f t="shared" si="407"/>
        <v>21651798.561151456</v>
      </c>
      <c r="BL488" s="3">
        <f t="shared" si="408"/>
        <v>46385003.329999998</v>
      </c>
      <c r="BM488" s="22"/>
      <c r="BN488" s="3">
        <f t="shared" si="409"/>
        <v>-1536157.9099059869</v>
      </c>
      <c r="BO488" s="3">
        <f t="shared" si="410"/>
        <v>-1473760.3729126132</v>
      </c>
      <c r="BP488" s="3">
        <f t="shared" si="411"/>
        <v>0</v>
      </c>
      <c r="BQ488" s="3">
        <f t="shared" si="412"/>
        <v>-1181509</v>
      </c>
      <c r="BR488" s="3"/>
      <c r="BS488" s="22">
        <f t="shared" si="413"/>
        <v>-2.4092932842210408</v>
      </c>
      <c r="BT488" s="22">
        <f t="shared" si="414"/>
        <v>-5.9325354071578342</v>
      </c>
      <c r="BU488" s="22">
        <f t="shared" si="415"/>
        <v>0</v>
      </c>
      <c r="BV488" s="22">
        <f t="shared" si="416"/>
        <v>-2.5471788620867608</v>
      </c>
      <c r="BW488" s="3"/>
      <c r="BX488" s="7"/>
      <c r="BY488" t="str">
        <f t="shared" si="371"/>
        <v>42021</v>
      </c>
      <c r="CQ488" s="15">
        <v>39568</v>
      </c>
      <c r="CR488" s="16">
        <v>5165.8999999999996</v>
      </c>
    </row>
    <row r="489" spans="1:96">
      <c r="A489" t="s">
        <v>172</v>
      </c>
      <c r="B489" t="s">
        <v>172</v>
      </c>
      <c r="C489" s="3">
        <v>158696</v>
      </c>
      <c r="D489">
        <v>0</v>
      </c>
      <c r="E489">
        <v>158695.75</v>
      </c>
      <c r="F489" t="s">
        <v>10</v>
      </c>
      <c r="G489" s="3">
        <v>40384932</v>
      </c>
      <c r="J489" s="3">
        <f t="shared" si="372"/>
        <v>158696</v>
      </c>
      <c r="L489" s="3">
        <f t="shared" si="417"/>
        <v>45362190.329999998</v>
      </c>
      <c r="M489" s="4">
        <f t="shared" si="373"/>
        <v>3.5107020453212828E-3</v>
      </c>
      <c r="N489" s="4">
        <f t="shared" si="374"/>
        <v>5.289866666666667E-3</v>
      </c>
      <c r="O489" s="4"/>
      <c r="P489" s="3">
        <f t="shared" si="375"/>
        <v>-1022813</v>
      </c>
      <c r="Q489" s="3">
        <f t="shared" si="376"/>
        <v>46385003.329999998</v>
      </c>
      <c r="R489" s="6">
        <f t="shared" si="377"/>
        <v>-2.2050510435955597E-2</v>
      </c>
      <c r="S489" s="6">
        <f t="shared" si="378"/>
        <v>-1.6405494939524708E-2</v>
      </c>
      <c r="T489" s="6"/>
      <c r="U489" s="6"/>
      <c r="V489" s="3">
        <f t="shared" si="418"/>
        <v>-105112.18112898151</v>
      </c>
      <c r="W489" s="7">
        <f t="shared" si="379"/>
        <v>-64.799999999999272</v>
      </c>
      <c r="X489" s="7">
        <f t="shared" si="382"/>
        <v>14341.35</v>
      </c>
      <c r="Y489" s="3">
        <f t="shared" si="383"/>
        <v>36731251.920909785</v>
      </c>
      <c r="Z489" s="3">
        <f t="shared" si="380"/>
        <v>82093442.250909775</v>
      </c>
      <c r="AA489" s="2">
        <v>44309</v>
      </c>
      <c r="AB489" s="7">
        <f t="shared" si="384"/>
        <v>151.2073011</v>
      </c>
      <c r="AC489" s="7">
        <f t="shared" si="385"/>
        <v>122.43750640303261</v>
      </c>
      <c r="AD489" s="7">
        <f t="shared" si="386"/>
        <v>136.82240375151628</v>
      </c>
      <c r="AE489" s="7"/>
      <c r="AF489" s="7">
        <f t="shared" si="419"/>
        <v>53583.818871018491</v>
      </c>
      <c r="AG489" s="3">
        <f t="shared" si="387"/>
        <v>49625316.546576127</v>
      </c>
      <c r="AH489" s="7"/>
      <c r="AI489" s="7"/>
      <c r="AJ489" s="7"/>
      <c r="AK489" s="7"/>
      <c r="AL489" s="3">
        <f t="shared" si="388"/>
        <v>62282582.733626567</v>
      </c>
      <c r="AM489" s="3">
        <f t="shared" si="389"/>
        <v>23263126.216576178</v>
      </c>
      <c r="AN489" s="3">
        <f t="shared" si="390"/>
        <v>21657266.187050737</v>
      </c>
      <c r="AO489" s="3">
        <f t="shared" si="391"/>
        <v>15362190.329999998</v>
      </c>
      <c r="AP489" s="3">
        <f t="shared" si="392"/>
        <v>45362190.329999998</v>
      </c>
      <c r="AQ489" s="7"/>
      <c r="AR489" s="40">
        <f t="shared" si="420"/>
        <v>-105112.18112898151</v>
      </c>
      <c r="AS489" s="5">
        <f t="shared" si="381"/>
        <v>158696</v>
      </c>
      <c r="AT489" s="5">
        <f t="shared" si="393"/>
        <v>5467.625899280576</v>
      </c>
      <c r="AU489" s="5">
        <f t="shared" si="394"/>
        <v>59051.444770299066</v>
      </c>
      <c r="AV489" s="5">
        <f t="shared" si="395"/>
        <v>22282582.733626537</v>
      </c>
      <c r="AW489" s="3"/>
      <c r="AX489" s="4">
        <f t="shared" si="396"/>
        <v>9.4902111061759525E-4</v>
      </c>
      <c r="AY489" s="4">
        <f t="shared" si="397"/>
        <v>-4.4980789454503291E-3</v>
      </c>
      <c r="AZ489" s="4">
        <f t="shared" si="398"/>
        <v>2.5252525252524813E-4</v>
      </c>
      <c r="BA489" s="4">
        <f t="shared" si="399"/>
        <v>3.5107020453212828E-3</v>
      </c>
      <c r="BB489" s="3"/>
      <c r="BC489" s="2">
        <f t="shared" si="400"/>
        <v>44309</v>
      </c>
      <c r="BD489" s="22">
        <f t="shared" si="401"/>
        <v>155.70645683406642</v>
      </c>
      <c r="BE489" s="22">
        <f t="shared" si="402"/>
        <v>122.4375064030325</v>
      </c>
      <c r="BF489" s="22">
        <f t="shared" si="403"/>
        <v>113.98561151079336</v>
      </c>
      <c r="BG489" s="22">
        <f t="shared" si="404"/>
        <v>151.2073011</v>
      </c>
      <c r="BH489" s="22"/>
      <c r="BI489" s="3">
        <f t="shared" si="405"/>
        <v>63759689.198762238</v>
      </c>
      <c r="BJ489" s="3">
        <f t="shared" si="406"/>
        <v>24841998.770617772</v>
      </c>
      <c r="BK489" s="3">
        <f t="shared" si="407"/>
        <v>21657266.187050737</v>
      </c>
      <c r="BL489" s="3">
        <f t="shared" si="408"/>
        <v>46385003.329999998</v>
      </c>
      <c r="BM489" s="22"/>
      <c r="BN489" s="3">
        <f t="shared" si="409"/>
        <v>-1477106.4651356877</v>
      </c>
      <c r="BO489" s="3">
        <f t="shared" si="410"/>
        <v>-1578872.5540415947</v>
      </c>
      <c r="BP489" s="3">
        <f t="shared" si="411"/>
        <v>0</v>
      </c>
      <c r="BQ489" s="3">
        <f t="shared" si="412"/>
        <v>-1022813</v>
      </c>
      <c r="BR489" s="3"/>
      <c r="BS489" s="22">
        <f t="shared" si="413"/>
        <v>-2.3166776433476763</v>
      </c>
      <c r="BT489" s="22">
        <f t="shared" si="414"/>
        <v>-6.3556582890947917</v>
      </c>
      <c r="BU489" s="22">
        <f t="shared" si="415"/>
        <v>0</v>
      </c>
      <c r="BV489" s="22">
        <f t="shared" si="416"/>
        <v>-2.2050510435955597</v>
      </c>
      <c r="BW489" s="3"/>
      <c r="BX489" s="7"/>
      <c r="BY489" t="str">
        <f t="shared" si="371"/>
        <v>42021</v>
      </c>
      <c r="CQ489" s="15">
        <v>39569</v>
      </c>
      <c r="CR489" s="16">
        <v>5165.8999999999996</v>
      </c>
    </row>
    <row r="490" spans="1:96">
      <c r="A490" t="s">
        <v>173</v>
      </c>
      <c r="B490" t="s">
        <v>173</v>
      </c>
      <c r="C490" s="3">
        <v>-680359</v>
      </c>
      <c r="D490">
        <v>0</v>
      </c>
      <c r="E490">
        <v>-680358.5</v>
      </c>
      <c r="F490" t="s">
        <v>10</v>
      </c>
      <c r="G490" s="3">
        <v>39704573</v>
      </c>
      <c r="J490" s="3">
        <f t="shared" si="372"/>
        <v>-680359</v>
      </c>
      <c r="L490" s="3">
        <f t="shared" si="417"/>
        <v>44681831.329999998</v>
      </c>
      <c r="M490" s="4">
        <f t="shared" si="373"/>
        <v>-1.4998371883071283E-2</v>
      </c>
      <c r="N490" s="4">
        <f t="shared" si="374"/>
        <v>-2.2678633333333333E-2</v>
      </c>
      <c r="O490" s="4"/>
      <c r="P490" s="3">
        <f t="shared" si="375"/>
        <v>-1703172</v>
      </c>
      <c r="Q490" s="3">
        <f t="shared" si="376"/>
        <v>46385003.329999998</v>
      </c>
      <c r="R490" s="6">
        <f t="shared" si="377"/>
        <v>-3.6718160563296874E-2</v>
      </c>
      <c r="S490" s="6">
        <f t="shared" si="378"/>
        <v>-3.1403866822595994E-2</v>
      </c>
      <c r="T490" s="6"/>
      <c r="U490" s="6"/>
      <c r="V490" s="3">
        <f t="shared" si="418"/>
        <v>233014.88918485068</v>
      </c>
      <c r="W490" s="7">
        <f t="shared" si="379"/>
        <v>143.64999999999964</v>
      </c>
      <c r="X490" s="7">
        <f t="shared" si="382"/>
        <v>14485</v>
      </c>
      <c r="Y490" s="3">
        <f t="shared" si="383"/>
        <v>37099170.16699113</v>
      </c>
      <c r="Z490" s="3">
        <f t="shared" si="380"/>
        <v>81781001.496991128</v>
      </c>
      <c r="AA490" s="2">
        <v>44312</v>
      </c>
      <c r="AB490" s="7">
        <f t="shared" si="384"/>
        <v>148.93943776666669</v>
      </c>
      <c r="AC490" s="7">
        <f t="shared" si="385"/>
        <v>123.6639005566371</v>
      </c>
      <c r="AD490" s="7">
        <f t="shared" si="386"/>
        <v>136.30166916165189</v>
      </c>
      <c r="AE490" s="7"/>
      <c r="AF490" s="7">
        <f t="shared" si="419"/>
        <v>-447344.11081514932</v>
      </c>
      <c r="AG490" s="3">
        <f t="shared" si="387"/>
        <v>49177972.435760975</v>
      </c>
      <c r="AH490" s="7"/>
      <c r="AI490" s="7"/>
      <c r="AJ490" s="7"/>
      <c r="AK490" s="7"/>
      <c r="AL490" s="3">
        <f t="shared" si="388"/>
        <v>61840706.248710699</v>
      </c>
      <c r="AM490" s="3">
        <f t="shared" si="389"/>
        <v>23496141.105761029</v>
      </c>
      <c r="AN490" s="3">
        <f t="shared" si="390"/>
        <v>21662733.812950019</v>
      </c>
      <c r="AO490" s="3">
        <f t="shared" si="391"/>
        <v>14681831.329999998</v>
      </c>
      <c r="AP490" s="3">
        <f t="shared" si="392"/>
        <v>44681831.329999998</v>
      </c>
      <c r="AQ490" s="7"/>
      <c r="AR490" s="40">
        <f t="shared" si="420"/>
        <v>233014.88918485068</v>
      </c>
      <c r="AS490" s="5">
        <f t="shared" si="381"/>
        <v>-680359</v>
      </c>
      <c r="AT490" s="5">
        <f t="shared" si="393"/>
        <v>5467.625899280576</v>
      </c>
      <c r="AU490" s="5">
        <f t="shared" si="394"/>
        <v>-441876.48491586873</v>
      </c>
      <c r="AV490" s="5">
        <f t="shared" si="395"/>
        <v>21840706.24871067</v>
      </c>
      <c r="AW490" s="3"/>
      <c r="AX490" s="4">
        <f t="shared" si="396"/>
        <v>-7.0947039368246716E-3</v>
      </c>
      <c r="AY490" s="4">
        <f t="shared" si="397"/>
        <v>1.0016490776670229E-2</v>
      </c>
      <c r="AZ490" s="4">
        <f t="shared" si="398"/>
        <v>2.5246149962130336E-4</v>
      </c>
      <c r="BA490" s="4">
        <f t="shared" si="399"/>
        <v>-1.4998371883071283E-2</v>
      </c>
      <c r="BB490" s="3"/>
      <c r="BC490" s="2">
        <f t="shared" si="400"/>
        <v>44312</v>
      </c>
      <c r="BD490" s="22">
        <f t="shared" si="401"/>
        <v>154.60176562177674</v>
      </c>
      <c r="BE490" s="22">
        <f t="shared" si="402"/>
        <v>123.66390055663699</v>
      </c>
      <c r="BF490" s="22">
        <f t="shared" si="403"/>
        <v>114.01438848921062</v>
      </c>
      <c r="BG490" s="22">
        <f t="shared" si="404"/>
        <v>148.93943776666669</v>
      </c>
      <c r="BH490" s="22"/>
      <c r="BI490" s="3">
        <f t="shared" si="405"/>
        <v>63759689.198762238</v>
      </c>
      <c r="BJ490" s="3">
        <f t="shared" si="406"/>
        <v>24841998.770617772</v>
      </c>
      <c r="BK490" s="3">
        <f t="shared" si="407"/>
        <v>21662733.812950019</v>
      </c>
      <c r="BL490" s="3">
        <f t="shared" si="408"/>
        <v>46385003.329999998</v>
      </c>
      <c r="BM490" s="22"/>
      <c r="BN490" s="3">
        <f t="shared" si="409"/>
        <v>-1918982.9500515563</v>
      </c>
      <c r="BO490" s="3">
        <f t="shared" si="410"/>
        <v>-1345857.664856744</v>
      </c>
      <c r="BP490" s="3">
        <f t="shared" si="411"/>
        <v>0</v>
      </c>
      <c r="BQ490" s="3">
        <f t="shared" si="412"/>
        <v>-1703172</v>
      </c>
      <c r="BR490" s="3"/>
      <c r="BS490" s="22">
        <f t="shared" si="413"/>
        <v>-3.0097118950335306</v>
      </c>
      <c r="BT490" s="22">
        <f t="shared" si="414"/>
        <v>-5.417670604060155</v>
      </c>
      <c r="BU490" s="22">
        <f t="shared" si="415"/>
        <v>0</v>
      </c>
      <c r="BV490" s="22">
        <f t="shared" si="416"/>
        <v>-3.6718160563296873</v>
      </c>
      <c r="BW490" s="3"/>
      <c r="BX490" s="7"/>
      <c r="BY490" t="str">
        <f t="shared" si="371"/>
        <v>42021</v>
      </c>
      <c r="CQ490" s="15">
        <v>39570</v>
      </c>
      <c r="CR490" s="16">
        <v>5228.2</v>
      </c>
    </row>
    <row r="491" spans="1:96">
      <c r="A491" t="s">
        <v>174</v>
      </c>
      <c r="B491" t="s">
        <v>174</v>
      </c>
      <c r="C491" s="3">
        <v>211107</v>
      </c>
      <c r="D491">
        <v>0</v>
      </c>
      <c r="E491">
        <v>211107</v>
      </c>
      <c r="F491" t="s">
        <v>10</v>
      </c>
      <c r="G491" s="3">
        <v>39915680</v>
      </c>
      <c r="J491" s="3">
        <f t="shared" si="372"/>
        <v>211107</v>
      </c>
      <c r="L491" s="3">
        <f t="shared" si="417"/>
        <v>44892938.329999998</v>
      </c>
      <c r="M491" s="4">
        <f t="shared" si="373"/>
        <v>4.7246720583330216E-3</v>
      </c>
      <c r="N491" s="4">
        <f t="shared" si="374"/>
        <v>7.0368999999999996E-3</v>
      </c>
      <c r="O491" s="4"/>
      <c r="P491" s="3">
        <f t="shared" si="375"/>
        <v>-1492065</v>
      </c>
      <c r="Q491" s="3">
        <f t="shared" si="376"/>
        <v>46385003.329999998</v>
      </c>
      <c r="R491" s="6">
        <f t="shared" si="377"/>
        <v>-3.2166969772210646E-2</v>
      </c>
      <c r="S491" s="6">
        <f t="shared" si="378"/>
        <v>-2.6679194764262972E-2</v>
      </c>
      <c r="T491" s="6"/>
      <c r="U491" s="6"/>
      <c r="V491" s="3">
        <f t="shared" si="418"/>
        <v>272594.16726428183</v>
      </c>
      <c r="W491" s="7">
        <f t="shared" si="379"/>
        <v>168.04999999999927</v>
      </c>
      <c r="X491" s="7">
        <f t="shared" si="382"/>
        <v>14653.05</v>
      </c>
      <c r="Y491" s="3">
        <f t="shared" si="383"/>
        <v>37529582.010039993</v>
      </c>
      <c r="Z491" s="3">
        <f t="shared" si="380"/>
        <v>82422520.340039998</v>
      </c>
      <c r="AA491" s="2">
        <v>44313</v>
      </c>
      <c r="AB491" s="7">
        <f t="shared" si="384"/>
        <v>149.64312776666665</v>
      </c>
      <c r="AC491" s="7">
        <f t="shared" si="385"/>
        <v>125.0986067001333</v>
      </c>
      <c r="AD491" s="7">
        <f t="shared" si="386"/>
        <v>137.37086723339999</v>
      </c>
      <c r="AE491" s="7"/>
      <c r="AF491" s="7">
        <f t="shared" si="419"/>
        <v>483701.16726428183</v>
      </c>
      <c r="AG491" s="3">
        <f t="shared" si="387"/>
        <v>49661673.603025258</v>
      </c>
      <c r="AH491" s="7"/>
      <c r="AI491" s="7"/>
      <c r="AJ491" s="7"/>
      <c r="AK491" s="7"/>
      <c r="AL491" s="3">
        <f t="shared" si="388"/>
        <v>62329875.04187426</v>
      </c>
      <c r="AM491" s="3">
        <f t="shared" si="389"/>
        <v>23768735.273025312</v>
      </c>
      <c r="AN491" s="3">
        <f t="shared" si="390"/>
        <v>21668201.4388493</v>
      </c>
      <c r="AO491" s="3">
        <f t="shared" si="391"/>
        <v>14892938.329999998</v>
      </c>
      <c r="AP491" s="3">
        <f t="shared" si="392"/>
        <v>44892938.329999998</v>
      </c>
      <c r="AQ491" s="7"/>
      <c r="AR491" s="40">
        <f t="shared" si="420"/>
        <v>272594.16726428183</v>
      </c>
      <c r="AS491" s="5">
        <f t="shared" si="381"/>
        <v>211107</v>
      </c>
      <c r="AT491" s="5">
        <f t="shared" si="393"/>
        <v>5467.625899280576</v>
      </c>
      <c r="AU491" s="5">
        <f t="shared" si="394"/>
        <v>489168.79316356243</v>
      </c>
      <c r="AV491" s="5">
        <f t="shared" si="395"/>
        <v>22329875.041874234</v>
      </c>
      <c r="AW491" s="3"/>
      <c r="AX491" s="4">
        <f t="shared" si="396"/>
        <v>7.9101424100207623E-3</v>
      </c>
      <c r="AY491" s="4">
        <f t="shared" si="397"/>
        <v>1.1601656886434188E-2</v>
      </c>
      <c r="AZ491" s="4">
        <f t="shared" si="398"/>
        <v>2.5239777889954129E-4</v>
      </c>
      <c r="BA491" s="4">
        <f t="shared" si="399"/>
        <v>4.7246720583330216E-3</v>
      </c>
      <c r="BB491" s="3"/>
      <c r="BC491" s="2">
        <f t="shared" si="400"/>
        <v>44313</v>
      </c>
      <c r="BD491" s="22">
        <f t="shared" si="401"/>
        <v>155.82468760468564</v>
      </c>
      <c r="BE491" s="22">
        <f t="shared" si="402"/>
        <v>125.09860670013322</v>
      </c>
      <c r="BF491" s="22">
        <f t="shared" si="403"/>
        <v>114.04316546762789</v>
      </c>
      <c r="BG491" s="22">
        <f t="shared" si="404"/>
        <v>149.64312776666665</v>
      </c>
      <c r="BH491" s="22"/>
      <c r="BI491" s="3">
        <f t="shared" si="405"/>
        <v>63759689.198762238</v>
      </c>
      <c r="BJ491" s="3">
        <f t="shared" si="406"/>
        <v>24841998.770617772</v>
      </c>
      <c r="BK491" s="3">
        <f t="shared" si="407"/>
        <v>21668201.4388493</v>
      </c>
      <c r="BL491" s="3">
        <f t="shared" si="408"/>
        <v>46385003.329999998</v>
      </c>
      <c r="BM491" s="22"/>
      <c r="BN491" s="3">
        <f t="shared" si="409"/>
        <v>-1429814.1568879939</v>
      </c>
      <c r="BO491" s="3">
        <f t="shared" si="410"/>
        <v>-1073263.4975924622</v>
      </c>
      <c r="BP491" s="3">
        <f t="shared" si="411"/>
        <v>0</v>
      </c>
      <c r="BQ491" s="3">
        <f t="shared" si="412"/>
        <v>-1492065</v>
      </c>
      <c r="BR491" s="3"/>
      <c r="BS491" s="22">
        <f t="shared" si="413"/>
        <v>-2.2425049037343032</v>
      </c>
      <c r="BT491" s="22">
        <f t="shared" si="414"/>
        <v>-4.3203588708887626</v>
      </c>
      <c r="BU491" s="22">
        <f t="shared" si="415"/>
        <v>0</v>
      </c>
      <c r="BV491" s="22">
        <f t="shared" si="416"/>
        <v>-3.2166969772210647</v>
      </c>
      <c r="BW491" s="3"/>
      <c r="BX491" s="7"/>
      <c r="BY491" t="str">
        <f t="shared" si="371"/>
        <v>42021</v>
      </c>
      <c r="CQ491" s="15">
        <v>39571</v>
      </c>
      <c r="CR491" s="16">
        <v>5228.2</v>
      </c>
    </row>
    <row r="492" spans="1:96">
      <c r="A492" t="s">
        <v>175</v>
      </c>
      <c r="B492" t="s">
        <v>175</v>
      </c>
      <c r="C492" s="3">
        <v>-424715</v>
      </c>
      <c r="D492">
        <v>0</v>
      </c>
      <c r="E492">
        <v>-424714.75</v>
      </c>
      <c r="F492" t="s">
        <v>10</v>
      </c>
      <c r="G492" s="3">
        <v>39490965</v>
      </c>
      <c r="J492" s="3">
        <f t="shared" si="372"/>
        <v>-424715</v>
      </c>
      <c r="L492" s="3">
        <f t="shared" si="417"/>
        <v>44468223.329999998</v>
      </c>
      <c r="M492" s="4">
        <f t="shared" si="373"/>
        <v>-9.4606193267635016E-3</v>
      </c>
      <c r="N492" s="4">
        <f t="shared" si="374"/>
        <v>-1.4157166666666667E-2</v>
      </c>
      <c r="O492" s="4"/>
      <c r="P492" s="3">
        <f t="shared" si="375"/>
        <v>-1916780</v>
      </c>
      <c r="Q492" s="3">
        <f t="shared" si="376"/>
        <v>46385003.329999998</v>
      </c>
      <c r="R492" s="6">
        <f t="shared" si="377"/>
        <v>-4.1323269643063751E-2</v>
      </c>
      <c r="S492" s="6">
        <f t="shared" si="378"/>
        <v>-3.613981409102647E-2</v>
      </c>
      <c r="T492" s="6"/>
      <c r="U492" s="6"/>
      <c r="V492" s="3">
        <f t="shared" si="418"/>
        <v>343074.48007376294</v>
      </c>
      <c r="W492" s="7">
        <f t="shared" si="379"/>
        <v>211.5</v>
      </c>
      <c r="X492" s="7">
        <f t="shared" si="382"/>
        <v>14864.55</v>
      </c>
      <c r="Y492" s="3">
        <f t="shared" si="383"/>
        <v>38071278.557524882</v>
      </c>
      <c r="Z492" s="3">
        <f t="shared" si="380"/>
        <v>82539501.887524873</v>
      </c>
      <c r="AA492" s="2">
        <v>44314</v>
      </c>
      <c r="AB492" s="7">
        <f t="shared" si="384"/>
        <v>148.22741109999998</v>
      </c>
      <c r="AC492" s="7">
        <f t="shared" si="385"/>
        <v>126.90426185841628</v>
      </c>
      <c r="AD492" s="7">
        <f t="shared" si="386"/>
        <v>137.56583647920812</v>
      </c>
      <c r="AE492" s="7"/>
      <c r="AF492" s="7">
        <f t="shared" si="419"/>
        <v>-81640.519926237059</v>
      </c>
      <c r="AG492" s="3">
        <f t="shared" si="387"/>
        <v>49580033.083099023</v>
      </c>
      <c r="AH492" s="7"/>
      <c r="AI492" s="7"/>
      <c r="AJ492" s="7"/>
      <c r="AK492" s="7"/>
      <c r="AL492" s="3">
        <f t="shared" si="388"/>
        <v>62253702.147847302</v>
      </c>
      <c r="AM492" s="3">
        <f t="shared" si="389"/>
        <v>24111809.753099073</v>
      </c>
      <c r="AN492" s="3">
        <f t="shared" si="390"/>
        <v>21673669.064748581</v>
      </c>
      <c r="AO492" s="3">
        <f t="shared" si="391"/>
        <v>14468223.329999998</v>
      </c>
      <c r="AP492" s="3">
        <f t="shared" si="392"/>
        <v>44468223.329999998</v>
      </c>
      <c r="AQ492" s="7"/>
      <c r="AR492" s="40">
        <f t="shared" si="420"/>
        <v>343074.48007376294</v>
      </c>
      <c r="AS492" s="5">
        <f t="shared" si="381"/>
        <v>-424715</v>
      </c>
      <c r="AT492" s="5">
        <f t="shared" si="393"/>
        <v>5467.625899280576</v>
      </c>
      <c r="AU492" s="5">
        <f t="shared" si="394"/>
        <v>-76172.894026956477</v>
      </c>
      <c r="AV492" s="5">
        <f t="shared" si="395"/>
        <v>22253702.147847276</v>
      </c>
      <c r="AW492" s="3"/>
      <c r="AX492" s="4">
        <f t="shared" si="396"/>
        <v>-1.2220928403238775E-3</v>
      </c>
      <c r="AY492" s="4">
        <f t="shared" si="397"/>
        <v>1.4433855067716274E-2</v>
      </c>
      <c r="AZ492" s="4">
        <f t="shared" si="398"/>
        <v>2.5233409033559995E-4</v>
      </c>
      <c r="BA492" s="4">
        <f t="shared" si="399"/>
        <v>-9.4606193267635016E-3</v>
      </c>
      <c r="BB492" s="3"/>
      <c r="BC492" s="2">
        <f t="shared" si="400"/>
        <v>44314</v>
      </c>
      <c r="BD492" s="22">
        <f t="shared" si="401"/>
        <v>155.63425536961824</v>
      </c>
      <c r="BE492" s="22">
        <f t="shared" si="402"/>
        <v>126.90426185841616</v>
      </c>
      <c r="BF492" s="22">
        <f t="shared" si="403"/>
        <v>114.07194244604517</v>
      </c>
      <c r="BG492" s="22">
        <f t="shared" si="404"/>
        <v>148.22741109999998</v>
      </c>
      <c r="BH492" s="22"/>
      <c r="BI492" s="3">
        <f t="shared" si="405"/>
        <v>63759689.198762238</v>
      </c>
      <c r="BJ492" s="3">
        <f t="shared" si="406"/>
        <v>24841998.770617772</v>
      </c>
      <c r="BK492" s="3">
        <f t="shared" si="407"/>
        <v>21673669.064748581</v>
      </c>
      <c r="BL492" s="3">
        <f t="shared" si="408"/>
        <v>46385003.329999998</v>
      </c>
      <c r="BM492" s="22"/>
      <c r="BN492" s="3">
        <f t="shared" si="409"/>
        <v>-1505987.0509149504</v>
      </c>
      <c r="BO492" s="3">
        <f t="shared" si="410"/>
        <v>-730189.01751869929</v>
      </c>
      <c r="BP492" s="3">
        <f t="shared" si="411"/>
        <v>0</v>
      </c>
      <c r="BQ492" s="3">
        <f t="shared" si="412"/>
        <v>-1916780</v>
      </c>
      <c r="BR492" s="3"/>
      <c r="BS492" s="22">
        <f t="shared" si="413"/>
        <v>-2.3619736385794461</v>
      </c>
      <c r="BT492" s="22">
        <f t="shared" si="414"/>
        <v>-2.9393327979000659</v>
      </c>
      <c r="BU492" s="22">
        <f t="shared" si="415"/>
        <v>0</v>
      </c>
      <c r="BV492" s="22">
        <f t="shared" si="416"/>
        <v>-4.1323269643063751</v>
      </c>
      <c r="BW492" s="3"/>
      <c r="BX492" s="7"/>
      <c r="BY492" t="str">
        <f t="shared" si="371"/>
        <v>42021</v>
      </c>
      <c r="CQ492" s="15">
        <v>39572</v>
      </c>
      <c r="CR492" s="16">
        <v>5228.2</v>
      </c>
    </row>
    <row r="493" spans="1:96">
      <c r="A493" t="s">
        <v>176</v>
      </c>
      <c r="B493" t="s">
        <v>176</v>
      </c>
      <c r="C493" s="3">
        <v>-175640</v>
      </c>
      <c r="D493">
        <v>0</v>
      </c>
      <c r="E493">
        <v>-175640</v>
      </c>
      <c r="F493" t="s">
        <v>10</v>
      </c>
      <c r="G493" s="3">
        <v>39315325</v>
      </c>
      <c r="J493" s="3">
        <f t="shared" si="372"/>
        <v>-175640</v>
      </c>
      <c r="L493" s="3">
        <f t="shared" si="417"/>
        <v>44292583.329999998</v>
      </c>
      <c r="M493" s="4">
        <f t="shared" si="373"/>
        <v>-3.9497867656319522E-3</v>
      </c>
      <c r="N493" s="4">
        <f t="shared" si="374"/>
        <v>-5.8546666666666669E-3</v>
      </c>
      <c r="O493" s="4"/>
      <c r="P493" s="3">
        <f t="shared" si="375"/>
        <v>-2092420</v>
      </c>
      <c r="Q493" s="3">
        <f t="shared" si="376"/>
        <v>46385003.329999998</v>
      </c>
      <c r="R493" s="6">
        <f t="shared" si="377"/>
        <v>-4.5109838305146893E-2</v>
      </c>
      <c r="S493" s="6">
        <f t="shared" si="378"/>
        <v>-4.0089600856658421E-2</v>
      </c>
      <c r="T493" s="6"/>
      <c r="U493" s="6"/>
      <c r="V493" s="3">
        <f t="shared" si="418"/>
        <v>49230.78236519541</v>
      </c>
      <c r="W493" s="7">
        <f t="shared" si="379"/>
        <v>30.350000000000364</v>
      </c>
      <c r="X493" s="7">
        <f t="shared" si="382"/>
        <v>14894.9</v>
      </c>
      <c r="Y493" s="3">
        <f t="shared" si="383"/>
        <v>38149011.371785723</v>
      </c>
      <c r="Z493" s="3">
        <f t="shared" si="380"/>
        <v>82441594.701785713</v>
      </c>
      <c r="AA493" s="2">
        <v>44315</v>
      </c>
      <c r="AB493" s="7">
        <f t="shared" si="384"/>
        <v>147.64194443333332</v>
      </c>
      <c r="AC493" s="7">
        <f t="shared" si="385"/>
        <v>127.16337123928574</v>
      </c>
      <c r="AD493" s="7">
        <f t="shared" si="386"/>
        <v>137.40265783630952</v>
      </c>
      <c r="AE493" s="7"/>
      <c r="AF493" s="7">
        <f t="shared" si="419"/>
        <v>-126409.21763480459</v>
      </c>
      <c r="AG493" s="3">
        <f t="shared" si="387"/>
        <v>49453623.865464218</v>
      </c>
      <c r="AH493" s="7"/>
      <c r="AI493" s="7"/>
      <c r="AJ493" s="7"/>
      <c r="AK493" s="7"/>
      <c r="AL493" s="3">
        <f t="shared" si="388"/>
        <v>62132760.556111775</v>
      </c>
      <c r="AM493" s="3">
        <f t="shared" si="389"/>
        <v>24161040.535464268</v>
      </c>
      <c r="AN493" s="3">
        <f t="shared" si="390"/>
        <v>21679136.690647863</v>
      </c>
      <c r="AO493" s="3">
        <f t="shared" si="391"/>
        <v>14292583.329999998</v>
      </c>
      <c r="AP493" s="3">
        <f t="shared" si="392"/>
        <v>44292583.329999998</v>
      </c>
      <c r="AQ493" s="7"/>
      <c r="AR493" s="40">
        <f t="shared" si="420"/>
        <v>49230.78236519541</v>
      </c>
      <c r="AS493" s="5">
        <f t="shared" si="381"/>
        <v>-175640</v>
      </c>
      <c r="AT493" s="5">
        <f t="shared" si="393"/>
        <v>5467.625899280576</v>
      </c>
      <c r="AU493" s="5">
        <f t="shared" si="394"/>
        <v>-120941.59173552401</v>
      </c>
      <c r="AV493" s="5">
        <f t="shared" si="395"/>
        <v>22132760.556111753</v>
      </c>
      <c r="AW493" s="3"/>
      <c r="AX493" s="4">
        <f t="shared" si="396"/>
        <v>-1.9427212770141431E-3</v>
      </c>
      <c r="AY493" s="4">
        <f t="shared" si="397"/>
        <v>2.0417705211392442E-3</v>
      </c>
      <c r="AZ493" s="4">
        <f t="shared" si="398"/>
        <v>2.5227043390514193E-4</v>
      </c>
      <c r="BA493" s="4">
        <f t="shared" si="399"/>
        <v>-3.9497867656319522E-3</v>
      </c>
      <c r="BB493" s="3"/>
      <c r="BC493" s="2">
        <f t="shared" si="400"/>
        <v>44315</v>
      </c>
      <c r="BD493" s="22">
        <f t="shared" si="401"/>
        <v>155.33190139027943</v>
      </c>
      <c r="BE493" s="22">
        <f t="shared" si="402"/>
        <v>127.16337123928562</v>
      </c>
      <c r="BF493" s="22">
        <f t="shared" si="403"/>
        <v>114.10071942446243</v>
      </c>
      <c r="BG493" s="22">
        <f t="shared" si="404"/>
        <v>147.64194443333332</v>
      </c>
      <c r="BH493" s="22"/>
      <c r="BI493" s="3">
        <f t="shared" si="405"/>
        <v>63759689.198762238</v>
      </c>
      <c r="BJ493" s="3">
        <f t="shared" si="406"/>
        <v>24841998.770617772</v>
      </c>
      <c r="BK493" s="3">
        <f t="shared" si="407"/>
        <v>21679136.690647863</v>
      </c>
      <c r="BL493" s="3">
        <f t="shared" si="408"/>
        <v>46385003.329999998</v>
      </c>
      <c r="BM493" s="22"/>
      <c r="BN493" s="3">
        <f t="shared" si="409"/>
        <v>-1626928.6426504743</v>
      </c>
      <c r="BO493" s="3">
        <f t="shared" si="410"/>
        <v>-680958.23515350383</v>
      </c>
      <c r="BP493" s="3">
        <f t="shared" si="411"/>
        <v>0</v>
      </c>
      <c r="BQ493" s="3">
        <f t="shared" si="412"/>
        <v>-2092420</v>
      </c>
      <c r="BR493" s="3"/>
      <c r="BS493" s="22">
        <f t="shared" si="413"/>
        <v>-2.5516571098374454</v>
      </c>
      <c r="BT493" s="22">
        <f t="shared" si="414"/>
        <v>-2.7411571888447113</v>
      </c>
      <c r="BU493" s="22">
        <f t="shared" si="415"/>
        <v>0</v>
      </c>
      <c r="BV493" s="22">
        <f t="shared" si="416"/>
        <v>-4.5109838305146894</v>
      </c>
      <c r="BW493" s="3"/>
      <c r="BX493" s="7"/>
      <c r="BY493" t="str">
        <f t="shared" ref="BY493:BY556" si="421">+MONTH(BC493)&amp;YEAR(BC493)</f>
        <v>42021</v>
      </c>
      <c r="CQ493" s="15">
        <v>39573</v>
      </c>
      <c r="CR493" s="16">
        <v>5192.25</v>
      </c>
    </row>
    <row r="494" spans="1:96">
      <c r="A494" t="s">
        <v>177</v>
      </c>
      <c r="B494" t="s">
        <v>177</v>
      </c>
      <c r="C494" s="3">
        <v>180672</v>
      </c>
      <c r="D494">
        <v>0</v>
      </c>
      <c r="E494">
        <v>180672</v>
      </c>
      <c r="F494" t="s">
        <v>10</v>
      </c>
      <c r="G494" s="3">
        <v>39495997</v>
      </c>
      <c r="J494" s="3">
        <f t="shared" si="372"/>
        <v>180672</v>
      </c>
      <c r="L494" s="3">
        <f t="shared" si="417"/>
        <v>44473255.329999998</v>
      </c>
      <c r="M494" s="4">
        <f t="shared" si="373"/>
        <v>4.07905763034662E-3</v>
      </c>
      <c r="N494" s="4">
        <f t="shared" si="374"/>
        <v>6.0223999999999998E-3</v>
      </c>
      <c r="O494" s="4"/>
      <c r="P494" s="3">
        <f t="shared" si="375"/>
        <v>-1911748</v>
      </c>
      <c r="Q494" s="3">
        <f t="shared" si="376"/>
        <v>46385003.329999998</v>
      </c>
      <c r="R494" s="6">
        <f t="shared" si="377"/>
        <v>-4.1214786304942581E-2</v>
      </c>
      <c r="S494" s="6">
        <f t="shared" si="378"/>
        <v>-3.6010543226311802E-2</v>
      </c>
      <c r="T494" s="6"/>
      <c r="U494" s="6"/>
      <c r="V494" s="3">
        <f t="shared" si="418"/>
        <v>-427910.39169483882</v>
      </c>
      <c r="W494" s="7">
        <f t="shared" si="379"/>
        <v>-263.79999999999927</v>
      </c>
      <c r="X494" s="7">
        <f t="shared" si="382"/>
        <v>14631.1</v>
      </c>
      <c r="Y494" s="3">
        <f t="shared" si="383"/>
        <v>37473363.384899132</v>
      </c>
      <c r="Z494" s="3">
        <f t="shared" si="380"/>
        <v>81946618.714899123</v>
      </c>
      <c r="AA494" s="2">
        <v>44316</v>
      </c>
      <c r="AB494" s="7">
        <f t="shared" si="384"/>
        <v>148.24418443333334</v>
      </c>
      <c r="AC494" s="7">
        <f t="shared" si="385"/>
        <v>124.91121128299712</v>
      </c>
      <c r="AD494" s="7">
        <f t="shared" si="386"/>
        <v>136.57769785816521</v>
      </c>
      <c r="AE494" s="7"/>
      <c r="AF494" s="7">
        <f t="shared" si="419"/>
        <v>-247238.39169483882</v>
      </c>
      <c r="AG494" s="3">
        <f t="shared" si="387"/>
        <v>49206385.473769382</v>
      </c>
      <c r="AH494" s="7"/>
      <c r="AI494" s="7"/>
      <c r="AJ494" s="7"/>
      <c r="AK494" s="7"/>
      <c r="AL494" s="3">
        <f t="shared" si="388"/>
        <v>61890989.790316217</v>
      </c>
      <c r="AM494" s="3">
        <f t="shared" si="389"/>
        <v>23733130.143769428</v>
      </c>
      <c r="AN494" s="3">
        <f t="shared" si="390"/>
        <v>21684604.316547144</v>
      </c>
      <c r="AO494" s="3">
        <f t="shared" si="391"/>
        <v>14473255.329999998</v>
      </c>
      <c r="AP494" s="3">
        <f t="shared" si="392"/>
        <v>44473255.329999998</v>
      </c>
      <c r="AQ494" s="7"/>
      <c r="AR494" s="40">
        <f t="shared" si="420"/>
        <v>-427910.39169483882</v>
      </c>
      <c r="AS494" s="5">
        <f t="shared" si="381"/>
        <v>180672</v>
      </c>
      <c r="AT494" s="5">
        <f t="shared" si="393"/>
        <v>5467.625899280576</v>
      </c>
      <c r="AU494" s="5">
        <f t="shared" si="394"/>
        <v>-241770.76579555825</v>
      </c>
      <c r="AV494" s="5">
        <f t="shared" si="395"/>
        <v>21890989.790316194</v>
      </c>
      <c r="AW494" s="3"/>
      <c r="AX494" s="4">
        <f t="shared" si="396"/>
        <v>-3.8911962647662553E-3</v>
      </c>
      <c r="AY494" s="4">
        <f t="shared" si="397"/>
        <v>-1.7710760058812024E-2</v>
      </c>
      <c r="AZ494" s="4">
        <f t="shared" si="398"/>
        <v>2.5220680958385437E-4</v>
      </c>
      <c r="BA494" s="4">
        <f t="shared" si="399"/>
        <v>4.07905763034662E-3</v>
      </c>
      <c r="BB494" s="3"/>
      <c r="BC494" s="2">
        <f t="shared" si="400"/>
        <v>44316</v>
      </c>
      <c r="BD494" s="22">
        <f t="shared" si="401"/>
        <v>154.72747447579053</v>
      </c>
      <c r="BE494" s="22">
        <f t="shared" si="402"/>
        <v>124.91121128299699</v>
      </c>
      <c r="BF494" s="22">
        <f t="shared" si="403"/>
        <v>114.12949640287971</v>
      </c>
      <c r="BG494" s="22">
        <f t="shared" si="404"/>
        <v>148.24418443333334</v>
      </c>
      <c r="BH494" s="22"/>
      <c r="BI494" s="3">
        <f t="shared" si="405"/>
        <v>63759689.198762238</v>
      </c>
      <c r="BJ494" s="3">
        <f t="shared" si="406"/>
        <v>24841998.770617772</v>
      </c>
      <c r="BK494" s="3">
        <f t="shared" si="407"/>
        <v>21684604.316547144</v>
      </c>
      <c r="BL494" s="3">
        <f t="shared" si="408"/>
        <v>46385003.329999998</v>
      </c>
      <c r="BM494" s="22"/>
      <c r="BN494" s="3">
        <f t="shared" si="409"/>
        <v>-1868699.4084460326</v>
      </c>
      <c r="BO494" s="3">
        <f t="shared" si="410"/>
        <v>-1108868.6268483426</v>
      </c>
      <c r="BP494" s="3">
        <f t="shared" si="411"/>
        <v>0</v>
      </c>
      <c r="BQ494" s="3">
        <f t="shared" si="412"/>
        <v>-1911748</v>
      </c>
      <c r="BR494" s="3"/>
      <c r="BS494" s="22">
        <f t="shared" si="413"/>
        <v>-2.930847737699307</v>
      </c>
      <c r="BT494" s="22">
        <f t="shared" si="414"/>
        <v>-4.4636852174707968</v>
      </c>
      <c r="BU494" s="22">
        <f t="shared" si="415"/>
        <v>0</v>
      </c>
      <c r="BV494" s="22">
        <f t="shared" si="416"/>
        <v>-4.1214786304942583</v>
      </c>
      <c r="BW494" s="3"/>
      <c r="BX494" s="7"/>
      <c r="BY494" t="str">
        <f t="shared" si="421"/>
        <v>42021</v>
      </c>
      <c r="CQ494" s="15">
        <v>39574</v>
      </c>
      <c r="CR494" s="16">
        <v>5144.6499999999996</v>
      </c>
    </row>
    <row r="495" spans="1:96">
      <c r="A495" s="2">
        <v>44260</v>
      </c>
      <c r="B495" s="2">
        <v>44260</v>
      </c>
      <c r="C495" s="3">
        <v>57276</v>
      </c>
      <c r="D495">
        <v>0</v>
      </c>
      <c r="E495">
        <v>57275.5</v>
      </c>
      <c r="F495" t="s">
        <v>10</v>
      </c>
      <c r="G495" s="3">
        <v>39553273</v>
      </c>
      <c r="J495" s="3">
        <f t="shared" ref="J495:J558" si="422">+C495+D495-D494</f>
        <v>57276</v>
      </c>
      <c r="L495" s="3">
        <f t="shared" si="417"/>
        <v>44530531.329999998</v>
      </c>
      <c r="M495" s="4">
        <f t="shared" si="373"/>
        <v>1.2878751414755049E-3</v>
      </c>
      <c r="N495" s="4">
        <f t="shared" si="374"/>
        <v>1.9092E-3</v>
      </c>
      <c r="O495" s="4"/>
      <c r="P495" s="3">
        <f t="shared" si="375"/>
        <v>-1854472</v>
      </c>
      <c r="Q495" s="3">
        <f t="shared" si="376"/>
        <v>46385003.329999998</v>
      </c>
      <c r="R495" s="6">
        <f t="shared" si="377"/>
        <v>-3.9979990662210439E-2</v>
      </c>
      <c r="S495" s="6">
        <f t="shared" si="378"/>
        <v>-3.4722668084836296E-2</v>
      </c>
      <c r="T495" s="6"/>
      <c r="U495" s="6"/>
      <c r="V495" s="3">
        <f t="shared" si="418"/>
        <v>4947.4097599277884</v>
      </c>
      <c r="W495" s="7">
        <f t="shared" si="379"/>
        <v>3.0499999999992724</v>
      </c>
      <c r="X495" s="7">
        <f t="shared" si="382"/>
        <v>14634.15</v>
      </c>
      <c r="Y495" s="3">
        <f t="shared" si="383"/>
        <v>37481175.084520072</v>
      </c>
      <c r="Z495" s="3">
        <f t="shared" si="380"/>
        <v>82011706.41452007</v>
      </c>
      <c r="AA495" s="2">
        <v>44319</v>
      </c>
      <c r="AB495" s="7">
        <f t="shared" si="384"/>
        <v>148.43510443333332</v>
      </c>
      <c r="AC495" s="7">
        <f t="shared" si="385"/>
        <v>124.93725028173357</v>
      </c>
      <c r="AD495" s="7">
        <f t="shared" si="386"/>
        <v>136.68617735753347</v>
      </c>
      <c r="AE495" s="7"/>
      <c r="AF495" s="7">
        <f t="shared" si="419"/>
        <v>62223.409759927788</v>
      </c>
      <c r="AG495" s="3">
        <f t="shared" si="387"/>
        <v>49268608.883529313</v>
      </c>
      <c r="AH495" s="7"/>
      <c r="AI495" s="7"/>
      <c r="AJ495" s="7"/>
      <c r="AK495" s="7"/>
      <c r="AL495" s="3">
        <f t="shared" si="388"/>
        <v>61958680.825975426</v>
      </c>
      <c r="AM495" s="3">
        <f t="shared" si="389"/>
        <v>23738077.553529356</v>
      </c>
      <c r="AN495" s="3">
        <f t="shared" si="390"/>
        <v>21690071.942446426</v>
      </c>
      <c r="AO495" s="3">
        <f t="shared" si="391"/>
        <v>14530531.329999998</v>
      </c>
      <c r="AP495" s="3">
        <f t="shared" si="392"/>
        <v>44530531.329999998</v>
      </c>
      <c r="AQ495" s="7"/>
      <c r="AR495" s="40">
        <f t="shared" si="420"/>
        <v>4947.4097599277884</v>
      </c>
      <c r="AS495" s="5">
        <f t="shared" si="381"/>
        <v>57276</v>
      </c>
      <c r="AT495" s="5">
        <f t="shared" si="393"/>
        <v>5467.625899280576</v>
      </c>
      <c r="AU495" s="5">
        <f t="shared" si="394"/>
        <v>67691.03565920837</v>
      </c>
      <c r="AV495" s="5">
        <f t="shared" si="395"/>
        <v>21958680.825975403</v>
      </c>
      <c r="AW495" s="3"/>
      <c r="AX495" s="4">
        <f t="shared" si="396"/>
        <v>1.0937138974274356E-3</v>
      </c>
      <c r="AY495" s="4">
        <f t="shared" si="397"/>
        <v>2.0846006110266976E-4</v>
      </c>
      <c r="AZ495" s="4">
        <f t="shared" si="398"/>
        <v>2.5214321734744893E-4</v>
      </c>
      <c r="BA495" s="4">
        <f t="shared" si="399"/>
        <v>1.2878751414755049E-3</v>
      </c>
      <c r="BB495" s="3"/>
      <c r="BC495" s="2">
        <f t="shared" si="400"/>
        <v>44319</v>
      </c>
      <c r="BD495" s="22">
        <f t="shared" si="401"/>
        <v>154.89670206493858</v>
      </c>
      <c r="BE495" s="22">
        <f t="shared" si="402"/>
        <v>124.93725028173345</v>
      </c>
      <c r="BF495" s="22">
        <f t="shared" si="403"/>
        <v>114.15827338129698</v>
      </c>
      <c r="BG495" s="22">
        <f t="shared" si="404"/>
        <v>148.43510443333332</v>
      </c>
      <c r="BH495" s="22"/>
      <c r="BI495" s="3">
        <f t="shared" si="405"/>
        <v>63759689.198762238</v>
      </c>
      <c r="BJ495" s="3">
        <f t="shared" si="406"/>
        <v>24841998.770617772</v>
      </c>
      <c r="BK495" s="3">
        <f t="shared" si="407"/>
        <v>21690071.942446426</v>
      </c>
      <c r="BL495" s="3">
        <f t="shared" si="408"/>
        <v>46385003.329999998</v>
      </c>
      <c r="BM495" s="22"/>
      <c r="BN495" s="3">
        <f t="shared" si="409"/>
        <v>-1801008.3727868241</v>
      </c>
      <c r="BO495" s="3">
        <f t="shared" si="410"/>
        <v>-1103921.2170884148</v>
      </c>
      <c r="BP495" s="3">
        <f t="shared" si="411"/>
        <v>0</v>
      </c>
      <c r="BQ495" s="3">
        <f t="shared" si="412"/>
        <v>-1854472</v>
      </c>
      <c r="BR495" s="3"/>
      <c r="BS495" s="22">
        <f t="shared" si="413"/>
        <v>-2.824681856858529</v>
      </c>
      <c r="BT495" s="22">
        <f t="shared" si="414"/>
        <v>-4.4437697114537071</v>
      </c>
      <c r="BU495" s="22">
        <f t="shared" si="415"/>
        <v>0</v>
      </c>
      <c r="BV495" s="22">
        <f t="shared" si="416"/>
        <v>-3.9979990662210438</v>
      </c>
      <c r="BW495" s="3"/>
      <c r="BX495" s="7"/>
      <c r="BY495" t="str">
        <f t="shared" si="421"/>
        <v>52021</v>
      </c>
      <c r="CQ495" s="15">
        <v>39575</v>
      </c>
      <c r="CR495" s="16">
        <v>5135.5</v>
      </c>
    </row>
    <row r="496" spans="1:96">
      <c r="A496" s="2">
        <v>44291</v>
      </c>
      <c r="B496" s="2">
        <v>44291</v>
      </c>
      <c r="C496" s="3">
        <v>597981</v>
      </c>
      <c r="D496">
        <v>0</v>
      </c>
      <c r="E496">
        <v>597981</v>
      </c>
      <c r="F496" t="s">
        <v>10</v>
      </c>
      <c r="G496" s="3">
        <v>40151254</v>
      </c>
      <c r="J496" s="3">
        <f t="shared" si="422"/>
        <v>597981</v>
      </c>
      <c r="L496" s="3">
        <f t="shared" si="417"/>
        <v>45128512.329999998</v>
      </c>
      <c r="M496" s="4">
        <f t="shared" ref="M496:M559" si="423">+J496/L495</f>
        <v>1.3428561980735746E-2</v>
      </c>
      <c r="N496" s="4">
        <f t="shared" ref="N496:N559" si="424">+J496/$L$2</f>
        <v>1.9932700000000001E-2</v>
      </c>
      <c r="O496" s="4"/>
      <c r="P496" s="3">
        <f t="shared" ref="P496:P559" si="425">+MIN(J496+P495,0)</f>
        <v>-1256491</v>
      </c>
      <c r="Q496" s="3">
        <f t="shared" ref="Q496:Q559" si="426">+MAX(L496,Q495)</f>
        <v>46385003.329999998</v>
      </c>
      <c r="R496" s="6">
        <f t="shared" ref="R496:R559" si="427">+P496/Q496</f>
        <v>-2.7088302464071422E-2</v>
      </c>
      <c r="S496" s="6">
        <f t="shared" ref="S496:S559" si="428">+MIN(M496+S495,0)</f>
        <v>-2.1294106104100548E-2</v>
      </c>
      <c r="T496" s="6"/>
      <c r="U496" s="6"/>
      <c r="V496" s="3">
        <f t="shared" si="418"/>
        <v>-223282.279821056</v>
      </c>
      <c r="W496" s="7">
        <f t="shared" si="379"/>
        <v>-137.64999999999964</v>
      </c>
      <c r="X496" s="7">
        <f t="shared" si="382"/>
        <v>14496.5</v>
      </c>
      <c r="Y496" s="3">
        <f t="shared" si="383"/>
        <v>37128624.116381563</v>
      </c>
      <c r="Z496" s="3">
        <f t="shared" si="380"/>
        <v>82257136.446381569</v>
      </c>
      <c r="AA496" s="2">
        <v>44320</v>
      </c>
      <c r="AB496" s="7">
        <f t="shared" si="384"/>
        <v>150.42837443333332</v>
      </c>
      <c r="AC496" s="7">
        <f t="shared" si="385"/>
        <v>123.76208038793854</v>
      </c>
      <c r="AD496" s="7">
        <f t="shared" si="386"/>
        <v>137.09522741063594</v>
      </c>
      <c r="AE496" s="7"/>
      <c r="AF496" s="7">
        <f t="shared" si="419"/>
        <v>374698.720178944</v>
      </c>
      <c r="AG496" s="3">
        <f t="shared" si="387"/>
        <v>49643307.60370826</v>
      </c>
      <c r="AH496" s="7"/>
      <c r="AI496" s="7"/>
      <c r="AJ496" s="7"/>
      <c r="AK496" s="7"/>
      <c r="AL496" s="3">
        <f t="shared" si="388"/>
        <v>62338847.17205365</v>
      </c>
      <c r="AM496" s="3">
        <f t="shared" si="389"/>
        <v>23514795.273708299</v>
      </c>
      <c r="AN496" s="3">
        <f t="shared" si="390"/>
        <v>21695539.568345707</v>
      </c>
      <c r="AO496" s="3">
        <f t="shared" si="391"/>
        <v>15128512.329999998</v>
      </c>
      <c r="AP496" s="3">
        <f t="shared" si="392"/>
        <v>45128512.329999998</v>
      </c>
      <c r="AQ496" s="7"/>
      <c r="AR496" s="40">
        <f t="shared" si="420"/>
        <v>-223282.279821056</v>
      </c>
      <c r="AS496" s="5">
        <f t="shared" si="381"/>
        <v>597981</v>
      </c>
      <c r="AT496" s="5">
        <f t="shared" si="393"/>
        <v>5467.625899280576</v>
      </c>
      <c r="AU496" s="5">
        <f t="shared" si="394"/>
        <v>380166.3460782246</v>
      </c>
      <c r="AV496" s="5">
        <f t="shared" si="395"/>
        <v>22338847.172053628</v>
      </c>
      <c r="AW496" s="3"/>
      <c r="AX496" s="4">
        <f t="shared" si="396"/>
        <v>6.1358043943189385E-3</v>
      </c>
      <c r="AY496" s="4">
        <f t="shared" si="397"/>
        <v>-9.4060809818130621E-3</v>
      </c>
      <c r="AZ496" s="4">
        <f t="shared" si="398"/>
        <v>2.5207965717166181E-4</v>
      </c>
      <c r="BA496" s="4">
        <f t="shared" si="399"/>
        <v>1.3428561980735746E-2</v>
      </c>
      <c r="BB496" s="3"/>
      <c r="BC496" s="2">
        <f t="shared" si="400"/>
        <v>44320</v>
      </c>
      <c r="BD496" s="22">
        <f t="shared" si="401"/>
        <v>155.84711793013412</v>
      </c>
      <c r="BE496" s="22">
        <f t="shared" si="402"/>
        <v>123.76208038793841</v>
      </c>
      <c r="BF496" s="22">
        <f t="shared" si="403"/>
        <v>114.18705035971423</v>
      </c>
      <c r="BG496" s="22">
        <f t="shared" si="404"/>
        <v>150.42837443333332</v>
      </c>
      <c r="BH496" s="22"/>
      <c r="BI496" s="3">
        <f t="shared" si="405"/>
        <v>63759689.198762238</v>
      </c>
      <c r="BJ496" s="3">
        <f t="shared" si="406"/>
        <v>24841998.770617772</v>
      </c>
      <c r="BK496" s="3">
        <f t="shared" si="407"/>
        <v>21695539.568345707</v>
      </c>
      <c r="BL496" s="3">
        <f t="shared" si="408"/>
        <v>46385003.329999998</v>
      </c>
      <c r="BM496" s="22"/>
      <c r="BN496" s="3">
        <f t="shared" si="409"/>
        <v>-1420842.0267085996</v>
      </c>
      <c r="BO496" s="3">
        <f t="shared" si="410"/>
        <v>-1327203.4969094708</v>
      </c>
      <c r="BP496" s="3">
        <f t="shared" si="411"/>
        <v>0</v>
      </c>
      <c r="BQ496" s="3">
        <f t="shared" si="412"/>
        <v>-1256491</v>
      </c>
      <c r="BR496" s="3"/>
      <c r="BS496" s="22">
        <f t="shared" si="413"/>
        <v>-2.2284331127765009</v>
      </c>
      <c r="BT496" s="22">
        <f t="shared" si="414"/>
        <v>-5.3425793518645515</v>
      </c>
      <c r="BU496" s="22">
        <f t="shared" si="415"/>
        <v>0</v>
      </c>
      <c r="BV496" s="22">
        <f t="shared" si="416"/>
        <v>-2.7088302464071421</v>
      </c>
      <c r="BW496" s="3"/>
      <c r="BX496" s="7"/>
      <c r="BY496" t="str">
        <f t="shared" si="421"/>
        <v>52021</v>
      </c>
      <c r="CQ496" s="15">
        <v>39576</v>
      </c>
      <c r="CR496" s="16">
        <v>5081.7</v>
      </c>
    </row>
    <row r="497" spans="1:96">
      <c r="A497" s="2">
        <v>44321</v>
      </c>
      <c r="B497" s="2">
        <v>44321</v>
      </c>
      <c r="C497" s="3">
        <v>-118217</v>
      </c>
      <c r="D497">
        <v>0</v>
      </c>
      <c r="E497">
        <v>-118216.75</v>
      </c>
      <c r="F497" t="s">
        <v>10</v>
      </c>
      <c r="G497" s="3">
        <v>40033037</v>
      </c>
      <c r="J497" s="3">
        <f t="shared" si="422"/>
        <v>-118217</v>
      </c>
      <c r="L497" s="3">
        <f t="shared" si="417"/>
        <v>45010295.329999998</v>
      </c>
      <c r="M497" s="4">
        <f t="shared" si="423"/>
        <v>-2.6195634178132017E-3</v>
      </c>
      <c r="N497" s="4">
        <f t="shared" si="424"/>
        <v>-3.9405666666666667E-3</v>
      </c>
      <c r="O497" s="4"/>
      <c r="P497" s="3">
        <f t="shared" si="425"/>
        <v>-1374708</v>
      </c>
      <c r="Q497" s="3">
        <f t="shared" si="426"/>
        <v>46385003.329999998</v>
      </c>
      <c r="R497" s="6">
        <f t="shared" si="427"/>
        <v>-2.9636906355699082E-2</v>
      </c>
      <c r="S497" s="6">
        <f t="shared" si="428"/>
        <v>-2.391366952191375E-2</v>
      </c>
      <c r="T497" s="6"/>
      <c r="U497" s="6"/>
      <c r="V497" s="3">
        <f t="shared" si="418"/>
        <v>196842.02438274826</v>
      </c>
      <c r="W497" s="7">
        <f t="shared" si="379"/>
        <v>121.35000000000036</v>
      </c>
      <c r="X497" s="7">
        <f t="shared" si="382"/>
        <v>14617.85</v>
      </c>
      <c r="Y497" s="3">
        <f t="shared" si="383"/>
        <v>37439427.312775373</v>
      </c>
      <c r="Z497" s="3">
        <f t="shared" si="380"/>
        <v>82449722.642775372</v>
      </c>
      <c r="AA497" s="2">
        <v>44321</v>
      </c>
      <c r="AB497" s="7">
        <f t="shared" si="384"/>
        <v>150.03431776666667</v>
      </c>
      <c r="AC497" s="7">
        <f t="shared" si="385"/>
        <v>124.79809104258457</v>
      </c>
      <c r="AD497" s="7">
        <f t="shared" si="386"/>
        <v>137.41620440462563</v>
      </c>
      <c r="AE497" s="7"/>
      <c r="AF497" s="7">
        <f t="shared" si="419"/>
        <v>78625.024382748263</v>
      </c>
      <c r="AG497" s="3">
        <f t="shared" si="387"/>
        <v>49721932.628091007</v>
      </c>
      <c r="AH497" s="7"/>
      <c r="AI497" s="7"/>
      <c r="AJ497" s="7"/>
      <c r="AK497" s="7"/>
      <c r="AL497" s="3">
        <f t="shared" si="388"/>
        <v>62422939.822335675</v>
      </c>
      <c r="AM497" s="3">
        <f t="shared" si="389"/>
        <v>23711637.298091047</v>
      </c>
      <c r="AN497" s="3">
        <f t="shared" si="390"/>
        <v>21701007.194244988</v>
      </c>
      <c r="AO497" s="3">
        <f t="shared" si="391"/>
        <v>15010295.329999998</v>
      </c>
      <c r="AP497" s="3">
        <f t="shared" si="392"/>
        <v>45010295.329999998</v>
      </c>
      <c r="AQ497" s="7"/>
      <c r="AR497" s="40">
        <f t="shared" si="420"/>
        <v>196842.02438274826</v>
      </c>
      <c r="AS497" s="5">
        <f t="shared" si="381"/>
        <v>-118217</v>
      </c>
      <c r="AT497" s="5">
        <f t="shared" si="393"/>
        <v>5467.625899280576</v>
      </c>
      <c r="AU497" s="5">
        <f t="shared" si="394"/>
        <v>84092.650282028844</v>
      </c>
      <c r="AV497" s="5">
        <f t="shared" si="395"/>
        <v>22422939.822335657</v>
      </c>
      <c r="AW497" s="3"/>
      <c r="AX497" s="4">
        <f t="shared" si="396"/>
        <v>1.3489606256261886E-3</v>
      </c>
      <c r="AY497" s="4">
        <f t="shared" si="397"/>
        <v>8.3709861000931494E-3</v>
      </c>
      <c r="AZ497" s="4">
        <f t="shared" si="398"/>
        <v>2.5201612903225361E-4</v>
      </c>
      <c r="BA497" s="4">
        <f t="shared" si="399"/>
        <v>-2.6195634178132017E-3</v>
      </c>
      <c r="BB497" s="3"/>
      <c r="BC497" s="2">
        <f t="shared" si="400"/>
        <v>44321</v>
      </c>
      <c r="BD497" s="22">
        <f t="shared" si="401"/>
        <v>156.05734955583918</v>
      </c>
      <c r="BE497" s="22">
        <f t="shared" si="402"/>
        <v>124.79809104258446</v>
      </c>
      <c r="BF497" s="22">
        <f t="shared" si="403"/>
        <v>114.21582733813152</v>
      </c>
      <c r="BG497" s="22">
        <f t="shared" si="404"/>
        <v>150.03431776666667</v>
      </c>
      <c r="BH497" s="22"/>
      <c r="BI497" s="3">
        <f t="shared" si="405"/>
        <v>63759689.198762238</v>
      </c>
      <c r="BJ497" s="3">
        <f t="shared" si="406"/>
        <v>24841998.770617772</v>
      </c>
      <c r="BK497" s="3">
        <f t="shared" si="407"/>
        <v>21701007.194244988</v>
      </c>
      <c r="BL497" s="3">
        <f t="shared" si="408"/>
        <v>46385003.329999998</v>
      </c>
      <c r="BM497" s="22"/>
      <c r="BN497" s="3">
        <f t="shared" si="409"/>
        <v>-1336749.3764265708</v>
      </c>
      <c r="BO497" s="3">
        <f t="shared" si="410"/>
        <v>-1130361.4725267226</v>
      </c>
      <c r="BP497" s="3">
        <f t="shared" si="411"/>
        <v>0</v>
      </c>
      <c r="BQ497" s="3">
        <f t="shared" si="412"/>
        <v>-1374708</v>
      </c>
      <c r="BR497" s="3"/>
      <c r="BS497" s="22">
        <f t="shared" si="413"/>
        <v>-2.0965431187398589</v>
      </c>
      <c r="BT497" s="22">
        <f t="shared" si="414"/>
        <v>-4.5502033993483399</v>
      </c>
      <c r="BU497" s="22">
        <f t="shared" si="415"/>
        <v>0</v>
      </c>
      <c r="BV497" s="22">
        <f t="shared" si="416"/>
        <v>-2.9636906355699084</v>
      </c>
      <c r="BW497" s="3"/>
      <c r="BX497" s="7"/>
      <c r="BY497" t="str">
        <f t="shared" si="421"/>
        <v>52021</v>
      </c>
      <c r="CQ497" s="15">
        <v>39577</v>
      </c>
      <c r="CR497" s="16">
        <v>4982.6000000000004</v>
      </c>
    </row>
    <row r="498" spans="1:96">
      <c r="A498" s="2">
        <v>44352</v>
      </c>
      <c r="B498" s="2">
        <v>44352</v>
      </c>
      <c r="C498" s="3">
        <v>856668</v>
      </c>
      <c r="D498">
        <v>0</v>
      </c>
      <c r="E498">
        <v>856668.25</v>
      </c>
      <c r="F498" t="s">
        <v>10</v>
      </c>
      <c r="G498" s="3">
        <v>40889705</v>
      </c>
      <c r="J498" s="3">
        <f t="shared" si="422"/>
        <v>856668</v>
      </c>
      <c r="L498" s="3">
        <f t="shared" si="417"/>
        <v>45866963.329999998</v>
      </c>
      <c r="M498" s="4">
        <f t="shared" si="423"/>
        <v>1.9032712265476266E-2</v>
      </c>
      <c r="N498" s="4">
        <f t="shared" si="424"/>
        <v>2.85556E-2</v>
      </c>
      <c r="O498" s="4"/>
      <c r="P498" s="3">
        <f t="shared" si="425"/>
        <v>-518040</v>
      </c>
      <c r="Q498" s="3">
        <f t="shared" si="426"/>
        <v>46385003.329999998</v>
      </c>
      <c r="R498" s="6">
        <f t="shared" si="427"/>
        <v>-1.1168264801329703E-2</v>
      </c>
      <c r="S498" s="6">
        <f t="shared" si="428"/>
        <v>-4.8809572564374841E-3</v>
      </c>
      <c r="T498" s="6"/>
      <c r="U498" s="6"/>
      <c r="V498" s="3">
        <f t="shared" si="418"/>
        <v>173483.76190963862</v>
      </c>
      <c r="W498" s="7">
        <f t="shared" si="379"/>
        <v>106.94999999999891</v>
      </c>
      <c r="X498" s="7">
        <f t="shared" si="382"/>
        <v>14724.8</v>
      </c>
      <c r="Y498" s="3">
        <f t="shared" si="383"/>
        <v>37713349.042106383</v>
      </c>
      <c r="Z498" s="3">
        <f t="shared" si="380"/>
        <v>83580312.372106373</v>
      </c>
      <c r="AA498" s="2">
        <v>44322</v>
      </c>
      <c r="AB498" s="7">
        <f t="shared" si="384"/>
        <v>152.88987776666667</v>
      </c>
      <c r="AC498" s="7">
        <f t="shared" si="385"/>
        <v>125.71116347368793</v>
      </c>
      <c r="AD498" s="7">
        <f t="shared" si="386"/>
        <v>139.30052062017728</v>
      </c>
      <c r="AE498" s="7"/>
      <c r="AF498" s="7">
        <f t="shared" si="419"/>
        <v>1030151.7619096386</v>
      </c>
      <c r="AG498" s="3">
        <f t="shared" si="387"/>
        <v>50752084.390000649</v>
      </c>
      <c r="AH498" s="7"/>
      <c r="AI498" s="7"/>
      <c r="AJ498" s="7"/>
      <c r="AK498" s="7"/>
      <c r="AL498" s="3">
        <f t="shared" si="388"/>
        <v>63458559.210144594</v>
      </c>
      <c r="AM498" s="3">
        <f t="shared" si="389"/>
        <v>23885121.060000684</v>
      </c>
      <c r="AN498" s="3">
        <f t="shared" si="390"/>
        <v>21706474.82014427</v>
      </c>
      <c r="AO498" s="3">
        <f t="shared" si="391"/>
        <v>15866963.329999998</v>
      </c>
      <c r="AP498" s="3">
        <f t="shared" si="392"/>
        <v>45866963.329999998</v>
      </c>
      <c r="AQ498" s="7"/>
      <c r="AR498" s="40">
        <f t="shared" si="420"/>
        <v>173483.76190963862</v>
      </c>
      <c r="AS498" s="5">
        <f t="shared" si="381"/>
        <v>856668</v>
      </c>
      <c r="AT498" s="5">
        <f t="shared" si="393"/>
        <v>5467.625899280576</v>
      </c>
      <c r="AU498" s="5">
        <f t="shared" si="394"/>
        <v>1035619.3878089192</v>
      </c>
      <c r="AV498" s="5">
        <f t="shared" si="395"/>
        <v>23458559.210144576</v>
      </c>
      <c r="AW498" s="3"/>
      <c r="AX498" s="4">
        <f t="shared" si="396"/>
        <v>1.659036550916114E-2</v>
      </c>
      <c r="AY498" s="4">
        <f t="shared" si="397"/>
        <v>7.3163974182249014E-3</v>
      </c>
      <c r="AZ498" s="4">
        <f t="shared" si="398"/>
        <v>2.5195263290500944E-4</v>
      </c>
      <c r="BA498" s="4">
        <f t="shared" si="399"/>
        <v>1.9032712265476266E-2</v>
      </c>
      <c r="BB498" s="3"/>
      <c r="BC498" s="2">
        <f t="shared" si="400"/>
        <v>44322</v>
      </c>
      <c r="BD498" s="22">
        <f t="shared" si="401"/>
        <v>158.64639802536149</v>
      </c>
      <c r="BE498" s="22">
        <f t="shared" si="402"/>
        <v>125.7111634736878</v>
      </c>
      <c r="BF498" s="22">
        <f t="shared" si="403"/>
        <v>114.24460431654879</v>
      </c>
      <c r="BG498" s="22">
        <f t="shared" si="404"/>
        <v>152.88987776666667</v>
      </c>
      <c r="BH498" s="22"/>
      <c r="BI498" s="3">
        <f t="shared" si="405"/>
        <v>63759689.198762238</v>
      </c>
      <c r="BJ498" s="3">
        <f t="shared" si="406"/>
        <v>24841998.770617772</v>
      </c>
      <c r="BK498" s="3">
        <f t="shared" si="407"/>
        <v>21706474.82014427</v>
      </c>
      <c r="BL498" s="3">
        <f t="shared" si="408"/>
        <v>46385003.329999998</v>
      </c>
      <c r="BM498" s="22"/>
      <c r="BN498" s="3">
        <f t="shared" si="409"/>
        <v>-301129.98861765163</v>
      </c>
      <c r="BO498" s="3">
        <f t="shared" si="410"/>
        <v>-956877.71061708394</v>
      </c>
      <c r="BP498" s="3">
        <f t="shared" si="411"/>
        <v>0</v>
      </c>
      <c r="BQ498" s="3">
        <f t="shared" si="412"/>
        <v>-518040</v>
      </c>
      <c r="BR498" s="3"/>
      <c r="BS498" s="22">
        <f t="shared" si="413"/>
        <v>-0.47228898446935563</v>
      </c>
      <c r="BT498" s="22">
        <f t="shared" si="414"/>
        <v>-3.8518547539292394</v>
      </c>
      <c r="BU498" s="22">
        <f t="shared" si="415"/>
        <v>0</v>
      </c>
      <c r="BV498" s="22">
        <f t="shared" si="416"/>
        <v>-1.1168264801329704</v>
      </c>
      <c r="BW498" s="3"/>
      <c r="BX498" s="7"/>
      <c r="BY498" t="str">
        <f t="shared" si="421"/>
        <v>52021</v>
      </c>
      <c r="CQ498" s="15">
        <v>39578</v>
      </c>
      <c r="CR498" s="16">
        <v>4982.6000000000004</v>
      </c>
    </row>
    <row r="499" spans="1:96">
      <c r="A499" s="2">
        <v>44382</v>
      </c>
      <c r="B499" s="2">
        <v>44382</v>
      </c>
      <c r="C499" s="3">
        <v>-586832</v>
      </c>
      <c r="D499">
        <v>0</v>
      </c>
      <c r="E499">
        <v>-586832</v>
      </c>
      <c r="F499" t="s">
        <v>10</v>
      </c>
      <c r="G499" s="3">
        <v>40302873</v>
      </c>
      <c r="J499" s="3">
        <f t="shared" si="422"/>
        <v>-586832</v>
      </c>
      <c r="L499" s="3">
        <f t="shared" si="417"/>
        <v>45280131.329999998</v>
      </c>
      <c r="M499" s="4">
        <f t="shared" si="423"/>
        <v>-1.279421957320147E-2</v>
      </c>
      <c r="N499" s="4">
        <f t="shared" si="424"/>
        <v>-1.9561066666666668E-2</v>
      </c>
      <c r="O499" s="4"/>
      <c r="P499" s="3">
        <f t="shared" si="425"/>
        <v>-1104872</v>
      </c>
      <c r="Q499" s="3">
        <f t="shared" si="426"/>
        <v>46385003.329999998</v>
      </c>
      <c r="R499" s="6">
        <f t="shared" si="427"/>
        <v>-2.38195951424113E-2</v>
      </c>
      <c r="S499" s="6">
        <f t="shared" si="428"/>
        <v>-1.7675176829638956E-2</v>
      </c>
      <c r="T499" s="6"/>
      <c r="U499" s="6"/>
      <c r="V499" s="3">
        <f t="shared" si="418"/>
        <v>159533.68848820194</v>
      </c>
      <c r="W499" s="7">
        <f t="shared" si="379"/>
        <v>98.350000000000364</v>
      </c>
      <c r="X499" s="7">
        <f t="shared" si="382"/>
        <v>14823.15</v>
      </c>
      <c r="Y499" s="3">
        <f t="shared" si="383"/>
        <v>37965244.339719333</v>
      </c>
      <c r="Z499" s="3">
        <f t="shared" si="380"/>
        <v>83245375.669719338</v>
      </c>
      <c r="AA499" s="2">
        <v>44323</v>
      </c>
      <c r="AB499" s="7">
        <f t="shared" si="384"/>
        <v>150.9337711</v>
      </c>
      <c r="AC499" s="7">
        <f t="shared" si="385"/>
        <v>126.55081446573111</v>
      </c>
      <c r="AD499" s="7">
        <f t="shared" si="386"/>
        <v>138.74229278286555</v>
      </c>
      <c r="AE499" s="7"/>
      <c r="AF499" s="7">
        <f t="shared" si="419"/>
        <v>-427298.31151179806</v>
      </c>
      <c r="AG499" s="3">
        <f t="shared" si="387"/>
        <v>50324786.078488849</v>
      </c>
      <c r="AH499" s="7"/>
      <c r="AI499" s="7"/>
      <c r="AJ499" s="7"/>
      <c r="AK499" s="7"/>
      <c r="AL499" s="3">
        <f t="shared" si="388"/>
        <v>63036728.52453208</v>
      </c>
      <c r="AM499" s="3">
        <f t="shared" si="389"/>
        <v>24044654.748488884</v>
      </c>
      <c r="AN499" s="3">
        <f t="shared" si="390"/>
        <v>21711942.446043551</v>
      </c>
      <c r="AO499" s="3">
        <f t="shared" si="391"/>
        <v>15280131.329999998</v>
      </c>
      <c r="AP499" s="3">
        <f t="shared" si="392"/>
        <v>45280131.329999998</v>
      </c>
      <c r="AQ499" s="7"/>
      <c r="AR499" s="40">
        <f t="shared" si="420"/>
        <v>159533.68848820194</v>
      </c>
      <c r="AS499" s="5">
        <f t="shared" si="381"/>
        <v>-586832</v>
      </c>
      <c r="AT499" s="5">
        <f t="shared" si="393"/>
        <v>5467.625899280576</v>
      </c>
      <c r="AU499" s="5">
        <f t="shared" si="394"/>
        <v>-421830.68561251747</v>
      </c>
      <c r="AV499" s="5">
        <f t="shared" si="395"/>
        <v>23036728.524532057</v>
      </c>
      <c r="AW499" s="3"/>
      <c r="AX499" s="4">
        <f t="shared" si="396"/>
        <v>-6.6473410500168259E-3</v>
      </c>
      <c r="AY499" s="4">
        <f t="shared" si="397"/>
        <v>6.6792078669999158E-3</v>
      </c>
      <c r="AZ499" s="4">
        <f t="shared" si="398"/>
        <v>2.5188916876573862E-4</v>
      </c>
      <c r="BA499" s="4">
        <f t="shared" si="399"/>
        <v>-1.279421957320147E-2</v>
      </c>
      <c r="BB499" s="3"/>
      <c r="BC499" s="2">
        <f t="shared" si="400"/>
        <v>44323</v>
      </c>
      <c r="BD499" s="22">
        <f t="shared" si="401"/>
        <v>157.59182131133019</v>
      </c>
      <c r="BE499" s="22">
        <f t="shared" si="402"/>
        <v>126.55081446573098</v>
      </c>
      <c r="BF499" s="22">
        <f t="shared" si="403"/>
        <v>114.27338129496604</v>
      </c>
      <c r="BG499" s="22">
        <f t="shared" si="404"/>
        <v>150.9337711</v>
      </c>
      <c r="BH499" s="22"/>
      <c r="BI499" s="3">
        <f t="shared" si="405"/>
        <v>63759689.198762238</v>
      </c>
      <c r="BJ499" s="3">
        <f t="shared" si="406"/>
        <v>24841998.770617772</v>
      </c>
      <c r="BK499" s="3">
        <f t="shared" si="407"/>
        <v>21711942.446043551</v>
      </c>
      <c r="BL499" s="3">
        <f t="shared" si="408"/>
        <v>46385003.329999998</v>
      </c>
      <c r="BM499" s="22"/>
      <c r="BN499" s="3">
        <f t="shared" si="409"/>
        <v>-722960.67423016904</v>
      </c>
      <c r="BO499" s="3">
        <f t="shared" si="410"/>
        <v>-797344.022128882</v>
      </c>
      <c r="BP499" s="3">
        <f t="shared" si="411"/>
        <v>0</v>
      </c>
      <c r="BQ499" s="3">
        <f t="shared" si="412"/>
        <v>-1104872</v>
      </c>
      <c r="BR499" s="3"/>
      <c r="BS499" s="22">
        <f t="shared" si="413"/>
        <v>-1.1338836235171044</v>
      </c>
      <c r="BT499" s="22">
        <f t="shared" si="414"/>
        <v>-3.2096613058042336</v>
      </c>
      <c r="BU499" s="22">
        <f t="shared" si="415"/>
        <v>0</v>
      </c>
      <c r="BV499" s="22">
        <f t="shared" si="416"/>
        <v>-2.3819595142411298</v>
      </c>
      <c r="BW499" s="3"/>
      <c r="BX499" s="7"/>
      <c r="BY499" t="str">
        <f t="shared" si="421"/>
        <v>52021</v>
      </c>
      <c r="CQ499" s="15">
        <v>39579</v>
      </c>
      <c r="CR499" s="16">
        <v>4982.6000000000004</v>
      </c>
    </row>
    <row r="500" spans="1:96">
      <c r="A500" s="2">
        <v>44474</v>
      </c>
      <c r="B500" s="2">
        <v>44474</v>
      </c>
      <c r="C500" s="3">
        <v>345496</v>
      </c>
      <c r="D500">
        <v>0</v>
      </c>
      <c r="E500">
        <v>345495.5</v>
      </c>
      <c r="F500" t="s">
        <v>10</v>
      </c>
      <c r="G500" s="3">
        <v>40648369</v>
      </c>
      <c r="J500" s="3">
        <f t="shared" si="422"/>
        <v>345496</v>
      </c>
      <c r="L500" s="3">
        <f t="shared" si="417"/>
        <v>45625627.329999998</v>
      </c>
      <c r="M500" s="4">
        <f t="shared" si="423"/>
        <v>7.6301898835504107E-3</v>
      </c>
      <c r="N500" s="4">
        <f t="shared" si="424"/>
        <v>1.1516533333333334E-2</v>
      </c>
      <c r="O500" s="4"/>
      <c r="P500" s="3">
        <f t="shared" si="425"/>
        <v>-759376</v>
      </c>
      <c r="Q500" s="3">
        <f t="shared" si="426"/>
        <v>46385003.329999998</v>
      </c>
      <c r="R500" s="6">
        <f t="shared" si="427"/>
        <v>-1.6371153292746785E-2</v>
      </c>
      <c r="S500" s="6">
        <f t="shared" si="428"/>
        <v>-1.0044986946088545E-2</v>
      </c>
      <c r="T500" s="6"/>
      <c r="U500" s="6"/>
      <c r="V500" s="3">
        <f t="shared" si="418"/>
        <v>193354.50602738908</v>
      </c>
      <c r="W500" s="7">
        <f t="shared" si="379"/>
        <v>119.20000000000073</v>
      </c>
      <c r="X500" s="7">
        <f t="shared" si="382"/>
        <v>14942.35</v>
      </c>
      <c r="Y500" s="3">
        <f t="shared" si="383"/>
        <v>38270540.92818363</v>
      </c>
      <c r="Z500" s="3">
        <f t="shared" si="380"/>
        <v>83896168.258183628</v>
      </c>
      <c r="AA500" s="2">
        <v>44326</v>
      </c>
      <c r="AB500" s="7">
        <f t="shared" si="384"/>
        <v>152.08542443333332</v>
      </c>
      <c r="AC500" s="7">
        <f t="shared" si="385"/>
        <v>127.56846976061209</v>
      </c>
      <c r="AD500" s="7">
        <f t="shared" si="386"/>
        <v>139.82694709697273</v>
      </c>
      <c r="AE500" s="7"/>
      <c r="AF500" s="7">
        <f t="shared" si="419"/>
        <v>538850.50602738908</v>
      </c>
      <c r="AG500" s="3">
        <f t="shared" si="387"/>
        <v>50863636.584516235</v>
      </c>
      <c r="AH500" s="7"/>
      <c r="AI500" s="7"/>
      <c r="AJ500" s="7"/>
      <c r="AK500" s="7"/>
      <c r="AL500" s="3">
        <f t="shared" si="388"/>
        <v>63581046.65645875</v>
      </c>
      <c r="AM500" s="3">
        <f t="shared" si="389"/>
        <v>24238009.254516274</v>
      </c>
      <c r="AN500" s="3">
        <f t="shared" si="390"/>
        <v>21717410.071942832</v>
      </c>
      <c r="AO500" s="3">
        <f t="shared" si="391"/>
        <v>15625627.329999998</v>
      </c>
      <c r="AP500" s="3">
        <f t="shared" si="392"/>
        <v>45625627.329999998</v>
      </c>
      <c r="AQ500" s="7"/>
      <c r="AR500" s="40">
        <f t="shared" si="420"/>
        <v>193354.50602738908</v>
      </c>
      <c r="AS500" s="5">
        <f t="shared" si="381"/>
        <v>345496</v>
      </c>
      <c r="AT500" s="5">
        <f t="shared" si="393"/>
        <v>5467.625899280576</v>
      </c>
      <c r="AU500" s="5">
        <f t="shared" si="394"/>
        <v>544318.13192666962</v>
      </c>
      <c r="AV500" s="5">
        <f t="shared" si="395"/>
        <v>23581046.656458728</v>
      </c>
      <c r="AW500" s="3"/>
      <c r="AX500" s="4">
        <f t="shared" si="396"/>
        <v>8.6349362453801305E-3</v>
      </c>
      <c r="AY500" s="4">
        <f t="shared" si="397"/>
        <v>8.041475664754166E-3</v>
      </c>
      <c r="AZ500" s="4">
        <f t="shared" si="398"/>
        <v>2.5182573659027506E-4</v>
      </c>
      <c r="BA500" s="4">
        <f t="shared" si="399"/>
        <v>7.6301898835504107E-3</v>
      </c>
      <c r="BB500" s="3"/>
      <c r="BC500" s="2">
        <f t="shared" si="400"/>
        <v>44326</v>
      </c>
      <c r="BD500" s="22">
        <f t="shared" si="401"/>
        <v>158.95261664114688</v>
      </c>
      <c r="BE500" s="22">
        <f t="shared" si="402"/>
        <v>127.56846976061196</v>
      </c>
      <c r="BF500" s="22">
        <f t="shared" si="403"/>
        <v>114.30215827338333</v>
      </c>
      <c r="BG500" s="22">
        <f t="shared" si="404"/>
        <v>152.08542443333332</v>
      </c>
      <c r="BH500" s="22"/>
      <c r="BI500" s="3">
        <f t="shared" si="405"/>
        <v>63759689.198762238</v>
      </c>
      <c r="BJ500" s="3">
        <f t="shared" si="406"/>
        <v>24841998.770617772</v>
      </c>
      <c r="BK500" s="3">
        <f t="shared" si="407"/>
        <v>21717410.071942832</v>
      </c>
      <c r="BL500" s="3">
        <f t="shared" si="408"/>
        <v>46385003.329999998</v>
      </c>
      <c r="BM500" s="22"/>
      <c r="BN500" s="3">
        <f t="shared" si="409"/>
        <v>-178642.54230349942</v>
      </c>
      <c r="BO500" s="3">
        <f t="shared" si="410"/>
        <v>-603989.51610149292</v>
      </c>
      <c r="BP500" s="3">
        <f t="shared" si="411"/>
        <v>0</v>
      </c>
      <c r="BQ500" s="3">
        <f t="shared" si="412"/>
        <v>-759376</v>
      </c>
      <c r="BR500" s="3"/>
      <c r="BS500" s="22">
        <f t="shared" si="413"/>
        <v>-0.28018101177784188</v>
      </c>
      <c r="BT500" s="22">
        <f t="shared" si="414"/>
        <v>-2.4313241526115448</v>
      </c>
      <c r="BU500" s="22">
        <f t="shared" si="415"/>
        <v>0</v>
      </c>
      <c r="BV500" s="22">
        <f t="shared" si="416"/>
        <v>-1.6371153292746785</v>
      </c>
      <c r="BW500" s="3"/>
      <c r="BX500" s="7"/>
      <c r="BY500" t="str">
        <f t="shared" si="421"/>
        <v>52021</v>
      </c>
      <c r="CQ500" s="15">
        <v>39580</v>
      </c>
      <c r="CR500" s="16">
        <v>5012.6499999999996</v>
      </c>
    </row>
    <row r="501" spans="1:96">
      <c r="A501" s="2">
        <v>44505</v>
      </c>
      <c r="B501" s="2">
        <v>44505</v>
      </c>
      <c r="C501" s="3">
        <v>152609</v>
      </c>
      <c r="D501">
        <v>0</v>
      </c>
      <c r="E501">
        <v>152608.5</v>
      </c>
      <c r="F501" t="s">
        <v>10</v>
      </c>
      <c r="G501" s="3">
        <v>40800977</v>
      </c>
      <c r="J501" s="3">
        <f t="shared" si="422"/>
        <v>152609</v>
      </c>
      <c r="L501" s="3">
        <f t="shared" si="417"/>
        <v>45778236.329999998</v>
      </c>
      <c r="M501" s="4">
        <f t="shared" si="423"/>
        <v>3.3448088044075119E-3</v>
      </c>
      <c r="N501" s="4">
        <f t="shared" si="424"/>
        <v>5.0869666666666664E-3</v>
      </c>
      <c r="O501" s="4"/>
      <c r="P501" s="3">
        <f t="shared" si="425"/>
        <v>-606767</v>
      </c>
      <c r="Q501" s="3">
        <f t="shared" si="426"/>
        <v>46385003.329999998</v>
      </c>
      <c r="R501" s="6">
        <f t="shared" si="427"/>
        <v>-1.3081102866011156E-2</v>
      </c>
      <c r="S501" s="6">
        <f t="shared" si="428"/>
        <v>-6.7001781416810326E-3</v>
      </c>
      <c r="T501" s="6"/>
      <c r="U501" s="6"/>
      <c r="V501" s="3">
        <f t="shared" si="418"/>
        <v>-148584.50295393291</v>
      </c>
      <c r="W501" s="7">
        <f t="shared" si="379"/>
        <v>-91.600000000000364</v>
      </c>
      <c r="X501" s="7">
        <f t="shared" si="382"/>
        <v>14850.75</v>
      </c>
      <c r="Y501" s="3">
        <f t="shared" si="383"/>
        <v>38035933.818256371</v>
      </c>
      <c r="Z501" s="3">
        <f t="shared" si="380"/>
        <v>83814170.148256361</v>
      </c>
      <c r="AA501" s="2">
        <v>44327</v>
      </c>
      <c r="AB501" s="7">
        <f t="shared" si="384"/>
        <v>152.5941211</v>
      </c>
      <c r="AC501" s="7">
        <f t="shared" si="385"/>
        <v>126.78644606085456</v>
      </c>
      <c r="AD501" s="7">
        <f t="shared" si="386"/>
        <v>139.69028358042726</v>
      </c>
      <c r="AE501" s="7"/>
      <c r="AF501" s="7">
        <f t="shared" si="419"/>
        <v>4024.4970460670884</v>
      </c>
      <c r="AG501" s="3">
        <f t="shared" si="387"/>
        <v>50867661.081562303</v>
      </c>
      <c r="AH501" s="7"/>
      <c r="AI501" s="7"/>
      <c r="AJ501" s="7"/>
      <c r="AK501" s="7"/>
      <c r="AL501" s="3">
        <f t="shared" si="388"/>
        <v>63590538.779404096</v>
      </c>
      <c r="AM501" s="3">
        <f t="shared" si="389"/>
        <v>24089424.751562342</v>
      </c>
      <c r="AN501" s="3">
        <f t="shared" si="390"/>
        <v>21722877.697842114</v>
      </c>
      <c r="AO501" s="3">
        <f t="shared" si="391"/>
        <v>15778236.329999998</v>
      </c>
      <c r="AP501" s="3">
        <f t="shared" si="392"/>
        <v>45778236.329999998</v>
      </c>
      <c r="AQ501" s="7"/>
      <c r="AR501" s="40">
        <f t="shared" si="420"/>
        <v>-148584.50295393291</v>
      </c>
      <c r="AS501" s="5">
        <f t="shared" si="381"/>
        <v>152609</v>
      </c>
      <c r="AT501" s="5">
        <f t="shared" si="393"/>
        <v>5467.625899280576</v>
      </c>
      <c r="AU501" s="5">
        <f t="shared" si="394"/>
        <v>9492.1229453476644</v>
      </c>
      <c r="AV501" s="5">
        <f t="shared" si="395"/>
        <v>23590538.779404074</v>
      </c>
      <c r="AW501" s="3"/>
      <c r="AX501" s="4">
        <f t="shared" si="396"/>
        <v>1.492917063261875E-4</v>
      </c>
      <c r="AY501" s="4">
        <f t="shared" si="397"/>
        <v>-6.1302271731019792E-3</v>
      </c>
      <c r="AZ501" s="4">
        <f t="shared" si="398"/>
        <v>2.5176233635447692E-4</v>
      </c>
      <c r="BA501" s="4">
        <f t="shared" si="399"/>
        <v>3.3448088044075119E-3</v>
      </c>
      <c r="BB501" s="3"/>
      <c r="BC501" s="2">
        <f t="shared" si="400"/>
        <v>44327</v>
      </c>
      <c r="BD501" s="22">
        <f t="shared" si="401"/>
        <v>158.97634694851024</v>
      </c>
      <c r="BE501" s="22">
        <f t="shared" si="402"/>
        <v>126.78644606085443</v>
      </c>
      <c r="BF501" s="22">
        <f t="shared" si="403"/>
        <v>114.3309352518006</v>
      </c>
      <c r="BG501" s="22">
        <f t="shared" si="404"/>
        <v>152.5941211</v>
      </c>
      <c r="BH501" s="22"/>
      <c r="BI501" s="3">
        <f t="shared" si="405"/>
        <v>63759689.198762238</v>
      </c>
      <c r="BJ501" s="3">
        <f t="shared" si="406"/>
        <v>24841998.770617772</v>
      </c>
      <c r="BK501" s="3">
        <f t="shared" si="407"/>
        <v>21722877.697842114</v>
      </c>
      <c r="BL501" s="3">
        <f t="shared" si="408"/>
        <v>46385003.329999998</v>
      </c>
      <c r="BM501" s="22"/>
      <c r="BN501" s="3">
        <f t="shared" si="409"/>
        <v>-169150.41935815176</v>
      </c>
      <c r="BO501" s="3">
        <f t="shared" si="410"/>
        <v>-752574.01905542589</v>
      </c>
      <c r="BP501" s="3">
        <f t="shared" si="411"/>
        <v>0</v>
      </c>
      <c r="BQ501" s="3">
        <f t="shared" si="412"/>
        <v>-606767</v>
      </c>
      <c r="BR501" s="3"/>
      <c r="BS501" s="22">
        <f t="shared" si="413"/>
        <v>-0.26529366984655167</v>
      </c>
      <c r="BT501" s="22">
        <f t="shared" si="414"/>
        <v>-3.0294423005347846</v>
      </c>
      <c r="BU501" s="22">
        <f t="shared" si="415"/>
        <v>0</v>
      </c>
      <c r="BV501" s="22">
        <f t="shared" si="416"/>
        <v>-1.3081102866011156</v>
      </c>
      <c r="BW501" s="3"/>
      <c r="BX501" s="7"/>
      <c r="BY501" t="str">
        <f t="shared" si="421"/>
        <v>52021</v>
      </c>
      <c r="CQ501" s="15">
        <v>39581</v>
      </c>
      <c r="CR501" s="16">
        <v>4957.8</v>
      </c>
    </row>
    <row r="502" spans="1:96">
      <c r="A502" s="2">
        <v>44535</v>
      </c>
      <c r="B502" s="2">
        <v>44535</v>
      </c>
      <c r="C502" s="3">
        <v>-180289</v>
      </c>
      <c r="D502">
        <v>0</v>
      </c>
      <c r="E502">
        <v>-180288.75</v>
      </c>
      <c r="F502" t="s">
        <v>10</v>
      </c>
      <c r="G502" s="3">
        <v>40620689</v>
      </c>
      <c r="J502" s="3">
        <f t="shared" si="422"/>
        <v>-180289</v>
      </c>
      <c r="L502" s="3">
        <f t="shared" si="417"/>
        <v>45597947.329999998</v>
      </c>
      <c r="M502" s="4">
        <f t="shared" si="423"/>
        <v>-3.9383124919963467E-3</v>
      </c>
      <c r="N502" s="4">
        <f t="shared" si="424"/>
        <v>-6.0096333333333335E-3</v>
      </c>
      <c r="O502" s="4"/>
      <c r="P502" s="3">
        <f t="shared" si="425"/>
        <v>-787056</v>
      </c>
      <c r="Q502" s="3">
        <f t="shared" si="426"/>
        <v>46385003.329999998</v>
      </c>
      <c r="R502" s="6">
        <f t="shared" si="427"/>
        <v>-1.6967897887181203E-2</v>
      </c>
      <c r="S502" s="6">
        <f t="shared" si="428"/>
        <v>-1.0638490633677378E-2</v>
      </c>
      <c r="T502" s="6"/>
      <c r="U502" s="6"/>
      <c r="V502" s="3">
        <f t="shared" si="418"/>
        <v>-250209.16572755523</v>
      </c>
      <c r="W502" s="7">
        <f t="shared" si="379"/>
        <v>-154.25</v>
      </c>
      <c r="X502" s="7">
        <f t="shared" si="382"/>
        <v>14696.5</v>
      </c>
      <c r="Y502" s="3">
        <f t="shared" si="383"/>
        <v>37640866.714476019</v>
      </c>
      <c r="Z502" s="3">
        <f t="shared" si="380"/>
        <v>83238814.044476017</v>
      </c>
      <c r="AA502" s="2">
        <v>44328</v>
      </c>
      <c r="AB502" s="7">
        <f t="shared" si="384"/>
        <v>151.99315776666666</v>
      </c>
      <c r="AC502" s="7">
        <f t="shared" si="385"/>
        <v>125.46955571492006</v>
      </c>
      <c r="AD502" s="7">
        <f t="shared" si="386"/>
        <v>138.73135674079336</v>
      </c>
      <c r="AE502" s="7"/>
      <c r="AF502" s="7">
        <f t="shared" si="419"/>
        <v>-430498.16572755523</v>
      </c>
      <c r="AG502" s="3">
        <f t="shared" si="387"/>
        <v>50437162.915834747</v>
      </c>
      <c r="AH502" s="7"/>
      <c r="AI502" s="7"/>
      <c r="AJ502" s="7"/>
      <c r="AK502" s="7"/>
      <c r="AL502" s="3">
        <f t="shared" si="388"/>
        <v>63165508.239575818</v>
      </c>
      <c r="AM502" s="3">
        <f t="shared" si="389"/>
        <v>23839215.585834786</v>
      </c>
      <c r="AN502" s="3">
        <f t="shared" si="390"/>
        <v>21728345.323741395</v>
      </c>
      <c r="AO502" s="3">
        <f t="shared" si="391"/>
        <v>15597947.329999998</v>
      </c>
      <c r="AP502" s="3">
        <f t="shared" si="392"/>
        <v>45597947.329999998</v>
      </c>
      <c r="AQ502" s="7"/>
      <c r="AR502" s="40">
        <f t="shared" si="420"/>
        <v>-250209.16572755523</v>
      </c>
      <c r="AS502" s="5">
        <f t="shared" si="381"/>
        <v>-180289</v>
      </c>
      <c r="AT502" s="5">
        <f t="shared" si="393"/>
        <v>5467.625899280576</v>
      </c>
      <c r="AU502" s="5">
        <f t="shared" si="394"/>
        <v>-425030.53982827463</v>
      </c>
      <c r="AV502" s="5">
        <f t="shared" si="395"/>
        <v>23165508.2395758</v>
      </c>
      <c r="AW502" s="3"/>
      <c r="AX502" s="4">
        <f t="shared" si="396"/>
        <v>-6.6838644236481117E-3</v>
      </c>
      <c r="AY502" s="4">
        <f t="shared" si="397"/>
        <v>-1.0386680807366631E-2</v>
      </c>
      <c r="AZ502" s="4">
        <f t="shared" si="398"/>
        <v>2.5169896803422658E-4</v>
      </c>
      <c r="BA502" s="4">
        <f t="shared" si="399"/>
        <v>-3.9383124919963467E-3</v>
      </c>
      <c r="BB502" s="3"/>
      <c r="BC502" s="2">
        <f t="shared" si="400"/>
        <v>44328</v>
      </c>
      <c r="BD502" s="22">
        <f t="shared" si="401"/>
        <v>157.91377059893955</v>
      </c>
      <c r="BE502" s="22">
        <f t="shared" si="402"/>
        <v>125.46955571491993</v>
      </c>
      <c r="BF502" s="22">
        <f t="shared" si="403"/>
        <v>114.35971223021785</v>
      </c>
      <c r="BG502" s="22">
        <f t="shared" si="404"/>
        <v>151.99315776666666</v>
      </c>
      <c r="BH502" s="22"/>
      <c r="BI502" s="3">
        <f t="shared" si="405"/>
        <v>63759689.198762238</v>
      </c>
      <c r="BJ502" s="3">
        <f t="shared" si="406"/>
        <v>24841998.770617772</v>
      </c>
      <c r="BK502" s="3">
        <f t="shared" si="407"/>
        <v>21728345.323741395</v>
      </c>
      <c r="BL502" s="3">
        <f t="shared" si="408"/>
        <v>46385003.329999998</v>
      </c>
      <c r="BM502" s="22"/>
      <c r="BN502" s="3">
        <f t="shared" si="409"/>
        <v>-594180.95918642636</v>
      </c>
      <c r="BO502" s="3">
        <f t="shared" si="410"/>
        <v>-1002783.1847829812</v>
      </c>
      <c r="BP502" s="3">
        <f t="shared" si="411"/>
        <v>0</v>
      </c>
      <c r="BQ502" s="3">
        <f t="shared" si="412"/>
        <v>-787056</v>
      </c>
      <c r="BR502" s="3"/>
      <c r="BS502" s="22">
        <f t="shared" si="413"/>
        <v>-0.93190692528965635</v>
      </c>
      <c r="BT502" s="22">
        <f t="shared" si="414"/>
        <v>-4.0366445310714578</v>
      </c>
      <c r="BU502" s="22">
        <f t="shared" si="415"/>
        <v>0</v>
      </c>
      <c r="BV502" s="22">
        <f t="shared" si="416"/>
        <v>-1.6967897887181203</v>
      </c>
      <c r="BW502" s="3"/>
      <c r="BX502" s="7"/>
      <c r="BY502" t="str">
        <f t="shared" si="421"/>
        <v>52021</v>
      </c>
      <c r="CQ502" s="15">
        <v>39582</v>
      </c>
      <c r="CR502" s="16">
        <v>5011.75</v>
      </c>
    </row>
    <row r="503" spans="1:96">
      <c r="A503" t="s">
        <v>178</v>
      </c>
      <c r="B503" t="s">
        <v>178</v>
      </c>
      <c r="C503" s="3">
        <v>96055</v>
      </c>
      <c r="D503">
        <v>0</v>
      </c>
      <c r="E503">
        <v>96054.75</v>
      </c>
      <c r="F503" t="s">
        <v>10</v>
      </c>
      <c r="G503" s="3">
        <v>40716743</v>
      </c>
      <c r="J503" s="3">
        <f t="shared" si="422"/>
        <v>96055</v>
      </c>
      <c r="L503" s="3">
        <f t="shared" si="417"/>
        <v>45694002.329999998</v>
      </c>
      <c r="M503" s="4">
        <f t="shared" si="423"/>
        <v>2.1065641245829299E-3</v>
      </c>
      <c r="N503" s="4">
        <f t="shared" si="424"/>
        <v>3.2018333333333334E-3</v>
      </c>
      <c r="O503" s="4"/>
      <c r="P503" s="3">
        <f t="shared" si="425"/>
        <v>-691001</v>
      </c>
      <c r="Q503" s="3">
        <f t="shared" si="426"/>
        <v>46385003.329999998</v>
      </c>
      <c r="R503" s="6">
        <f t="shared" si="427"/>
        <v>-1.4897077727556995E-2</v>
      </c>
      <c r="S503" s="6">
        <f t="shared" si="428"/>
        <v>-8.5319265090944493E-3</v>
      </c>
      <c r="T503" s="6"/>
      <c r="U503" s="6"/>
      <c r="V503" s="3">
        <f t="shared" si="418"/>
        <v>-30333.299183827974</v>
      </c>
      <c r="W503" s="7">
        <f t="shared" si="379"/>
        <v>-18.700000000000728</v>
      </c>
      <c r="X503" s="7">
        <f t="shared" si="382"/>
        <v>14677.8</v>
      </c>
      <c r="Y503" s="3">
        <f t="shared" si="383"/>
        <v>37592972.031554185</v>
      </c>
      <c r="Z503" s="3">
        <f t="shared" si="380"/>
        <v>83286974.361554176</v>
      </c>
      <c r="AA503" s="2">
        <v>44330</v>
      </c>
      <c r="AB503" s="7">
        <f t="shared" si="384"/>
        <v>152.3133411</v>
      </c>
      <c r="AC503" s="7">
        <f t="shared" si="385"/>
        <v>125.30990677184728</v>
      </c>
      <c r="AD503" s="7">
        <f t="shared" si="386"/>
        <v>138.81162393592362</v>
      </c>
      <c r="AE503" s="7"/>
      <c r="AF503" s="7">
        <f t="shared" si="419"/>
        <v>65721.70081617203</v>
      </c>
      <c r="AG503" s="3">
        <f t="shared" si="387"/>
        <v>50502884.616650917</v>
      </c>
      <c r="AH503" s="7"/>
      <c r="AI503" s="7"/>
      <c r="AJ503" s="7"/>
      <c r="AK503" s="7"/>
      <c r="AL503" s="3">
        <f t="shared" si="388"/>
        <v>63236697.566291273</v>
      </c>
      <c r="AM503" s="3">
        <f t="shared" si="389"/>
        <v>23808882.286650959</v>
      </c>
      <c r="AN503" s="3">
        <f t="shared" si="390"/>
        <v>21733812.949640676</v>
      </c>
      <c r="AO503" s="3">
        <f t="shared" si="391"/>
        <v>15694002.329999998</v>
      </c>
      <c r="AP503" s="3">
        <f t="shared" si="392"/>
        <v>45694002.329999998</v>
      </c>
      <c r="AQ503" s="7"/>
      <c r="AR503" s="40">
        <f t="shared" si="420"/>
        <v>-30333.299183827974</v>
      </c>
      <c r="AS503" s="5">
        <f t="shared" si="381"/>
        <v>96055</v>
      </c>
      <c r="AT503" s="5">
        <f t="shared" si="393"/>
        <v>5467.625899280576</v>
      </c>
      <c r="AU503" s="5">
        <f t="shared" si="394"/>
        <v>71189.326715452611</v>
      </c>
      <c r="AV503" s="5">
        <f t="shared" si="395"/>
        <v>23236697.566291254</v>
      </c>
      <c r="AW503" s="3"/>
      <c r="AX503" s="4">
        <f t="shared" si="396"/>
        <v>1.1270284796164995E-3</v>
      </c>
      <c r="AY503" s="4">
        <f t="shared" si="397"/>
        <v>-1.2724117987276376E-3</v>
      </c>
      <c r="AZ503" s="4">
        <f t="shared" si="398"/>
        <v>2.5163563160543088E-4</v>
      </c>
      <c r="BA503" s="4">
        <f t="shared" si="399"/>
        <v>2.1065641245829299E-3</v>
      </c>
      <c r="BB503" s="3"/>
      <c r="BC503" s="2">
        <f t="shared" si="400"/>
        <v>44330</v>
      </c>
      <c r="BD503" s="22">
        <f t="shared" si="401"/>
        <v>158.09174391572819</v>
      </c>
      <c r="BE503" s="22">
        <f t="shared" si="402"/>
        <v>125.30990677184715</v>
      </c>
      <c r="BF503" s="22">
        <f t="shared" si="403"/>
        <v>114.38848920863514</v>
      </c>
      <c r="BG503" s="22">
        <f t="shared" si="404"/>
        <v>152.3133411</v>
      </c>
      <c r="BH503" s="22"/>
      <c r="BI503" s="3">
        <f t="shared" si="405"/>
        <v>63759689.198762238</v>
      </c>
      <c r="BJ503" s="3">
        <f t="shared" si="406"/>
        <v>24841998.770617772</v>
      </c>
      <c r="BK503" s="3">
        <f t="shared" si="407"/>
        <v>21733812.949640676</v>
      </c>
      <c r="BL503" s="3">
        <f t="shared" si="408"/>
        <v>46385003.329999998</v>
      </c>
      <c r="BM503" s="22"/>
      <c r="BN503" s="3">
        <f t="shared" si="409"/>
        <v>-522991.63247097377</v>
      </c>
      <c r="BO503" s="3">
        <f t="shared" si="410"/>
        <v>-1033116.4839668091</v>
      </c>
      <c r="BP503" s="3">
        <f t="shared" si="411"/>
        <v>0</v>
      </c>
      <c r="BQ503" s="3">
        <f t="shared" si="412"/>
        <v>-691001</v>
      </c>
      <c r="BR503" s="3"/>
      <c r="BS503" s="22">
        <f t="shared" si="413"/>
        <v>-0.82025436297315979</v>
      </c>
      <c r="BT503" s="22">
        <f t="shared" si="414"/>
        <v>-4.1587494368156168</v>
      </c>
      <c r="BU503" s="22">
        <f t="shared" si="415"/>
        <v>0</v>
      </c>
      <c r="BV503" s="22">
        <f t="shared" si="416"/>
        <v>-1.4897077727556995</v>
      </c>
      <c r="BW503" s="3"/>
      <c r="BX503" s="7"/>
      <c r="BY503" t="str">
        <f t="shared" si="421"/>
        <v>52021</v>
      </c>
      <c r="CQ503" s="15">
        <v>39583</v>
      </c>
      <c r="CR503" s="16">
        <v>5115.25</v>
      </c>
    </row>
    <row r="504" spans="1:96">
      <c r="A504" t="s">
        <v>179</v>
      </c>
      <c r="B504" t="s">
        <v>179</v>
      </c>
      <c r="C504" s="3">
        <v>-244316</v>
      </c>
      <c r="D504">
        <v>0</v>
      </c>
      <c r="E504">
        <v>-244316.3</v>
      </c>
      <c r="F504" t="s">
        <v>10</v>
      </c>
      <c r="G504" s="3">
        <v>40472427</v>
      </c>
      <c r="J504" s="3">
        <f t="shared" si="422"/>
        <v>-244316</v>
      </c>
      <c r="L504" s="3">
        <f t="shared" si="417"/>
        <v>45449686.329999998</v>
      </c>
      <c r="M504" s="4">
        <f t="shared" si="423"/>
        <v>-5.3467848632641323E-3</v>
      </c>
      <c r="N504" s="4">
        <f t="shared" si="424"/>
        <v>-8.1438666666666659E-3</v>
      </c>
      <c r="O504" s="4"/>
      <c r="P504" s="3">
        <f t="shared" si="425"/>
        <v>-935317</v>
      </c>
      <c r="Q504" s="3">
        <f t="shared" si="426"/>
        <v>46385003.329999998</v>
      </c>
      <c r="R504" s="6">
        <f t="shared" si="427"/>
        <v>-2.0164211121120556E-2</v>
      </c>
      <c r="S504" s="6">
        <f t="shared" si="428"/>
        <v>-1.3878711372358582E-2</v>
      </c>
      <c r="T504" s="6"/>
      <c r="U504" s="6"/>
      <c r="V504" s="3">
        <f t="shared" si="418"/>
        <v>397982.61790117191</v>
      </c>
      <c r="W504" s="7">
        <f t="shared" si="379"/>
        <v>245.35000000000036</v>
      </c>
      <c r="X504" s="7">
        <f t="shared" si="382"/>
        <v>14923.15</v>
      </c>
      <c r="Y504" s="3">
        <f t="shared" si="383"/>
        <v>38221365.638766564</v>
      </c>
      <c r="Z504" s="3">
        <f t="shared" si="380"/>
        <v>83671051.96876657</v>
      </c>
      <c r="AA504" s="2">
        <v>44333</v>
      </c>
      <c r="AB504" s="7">
        <f t="shared" si="384"/>
        <v>151.49895443333332</v>
      </c>
      <c r="AC504" s="7">
        <f t="shared" si="385"/>
        <v>127.40455212922188</v>
      </c>
      <c r="AD504" s="7">
        <f t="shared" si="386"/>
        <v>139.4517532812776</v>
      </c>
      <c r="AE504" s="7"/>
      <c r="AF504" s="7">
        <f t="shared" si="419"/>
        <v>153666.61790117191</v>
      </c>
      <c r="AG504" s="3">
        <f t="shared" si="387"/>
        <v>50656551.234552085</v>
      </c>
      <c r="AH504" s="7"/>
      <c r="AI504" s="7"/>
      <c r="AJ504" s="7"/>
      <c r="AK504" s="7"/>
      <c r="AL504" s="3">
        <f t="shared" si="388"/>
        <v>63395831.810091726</v>
      </c>
      <c r="AM504" s="3">
        <f t="shared" si="389"/>
        <v>24206864.904552132</v>
      </c>
      <c r="AN504" s="3">
        <f t="shared" si="390"/>
        <v>21739280.575539958</v>
      </c>
      <c r="AO504" s="3">
        <f t="shared" si="391"/>
        <v>15449686.329999998</v>
      </c>
      <c r="AP504" s="3">
        <f t="shared" si="392"/>
        <v>45449686.329999998</v>
      </c>
      <c r="AQ504" s="7"/>
      <c r="AR504" s="40">
        <f t="shared" si="420"/>
        <v>397982.61790117191</v>
      </c>
      <c r="AS504" s="5">
        <f t="shared" si="381"/>
        <v>-244316</v>
      </c>
      <c r="AT504" s="5">
        <f t="shared" si="393"/>
        <v>5467.625899280576</v>
      </c>
      <c r="AU504" s="5">
        <f t="shared" si="394"/>
        <v>159134.24380045247</v>
      </c>
      <c r="AV504" s="5">
        <f t="shared" si="395"/>
        <v>23395831.810091708</v>
      </c>
      <c r="AW504" s="3"/>
      <c r="AX504" s="4">
        <f t="shared" si="396"/>
        <v>2.5164856788043276E-3</v>
      </c>
      <c r="AY504" s="4">
        <f t="shared" si="397"/>
        <v>1.6715720339560449E-2</v>
      </c>
      <c r="AZ504" s="4">
        <f t="shared" si="398"/>
        <v>2.515723270440207E-4</v>
      </c>
      <c r="BA504" s="4">
        <f t="shared" si="399"/>
        <v>-5.3467848632641323E-3</v>
      </c>
      <c r="BB504" s="3"/>
      <c r="BC504" s="2">
        <f t="shared" si="400"/>
        <v>44333</v>
      </c>
      <c r="BD504" s="22">
        <f t="shared" si="401"/>
        <v>158.48957952522932</v>
      </c>
      <c r="BE504" s="22">
        <f t="shared" si="402"/>
        <v>127.40455212922174</v>
      </c>
      <c r="BF504" s="22">
        <f t="shared" si="403"/>
        <v>114.41726618705242</v>
      </c>
      <c r="BG504" s="22">
        <f t="shared" si="404"/>
        <v>151.49895443333332</v>
      </c>
      <c r="BH504" s="22"/>
      <c r="BI504" s="3">
        <f t="shared" si="405"/>
        <v>63759689.198762238</v>
      </c>
      <c r="BJ504" s="3">
        <f t="shared" si="406"/>
        <v>24841998.770617772</v>
      </c>
      <c r="BK504" s="3">
        <f t="shared" si="407"/>
        <v>21739280.575539958</v>
      </c>
      <c r="BL504" s="3">
        <f t="shared" si="408"/>
        <v>46385003.329999998</v>
      </c>
      <c r="BM504" s="22"/>
      <c r="BN504" s="3">
        <f t="shared" si="409"/>
        <v>-363857.38867052132</v>
      </c>
      <c r="BO504" s="3">
        <f t="shared" si="410"/>
        <v>-635133.86606563721</v>
      </c>
      <c r="BP504" s="3">
        <f t="shared" si="411"/>
        <v>0</v>
      </c>
      <c r="BQ504" s="3">
        <f t="shared" si="412"/>
        <v>-935317</v>
      </c>
      <c r="BR504" s="3"/>
      <c r="BS504" s="22">
        <f t="shared" si="413"/>
        <v>-0.57066995345012572</v>
      </c>
      <c r="BT504" s="22">
        <f t="shared" si="414"/>
        <v>-2.5566938954076872</v>
      </c>
      <c r="BU504" s="22">
        <f t="shared" si="415"/>
        <v>0</v>
      </c>
      <c r="BV504" s="22">
        <f t="shared" si="416"/>
        <v>-2.0164211121120554</v>
      </c>
      <c r="BW504" s="3"/>
      <c r="BX504" s="7"/>
      <c r="BY504" t="str">
        <f t="shared" si="421"/>
        <v>52021</v>
      </c>
      <c r="CQ504" s="15">
        <v>39584</v>
      </c>
      <c r="CR504" s="16">
        <v>5157.7</v>
      </c>
    </row>
    <row r="505" spans="1:96">
      <c r="A505" t="s">
        <v>180</v>
      </c>
      <c r="B505" t="s">
        <v>180</v>
      </c>
      <c r="C505" s="3">
        <v>1022583</v>
      </c>
      <c r="D505">
        <v>0</v>
      </c>
      <c r="E505">
        <v>1022583</v>
      </c>
      <c r="F505" t="s">
        <v>10</v>
      </c>
      <c r="G505" s="3">
        <v>41495010</v>
      </c>
      <c r="J505" s="3">
        <f t="shared" si="422"/>
        <v>1022583</v>
      </c>
      <c r="L505" s="3">
        <f t="shared" si="417"/>
        <v>46472269.329999998</v>
      </c>
      <c r="M505" s="4">
        <f t="shared" si="423"/>
        <v>2.249923118446305E-2</v>
      </c>
      <c r="N505" s="4">
        <f t="shared" si="424"/>
        <v>3.4086100000000001E-2</v>
      </c>
      <c r="O505" s="4"/>
      <c r="P505" s="3">
        <f t="shared" si="425"/>
        <v>0</v>
      </c>
      <c r="Q505" s="3">
        <f t="shared" si="426"/>
        <v>46472269.329999998</v>
      </c>
      <c r="R505" s="6">
        <f t="shared" si="427"/>
        <v>0</v>
      </c>
      <c r="S505" s="6">
        <f t="shared" si="428"/>
        <v>0</v>
      </c>
      <c r="T505" s="6"/>
      <c r="U505" s="6"/>
      <c r="V505" s="3">
        <f t="shared" si="418"/>
        <v>300007.68363897258</v>
      </c>
      <c r="W505" s="7">
        <f t="shared" si="379"/>
        <v>184.95000000000073</v>
      </c>
      <c r="X505" s="7">
        <f t="shared" si="382"/>
        <v>15108.1</v>
      </c>
      <c r="Y505" s="3">
        <f t="shared" si="383"/>
        <v>38695061.981354415</v>
      </c>
      <c r="Z505" s="3">
        <f t="shared" si="380"/>
        <v>85167331.311354414</v>
      </c>
      <c r="AA505" s="2">
        <v>44334</v>
      </c>
      <c r="AB505" s="7">
        <f t="shared" si="384"/>
        <v>154.90756443333333</v>
      </c>
      <c r="AC505" s="7">
        <f t="shared" si="385"/>
        <v>128.98353993784806</v>
      </c>
      <c r="AD505" s="7">
        <f t="shared" si="386"/>
        <v>141.94555218559069</v>
      </c>
      <c r="AE505" s="7"/>
      <c r="AF505" s="7">
        <f t="shared" si="419"/>
        <v>1322590.6836389727</v>
      </c>
      <c r="AG505" s="3">
        <f t="shared" si="387"/>
        <v>51979141.91819106</v>
      </c>
      <c r="AH505" s="7"/>
      <c r="AI505" s="7"/>
      <c r="AJ505" s="7"/>
      <c r="AK505" s="7"/>
      <c r="AL505" s="3">
        <f t="shared" si="388"/>
        <v>64723890.119629979</v>
      </c>
      <c r="AM505" s="3">
        <f t="shared" si="389"/>
        <v>24506872.588191103</v>
      </c>
      <c r="AN505" s="3">
        <f t="shared" si="390"/>
        <v>21744748.201439239</v>
      </c>
      <c r="AO505" s="3">
        <f t="shared" si="391"/>
        <v>16472269.329999998</v>
      </c>
      <c r="AP505" s="3">
        <f t="shared" si="392"/>
        <v>46472269.329999998</v>
      </c>
      <c r="AQ505" s="7"/>
      <c r="AR505" s="40">
        <f t="shared" si="420"/>
        <v>300007.68363897258</v>
      </c>
      <c r="AS505" s="5">
        <f t="shared" si="381"/>
        <v>1022583</v>
      </c>
      <c r="AT505" s="5">
        <f t="shared" si="393"/>
        <v>5467.625899280576</v>
      </c>
      <c r="AU505" s="5">
        <f t="shared" si="394"/>
        <v>1328058.3095382534</v>
      </c>
      <c r="AV505" s="5">
        <f t="shared" si="395"/>
        <v>24723890.119629961</v>
      </c>
      <c r="AW505" s="3"/>
      <c r="AX505" s="4">
        <f t="shared" si="396"/>
        <v>2.0948669204571349E-2</v>
      </c>
      <c r="AY505" s="4">
        <f t="shared" si="397"/>
        <v>1.2393496011230919E-2</v>
      </c>
      <c r="AZ505" s="4">
        <f t="shared" si="398"/>
        <v>2.5150905432595126E-4</v>
      </c>
      <c r="BA505" s="4">
        <f t="shared" si="399"/>
        <v>2.249923118446305E-2</v>
      </c>
      <c r="BB505" s="3"/>
      <c r="BC505" s="2">
        <f t="shared" si="400"/>
        <v>44334</v>
      </c>
      <c r="BD505" s="22">
        <f t="shared" si="401"/>
        <v>161.80972529907496</v>
      </c>
      <c r="BE505" s="22">
        <f t="shared" si="402"/>
        <v>128.98353993784789</v>
      </c>
      <c r="BF505" s="22">
        <f t="shared" si="403"/>
        <v>114.44604316546967</v>
      </c>
      <c r="BG505" s="22">
        <f t="shared" si="404"/>
        <v>154.90756443333333</v>
      </c>
      <c r="BH505" s="22"/>
      <c r="BI505" s="3">
        <f t="shared" si="405"/>
        <v>64723890.119629979</v>
      </c>
      <c r="BJ505" s="3">
        <f t="shared" si="406"/>
        <v>24841998.770617772</v>
      </c>
      <c r="BK505" s="3">
        <f t="shared" si="407"/>
        <v>21744748.201439239</v>
      </c>
      <c r="BL505" s="3">
        <f t="shared" si="408"/>
        <v>46472269.329999998</v>
      </c>
      <c r="BM505" s="22"/>
      <c r="BN505" s="3">
        <f t="shared" si="409"/>
        <v>0</v>
      </c>
      <c r="BO505" s="3">
        <f t="shared" si="410"/>
        <v>-335126.18242666463</v>
      </c>
      <c r="BP505" s="3">
        <f t="shared" si="411"/>
        <v>0</v>
      </c>
      <c r="BQ505" s="3">
        <f t="shared" si="412"/>
        <v>0</v>
      </c>
      <c r="BR505" s="3"/>
      <c r="BS505" s="22">
        <f t="shared" si="413"/>
        <v>0</v>
      </c>
      <c r="BT505" s="22">
        <f t="shared" si="414"/>
        <v>-1.3490306698792687</v>
      </c>
      <c r="BU505" s="22">
        <f t="shared" si="415"/>
        <v>0</v>
      </c>
      <c r="BV505" s="22">
        <f t="shared" si="416"/>
        <v>0</v>
      </c>
      <c r="BW505" s="3"/>
      <c r="BX505" s="7"/>
      <c r="BY505" t="str">
        <f t="shared" si="421"/>
        <v>52021</v>
      </c>
      <c r="CQ505" s="15">
        <v>39585</v>
      </c>
      <c r="CR505" s="16">
        <v>5157.7</v>
      </c>
    </row>
    <row r="506" spans="1:96">
      <c r="A506" t="s">
        <v>181</v>
      </c>
      <c r="B506" t="s">
        <v>181</v>
      </c>
      <c r="C506" s="3">
        <v>64127</v>
      </c>
      <c r="D506">
        <v>0</v>
      </c>
      <c r="E506">
        <v>64127</v>
      </c>
      <c r="F506" t="s">
        <v>10</v>
      </c>
      <c r="G506" s="3">
        <v>41559137</v>
      </c>
      <c r="J506" s="3">
        <f t="shared" si="422"/>
        <v>64127</v>
      </c>
      <c r="L506" s="3">
        <f t="shared" si="417"/>
        <v>46536396.329999998</v>
      </c>
      <c r="M506" s="4">
        <f t="shared" si="423"/>
        <v>1.3798981828202449E-3</v>
      </c>
      <c r="N506" s="4">
        <f t="shared" si="424"/>
        <v>2.1375666666666668E-3</v>
      </c>
      <c r="O506" s="4"/>
      <c r="P506" s="3">
        <f t="shared" si="425"/>
        <v>0</v>
      </c>
      <c r="Q506" s="3">
        <f t="shared" si="426"/>
        <v>46536396.329999998</v>
      </c>
      <c r="R506" s="6">
        <f t="shared" si="427"/>
        <v>0</v>
      </c>
      <c r="S506" s="6">
        <f t="shared" si="428"/>
        <v>0</v>
      </c>
      <c r="T506" s="6"/>
      <c r="U506" s="6"/>
      <c r="V506" s="3">
        <f t="shared" si="418"/>
        <v>-126442.81665130057</v>
      </c>
      <c r="W506" s="7">
        <f t="shared" si="379"/>
        <v>-77.950000000000728</v>
      </c>
      <c r="X506" s="7">
        <f t="shared" si="382"/>
        <v>15030.15</v>
      </c>
      <c r="Y506" s="3">
        <f t="shared" si="383"/>
        <v>38495415.428747095</v>
      </c>
      <c r="Z506" s="3">
        <f t="shared" si="380"/>
        <v>85031811.758747101</v>
      </c>
      <c r="AA506" s="2">
        <v>44335</v>
      </c>
      <c r="AB506" s="7">
        <f t="shared" si="384"/>
        <v>155.12132109999999</v>
      </c>
      <c r="AC506" s="7">
        <f t="shared" si="385"/>
        <v>128.31805142915698</v>
      </c>
      <c r="AD506" s="7">
        <f t="shared" si="386"/>
        <v>141.71968626457848</v>
      </c>
      <c r="AE506" s="7"/>
      <c r="AF506" s="7">
        <f t="shared" si="419"/>
        <v>-62315.816651300571</v>
      </c>
      <c r="AG506" s="3">
        <f t="shared" si="387"/>
        <v>51916826.101539761</v>
      </c>
      <c r="AH506" s="7"/>
      <c r="AI506" s="7"/>
      <c r="AJ506" s="7"/>
      <c r="AK506" s="7"/>
      <c r="AL506" s="3">
        <f t="shared" si="388"/>
        <v>64667041.928877957</v>
      </c>
      <c r="AM506" s="3">
        <f t="shared" si="389"/>
        <v>24380429.771539804</v>
      </c>
      <c r="AN506" s="3">
        <f t="shared" si="390"/>
        <v>21750215.82733852</v>
      </c>
      <c r="AO506" s="3">
        <f t="shared" si="391"/>
        <v>16536396.329999998</v>
      </c>
      <c r="AP506" s="3">
        <f t="shared" si="392"/>
        <v>46536396.329999998</v>
      </c>
      <c r="AQ506" s="7"/>
      <c r="AR506" s="40">
        <f t="shared" si="420"/>
        <v>-126442.81665130057</v>
      </c>
      <c r="AS506" s="5">
        <f t="shared" si="381"/>
        <v>64127</v>
      </c>
      <c r="AT506" s="5">
        <f t="shared" si="393"/>
        <v>5467.625899280576</v>
      </c>
      <c r="AU506" s="5">
        <f t="shared" si="394"/>
        <v>-56848.190752019997</v>
      </c>
      <c r="AV506" s="5">
        <f t="shared" si="395"/>
        <v>24667041.928877942</v>
      </c>
      <c r="AW506" s="3"/>
      <c r="AX506" s="4">
        <f t="shared" si="396"/>
        <v>-8.7831851032048249E-4</v>
      </c>
      <c r="AY506" s="4">
        <f t="shared" si="397"/>
        <v>-5.159483985411847E-3</v>
      </c>
      <c r="AZ506" s="4">
        <f t="shared" si="398"/>
        <v>2.5144581342720194E-4</v>
      </c>
      <c r="BA506" s="4">
        <f t="shared" si="399"/>
        <v>1.3798981828202449E-3</v>
      </c>
      <c r="BB506" s="3"/>
      <c r="BC506" s="2">
        <f t="shared" si="400"/>
        <v>44335</v>
      </c>
      <c r="BD506" s="22">
        <f t="shared" si="401"/>
        <v>161.66760482219487</v>
      </c>
      <c r="BE506" s="22">
        <f t="shared" si="402"/>
        <v>128.31805142915687</v>
      </c>
      <c r="BF506" s="22">
        <f t="shared" si="403"/>
        <v>114.47482014388694</v>
      </c>
      <c r="BG506" s="22">
        <f t="shared" si="404"/>
        <v>155.12132109999999</v>
      </c>
      <c r="BH506" s="22"/>
      <c r="BI506" s="3">
        <f t="shared" si="405"/>
        <v>64723890.119629979</v>
      </c>
      <c r="BJ506" s="3">
        <f t="shared" si="406"/>
        <v>24841998.770617772</v>
      </c>
      <c r="BK506" s="3">
        <f t="shared" si="407"/>
        <v>21750215.82733852</v>
      </c>
      <c r="BL506" s="3">
        <f t="shared" si="408"/>
        <v>46536396.329999998</v>
      </c>
      <c r="BM506" s="22"/>
      <c r="BN506" s="3">
        <f t="shared" si="409"/>
        <v>-56848.190752019997</v>
      </c>
      <c r="BO506" s="3">
        <f t="shared" si="410"/>
        <v>-461568.99907796521</v>
      </c>
      <c r="BP506" s="3">
        <f t="shared" si="411"/>
        <v>0</v>
      </c>
      <c r="BQ506" s="3">
        <f t="shared" si="412"/>
        <v>0</v>
      </c>
      <c r="BR506" s="3"/>
      <c r="BS506" s="22">
        <f t="shared" si="413"/>
        <v>-8.7831851032048255E-2</v>
      </c>
      <c r="BT506" s="22">
        <f t="shared" si="414"/>
        <v>-1.8580187662833818</v>
      </c>
      <c r="BU506" s="22">
        <f t="shared" si="415"/>
        <v>0</v>
      </c>
      <c r="BV506" s="22">
        <f t="shared" si="416"/>
        <v>0</v>
      </c>
      <c r="BW506" s="3"/>
      <c r="BX506" s="7"/>
      <c r="BY506" t="str">
        <f t="shared" si="421"/>
        <v>52021</v>
      </c>
      <c r="CQ506" s="15">
        <v>39586</v>
      </c>
      <c r="CR506" s="16">
        <v>5157.7</v>
      </c>
    </row>
    <row r="507" spans="1:96">
      <c r="A507" t="s">
        <v>182</v>
      </c>
      <c r="B507" t="s">
        <v>182</v>
      </c>
      <c r="C507" s="3">
        <v>461624</v>
      </c>
      <c r="D507">
        <v>0</v>
      </c>
      <c r="E507">
        <v>461623.5</v>
      </c>
      <c r="F507" t="s">
        <v>10</v>
      </c>
      <c r="G507" s="3">
        <v>42020761</v>
      </c>
      <c r="J507" s="3">
        <f t="shared" si="422"/>
        <v>461624</v>
      </c>
      <c r="L507" s="3">
        <f t="shared" si="417"/>
        <v>46998020.329999998</v>
      </c>
      <c r="M507" s="4">
        <f t="shared" si="423"/>
        <v>9.9196335858608587E-3</v>
      </c>
      <c r="N507" s="4">
        <f t="shared" si="424"/>
        <v>1.5387466666666667E-2</v>
      </c>
      <c r="O507" s="4"/>
      <c r="P507" s="3">
        <f t="shared" si="425"/>
        <v>0</v>
      </c>
      <c r="Q507" s="3">
        <f t="shared" si="426"/>
        <v>46998020.329999998</v>
      </c>
      <c r="R507" s="6">
        <f t="shared" si="427"/>
        <v>0</v>
      </c>
      <c r="S507" s="6">
        <f t="shared" si="428"/>
        <v>0</v>
      </c>
      <c r="T507" s="6"/>
      <c r="U507" s="6"/>
      <c r="V507" s="3">
        <f t="shared" si="418"/>
        <v>-201302.80367448748</v>
      </c>
      <c r="W507" s="7">
        <f t="shared" si="379"/>
        <v>-124.10000000000036</v>
      </c>
      <c r="X507" s="7">
        <f t="shared" si="382"/>
        <v>14906.05</v>
      </c>
      <c r="Y507" s="3">
        <f t="shared" si="383"/>
        <v>38177568.896629483</v>
      </c>
      <c r="Z507" s="3">
        <f t="shared" si="380"/>
        <v>85175589.226629481</v>
      </c>
      <c r="AA507" s="2">
        <v>44336</v>
      </c>
      <c r="AB507" s="7">
        <f t="shared" si="384"/>
        <v>156.66006776666666</v>
      </c>
      <c r="AC507" s="7">
        <f t="shared" si="385"/>
        <v>127.25856298876495</v>
      </c>
      <c r="AD507" s="7">
        <f t="shared" si="386"/>
        <v>141.9593153777158</v>
      </c>
      <c r="AE507" s="7"/>
      <c r="AF507" s="7">
        <f t="shared" si="419"/>
        <v>260321.19632551252</v>
      </c>
      <c r="AG507" s="3">
        <f t="shared" si="387"/>
        <v>52177147.297865272</v>
      </c>
      <c r="AH507" s="7"/>
      <c r="AI507" s="7"/>
      <c r="AJ507" s="7"/>
      <c r="AK507" s="7"/>
      <c r="AL507" s="3">
        <f t="shared" si="388"/>
        <v>64932830.751102753</v>
      </c>
      <c r="AM507" s="3">
        <f t="shared" si="389"/>
        <v>24179126.967865314</v>
      </c>
      <c r="AN507" s="3">
        <f t="shared" si="390"/>
        <v>21755683.453237802</v>
      </c>
      <c r="AO507" s="3">
        <f t="shared" si="391"/>
        <v>16998020.329999998</v>
      </c>
      <c r="AP507" s="3">
        <f t="shared" si="392"/>
        <v>46998020.329999998</v>
      </c>
      <c r="AQ507" s="7"/>
      <c r="AR507" s="40">
        <f t="shared" si="420"/>
        <v>-201302.80367448748</v>
      </c>
      <c r="AS507" s="5">
        <f t="shared" si="381"/>
        <v>461624</v>
      </c>
      <c r="AT507" s="5">
        <f t="shared" si="393"/>
        <v>5467.625899280576</v>
      </c>
      <c r="AU507" s="5">
        <f t="shared" si="394"/>
        <v>265788.82222479308</v>
      </c>
      <c r="AV507" s="5">
        <f t="shared" si="395"/>
        <v>24932830.751102734</v>
      </c>
      <c r="AW507" s="3"/>
      <c r="AX507" s="4">
        <f t="shared" si="396"/>
        <v>4.1101125750751472E-3</v>
      </c>
      <c r="AY507" s="4">
        <f t="shared" si="397"/>
        <v>-8.2567372913776877E-3</v>
      </c>
      <c r="AZ507" s="4">
        <f t="shared" si="398"/>
        <v>2.5138260432377632E-4</v>
      </c>
      <c r="BA507" s="4">
        <f t="shared" si="399"/>
        <v>9.9196335858608587E-3</v>
      </c>
      <c r="BB507" s="3"/>
      <c r="BC507" s="2">
        <f t="shared" si="400"/>
        <v>44336</v>
      </c>
      <c r="BD507" s="22">
        <f t="shared" si="401"/>
        <v>162.33207687775689</v>
      </c>
      <c r="BE507" s="22">
        <f t="shared" si="402"/>
        <v>127.25856298876481</v>
      </c>
      <c r="BF507" s="22">
        <f t="shared" si="403"/>
        <v>114.50359712230423</v>
      </c>
      <c r="BG507" s="22">
        <f t="shared" si="404"/>
        <v>156.66006776666666</v>
      </c>
      <c r="BH507" s="22"/>
      <c r="BI507" s="3">
        <f t="shared" si="405"/>
        <v>64932830.751102753</v>
      </c>
      <c r="BJ507" s="3">
        <f t="shared" si="406"/>
        <v>24841998.770617772</v>
      </c>
      <c r="BK507" s="3">
        <f t="shared" si="407"/>
        <v>21755683.453237802</v>
      </c>
      <c r="BL507" s="3">
        <f t="shared" si="408"/>
        <v>46998020.329999998</v>
      </c>
      <c r="BM507" s="22"/>
      <c r="BN507" s="3">
        <f t="shared" si="409"/>
        <v>0</v>
      </c>
      <c r="BO507" s="3">
        <f t="shared" si="410"/>
        <v>-662871.80275245267</v>
      </c>
      <c r="BP507" s="3">
        <f t="shared" si="411"/>
        <v>0</v>
      </c>
      <c r="BQ507" s="3">
        <f t="shared" si="412"/>
        <v>0</v>
      </c>
      <c r="BR507" s="3"/>
      <c r="BS507" s="22">
        <f t="shared" si="413"/>
        <v>0</v>
      </c>
      <c r="BT507" s="22">
        <f t="shared" si="414"/>
        <v>-2.6683513225854987</v>
      </c>
      <c r="BU507" s="22">
        <f t="shared" si="415"/>
        <v>0</v>
      </c>
      <c r="BV507" s="22">
        <f t="shared" si="416"/>
        <v>0</v>
      </c>
      <c r="BW507" s="3"/>
      <c r="BX507" s="7"/>
      <c r="BY507" t="str">
        <f t="shared" si="421"/>
        <v>52021</v>
      </c>
      <c r="CQ507" s="15">
        <v>39587</v>
      </c>
      <c r="CR507" s="16">
        <v>5157.7</v>
      </c>
    </row>
    <row r="508" spans="1:96">
      <c r="A508" t="s">
        <v>183</v>
      </c>
      <c r="B508" t="s">
        <v>183</v>
      </c>
      <c r="C508" s="3">
        <v>37530</v>
      </c>
      <c r="D508">
        <v>0</v>
      </c>
      <c r="E508">
        <v>37530</v>
      </c>
      <c r="F508" t="s">
        <v>10</v>
      </c>
      <c r="G508" s="3">
        <v>42058291</v>
      </c>
      <c r="J508" s="3">
        <f t="shared" si="422"/>
        <v>37530</v>
      </c>
      <c r="L508" s="3">
        <f t="shared" si="417"/>
        <v>47035550.329999998</v>
      </c>
      <c r="M508" s="4">
        <f t="shared" si="423"/>
        <v>7.9854427349238097E-4</v>
      </c>
      <c r="N508" s="4">
        <f t="shared" si="424"/>
        <v>1.2509999999999999E-3</v>
      </c>
      <c r="O508" s="4"/>
      <c r="P508" s="3">
        <f t="shared" si="425"/>
        <v>0</v>
      </c>
      <c r="Q508" s="3">
        <f t="shared" si="426"/>
        <v>47035550.329999998</v>
      </c>
      <c r="R508" s="6">
        <f t="shared" si="427"/>
        <v>0</v>
      </c>
      <c r="S508" s="6">
        <f t="shared" si="428"/>
        <v>0</v>
      </c>
      <c r="T508" s="6"/>
      <c r="U508" s="6"/>
      <c r="V508" s="3">
        <f t="shared" si="418"/>
        <v>436750.84520028683</v>
      </c>
      <c r="W508" s="7">
        <f t="shared" si="379"/>
        <v>269.25</v>
      </c>
      <c r="X508" s="7">
        <f t="shared" si="382"/>
        <v>15175.3</v>
      </c>
      <c r="Y508" s="3">
        <f t="shared" si="383"/>
        <v>38867175.494314149</v>
      </c>
      <c r="Z508" s="3">
        <f t="shared" si="380"/>
        <v>85902725.824314147</v>
      </c>
      <c r="AA508" s="2">
        <v>44337</v>
      </c>
      <c r="AB508" s="7">
        <f t="shared" si="384"/>
        <v>156.78516776666666</v>
      </c>
      <c r="AC508" s="7">
        <f t="shared" si="385"/>
        <v>129.55725164771383</v>
      </c>
      <c r="AD508" s="7">
        <f t="shared" si="386"/>
        <v>143.17120970719023</v>
      </c>
      <c r="AE508" s="7"/>
      <c r="AF508" s="7">
        <f t="shared" si="419"/>
        <v>474280.84520028683</v>
      </c>
      <c r="AG508" s="3">
        <f t="shared" si="387"/>
        <v>52651428.143065557</v>
      </c>
      <c r="AH508" s="7"/>
      <c r="AI508" s="7"/>
      <c r="AJ508" s="7"/>
      <c r="AK508" s="7"/>
      <c r="AL508" s="3">
        <f t="shared" si="388"/>
        <v>65412579.222202323</v>
      </c>
      <c r="AM508" s="3">
        <f t="shared" si="389"/>
        <v>24615877.8130656</v>
      </c>
      <c r="AN508" s="3">
        <f t="shared" si="390"/>
        <v>21761151.079137083</v>
      </c>
      <c r="AO508" s="3">
        <f t="shared" si="391"/>
        <v>17035550.329999998</v>
      </c>
      <c r="AP508" s="3">
        <f t="shared" si="392"/>
        <v>47035550.329999998</v>
      </c>
      <c r="AQ508" s="7"/>
      <c r="AR508" s="40">
        <f t="shared" si="420"/>
        <v>436750.84520028683</v>
      </c>
      <c r="AS508" s="5">
        <f t="shared" si="381"/>
        <v>37530</v>
      </c>
      <c r="AT508" s="5">
        <f t="shared" si="393"/>
        <v>5467.625899280576</v>
      </c>
      <c r="AU508" s="5">
        <f t="shared" si="394"/>
        <v>479748.47109956742</v>
      </c>
      <c r="AV508" s="5">
        <f t="shared" si="395"/>
        <v>25412579.222202301</v>
      </c>
      <c r="AW508" s="3"/>
      <c r="AX508" s="4">
        <f t="shared" si="396"/>
        <v>7.3883806627577202E-3</v>
      </c>
      <c r="AY508" s="4">
        <f t="shared" si="397"/>
        <v>1.8063135438295189E-2</v>
      </c>
      <c r="AZ508" s="4">
        <f t="shared" si="398"/>
        <v>2.5131942699170194E-4</v>
      </c>
      <c r="BA508" s="4">
        <f t="shared" si="399"/>
        <v>7.9854427349238097E-4</v>
      </c>
      <c r="BB508" s="3"/>
      <c r="BC508" s="2">
        <f t="shared" si="400"/>
        <v>44337</v>
      </c>
      <c r="BD508" s="22">
        <f t="shared" si="401"/>
        <v>163.53144805550582</v>
      </c>
      <c r="BE508" s="22">
        <f t="shared" si="402"/>
        <v>129.55725164771368</v>
      </c>
      <c r="BF508" s="22">
        <f t="shared" si="403"/>
        <v>114.5323741007215</v>
      </c>
      <c r="BG508" s="22">
        <f t="shared" si="404"/>
        <v>156.78516776666666</v>
      </c>
      <c r="BH508" s="22"/>
      <c r="BI508" s="3">
        <f t="shared" si="405"/>
        <v>65412579.222202323</v>
      </c>
      <c r="BJ508" s="3">
        <f t="shared" si="406"/>
        <v>24841998.770617772</v>
      </c>
      <c r="BK508" s="3">
        <f t="shared" si="407"/>
        <v>21761151.079137083</v>
      </c>
      <c r="BL508" s="3">
        <f t="shared" si="408"/>
        <v>47035550.329999998</v>
      </c>
      <c r="BM508" s="22"/>
      <c r="BN508" s="3">
        <f t="shared" si="409"/>
        <v>0</v>
      </c>
      <c r="BO508" s="3">
        <f t="shared" si="410"/>
        <v>-226120.95755216584</v>
      </c>
      <c r="BP508" s="3">
        <f t="shared" si="411"/>
        <v>0</v>
      </c>
      <c r="BQ508" s="3">
        <f t="shared" si="412"/>
        <v>0</v>
      </c>
      <c r="BR508" s="3"/>
      <c r="BS508" s="22">
        <f t="shared" si="413"/>
        <v>0</v>
      </c>
      <c r="BT508" s="22">
        <f t="shared" si="414"/>
        <v>-0.91023657009279624</v>
      </c>
      <c r="BU508" s="22">
        <f t="shared" si="415"/>
        <v>0</v>
      </c>
      <c r="BV508" s="22">
        <f t="shared" si="416"/>
        <v>0</v>
      </c>
      <c r="BW508" s="3"/>
      <c r="BX508" s="7"/>
      <c r="BY508" t="str">
        <f t="shared" si="421"/>
        <v>52021</v>
      </c>
      <c r="CQ508" s="15">
        <v>39588</v>
      </c>
      <c r="CR508" s="16">
        <v>5104.95</v>
      </c>
    </row>
    <row r="509" spans="1:96">
      <c r="A509" t="s">
        <v>184</v>
      </c>
      <c r="B509" t="s">
        <v>184</v>
      </c>
      <c r="C509" s="3">
        <v>329522</v>
      </c>
      <c r="D509">
        <v>0</v>
      </c>
      <c r="E509">
        <v>329522</v>
      </c>
      <c r="F509" t="s">
        <v>10</v>
      </c>
      <c r="G509" s="3">
        <v>42387813</v>
      </c>
      <c r="J509" s="3">
        <f t="shared" si="422"/>
        <v>329522</v>
      </c>
      <c r="L509" s="3">
        <f t="shared" si="417"/>
        <v>47365072.329999998</v>
      </c>
      <c r="M509" s="4">
        <f t="shared" si="423"/>
        <v>7.0058072604250107E-3</v>
      </c>
      <c r="N509" s="4">
        <f t="shared" si="424"/>
        <v>1.0984066666666667E-2</v>
      </c>
      <c r="O509" s="4"/>
      <c r="P509" s="3">
        <f t="shared" si="425"/>
        <v>0</v>
      </c>
      <c r="Q509" s="3">
        <f t="shared" si="426"/>
        <v>47365072.329999998</v>
      </c>
      <c r="R509" s="6">
        <f t="shared" si="427"/>
        <v>0</v>
      </c>
      <c r="S509" s="6">
        <f t="shared" si="428"/>
        <v>0</v>
      </c>
      <c r="T509" s="6"/>
      <c r="U509" s="6"/>
      <c r="V509" s="3">
        <f t="shared" si="418"/>
        <v>36335.074958169214</v>
      </c>
      <c r="W509" s="7">
        <f t="shared" si="379"/>
        <v>22.400000000001455</v>
      </c>
      <c r="X509" s="7">
        <f t="shared" si="382"/>
        <v>15197.7</v>
      </c>
      <c r="Y509" s="3">
        <f t="shared" si="383"/>
        <v>38924546.665300734</v>
      </c>
      <c r="Z509" s="3">
        <f t="shared" si="380"/>
        <v>86289618.99530074</v>
      </c>
      <c r="AA509" s="2">
        <v>44340</v>
      </c>
      <c r="AB509" s="7">
        <f t="shared" si="384"/>
        <v>157.88357443333331</v>
      </c>
      <c r="AC509" s="7">
        <f t="shared" si="385"/>
        <v>129.74848888433579</v>
      </c>
      <c r="AD509" s="7">
        <f t="shared" si="386"/>
        <v>143.81603165883456</v>
      </c>
      <c r="AE509" s="7"/>
      <c r="AF509" s="7">
        <f t="shared" si="419"/>
        <v>365857.07495816919</v>
      </c>
      <c r="AG509" s="3">
        <f t="shared" si="387"/>
        <v>53017285.218023725</v>
      </c>
      <c r="AH509" s="7"/>
      <c r="AI509" s="7"/>
      <c r="AJ509" s="7"/>
      <c r="AK509" s="7"/>
      <c r="AL509" s="3">
        <f t="shared" si="388"/>
        <v>65783903.923059776</v>
      </c>
      <c r="AM509" s="3">
        <f t="shared" si="389"/>
        <v>24652212.888023768</v>
      </c>
      <c r="AN509" s="3">
        <f t="shared" si="390"/>
        <v>21766618.705036364</v>
      </c>
      <c r="AO509" s="3">
        <f t="shared" si="391"/>
        <v>17365072.329999998</v>
      </c>
      <c r="AP509" s="3">
        <f t="shared" si="392"/>
        <v>47365072.329999998</v>
      </c>
      <c r="AQ509" s="7"/>
      <c r="AR509" s="40">
        <f t="shared" si="420"/>
        <v>36335.074958169214</v>
      </c>
      <c r="AS509" s="5">
        <f t="shared" si="381"/>
        <v>329522</v>
      </c>
      <c r="AT509" s="5">
        <f t="shared" si="393"/>
        <v>5467.625899280576</v>
      </c>
      <c r="AU509" s="5">
        <f t="shared" si="394"/>
        <v>371324.70085744979</v>
      </c>
      <c r="AV509" s="5">
        <f t="shared" si="395"/>
        <v>25783903.92305975</v>
      </c>
      <c r="AW509" s="3"/>
      <c r="AX509" s="4">
        <f t="shared" si="396"/>
        <v>5.6766558553834681E-3</v>
      </c>
      <c r="AY509" s="4">
        <f t="shared" si="397"/>
        <v>1.4760828451497799E-3</v>
      </c>
      <c r="AZ509" s="4">
        <f t="shared" si="398"/>
        <v>2.5125628140703065E-4</v>
      </c>
      <c r="BA509" s="4">
        <f t="shared" si="399"/>
        <v>7.0058072604250107E-3</v>
      </c>
      <c r="BB509" s="3"/>
      <c r="BC509" s="2">
        <f t="shared" si="400"/>
        <v>44340</v>
      </c>
      <c r="BD509" s="22">
        <f t="shared" si="401"/>
        <v>164.45975980764945</v>
      </c>
      <c r="BE509" s="22">
        <f t="shared" si="402"/>
        <v>129.74848888433561</v>
      </c>
      <c r="BF509" s="22">
        <f t="shared" si="403"/>
        <v>114.56115107913875</v>
      </c>
      <c r="BG509" s="22">
        <f t="shared" si="404"/>
        <v>157.88357443333331</v>
      </c>
      <c r="BH509" s="22"/>
      <c r="BI509" s="3">
        <f t="shared" si="405"/>
        <v>65783903.923059776</v>
      </c>
      <c r="BJ509" s="3">
        <f t="shared" si="406"/>
        <v>24841998.770617772</v>
      </c>
      <c r="BK509" s="3">
        <f t="shared" si="407"/>
        <v>21766618.705036364</v>
      </c>
      <c r="BL509" s="3">
        <f t="shared" si="408"/>
        <v>47365072.329999998</v>
      </c>
      <c r="BM509" s="22"/>
      <c r="BN509" s="3">
        <f t="shared" si="409"/>
        <v>0</v>
      </c>
      <c r="BO509" s="3">
        <f t="shared" si="410"/>
        <v>-189785.88259399662</v>
      </c>
      <c r="BP509" s="3">
        <f t="shared" si="411"/>
        <v>0</v>
      </c>
      <c r="BQ509" s="3">
        <f t="shared" si="412"/>
        <v>0</v>
      </c>
      <c r="BR509" s="3"/>
      <c r="BS509" s="22">
        <f t="shared" si="413"/>
        <v>0</v>
      </c>
      <c r="BT509" s="22">
        <f t="shared" si="414"/>
        <v>-0.76397187016396029</v>
      </c>
      <c r="BU509" s="22">
        <f t="shared" si="415"/>
        <v>0</v>
      </c>
      <c r="BV509" s="22">
        <f t="shared" si="416"/>
        <v>0</v>
      </c>
      <c r="BW509" s="3"/>
      <c r="BX509" s="7"/>
      <c r="BY509" t="str">
        <f t="shared" si="421"/>
        <v>52021</v>
      </c>
      <c r="CQ509" s="15">
        <v>39589</v>
      </c>
      <c r="CR509" s="16">
        <v>5117.6499999999996</v>
      </c>
    </row>
    <row r="510" spans="1:96">
      <c r="A510" t="s">
        <v>185</v>
      </c>
      <c r="B510" t="s">
        <v>185</v>
      </c>
      <c r="C510" s="3">
        <v>186206</v>
      </c>
      <c r="D510">
        <v>0</v>
      </c>
      <c r="E510">
        <v>186206.25</v>
      </c>
      <c r="F510" t="s">
        <v>10</v>
      </c>
      <c r="G510" s="3">
        <v>42574019</v>
      </c>
      <c r="J510" s="3">
        <f t="shared" si="422"/>
        <v>186206</v>
      </c>
      <c r="L510" s="3">
        <f t="shared" si="417"/>
        <v>47551278.329999998</v>
      </c>
      <c r="M510" s="4">
        <f t="shared" si="423"/>
        <v>3.9312934793527422E-3</v>
      </c>
      <c r="N510" s="4">
        <f t="shared" si="424"/>
        <v>6.2068666666666664E-3</v>
      </c>
      <c r="O510" s="4"/>
      <c r="P510" s="3">
        <f t="shared" si="425"/>
        <v>0</v>
      </c>
      <c r="Q510" s="3">
        <f t="shared" si="426"/>
        <v>47551278.329999998</v>
      </c>
      <c r="R510" s="6">
        <f t="shared" si="427"/>
        <v>0</v>
      </c>
      <c r="S510" s="6">
        <f t="shared" si="428"/>
        <v>0</v>
      </c>
      <c r="T510" s="6"/>
      <c r="U510" s="6"/>
      <c r="V510" s="3">
        <f t="shared" si="418"/>
        <v>17437.591776798825</v>
      </c>
      <c r="W510" s="7">
        <f t="shared" si="379"/>
        <v>10.75</v>
      </c>
      <c r="X510" s="7">
        <f t="shared" si="382"/>
        <v>15208.45</v>
      </c>
      <c r="Y510" s="3">
        <f t="shared" si="383"/>
        <v>38952079.704948314</v>
      </c>
      <c r="Z510" s="3">
        <f t="shared" si="380"/>
        <v>86503358.034948319</v>
      </c>
      <c r="AA510" s="2">
        <v>44341</v>
      </c>
      <c r="AB510" s="7">
        <f t="shared" si="384"/>
        <v>158.50426110000001</v>
      </c>
      <c r="AC510" s="7">
        <f t="shared" si="385"/>
        <v>129.84026568316105</v>
      </c>
      <c r="AD510" s="7">
        <f t="shared" si="386"/>
        <v>144.17226339158054</v>
      </c>
      <c r="AE510" s="7"/>
      <c r="AF510" s="7">
        <f t="shared" si="419"/>
        <v>203643.59177679883</v>
      </c>
      <c r="AG510" s="3">
        <f t="shared" si="387"/>
        <v>53220928.809800521</v>
      </c>
      <c r="AH510" s="7"/>
      <c r="AI510" s="7"/>
      <c r="AJ510" s="7"/>
      <c r="AK510" s="7"/>
      <c r="AL510" s="3">
        <f t="shared" si="388"/>
        <v>65993015.140735857</v>
      </c>
      <c r="AM510" s="3">
        <f t="shared" si="389"/>
        <v>24669650.479800567</v>
      </c>
      <c r="AN510" s="3">
        <f t="shared" si="390"/>
        <v>21772086.330935646</v>
      </c>
      <c r="AO510" s="3">
        <f t="shared" si="391"/>
        <v>17551278.329999998</v>
      </c>
      <c r="AP510" s="3">
        <f t="shared" si="392"/>
        <v>47551278.329999998</v>
      </c>
      <c r="AQ510" s="7"/>
      <c r="AR510" s="40">
        <f t="shared" si="420"/>
        <v>17437.591776798825</v>
      </c>
      <c r="AS510" s="5">
        <f t="shared" si="381"/>
        <v>186206</v>
      </c>
      <c r="AT510" s="5">
        <f t="shared" si="393"/>
        <v>5467.625899280576</v>
      </c>
      <c r="AU510" s="5">
        <f t="shared" si="394"/>
        <v>209111.2176760794</v>
      </c>
      <c r="AV510" s="5">
        <f t="shared" si="395"/>
        <v>25993015.140735831</v>
      </c>
      <c r="AW510" s="3"/>
      <c r="AX510" s="4">
        <f t="shared" si="396"/>
        <v>3.1787596236406684E-3</v>
      </c>
      <c r="AY510" s="4">
        <f t="shared" si="397"/>
        <v>7.0734387440204766E-4</v>
      </c>
      <c r="AZ510" s="4">
        <f t="shared" si="398"/>
        <v>2.5119316754583824E-4</v>
      </c>
      <c r="BA510" s="4">
        <f t="shared" si="399"/>
        <v>3.9312934793527422E-3</v>
      </c>
      <c r="BB510" s="3"/>
      <c r="BC510" s="2">
        <f t="shared" si="400"/>
        <v>44341</v>
      </c>
      <c r="BD510" s="22">
        <f t="shared" si="401"/>
        <v>164.98253785183965</v>
      </c>
      <c r="BE510" s="22">
        <f t="shared" si="402"/>
        <v>129.84026568316088</v>
      </c>
      <c r="BF510" s="22">
        <f t="shared" si="403"/>
        <v>114.58992805755604</v>
      </c>
      <c r="BG510" s="22">
        <f t="shared" si="404"/>
        <v>158.50426110000001</v>
      </c>
      <c r="BH510" s="22"/>
      <c r="BI510" s="3">
        <f t="shared" si="405"/>
        <v>65993015.140735857</v>
      </c>
      <c r="BJ510" s="3">
        <f t="shared" si="406"/>
        <v>24841998.770617772</v>
      </c>
      <c r="BK510" s="3">
        <f t="shared" si="407"/>
        <v>21772086.330935646</v>
      </c>
      <c r="BL510" s="3">
        <f t="shared" si="408"/>
        <v>47551278.329999998</v>
      </c>
      <c r="BM510" s="22"/>
      <c r="BN510" s="3">
        <f t="shared" si="409"/>
        <v>0</v>
      </c>
      <c r="BO510" s="3">
        <f t="shared" si="410"/>
        <v>-172348.29081719779</v>
      </c>
      <c r="BP510" s="3">
        <f t="shared" si="411"/>
        <v>0</v>
      </c>
      <c r="BQ510" s="3">
        <f t="shared" si="412"/>
        <v>0</v>
      </c>
      <c r="BR510" s="3"/>
      <c r="BS510" s="22">
        <f t="shared" si="413"/>
        <v>0</v>
      </c>
      <c r="BT510" s="22">
        <f t="shared" si="414"/>
        <v>-0.69377787354633147</v>
      </c>
      <c r="BU510" s="22">
        <f t="shared" si="415"/>
        <v>0</v>
      </c>
      <c r="BV510" s="22">
        <f t="shared" si="416"/>
        <v>0</v>
      </c>
      <c r="BW510" s="3"/>
      <c r="BX510" s="7"/>
      <c r="BY510" t="str">
        <f t="shared" si="421"/>
        <v>52021</v>
      </c>
      <c r="CQ510" s="15">
        <v>39590</v>
      </c>
      <c r="CR510" s="16">
        <v>5025.45</v>
      </c>
    </row>
    <row r="511" spans="1:96">
      <c r="A511" t="s">
        <v>186</v>
      </c>
      <c r="B511" t="s">
        <v>186</v>
      </c>
      <c r="C511" s="3">
        <v>133424</v>
      </c>
      <c r="D511">
        <v>0</v>
      </c>
      <c r="E511">
        <v>133424</v>
      </c>
      <c r="F511" t="s">
        <v>10</v>
      </c>
      <c r="G511" s="3">
        <v>42707443</v>
      </c>
      <c r="J511" s="3">
        <f t="shared" si="422"/>
        <v>133424</v>
      </c>
      <c r="L511" s="3">
        <f t="shared" si="417"/>
        <v>47684702.329999998</v>
      </c>
      <c r="M511" s="4">
        <f t="shared" si="423"/>
        <v>2.8058972268643111E-3</v>
      </c>
      <c r="N511" s="4">
        <f t="shared" si="424"/>
        <v>4.4474666666666669E-3</v>
      </c>
      <c r="O511" s="4"/>
      <c r="P511" s="3">
        <f t="shared" si="425"/>
        <v>0</v>
      </c>
      <c r="Q511" s="3">
        <f t="shared" si="426"/>
        <v>47684702.329999998</v>
      </c>
      <c r="R511" s="6">
        <f t="shared" si="427"/>
        <v>0</v>
      </c>
      <c r="S511" s="6">
        <f t="shared" si="428"/>
        <v>0</v>
      </c>
      <c r="T511" s="6"/>
      <c r="U511" s="6"/>
      <c r="V511" s="3">
        <f t="shared" si="418"/>
        <v>150855.44513881774</v>
      </c>
      <c r="W511" s="7">
        <f t="shared" si="379"/>
        <v>93</v>
      </c>
      <c r="X511" s="7">
        <f t="shared" si="382"/>
        <v>15301.45</v>
      </c>
      <c r="Y511" s="3">
        <f t="shared" si="383"/>
        <v>39190272.513062239</v>
      </c>
      <c r="Z511" s="3">
        <f t="shared" si="380"/>
        <v>86874974.843062237</v>
      </c>
      <c r="AA511" s="2">
        <v>44342</v>
      </c>
      <c r="AB511" s="7">
        <f t="shared" si="384"/>
        <v>158.94900776666665</v>
      </c>
      <c r="AC511" s="7">
        <f t="shared" si="385"/>
        <v>130.63424171020745</v>
      </c>
      <c r="AD511" s="7">
        <f t="shared" si="386"/>
        <v>144.79162473843706</v>
      </c>
      <c r="AE511" s="7"/>
      <c r="AF511" s="7">
        <f t="shared" si="419"/>
        <v>284279.44513881777</v>
      </c>
      <c r="AG511" s="3">
        <f t="shared" si="387"/>
        <v>53505208.25493934</v>
      </c>
      <c r="AH511" s="7"/>
      <c r="AI511" s="7"/>
      <c r="AJ511" s="7"/>
      <c r="AK511" s="7"/>
      <c r="AL511" s="3">
        <f t="shared" si="388"/>
        <v>66282762.211773954</v>
      </c>
      <c r="AM511" s="3">
        <f t="shared" si="389"/>
        <v>24820505.924939387</v>
      </c>
      <c r="AN511" s="3">
        <f t="shared" si="390"/>
        <v>21777553.956834927</v>
      </c>
      <c r="AO511" s="3">
        <f t="shared" si="391"/>
        <v>17684702.329999998</v>
      </c>
      <c r="AP511" s="3">
        <f t="shared" si="392"/>
        <v>47684702.329999998</v>
      </c>
      <c r="AQ511" s="7"/>
      <c r="AR511" s="40">
        <f t="shared" si="420"/>
        <v>150855.44513881774</v>
      </c>
      <c r="AS511" s="5">
        <f t="shared" si="381"/>
        <v>133424</v>
      </c>
      <c r="AT511" s="5">
        <f t="shared" si="393"/>
        <v>5467.625899280576</v>
      </c>
      <c r="AU511" s="5">
        <f t="shared" si="394"/>
        <v>289747.07103809837</v>
      </c>
      <c r="AV511" s="5">
        <f t="shared" si="395"/>
        <v>26282762.211773928</v>
      </c>
      <c r="AW511" s="3"/>
      <c r="AX511" s="4">
        <f t="shared" si="396"/>
        <v>4.390571796427053E-3</v>
      </c>
      <c r="AY511" s="4">
        <f t="shared" si="397"/>
        <v>6.1150215833960728E-3</v>
      </c>
      <c r="AZ511" s="4">
        <f t="shared" si="398"/>
        <v>2.511300853842245E-4</v>
      </c>
      <c r="BA511" s="4">
        <f t="shared" si="399"/>
        <v>2.8058972268643111E-3</v>
      </c>
      <c r="BB511" s="3"/>
      <c r="BC511" s="2">
        <f t="shared" si="400"/>
        <v>44342</v>
      </c>
      <c r="BD511" s="22">
        <f t="shared" si="401"/>
        <v>165.70690552943489</v>
      </c>
      <c r="BE511" s="22">
        <f t="shared" si="402"/>
        <v>130.63424171020731</v>
      </c>
      <c r="BF511" s="22">
        <f t="shared" si="403"/>
        <v>114.61870503597331</v>
      </c>
      <c r="BG511" s="22">
        <f t="shared" si="404"/>
        <v>158.94900776666665</v>
      </c>
      <c r="BH511" s="22"/>
      <c r="BI511" s="3">
        <f t="shared" si="405"/>
        <v>66282762.211773954</v>
      </c>
      <c r="BJ511" s="3">
        <f t="shared" si="406"/>
        <v>24841998.770617772</v>
      </c>
      <c r="BK511" s="3">
        <f t="shared" si="407"/>
        <v>21777553.956834927</v>
      </c>
      <c r="BL511" s="3">
        <f t="shared" si="408"/>
        <v>47684702.329999998</v>
      </c>
      <c r="BM511" s="22"/>
      <c r="BN511" s="3">
        <f t="shared" si="409"/>
        <v>0</v>
      </c>
      <c r="BO511" s="3">
        <f t="shared" si="410"/>
        <v>-21492.84567838005</v>
      </c>
      <c r="BP511" s="3">
        <f t="shared" si="411"/>
        <v>0</v>
      </c>
      <c r="BQ511" s="3">
        <f t="shared" si="412"/>
        <v>0</v>
      </c>
      <c r="BR511" s="3"/>
      <c r="BS511" s="22">
        <f t="shared" si="413"/>
        <v>0</v>
      </c>
      <c r="BT511" s="22">
        <f t="shared" si="414"/>
        <v>-8.6518181877542871E-2</v>
      </c>
      <c r="BU511" s="22">
        <f t="shared" si="415"/>
        <v>0</v>
      </c>
      <c r="BV511" s="22">
        <f t="shared" si="416"/>
        <v>0</v>
      </c>
      <c r="BW511" s="3"/>
      <c r="BX511" s="7"/>
      <c r="BY511" t="str">
        <f t="shared" si="421"/>
        <v>52021</v>
      </c>
      <c r="CQ511" s="15">
        <v>39591</v>
      </c>
      <c r="CR511" s="16">
        <v>4946.55</v>
      </c>
    </row>
    <row r="512" spans="1:96">
      <c r="A512" t="s">
        <v>187</v>
      </c>
      <c r="B512" t="s">
        <v>187</v>
      </c>
      <c r="C512" s="3">
        <v>676251</v>
      </c>
      <c r="D512">
        <v>0</v>
      </c>
      <c r="E512">
        <v>676250.75</v>
      </c>
      <c r="F512" t="s">
        <v>10</v>
      </c>
      <c r="G512" s="3">
        <v>43383694</v>
      </c>
      <c r="J512" s="3">
        <f t="shared" si="422"/>
        <v>676251</v>
      </c>
      <c r="L512" s="3">
        <f t="shared" si="417"/>
        <v>48360953.329999998</v>
      </c>
      <c r="M512" s="4">
        <f t="shared" si="423"/>
        <v>1.4181717971521204E-2</v>
      </c>
      <c r="N512" s="4">
        <f t="shared" si="424"/>
        <v>2.2541700000000001E-2</v>
      </c>
      <c r="O512" s="4"/>
      <c r="P512" s="3">
        <f t="shared" si="425"/>
        <v>0</v>
      </c>
      <c r="Q512" s="3">
        <f t="shared" si="426"/>
        <v>48360953.329999998</v>
      </c>
      <c r="R512" s="6">
        <f t="shared" si="427"/>
        <v>0</v>
      </c>
      <c r="S512" s="6">
        <f t="shared" si="428"/>
        <v>0</v>
      </c>
      <c r="T512" s="6"/>
      <c r="U512" s="6"/>
      <c r="V512" s="3">
        <f t="shared" si="418"/>
        <v>59044.496807020543</v>
      </c>
      <c r="W512" s="7">
        <f t="shared" si="379"/>
        <v>36.399999999999636</v>
      </c>
      <c r="X512" s="7">
        <f t="shared" si="382"/>
        <v>15337.85</v>
      </c>
      <c r="Y512" s="3">
        <f t="shared" si="383"/>
        <v>39283500.66591543</v>
      </c>
      <c r="Z512" s="3">
        <f t="shared" si="380"/>
        <v>87644453.995915428</v>
      </c>
      <c r="AA512" s="2">
        <v>44343</v>
      </c>
      <c r="AB512" s="7">
        <f t="shared" si="384"/>
        <v>161.20317776666667</v>
      </c>
      <c r="AC512" s="7">
        <f t="shared" si="385"/>
        <v>130.94500221971811</v>
      </c>
      <c r="AD512" s="7">
        <f t="shared" si="386"/>
        <v>146.07408999319239</v>
      </c>
      <c r="AE512" s="7"/>
      <c r="AF512" s="7">
        <f t="shared" si="419"/>
        <v>735295.49680702051</v>
      </c>
      <c r="AG512" s="3">
        <f t="shared" si="387"/>
        <v>54240503.751746364</v>
      </c>
      <c r="AH512" s="7"/>
      <c r="AI512" s="7"/>
      <c r="AJ512" s="7"/>
      <c r="AK512" s="7"/>
      <c r="AL512" s="3">
        <f t="shared" si="388"/>
        <v>67023525.334480256</v>
      </c>
      <c r="AM512" s="3">
        <f t="shared" si="389"/>
        <v>24879550.421746407</v>
      </c>
      <c r="AN512" s="3">
        <f t="shared" si="390"/>
        <v>21783021.582734209</v>
      </c>
      <c r="AO512" s="3">
        <f t="shared" si="391"/>
        <v>18360953.329999998</v>
      </c>
      <c r="AP512" s="3">
        <f t="shared" si="392"/>
        <v>48360953.329999998</v>
      </c>
      <c r="AQ512" s="7"/>
      <c r="AR512" s="40">
        <f t="shared" si="420"/>
        <v>59044.496807020543</v>
      </c>
      <c r="AS512" s="5">
        <f t="shared" si="381"/>
        <v>676251</v>
      </c>
      <c r="AT512" s="5">
        <f t="shared" si="393"/>
        <v>5467.625899280576</v>
      </c>
      <c r="AU512" s="5">
        <f t="shared" si="394"/>
        <v>740763.12270630104</v>
      </c>
      <c r="AV512" s="5">
        <f t="shared" si="395"/>
        <v>27023525.33448023</v>
      </c>
      <c r="AW512" s="3"/>
      <c r="AX512" s="4">
        <f t="shared" si="396"/>
        <v>1.1175803451575494E-2</v>
      </c>
      <c r="AY512" s="4">
        <f t="shared" si="397"/>
        <v>2.3788595198494019E-3</v>
      </c>
      <c r="AZ512" s="4">
        <f t="shared" si="398"/>
        <v>2.510670348983133E-4</v>
      </c>
      <c r="BA512" s="4">
        <f t="shared" si="399"/>
        <v>1.4181717971521204E-2</v>
      </c>
      <c r="BB512" s="3"/>
      <c r="BC512" s="2">
        <f t="shared" si="400"/>
        <v>44343</v>
      </c>
      <c r="BD512" s="22">
        <f t="shared" si="401"/>
        <v>167.55881333620064</v>
      </c>
      <c r="BE512" s="22">
        <f t="shared" si="402"/>
        <v>130.94500221971794</v>
      </c>
      <c r="BF512" s="22">
        <f t="shared" si="403"/>
        <v>114.64748201439056</v>
      </c>
      <c r="BG512" s="22">
        <f t="shared" si="404"/>
        <v>161.20317776666667</v>
      </c>
      <c r="BH512" s="22"/>
      <c r="BI512" s="3">
        <f t="shared" si="405"/>
        <v>67023525.334480256</v>
      </c>
      <c r="BJ512" s="3">
        <f t="shared" si="406"/>
        <v>24879550.421746407</v>
      </c>
      <c r="BK512" s="3">
        <f t="shared" si="407"/>
        <v>21783021.582734209</v>
      </c>
      <c r="BL512" s="3">
        <f t="shared" si="408"/>
        <v>48360953.329999998</v>
      </c>
      <c r="BM512" s="22"/>
      <c r="BN512" s="3">
        <f t="shared" si="409"/>
        <v>0</v>
      </c>
      <c r="BO512" s="3">
        <f t="shared" si="410"/>
        <v>0</v>
      </c>
      <c r="BP512" s="3">
        <f t="shared" si="411"/>
        <v>0</v>
      </c>
      <c r="BQ512" s="3">
        <f t="shared" si="412"/>
        <v>0</v>
      </c>
      <c r="BR512" s="3"/>
      <c r="BS512" s="22">
        <f t="shared" si="413"/>
        <v>0</v>
      </c>
      <c r="BT512" s="22">
        <f t="shared" si="414"/>
        <v>0</v>
      </c>
      <c r="BU512" s="22">
        <f t="shared" si="415"/>
        <v>0</v>
      </c>
      <c r="BV512" s="22">
        <f t="shared" si="416"/>
        <v>0</v>
      </c>
      <c r="BW512" s="3"/>
      <c r="BX512" s="7"/>
      <c r="BY512" t="str">
        <f t="shared" si="421"/>
        <v>52021</v>
      </c>
      <c r="CQ512" s="15">
        <v>39592</v>
      </c>
      <c r="CR512" s="16">
        <v>4946.55</v>
      </c>
    </row>
    <row r="513" spans="1:96">
      <c r="A513" t="s">
        <v>188</v>
      </c>
      <c r="B513" t="s">
        <v>188</v>
      </c>
      <c r="C513" s="3">
        <v>-3900</v>
      </c>
      <c r="D513">
        <v>0</v>
      </c>
      <c r="E513">
        <v>-3900</v>
      </c>
      <c r="F513" t="s">
        <v>10</v>
      </c>
      <c r="G513" s="3">
        <v>43379794</v>
      </c>
      <c r="J513" s="3">
        <f t="shared" si="422"/>
        <v>-3900</v>
      </c>
      <c r="L513" s="3">
        <f t="shared" si="417"/>
        <v>48357053.329999998</v>
      </c>
      <c r="M513" s="4">
        <f t="shared" si="423"/>
        <v>-8.064357154805493E-5</v>
      </c>
      <c r="N513" s="4">
        <f t="shared" si="424"/>
        <v>-1.2999999999999999E-4</v>
      </c>
      <c r="O513" s="4"/>
      <c r="P513" s="3">
        <f t="shared" si="425"/>
        <v>-3900</v>
      </c>
      <c r="Q513" s="3">
        <f t="shared" si="426"/>
        <v>48360953.329999998</v>
      </c>
      <c r="R513" s="6">
        <f t="shared" si="427"/>
        <v>-8.064357154805493E-5</v>
      </c>
      <c r="S513" s="6">
        <f t="shared" si="428"/>
        <v>-8.064357154805493E-5</v>
      </c>
      <c r="T513" s="6"/>
      <c r="U513" s="6"/>
      <c r="V513" s="3">
        <f t="shared" si="418"/>
        <v>158641.5326298523</v>
      </c>
      <c r="W513" s="7">
        <f t="shared" si="379"/>
        <v>97.799999999999272</v>
      </c>
      <c r="X513" s="7">
        <f t="shared" si="382"/>
        <v>15435.65</v>
      </c>
      <c r="Y513" s="3">
        <f t="shared" si="383"/>
        <v>39533987.296383619</v>
      </c>
      <c r="Z513" s="3">
        <f t="shared" si="380"/>
        <v>87891040.626383618</v>
      </c>
      <c r="AA513" s="2">
        <v>44344</v>
      </c>
      <c r="AB513" s="7">
        <f t="shared" si="384"/>
        <v>161.19017776666666</v>
      </c>
      <c r="AC513" s="7">
        <f t="shared" si="385"/>
        <v>131.77995765461205</v>
      </c>
      <c r="AD513" s="7">
        <f t="shared" si="386"/>
        <v>146.48506771063936</v>
      </c>
      <c r="AE513" s="7"/>
      <c r="AF513" s="7">
        <f t="shared" si="419"/>
        <v>154741.5326298523</v>
      </c>
      <c r="AG513" s="3">
        <f t="shared" si="387"/>
        <v>54395245.284376219</v>
      </c>
      <c r="AH513" s="7"/>
      <c r="AI513" s="7"/>
      <c r="AJ513" s="7"/>
      <c r="AK513" s="7"/>
      <c r="AL513" s="3">
        <f t="shared" si="388"/>
        <v>67183734.493009388</v>
      </c>
      <c r="AM513" s="3">
        <f t="shared" si="389"/>
        <v>25038191.954376258</v>
      </c>
      <c r="AN513" s="3">
        <f t="shared" si="390"/>
        <v>21788489.20863349</v>
      </c>
      <c r="AO513" s="3">
        <f t="shared" si="391"/>
        <v>18357053.329999998</v>
      </c>
      <c r="AP513" s="3">
        <f t="shared" si="392"/>
        <v>48357053.329999998</v>
      </c>
      <c r="AQ513" s="7"/>
      <c r="AR513" s="40">
        <f t="shared" si="420"/>
        <v>158641.5326298523</v>
      </c>
      <c r="AS513" s="5">
        <f t="shared" si="381"/>
        <v>-3900</v>
      </c>
      <c r="AT513" s="5">
        <f t="shared" si="393"/>
        <v>5467.625899280576</v>
      </c>
      <c r="AU513" s="5">
        <f t="shared" si="394"/>
        <v>160209.15852913287</v>
      </c>
      <c r="AV513" s="5">
        <f t="shared" si="395"/>
        <v>27183734.493009362</v>
      </c>
      <c r="AW513" s="3"/>
      <c r="AX513" s="4">
        <f t="shared" si="396"/>
        <v>2.3903421631376537E-3</v>
      </c>
      <c r="AY513" s="4">
        <f t="shared" si="397"/>
        <v>6.3763826090357679E-3</v>
      </c>
      <c r="AZ513" s="4">
        <f t="shared" si="398"/>
        <v>2.5100401606425251E-4</v>
      </c>
      <c r="BA513" s="4">
        <f t="shared" si="399"/>
        <v>-8.064357154805493E-5</v>
      </c>
      <c r="BB513" s="3"/>
      <c r="BC513" s="2">
        <f t="shared" si="400"/>
        <v>44344</v>
      </c>
      <c r="BD513" s="22">
        <f t="shared" si="401"/>
        <v>167.95933623252347</v>
      </c>
      <c r="BE513" s="22">
        <f t="shared" si="402"/>
        <v>131.77995765461188</v>
      </c>
      <c r="BF513" s="22">
        <f t="shared" si="403"/>
        <v>114.67625899280785</v>
      </c>
      <c r="BG513" s="22">
        <f t="shared" si="404"/>
        <v>161.19017776666666</v>
      </c>
      <c r="BH513" s="22"/>
      <c r="BI513" s="3">
        <f t="shared" si="405"/>
        <v>67183734.493009388</v>
      </c>
      <c r="BJ513" s="3">
        <f t="shared" si="406"/>
        <v>25038191.954376258</v>
      </c>
      <c r="BK513" s="3">
        <f t="shared" si="407"/>
        <v>21788489.20863349</v>
      </c>
      <c r="BL513" s="3">
        <f t="shared" si="408"/>
        <v>48360953.329999998</v>
      </c>
      <c r="BM513" s="22"/>
      <c r="BN513" s="3">
        <f t="shared" si="409"/>
        <v>0</v>
      </c>
      <c r="BO513" s="3">
        <f t="shared" si="410"/>
        <v>0</v>
      </c>
      <c r="BP513" s="3">
        <f t="shared" si="411"/>
        <v>0</v>
      </c>
      <c r="BQ513" s="3">
        <f t="shared" si="412"/>
        <v>-3900</v>
      </c>
      <c r="BR513" s="3"/>
      <c r="BS513" s="22">
        <f t="shared" si="413"/>
        <v>0</v>
      </c>
      <c r="BT513" s="22">
        <f t="shared" si="414"/>
        <v>0</v>
      </c>
      <c r="BU513" s="22">
        <f t="shared" si="415"/>
        <v>0</v>
      </c>
      <c r="BV513" s="22">
        <f t="shared" si="416"/>
        <v>-8.0643571548054925E-3</v>
      </c>
      <c r="BW513" s="3"/>
      <c r="BX513" s="7"/>
      <c r="BY513" t="str">
        <f t="shared" si="421"/>
        <v>52021</v>
      </c>
      <c r="CQ513" s="15">
        <v>39593</v>
      </c>
      <c r="CR513" s="16">
        <v>4946.55</v>
      </c>
    </row>
    <row r="514" spans="1:96">
      <c r="A514" t="s">
        <v>189</v>
      </c>
      <c r="B514" t="s">
        <v>189</v>
      </c>
      <c r="C514" s="3">
        <v>300415</v>
      </c>
      <c r="D514">
        <v>0</v>
      </c>
      <c r="E514">
        <v>300414.5</v>
      </c>
      <c r="F514" t="s">
        <v>10</v>
      </c>
      <c r="G514" s="3">
        <v>43680208</v>
      </c>
      <c r="J514" s="3">
        <f t="shared" si="422"/>
        <v>300415</v>
      </c>
      <c r="L514" s="3">
        <f t="shared" si="417"/>
        <v>48657468.329999998</v>
      </c>
      <c r="M514" s="4">
        <f t="shared" si="423"/>
        <v>6.2124339535309728E-3</v>
      </c>
      <c r="N514" s="4">
        <f t="shared" si="424"/>
        <v>1.0013833333333333E-2</v>
      </c>
      <c r="O514" s="4"/>
      <c r="P514" s="3">
        <f t="shared" si="425"/>
        <v>0</v>
      </c>
      <c r="Q514" s="3">
        <f t="shared" si="426"/>
        <v>48657468.329999998</v>
      </c>
      <c r="R514" s="6">
        <f t="shared" si="427"/>
        <v>0</v>
      </c>
      <c r="S514" s="6">
        <f t="shared" si="428"/>
        <v>0</v>
      </c>
      <c r="T514" s="6"/>
      <c r="U514" s="6"/>
      <c r="V514" s="3">
        <f t="shared" si="418"/>
        <v>238692.24464706425</v>
      </c>
      <c r="W514" s="7">
        <f t="shared" si="379"/>
        <v>147.14999999999964</v>
      </c>
      <c r="X514" s="7">
        <f t="shared" si="382"/>
        <v>15582.8</v>
      </c>
      <c r="Y514" s="3">
        <f t="shared" si="383"/>
        <v>39910869.787931621</v>
      </c>
      <c r="Z514" s="3">
        <f t="shared" si="380"/>
        <v>88568338.117931619</v>
      </c>
      <c r="AA514" s="2">
        <v>44347</v>
      </c>
      <c r="AB514" s="7">
        <f t="shared" si="384"/>
        <v>162.1915611</v>
      </c>
      <c r="AC514" s="7">
        <f t="shared" si="385"/>
        <v>133.03623262643873</v>
      </c>
      <c r="AD514" s="7">
        <f t="shared" si="386"/>
        <v>147.61389686321937</v>
      </c>
      <c r="AE514" s="7"/>
      <c r="AF514" s="7">
        <f t="shared" si="419"/>
        <v>539107.24464706425</v>
      </c>
      <c r="AG514" s="3">
        <f t="shared" si="387"/>
        <v>54934352.529023282</v>
      </c>
      <c r="AH514" s="7"/>
      <c r="AI514" s="7"/>
      <c r="AJ514" s="7"/>
      <c r="AK514" s="7"/>
      <c r="AL514" s="3">
        <f t="shared" si="388"/>
        <v>67728309.363555729</v>
      </c>
      <c r="AM514" s="3">
        <f t="shared" si="389"/>
        <v>25276884.199023321</v>
      </c>
      <c r="AN514" s="3">
        <f t="shared" si="390"/>
        <v>21793956.834532771</v>
      </c>
      <c r="AO514" s="3">
        <f t="shared" si="391"/>
        <v>18657468.329999998</v>
      </c>
      <c r="AP514" s="3">
        <f t="shared" si="392"/>
        <v>48657468.329999998</v>
      </c>
      <c r="AQ514" s="7"/>
      <c r="AR514" s="40">
        <f t="shared" si="420"/>
        <v>238692.24464706425</v>
      </c>
      <c r="AS514" s="5">
        <f t="shared" si="381"/>
        <v>300415</v>
      </c>
      <c r="AT514" s="5">
        <f t="shared" si="393"/>
        <v>5467.625899280576</v>
      </c>
      <c r="AU514" s="5">
        <f t="shared" si="394"/>
        <v>544574.87054634478</v>
      </c>
      <c r="AV514" s="5">
        <f t="shared" si="395"/>
        <v>27728309.363555707</v>
      </c>
      <c r="AW514" s="3"/>
      <c r="AX514" s="4">
        <f t="shared" si="396"/>
        <v>8.1057546838663608E-3</v>
      </c>
      <c r="AY514" s="4">
        <f t="shared" si="397"/>
        <v>9.5331262369903209E-3</v>
      </c>
      <c r="AZ514" s="4">
        <f t="shared" si="398"/>
        <v>2.509410288582138E-4</v>
      </c>
      <c r="BA514" s="4">
        <f t="shared" si="399"/>
        <v>6.2124339535309728E-3</v>
      </c>
      <c r="BB514" s="3"/>
      <c r="BC514" s="2">
        <f t="shared" si="400"/>
        <v>44347</v>
      </c>
      <c r="BD514" s="22">
        <f t="shared" si="401"/>
        <v>169.32077340888932</v>
      </c>
      <c r="BE514" s="22">
        <f t="shared" si="402"/>
        <v>133.03623262643853</v>
      </c>
      <c r="BF514" s="22">
        <f t="shared" si="403"/>
        <v>114.70503597122513</v>
      </c>
      <c r="BG514" s="22">
        <f t="shared" si="404"/>
        <v>162.1915611</v>
      </c>
      <c r="BH514" s="22"/>
      <c r="BI514" s="3">
        <f t="shared" si="405"/>
        <v>67728309.363555729</v>
      </c>
      <c r="BJ514" s="3">
        <f t="shared" si="406"/>
        <v>25276884.199023321</v>
      </c>
      <c r="BK514" s="3">
        <f t="shared" si="407"/>
        <v>21793956.834532771</v>
      </c>
      <c r="BL514" s="3">
        <f t="shared" si="408"/>
        <v>48657468.329999998</v>
      </c>
      <c r="BM514" s="22"/>
      <c r="BN514" s="3">
        <f t="shared" si="409"/>
        <v>0</v>
      </c>
      <c r="BO514" s="3">
        <f t="shared" si="410"/>
        <v>0</v>
      </c>
      <c r="BP514" s="3">
        <f t="shared" si="411"/>
        <v>0</v>
      </c>
      <c r="BQ514" s="3">
        <f t="shared" si="412"/>
        <v>0</v>
      </c>
      <c r="BR514" s="3"/>
      <c r="BS514" s="22">
        <f t="shared" si="413"/>
        <v>0</v>
      </c>
      <c r="BT514" s="22">
        <f t="shared" si="414"/>
        <v>0</v>
      </c>
      <c r="BU514" s="22">
        <f t="shared" si="415"/>
        <v>0</v>
      </c>
      <c r="BV514" s="22">
        <f t="shared" si="416"/>
        <v>0</v>
      </c>
      <c r="BW514" s="3"/>
      <c r="BX514" s="7"/>
      <c r="BY514" t="str">
        <f t="shared" si="421"/>
        <v>52021</v>
      </c>
      <c r="CQ514" s="15">
        <v>39594</v>
      </c>
      <c r="CR514" s="16">
        <v>4875.05</v>
      </c>
    </row>
    <row r="515" spans="1:96">
      <c r="A515" s="2">
        <v>44202</v>
      </c>
      <c r="B515" s="2">
        <v>44202</v>
      </c>
      <c r="C515" s="3">
        <v>672802</v>
      </c>
      <c r="D515">
        <v>0</v>
      </c>
      <c r="E515">
        <v>672801.75</v>
      </c>
      <c r="F515" t="s">
        <v>10</v>
      </c>
      <c r="G515" s="3">
        <v>44353010</v>
      </c>
      <c r="J515" s="3">
        <f t="shared" si="422"/>
        <v>672802</v>
      </c>
      <c r="L515" s="3">
        <f t="shared" si="417"/>
        <v>49330270.329999998</v>
      </c>
      <c r="M515" s="4">
        <f t="shared" si="423"/>
        <v>1.382731208777627E-2</v>
      </c>
      <c r="N515" s="4">
        <f t="shared" si="424"/>
        <v>2.2426733333333334E-2</v>
      </c>
      <c r="O515" s="4"/>
      <c r="P515" s="3">
        <f t="shared" si="425"/>
        <v>0</v>
      </c>
      <c r="Q515" s="3">
        <f t="shared" si="426"/>
        <v>49330270.329999998</v>
      </c>
      <c r="R515" s="6">
        <f t="shared" si="427"/>
        <v>0</v>
      </c>
      <c r="S515" s="6">
        <f t="shared" si="428"/>
        <v>0</v>
      </c>
      <c r="T515" s="6"/>
      <c r="U515" s="6"/>
      <c r="V515" s="3">
        <f t="shared" si="418"/>
        <v>-12895.707407026197</v>
      </c>
      <c r="W515" s="7">
        <f t="shared" si="379"/>
        <v>-7.9499999999989086</v>
      </c>
      <c r="X515" s="7">
        <f t="shared" si="382"/>
        <v>15574.85</v>
      </c>
      <c r="Y515" s="3">
        <f t="shared" si="383"/>
        <v>39890508.144657373</v>
      </c>
      <c r="Z515" s="3">
        <f t="shared" si="380"/>
        <v>89220778.474657372</v>
      </c>
      <c r="AA515" s="2">
        <v>44348</v>
      </c>
      <c r="AB515" s="7">
        <f t="shared" si="384"/>
        <v>164.43423443333333</v>
      </c>
      <c r="AC515" s="7">
        <f t="shared" si="385"/>
        <v>132.96836048219126</v>
      </c>
      <c r="AD515" s="7">
        <f t="shared" si="386"/>
        <v>148.70129745776228</v>
      </c>
      <c r="AE515" s="7"/>
      <c r="AF515" s="7">
        <f t="shared" si="419"/>
        <v>659906.2925929738</v>
      </c>
      <c r="AG515" s="3">
        <f t="shared" si="387"/>
        <v>55594258.821616255</v>
      </c>
      <c r="AH515" s="7"/>
      <c r="AI515" s="7"/>
      <c r="AJ515" s="7"/>
      <c r="AK515" s="7"/>
      <c r="AL515" s="3">
        <f t="shared" si="388"/>
        <v>68393683.282047987</v>
      </c>
      <c r="AM515" s="3">
        <f t="shared" si="389"/>
        <v>25263988.491616294</v>
      </c>
      <c r="AN515" s="3">
        <f t="shared" si="390"/>
        <v>21799424.460432053</v>
      </c>
      <c r="AO515" s="3">
        <f t="shared" si="391"/>
        <v>19330270.329999998</v>
      </c>
      <c r="AP515" s="3">
        <f t="shared" si="392"/>
        <v>49330270.329999998</v>
      </c>
      <c r="AQ515" s="7"/>
      <c r="AR515" s="40">
        <f t="shared" si="420"/>
        <v>-12895.707407026197</v>
      </c>
      <c r="AS515" s="5">
        <f t="shared" si="381"/>
        <v>672802</v>
      </c>
      <c r="AT515" s="5">
        <f t="shared" si="393"/>
        <v>5467.625899280576</v>
      </c>
      <c r="AU515" s="5">
        <f t="shared" si="394"/>
        <v>665373.91849225434</v>
      </c>
      <c r="AV515" s="5">
        <f t="shared" si="395"/>
        <v>28393683.282047961</v>
      </c>
      <c r="AW515" s="3"/>
      <c r="AX515" s="4">
        <f t="shared" si="396"/>
        <v>9.8241625214741998E-3</v>
      </c>
      <c r="AY515" s="4">
        <f t="shared" si="397"/>
        <v>-5.1017788844103169E-4</v>
      </c>
      <c r="AZ515" s="4">
        <f t="shared" si="398"/>
        <v>2.5087807325639282E-4</v>
      </c>
      <c r="BA515" s="4">
        <f t="shared" si="399"/>
        <v>1.382731208777627E-2</v>
      </c>
      <c r="BB515" s="3"/>
      <c r="BC515" s="2">
        <f t="shared" si="400"/>
        <v>44348</v>
      </c>
      <c r="BD515" s="22">
        <f t="shared" si="401"/>
        <v>170.98420820511996</v>
      </c>
      <c r="BE515" s="22">
        <f t="shared" si="402"/>
        <v>132.96836048219103</v>
      </c>
      <c r="BF515" s="22">
        <f t="shared" si="403"/>
        <v>114.73381294964238</v>
      </c>
      <c r="BG515" s="22">
        <f t="shared" si="404"/>
        <v>164.43423443333333</v>
      </c>
      <c r="BH515" s="22"/>
      <c r="BI515" s="3">
        <f t="shared" si="405"/>
        <v>68393683.282047987</v>
      </c>
      <c r="BJ515" s="3">
        <f t="shared" si="406"/>
        <v>25276884.199023321</v>
      </c>
      <c r="BK515" s="3">
        <f t="shared" si="407"/>
        <v>21799424.460432053</v>
      </c>
      <c r="BL515" s="3">
        <f t="shared" si="408"/>
        <v>49330270.329999998</v>
      </c>
      <c r="BM515" s="22"/>
      <c r="BN515" s="3">
        <f t="shared" si="409"/>
        <v>0</v>
      </c>
      <c r="BO515" s="3">
        <f t="shared" si="410"/>
        <v>-12895.707407026197</v>
      </c>
      <c r="BP515" s="3">
        <f t="shared" si="411"/>
        <v>0</v>
      </c>
      <c r="BQ515" s="3">
        <f t="shared" si="412"/>
        <v>0</v>
      </c>
      <c r="BR515" s="3"/>
      <c r="BS515" s="22">
        <f t="shared" si="413"/>
        <v>0</v>
      </c>
      <c r="BT515" s="22">
        <f t="shared" si="414"/>
        <v>-5.1017788844103171E-2</v>
      </c>
      <c r="BU515" s="22">
        <f t="shared" si="415"/>
        <v>0</v>
      </c>
      <c r="BV515" s="22">
        <f t="shared" si="416"/>
        <v>0</v>
      </c>
      <c r="BW515" s="3"/>
      <c r="BX515" s="7"/>
      <c r="BY515" t="str">
        <f t="shared" si="421"/>
        <v>62021</v>
      </c>
      <c r="CQ515" s="15">
        <v>39595</v>
      </c>
      <c r="CR515" s="16">
        <v>4859.8</v>
      </c>
    </row>
    <row r="516" spans="1:96">
      <c r="A516" s="2">
        <v>44233</v>
      </c>
      <c r="B516" s="2">
        <v>44233</v>
      </c>
      <c r="C516" s="3">
        <v>24891</v>
      </c>
      <c r="D516">
        <v>0</v>
      </c>
      <c r="E516">
        <v>24891</v>
      </c>
      <c r="F516" t="s">
        <v>10</v>
      </c>
      <c r="G516" s="3">
        <v>44377901</v>
      </c>
      <c r="J516" s="3">
        <f t="shared" si="422"/>
        <v>24891</v>
      </c>
      <c r="L516" s="3">
        <f t="shared" si="417"/>
        <v>49355161.329999998</v>
      </c>
      <c r="M516" s="4">
        <f t="shared" si="423"/>
        <v>5.0457862552726865E-4</v>
      </c>
      <c r="N516" s="4">
        <f t="shared" si="424"/>
        <v>8.2969999999999995E-4</v>
      </c>
      <c r="O516" s="4"/>
      <c r="P516" s="3">
        <f t="shared" si="425"/>
        <v>0</v>
      </c>
      <c r="Q516" s="3">
        <f t="shared" si="426"/>
        <v>49355161.329999998</v>
      </c>
      <c r="R516" s="6">
        <f t="shared" si="427"/>
        <v>0</v>
      </c>
      <c r="S516" s="6">
        <f t="shared" si="428"/>
        <v>0</v>
      </c>
      <c r="T516" s="6"/>
      <c r="U516" s="6"/>
      <c r="V516" s="3">
        <f t="shared" si="418"/>
        <v>2189.8371068543961</v>
      </c>
      <c r="W516" s="7">
        <f t="shared" ref="W516:W579" si="429">+X516-X515</f>
        <v>1.3500000000003638</v>
      </c>
      <c r="X516" s="7">
        <f t="shared" si="382"/>
        <v>15576.2</v>
      </c>
      <c r="Y516" s="3">
        <f t="shared" si="383"/>
        <v>39893965.78219451</v>
      </c>
      <c r="Z516" s="3">
        <f t="shared" ref="Z516:Z579" si="430">+Y516+L516</f>
        <v>89249127.112194508</v>
      </c>
      <c r="AA516" s="2">
        <v>44349</v>
      </c>
      <c r="AB516" s="7">
        <f t="shared" si="384"/>
        <v>164.51720443333332</v>
      </c>
      <c r="AC516" s="7">
        <f t="shared" si="385"/>
        <v>132.97988594064836</v>
      </c>
      <c r="AD516" s="7">
        <f t="shared" si="386"/>
        <v>148.74854518699087</v>
      </c>
      <c r="AE516" s="7"/>
      <c r="AF516" s="7">
        <f t="shared" si="419"/>
        <v>27080.837106854397</v>
      </c>
      <c r="AG516" s="3">
        <f t="shared" si="387"/>
        <v>55621339.658723108</v>
      </c>
      <c r="AH516" s="7"/>
      <c r="AI516" s="7"/>
      <c r="AJ516" s="7"/>
      <c r="AK516" s="7"/>
      <c r="AL516" s="3">
        <f t="shared" si="388"/>
        <v>68426231.745054126</v>
      </c>
      <c r="AM516" s="3">
        <f t="shared" si="389"/>
        <v>25266178.328723148</v>
      </c>
      <c r="AN516" s="3">
        <f t="shared" si="390"/>
        <v>21804892.086331334</v>
      </c>
      <c r="AO516" s="3">
        <f t="shared" si="391"/>
        <v>19355161.329999998</v>
      </c>
      <c r="AP516" s="3">
        <f t="shared" si="392"/>
        <v>49355161.329999998</v>
      </c>
      <c r="AQ516" s="7"/>
      <c r="AR516" s="40">
        <f t="shared" si="420"/>
        <v>2189.8371068543961</v>
      </c>
      <c r="AS516" s="5">
        <f t="shared" ref="AS516:AS579" si="431">+J516</f>
        <v>24891</v>
      </c>
      <c r="AT516" s="5">
        <f t="shared" si="393"/>
        <v>5467.625899280576</v>
      </c>
      <c r="AU516" s="5">
        <f t="shared" si="394"/>
        <v>32548.463006134974</v>
      </c>
      <c r="AV516" s="5">
        <f t="shared" si="395"/>
        <v>28426231.745054096</v>
      </c>
      <c r="AW516" s="3"/>
      <c r="AX516" s="4">
        <f t="shared" si="396"/>
        <v>4.7589867140081802E-4</v>
      </c>
      <c r="AY516" s="4">
        <f t="shared" si="397"/>
        <v>8.6678202358312533E-5</v>
      </c>
      <c r="AZ516" s="4">
        <f t="shared" si="398"/>
        <v>2.5081514923500921E-4</v>
      </c>
      <c r="BA516" s="4">
        <f t="shared" si="399"/>
        <v>5.0457862552726865E-4</v>
      </c>
      <c r="BB516" s="3"/>
      <c r="BC516" s="2">
        <f t="shared" si="400"/>
        <v>44349</v>
      </c>
      <c r="BD516" s="22">
        <f t="shared" si="401"/>
        <v>171.0655793626353</v>
      </c>
      <c r="BE516" s="22">
        <f t="shared" si="402"/>
        <v>132.97988594064813</v>
      </c>
      <c r="BF516" s="22">
        <f t="shared" si="403"/>
        <v>114.76258992805965</v>
      </c>
      <c r="BG516" s="22">
        <f t="shared" si="404"/>
        <v>164.51720443333332</v>
      </c>
      <c r="BH516" s="22"/>
      <c r="BI516" s="3">
        <f t="shared" si="405"/>
        <v>68426231.745054126</v>
      </c>
      <c r="BJ516" s="3">
        <f t="shared" si="406"/>
        <v>25276884.199023321</v>
      </c>
      <c r="BK516" s="3">
        <f t="shared" si="407"/>
        <v>21804892.086331334</v>
      </c>
      <c r="BL516" s="3">
        <f t="shared" si="408"/>
        <v>49355161.329999998</v>
      </c>
      <c r="BM516" s="22"/>
      <c r="BN516" s="3">
        <f t="shared" si="409"/>
        <v>0</v>
      </c>
      <c r="BO516" s="3">
        <f t="shared" si="410"/>
        <v>-10705.8703001718</v>
      </c>
      <c r="BP516" s="3">
        <f t="shared" si="411"/>
        <v>0</v>
      </c>
      <c r="BQ516" s="3">
        <f t="shared" si="412"/>
        <v>0</v>
      </c>
      <c r="BR516" s="3"/>
      <c r="BS516" s="22">
        <f t="shared" si="413"/>
        <v>0</v>
      </c>
      <c r="BT516" s="22">
        <f t="shared" si="414"/>
        <v>-4.235439073849722E-2</v>
      </c>
      <c r="BU516" s="22">
        <f t="shared" si="415"/>
        <v>0</v>
      </c>
      <c r="BV516" s="22">
        <f t="shared" si="416"/>
        <v>0</v>
      </c>
      <c r="BW516" s="3"/>
      <c r="BX516" s="7"/>
      <c r="BY516" t="str">
        <f t="shared" si="421"/>
        <v>62021</v>
      </c>
      <c r="CQ516" s="15">
        <v>39596</v>
      </c>
      <c r="CR516" s="16">
        <v>4918.3500000000004</v>
      </c>
    </row>
    <row r="517" spans="1:96">
      <c r="A517" s="2">
        <v>44261</v>
      </c>
      <c r="B517" s="2">
        <v>44261</v>
      </c>
      <c r="C517" s="3">
        <v>-66994</v>
      </c>
      <c r="D517">
        <v>0</v>
      </c>
      <c r="E517">
        <v>-66994</v>
      </c>
      <c r="F517" t="s">
        <v>10</v>
      </c>
      <c r="G517" s="3">
        <v>44310907</v>
      </c>
      <c r="J517" s="3">
        <f t="shared" si="422"/>
        <v>-66994</v>
      </c>
      <c r="L517" s="3">
        <f t="shared" si="417"/>
        <v>49288167.329999998</v>
      </c>
      <c r="M517" s="4">
        <f t="shared" si="423"/>
        <v>-1.3573858983473412E-3</v>
      </c>
      <c r="N517" s="4">
        <f t="shared" si="424"/>
        <v>-2.2331333333333332E-3</v>
      </c>
      <c r="O517" s="4"/>
      <c r="P517" s="3">
        <f t="shared" si="425"/>
        <v>-66994</v>
      </c>
      <c r="Q517" s="3">
        <f t="shared" si="426"/>
        <v>49355161.329999998</v>
      </c>
      <c r="R517" s="6">
        <f t="shared" si="427"/>
        <v>-1.3573858983473412E-3</v>
      </c>
      <c r="S517" s="6">
        <f t="shared" si="428"/>
        <v>-1.3573858983473412E-3</v>
      </c>
      <c r="T517" s="6"/>
      <c r="U517" s="6"/>
      <c r="V517" s="3">
        <f t="shared" si="418"/>
        <v>185162.89314619344</v>
      </c>
      <c r="W517" s="7">
        <f t="shared" si="429"/>
        <v>114.14999999999964</v>
      </c>
      <c r="X517" s="7">
        <f t="shared" ref="X517:X580" si="432">+VLOOKUP(AA517,$CQ$4:$CR$5981,2,FALSE)</f>
        <v>15690.35</v>
      </c>
      <c r="Y517" s="3">
        <f t="shared" ref="Y517:Y580" si="433">+Y516*(X517/X516)</f>
        <v>40186328.24505692</v>
      </c>
      <c r="Z517" s="3">
        <f t="shared" si="430"/>
        <v>89474495.575056911</v>
      </c>
      <c r="AA517" s="2">
        <v>44350</v>
      </c>
      <c r="AB517" s="7">
        <f t="shared" ref="AB517:AB580" si="434">+L517/$L$3*100</f>
        <v>164.2938911</v>
      </c>
      <c r="AC517" s="7">
        <f t="shared" ref="AC517:AC580" si="435">+Y517/$Y$3*100</f>
        <v>133.95442748352306</v>
      </c>
      <c r="AD517" s="7">
        <f t="shared" ref="AD517:AD580" si="436">+Z517/$Z$3*100</f>
        <v>149.12415929176152</v>
      </c>
      <c r="AE517" s="7"/>
      <c r="AF517" s="7">
        <f t="shared" si="419"/>
        <v>118168.89314619344</v>
      </c>
      <c r="AG517" s="3">
        <f t="shared" ref="AG517:AG580" si="437">+AG516+AF517</f>
        <v>55739508.551869303</v>
      </c>
      <c r="AH517" s="7"/>
      <c r="AI517" s="7"/>
      <c r="AJ517" s="7"/>
      <c r="AK517" s="7"/>
      <c r="AL517" s="3">
        <f t="shared" ref="AL517:AL580" si="438">+AL516+AU517</f>
        <v>68549868.264099598</v>
      </c>
      <c r="AM517" s="3">
        <f t="shared" ref="AM517:AM580" si="439">+AM516+AR517</f>
        <v>25451341.221869342</v>
      </c>
      <c r="AN517" s="3">
        <f t="shared" ref="AN517:AN580" si="440">+AN516+AT517</f>
        <v>21810359.712230615</v>
      </c>
      <c r="AO517" s="3">
        <f t="shared" ref="AO517:AO580" si="441">+AO516+AS517</f>
        <v>19288167.329999998</v>
      </c>
      <c r="AP517" s="3">
        <f t="shared" ref="AP517:AP580" si="442">+AP516+AS517</f>
        <v>49288167.329999998</v>
      </c>
      <c r="AQ517" s="7"/>
      <c r="AR517" s="40">
        <f t="shared" si="420"/>
        <v>185162.89314619344</v>
      </c>
      <c r="AS517" s="5">
        <f t="shared" si="431"/>
        <v>-66994</v>
      </c>
      <c r="AT517" s="5">
        <f t="shared" ref="AT517:AT580" si="443">+$AN$3*4*$AT$1/973</f>
        <v>5467.625899280576</v>
      </c>
      <c r="AU517" s="5">
        <f t="shared" ref="AU517:AU580" si="444">+AR517+AS517+AT517</f>
        <v>123636.51904547402</v>
      </c>
      <c r="AV517" s="5">
        <f t="shared" ref="AV517:AV580" si="445">+AU517+AV516</f>
        <v>28549868.264099572</v>
      </c>
      <c r="AW517" s="3"/>
      <c r="AX517" s="4">
        <f t="shared" ref="AX517:AX580" si="446">+AU517/AL516</f>
        <v>1.8068585086801967E-3</v>
      </c>
      <c r="AY517" s="4">
        <f t="shared" ref="AY517:AY580" si="447">+AR517/AM516</f>
        <v>7.3284883347671222E-3</v>
      </c>
      <c r="AZ517" s="4">
        <f t="shared" ref="AZ517:AZ580" si="448">+AT517/AN516</f>
        <v>2.5075225677030638E-4</v>
      </c>
      <c r="BA517" s="4">
        <f t="shared" ref="BA517:BA580" si="449">+AS517/AP516</f>
        <v>-1.3573858983473412E-3</v>
      </c>
      <c r="BB517" s="3"/>
      <c r="BC517" s="2">
        <f t="shared" ref="BC517:BC580" si="450">+AA517</f>
        <v>44350</v>
      </c>
      <c r="BD517" s="22">
        <f t="shared" ref="BD517:BD580" si="451">+AL517/AL$3*100</f>
        <v>171.374670660249</v>
      </c>
      <c r="BE517" s="22">
        <f t="shared" ref="BE517:BE580" si="452">+AM517/AM$3*100</f>
        <v>133.95442748352284</v>
      </c>
      <c r="BF517" s="22">
        <f t="shared" ref="BF517:BF580" si="453">+AN517/AN$3*100</f>
        <v>114.79136690647694</v>
      </c>
      <c r="BG517" s="22">
        <f t="shared" ref="BG517:BG580" si="454">+AP517/AP$3*100</f>
        <v>164.2938911</v>
      </c>
      <c r="BH517" s="22"/>
      <c r="BI517" s="3">
        <f t="shared" ref="BI517:BI580" si="455">+MAX(BI516,AL517)</f>
        <v>68549868.264099598</v>
      </c>
      <c r="BJ517" s="3">
        <f t="shared" ref="BJ517:BJ580" si="456">+MAX(BJ516,AM517)</f>
        <v>25451341.221869342</v>
      </c>
      <c r="BK517" s="3">
        <f t="shared" ref="BK517:BK580" si="457">+MAX(BK516,AN517)</f>
        <v>21810359.712230615</v>
      </c>
      <c r="BL517" s="3">
        <f t="shared" ref="BL517:BL580" si="458">+MAX(BL516,AP517)</f>
        <v>49355161.329999998</v>
      </c>
      <c r="BM517" s="22"/>
      <c r="BN517" s="3">
        <f t="shared" ref="BN517:BN580" si="459">+MIN(AU517+BN516,0)</f>
        <v>0</v>
      </c>
      <c r="BO517" s="3">
        <f t="shared" ref="BO517:BO580" si="460">+MIN(AR517+BO516,0)</f>
        <v>0</v>
      </c>
      <c r="BP517" s="3">
        <f t="shared" ref="BP517:BP580" si="461">+MIN(AT517+BP516,0)</f>
        <v>0</v>
      </c>
      <c r="BQ517" s="3">
        <f t="shared" ref="BQ517:BQ580" si="462">+MIN(AS517+BQ516,0)</f>
        <v>-66994</v>
      </c>
      <c r="BR517" s="3"/>
      <c r="BS517" s="22">
        <f t="shared" ref="BS517:BS580" si="463">+BN517/BI517*100</f>
        <v>0</v>
      </c>
      <c r="BT517" s="22">
        <f t="shared" ref="BT517:BT580" si="464">+BO517/BJ517*100</f>
        <v>0</v>
      </c>
      <c r="BU517" s="22">
        <f t="shared" ref="BU517:BU580" si="465">+BP517/BK517*100</f>
        <v>0</v>
      </c>
      <c r="BV517" s="22">
        <f t="shared" ref="BV517:BV580" si="466">+BQ517/BL517*100</f>
        <v>-0.13573858983473411</v>
      </c>
      <c r="BW517" s="3"/>
      <c r="BX517" s="7"/>
      <c r="BY517" t="str">
        <f t="shared" si="421"/>
        <v>62021</v>
      </c>
      <c r="CQ517" s="15">
        <v>39597</v>
      </c>
      <c r="CR517" s="16">
        <v>4835.3</v>
      </c>
    </row>
    <row r="518" spans="1:96">
      <c r="A518" s="2">
        <v>44292</v>
      </c>
      <c r="B518" s="2">
        <v>44292</v>
      </c>
      <c r="C518" s="3">
        <v>72872</v>
      </c>
      <c r="D518">
        <v>0</v>
      </c>
      <c r="E518">
        <v>72872</v>
      </c>
      <c r="F518" t="s">
        <v>10</v>
      </c>
      <c r="G518" s="3">
        <v>44383779</v>
      </c>
      <c r="J518" s="3">
        <f t="shared" si="422"/>
        <v>72872</v>
      </c>
      <c r="L518" s="3">
        <f t="shared" ref="L518:L581" si="467">+L517+J518</f>
        <v>49361039.329999998</v>
      </c>
      <c r="M518" s="4">
        <f t="shared" si="423"/>
        <v>1.4784887316279935E-3</v>
      </c>
      <c r="N518" s="4">
        <f t="shared" si="424"/>
        <v>2.4290666666666669E-3</v>
      </c>
      <c r="O518" s="4"/>
      <c r="P518" s="3">
        <f t="shared" si="425"/>
        <v>0</v>
      </c>
      <c r="Q518" s="3">
        <f t="shared" si="426"/>
        <v>49361039.329999998</v>
      </c>
      <c r="R518" s="6">
        <f t="shared" si="427"/>
        <v>0</v>
      </c>
      <c r="S518" s="6">
        <f t="shared" si="428"/>
        <v>0</v>
      </c>
      <c r="T518" s="6"/>
      <c r="U518" s="6"/>
      <c r="V518" s="3">
        <f t="shared" ref="V518:V581" si="468">+$U$4*W518</f>
        <v>-32604.24136871281</v>
      </c>
      <c r="W518" s="7">
        <f t="shared" si="429"/>
        <v>-20.100000000000364</v>
      </c>
      <c r="X518" s="7">
        <f t="shared" si="432"/>
        <v>15670.25</v>
      </c>
      <c r="Y518" s="3">
        <f t="shared" si="433"/>
        <v>40134847.863948427</v>
      </c>
      <c r="Z518" s="3">
        <f t="shared" si="430"/>
        <v>89495887.193948418</v>
      </c>
      <c r="AA518" s="2">
        <v>44351</v>
      </c>
      <c r="AB518" s="7">
        <f t="shared" si="434"/>
        <v>164.53679776666667</v>
      </c>
      <c r="AC518" s="7">
        <f t="shared" si="435"/>
        <v>133.78282621316143</v>
      </c>
      <c r="AD518" s="7">
        <f t="shared" si="436"/>
        <v>149.15981198991403</v>
      </c>
      <c r="AE518" s="7"/>
      <c r="AF518" s="7">
        <f t="shared" ref="AF518:AF581" si="469">+J518+V518</f>
        <v>40267.758631287186</v>
      </c>
      <c r="AG518" s="3">
        <f t="shared" si="437"/>
        <v>55779776.310500592</v>
      </c>
      <c r="AH518" s="7"/>
      <c r="AI518" s="7"/>
      <c r="AJ518" s="7"/>
      <c r="AK518" s="7"/>
      <c r="AL518" s="3">
        <f t="shared" si="438"/>
        <v>68595603.648630172</v>
      </c>
      <c r="AM518" s="3">
        <f t="shared" si="439"/>
        <v>25418736.980500631</v>
      </c>
      <c r="AN518" s="3">
        <f t="shared" si="440"/>
        <v>21815827.338129897</v>
      </c>
      <c r="AO518" s="3">
        <f t="shared" si="441"/>
        <v>19361039.329999998</v>
      </c>
      <c r="AP518" s="3">
        <f t="shared" si="442"/>
        <v>49361039.329999998</v>
      </c>
      <c r="AQ518" s="7"/>
      <c r="AR518" s="40">
        <f t="shared" ref="AR518:AR581" si="470">+V518</f>
        <v>-32604.24136871281</v>
      </c>
      <c r="AS518" s="5">
        <f t="shared" si="431"/>
        <v>72872</v>
      </c>
      <c r="AT518" s="5">
        <f t="shared" si="443"/>
        <v>5467.625899280576</v>
      </c>
      <c r="AU518" s="5">
        <f t="shared" si="444"/>
        <v>45735.384530567761</v>
      </c>
      <c r="AV518" s="5">
        <f t="shared" si="445"/>
        <v>28595603.648630138</v>
      </c>
      <c r="AW518" s="3"/>
      <c r="AX518" s="4">
        <f t="shared" si="446"/>
        <v>6.6718413453932101E-4</v>
      </c>
      <c r="AY518" s="4">
        <f t="shared" si="447"/>
        <v>-1.2810421692314297E-3</v>
      </c>
      <c r="AZ518" s="4">
        <f t="shared" si="448"/>
        <v>2.5068939583855146E-4</v>
      </c>
      <c r="BA518" s="4">
        <f t="shared" si="449"/>
        <v>1.4784887316279935E-3</v>
      </c>
      <c r="BB518" s="3"/>
      <c r="BC518" s="2">
        <f t="shared" si="450"/>
        <v>44351</v>
      </c>
      <c r="BD518" s="22">
        <f t="shared" si="451"/>
        <v>171.48900912157544</v>
      </c>
      <c r="BE518" s="22">
        <f t="shared" si="452"/>
        <v>133.78282621316123</v>
      </c>
      <c r="BF518" s="22">
        <f t="shared" si="453"/>
        <v>114.82014388489419</v>
      </c>
      <c r="BG518" s="22">
        <f t="shared" si="454"/>
        <v>164.53679776666667</v>
      </c>
      <c r="BH518" s="22"/>
      <c r="BI518" s="3">
        <f t="shared" si="455"/>
        <v>68595603.648630172</v>
      </c>
      <c r="BJ518" s="3">
        <f t="shared" si="456"/>
        <v>25451341.221869342</v>
      </c>
      <c r="BK518" s="3">
        <f t="shared" si="457"/>
        <v>21815827.338129897</v>
      </c>
      <c r="BL518" s="3">
        <f t="shared" si="458"/>
        <v>49361039.329999998</v>
      </c>
      <c r="BM518" s="22"/>
      <c r="BN518" s="3">
        <f t="shared" si="459"/>
        <v>0</v>
      </c>
      <c r="BO518" s="3">
        <f t="shared" si="460"/>
        <v>-32604.24136871281</v>
      </c>
      <c r="BP518" s="3">
        <f t="shared" si="461"/>
        <v>0</v>
      </c>
      <c r="BQ518" s="3">
        <f t="shared" si="462"/>
        <v>0</v>
      </c>
      <c r="BR518" s="3"/>
      <c r="BS518" s="22">
        <f t="shared" si="463"/>
        <v>0</v>
      </c>
      <c r="BT518" s="22">
        <f t="shared" si="464"/>
        <v>-0.12810421692314297</v>
      </c>
      <c r="BU518" s="22">
        <f t="shared" si="465"/>
        <v>0</v>
      </c>
      <c r="BV518" s="22">
        <f t="shared" si="466"/>
        <v>0</v>
      </c>
      <c r="BW518" s="3"/>
      <c r="BX518" s="7"/>
      <c r="BY518" t="str">
        <f t="shared" si="421"/>
        <v>62021</v>
      </c>
      <c r="CQ518" s="15">
        <v>39598</v>
      </c>
      <c r="CR518" s="16">
        <v>4870.1000000000004</v>
      </c>
    </row>
    <row r="519" spans="1:96">
      <c r="A519" s="2">
        <v>44383</v>
      </c>
      <c r="B519" s="2">
        <v>44383</v>
      </c>
      <c r="C519" s="3">
        <v>8036</v>
      </c>
      <c r="D519">
        <v>0</v>
      </c>
      <c r="E519">
        <v>8036</v>
      </c>
      <c r="F519" t="s">
        <v>10</v>
      </c>
      <c r="G519" s="3">
        <v>44391815</v>
      </c>
      <c r="J519" s="3">
        <f t="shared" si="422"/>
        <v>8036</v>
      </c>
      <c r="L519" s="3">
        <f t="shared" si="467"/>
        <v>49369075.329999998</v>
      </c>
      <c r="M519" s="4">
        <f t="shared" si="423"/>
        <v>1.6280046184351685E-4</v>
      </c>
      <c r="N519" s="4">
        <f t="shared" si="424"/>
        <v>2.6786666666666665E-4</v>
      </c>
      <c r="O519" s="4"/>
      <c r="P519" s="3">
        <f t="shared" si="425"/>
        <v>0</v>
      </c>
      <c r="Q519" s="3">
        <f t="shared" si="426"/>
        <v>49369075.329999998</v>
      </c>
      <c r="R519" s="6">
        <f t="shared" si="427"/>
        <v>0</v>
      </c>
      <c r="S519" s="6">
        <f t="shared" si="428"/>
        <v>0</v>
      </c>
      <c r="T519" s="6"/>
      <c r="U519" s="6"/>
      <c r="V519" s="3">
        <f t="shared" si="468"/>
        <v>132039.06703548075</v>
      </c>
      <c r="W519" s="7">
        <f t="shared" si="429"/>
        <v>81.399999999999636</v>
      </c>
      <c r="X519" s="7">
        <f t="shared" si="432"/>
        <v>15751.65</v>
      </c>
      <c r="Y519" s="3">
        <f t="shared" si="433"/>
        <v>40343330.601372868</v>
      </c>
      <c r="Z519" s="3">
        <f t="shared" si="430"/>
        <v>89712405.931372866</v>
      </c>
      <c r="AA519" s="2">
        <v>44354</v>
      </c>
      <c r="AB519" s="7">
        <f t="shared" si="434"/>
        <v>164.56358443333332</v>
      </c>
      <c r="AC519" s="7">
        <f t="shared" si="435"/>
        <v>134.4777686712429</v>
      </c>
      <c r="AD519" s="7">
        <f t="shared" si="436"/>
        <v>149.52067655228811</v>
      </c>
      <c r="AE519" s="7"/>
      <c r="AF519" s="7">
        <f t="shared" si="469"/>
        <v>140075.06703548075</v>
      </c>
      <c r="AG519" s="3">
        <f t="shared" si="437"/>
        <v>55919851.377536073</v>
      </c>
      <c r="AH519" s="7"/>
      <c r="AI519" s="7"/>
      <c r="AJ519" s="7"/>
      <c r="AK519" s="7"/>
      <c r="AL519" s="3">
        <f t="shared" si="438"/>
        <v>68741146.341564938</v>
      </c>
      <c r="AM519" s="3">
        <f t="shared" si="439"/>
        <v>25550776.047536112</v>
      </c>
      <c r="AN519" s="3">
        <f t="shared" si="440"/>
        <v>21821294.964029178</v>
      </c>
      <c r="AO519" s="3">
        <f t="shared" si="441"/>
        <v>19369075.329999998</v>
      </c>
      <c r="AP519" s="3">
        <f t="shared" si="442"/>
        <v>49369075.329999998</v>
      </c>
      <c r="AQ519" s="7"/>
      <c r="AR519" s="40">
        <f t="shared" si="470"/>
        <v>132039.06703548075</v>
      </c>
      <c r="AS519" s="5">
        <f t="shared" si="431"/>
        <v>8036</v>
      </c>
      <c r="AT519" s="5">
        <f t="shared" si="443"/>
        <v>5467.625899280576</v>
      </c>
      <c r="AU519" s="5">
        <f t="shared" si="444"/>
        <v>145542.69293476132</v>
      </c>
      <c r="AV519" s="5">
        <f t="shared" si="445"/>
        <v>28741146.341564901</v>
      </c>
      <c r="AW519" s="3"/>
      <c r="AX519" s="4">
        <f t="shared" si="446"/>
        <v>2.1217495756766002E-3</v>
      </c>
      <c r="AY519" s="4">
        <f t="shared" si="447"/>
        <v>5.1945565641900822E-3</v>
      </c>
      <c r="AZ519" s="4">
        <f t="shared" si="448"/>
        <v>2.5062656641603554E-4</v>
      </c>
      <c r="BA519" s="4">
        <f t="shared" si="449"/>
        <v>1.6280046184351685E-4</v>
      </c>
      <c r="BB519" s="3"/>
      <c r="BC519" s="2">
        <f t="shared" si="450"/>
        <v>44354</v>
      </c>
      <c r="BD519" s="22">
        <f t="shared" si="451"/>
        <v>171.85286585391236</v>
      </c>
      <c r="BE519" s="22">
        <f t="shared" si="452"/>
        <v>134.4777686712427</v>
      </c>
      <c r="BF519" s="22">
        <f t="shared" si="453"/>
        <v>114.84892086331146</v>
      </c>
      <c r="BG519" s="22">
        <f t="shared" si="454"/>
        <v>164.56358443333332</v>
      </c>
      <c r="BH519" s="22"/>
      <c r="BI519" s="3">
        <f t="shared" si="455"/>
        <v>68741146.341564938</v>
      </c>
      <c r="BJ519" s="3">
        <f t="shared" si="456"/>
        <v>25550776.047536112</v>
      </c>
      <c r="BK519" s="3">
        <f t="shared" si="457"/>
        <v>21821294.964029178</v>
      </c>
      <c r="BL519" s="3">
        <f t="shared" si="458"/>
        <v>49369075.329999998</v>
      </c>
      <c r="BM519" s="22"/>
      <c r="BN519" s="3">
        <f t="shared" si="459"/>
        <v>0</v>
      </c>
      <c r="BO519" s="3">
        <f t="shared" si="460"/>
        <v>0</v>
      </c>
      <c r="BP519" s="3">
        <f t="shared" si="461"/>
        <v>0</v>
      </c>
      <c r="BQ519" s="3">
        <f t="shared" si="462"/>
        <v>0</v>
      </c>
      <c r="BR519" s="3"/>
      <c r="BS519" s="22">
        <f t="shared" si="463"/>
        <v>0</v>
      </c>
      <c r="BT519" s="22">
        <f t="shared" si="464"/>
        <v>0</v>
      </c>
      <c r="BU519" s="22">
        <f t="shared" si="465"/>
        <v>0</v>
      </c>
      <c r="BV519" s="22">
        <f t="shared" si="466"/>
        <v>0</v>
      </c>
      <c r="BW519" s="3"/>
      <c r="BX519" s="7"/>
      <c r="BY519" t="str">
        <f t="shared" si="421"/>
        <v>62021</v>
      </c>
      <c r="CQ519" s="15">
        <v>39599</v>
      </c>
      <c r="CR519" s="16">
        <v>4870.1000000000004</v>
      </c>
    </row>
    <row r="520" spans="1:96">
      <c r="A520" s="2">
        <v>44414</v>
      </c>
      <c r="B520" s="2">
        <v>44414</v>
      </c>
      <c r="C520" s="3">
        <v>620366</v>
      </c>
      <c r="D520">
        <v>0</v>
      </c>
      <c r="E520">
        <v>620365.80000000005</v>
      </c>
      <c r="F520" t="s">
        <v>10</v>
      </c>
      <c r="G520" s="3">
        <v>45012181</v>
      </c>
      <c r="J520" s="3">
        <f t="shared" si="422"/>
        <v>620366</v>
      </c>
      <c r="L520" s="3">
        <f t="shared" si="467"/>
        <v>49989441.329999998</v>
      </c>
      <c r="M520" s="4">
        <f t="shared" si="423"/>
        <v>1.2565882505460327E-2</v>
      </c>
      <c r="N520" s="4">
        <f t="shared" si="424"/>
        <v>2.0678866666666667E-2</v>
      </c>
      <c r="O520" s="4"/>
      <c r="P520" s="3">
        <f t="shared" si="425"/>
        <v>0</v>
      </c>
      <c r="Q520" s="3">
        <f t="shared" si="426"/>
        <v>49989441.329999998</v>
      </c>
      <c r="R520" s="6">
        <f t="shared" si="427"/>
        <v>0</v>
      </c>
      <c r="S520" s="6">
        <f t="shared" si="428"/>
        <v>0</v>
      </c>
      <c r="T520" s="6"/>
      <c r="U520" s="6"/>
      <c r="V520" s="3">
        <f t="shared" si="468"/>
        <v>-18735.273025303602</v>
      </c>
      <c r="W520" s="7">
        <f t="shared" si="429"/>
        <v>-11.549999999999272</v>
      </c>
      <c r="X520" s="7">
        <f t="shared" si="432"/>
        <v>15740.1</v>
      </c>
      <c r="Y520" s="3">
        <f t="shared" si="433"/>
        <v>40313748.591332912</v>
      </c>
      <c r="Z520" s="3">
        <f t="shared" si="430"/>
        <v>90303189.921332911</v>
      </c>
      <c r="AA520" s="2">
        <v>44355</v>
      </c>
      <c r="AB520" s="7">
        <f t="shared" si="434"/>
        <v>166.63147109999997</v>
      </c>
      <c r="AC520" s="7">
        <f t="shared" si="435"/>
        <v>134.37916197110971</v>
      </c>
      <c r="AD520" s="7">
        <f t="shared" si="436"/>
        <v>150.50531653555487</v>
      </c>
      <c r="AE520" s="7"/>
      <c r="AF520" s="7">
        <f t="shared" si="469"/>
        <v>601630.72697469639</v>
      </c>
      <c r="AG520" s="3">
        <f t="shared" si="437"/>
        <v>56521482.104510769</v>
      </c>
      <c r="AH520" s="7"/>
      <c r="AI520" s="7"/>
      <c r="AJ520" s="7"/>
      <c r="AK520" s="7"/>
      <c r="AL520" s="3">
        <f t="shared" si="438"/>
        <v>69348244.694438919</v>
      </c>
      <c r="AM520" s="3">
        <f t="shared" si="439"/>
        <v>25532040.774510808</v>
      </c>
      <c r="AN520" s="3">
        <f t="shared" si="440"/>
        <v>21826762.589928459</v>
      </c>
      <c r="AO520" s="3">
        <f t="shared" si="441"/>
        <v>19989441.329999998</v>
      </c>
      <c r="AP520" s="3">
        <f t="shared" si="442"/>
        <v>49989441.329999998</v>
      </c>
      <c r="AQ520" s="7"/>
      <c r="AR520" s="40">
        <f t="shared" si="470"/>
        <v>-18735.273025303602</v>
      </c>
      <c r="AS520" s="5">
        <f t="shared" si="431"/>
        <v>620366</v>
      </c>
      <c r="AT520" s="5">
        <f t="shared" si="443"/>
        <v>5467.625899280576</v>
      </c>
      <c r="AU520" s="5">
        <f t="shared" si="444"/>
        <v>607098.35287397692</v>
      </c>
      <c r="AV520" s="5">
        <f t="shared" si="445"/>
        <v>29348244.694438878</v>
      </c>
      <c r="AW520" s="3"/>
      <c r="AX520" s="4">
        <f t="shared" si="446"/>
        <v>8.8316588416694694E-3</v>
      </c>
      <c r="AY520" s="4">
        <f t="shared" si="447"/>
        <v>-7.3325651598399354E-4</v>
      </c>
      <c r="AZ520" s="4">
        <f t="shared" si="448"/>
        <v>2.5056376847907332E-4</v>
      </c>
      <c r="BA520" s="4">
        <f t="shared" si="449"/>
        <v>1.2565882505460327E-2</v>
      </c>
      <c r="BB520" s="3"/>
      <c r="BC520" s="2">
        <f t="shared" si="450"/>
        <v>44355</v>
      </c>
      <c r="BD520" s="22">
        <f t="shared" si="451"/>
        <v>173.37061173609729</v>
      </c>
      <c r="BE520" s="22">
        <f t="shared" si="452"/>
        <v>134.37916197110951</v>
      </c>
      <c r="BF520" s="22">
        <f t="shared" si="453"/>
        <v>114.87769784172875</v>
      </c>
      <c r="BG520" s="22">
        <f t="shared" si="454"/>
        <v>166.63147109999997</v>
      </c>
      <c r="BH520" s="22"/>
      <c r="BI520" s="3">
        <f t="shared" si="455"/>
        <v>69348244.694438919</v>
      </c>
      <c r="BJ520" s="3">
        <f t="shared" si="456"/>
        <v>25550776.047536112</v>
      </c>
      <c r="BK520" s="3">
        <f t="shared" si="457"/>
        <v>21826762.589928459</v>
      </c>
      <c r="BL520" s="3">
        <f t="shared" si="458"/>
        <v>49989441.329999998</v>
      </c>
      <c r="BM520" s="22"/>
      <c r="BN520" s="3">
        <f t="shared" si="459"/>
        <v>0</v>
      </c>
      <c r="BO520" s="3">
        <f t="shared" si="460"/>
        <v>-18735.273025303602</v>
      </c>
      <c r="BP520" s="3">
        <f t="shared" si="461"/>
        <v>0</v>
      </c>
      <c r="BQ520" s="3">
        <f t="shared" si="462"/>
        <v>0</v>
      </c>
      <c r="BR520" s="3"/>
      <c r="BS520" s="22">
        <f t="shared" si="463"/>
        <v>0</v>
      </c>
      <c r="BT520" s="22">
        <f t="shared" si="464"/>
        <v>-7.332565159839935E-2</v>
      </c>
      <c r="BU520" s="22">
        <f t="shared" si="465"/>
        <v>0</v>
      </c>
      <c r="BV520" s="22">
        <f t="shared" si="466"/>
        <v>0</v>
      </c>
      <c r="BW520" s="3"/>
      <c r="BX520" s="7"/>
      <c r="BY520" t="str">
        <f t="shared" si="421"/>
        <v>62021</v>
      </c>
      <c r="CQ520" s="15">
        <v>39600</v>
      </c>
      <c r="CR520" s="16">
        <v>4870.1000000000004</v>
      </c>
    </row>
    <row r="521" spans="1:96">
      <c r="A521" s="2">
        <v>44445</v>
      </c>
      <c r="B521" s="2">
        <v>44445</v>
      </c>
      <c r="C521" s="3">
        <v>-771773</v>
      </c>
      <c r="D521">
        <v>0</v>
      </c>
      <c r="E521">
        <v>-771773</v>
      </c>
      <c r="F521" t="s">
        <v>10</v>
      </c>
      <c r="G521" s="3">
        <v>44240408</v>
      </c>
      <c r="J521" s="3">
        <f t="shared" si="422"/>
        <v>-771773</v>
      </c>
      <c r="L521" s="3">
        <f t="shared" si="467"/>
        <v>49217668.329999998</v>
      </c>
      <c r="M521" s="4">
        <f t="shared" si="423"/>
        <v>-1.5438720247046218E-2</v>
      </c>
      <c r="N521" s="4">
        <f t="shared" si="424"/>
        <v>-2.5725766666666667E-2</v>
      </c>
      <c r="O521" s="4"/>
      <c r="P521" s="3">
        <f t="shared" si="425"/>
        <v>-771773</v>
      </c>
      <c r="Q521" s="3">
        <f t="shared" si="426"/>
        <v>49989441.329999998</v>
      </c>
      <c r="R521" s="6">
        <f t="shared" si="427"/>
        <v>-1.5438720247046218E-2</v>
      </c>
      <c r="S521" s="6">
        <f t="shared" si="428"/>
        <v>-1.5438720247046218E-2</v>
      </c>
      <c r="T521" s="6"/>
      <c r="U521" s="6"/>
      <c r="V521" s="3">
        <f t="shared" si="468"/>
        <v>-169915.13847624901</v>
      </c>
      <c r="W521" s="7">
        <f t="shared" si="429"/>
        <v>-104.75</v>
      </c>
      <c r="X521" s="7">
        <f t="shared" si="432"/>
        <v>15635.35</v>
      </c>
      <c r="Y521" s="3">
        <f t="shared" si="433"/>
        <v>40045461.530580938</v>
      </c>
      <c r="Z521" s="3">
        <f t="shared" si="430"/>
        <v>89263129.860580936</v>
      </c>
      <c r="AA521" s="2">
        <v>44356</v>
      </c>
      <c r="AB521" s="7">
        <f t="shared" si="434"/>
        <v>164.05889443333334</v>
      </c>
      <c r="AC521" s="7">
        <f t="shared" si="435"/>
        <v>133.48487176860314</v>
      </c>
      <c r="AD521" s="7">
        <f t="shared" si="436"/>
        <v>148.77188310096824</v>
      </c>
      <c r="AE521" s="7"/>
      <c r="AF521" s="7">
        <f t="shared" si="469"/>
        <v>-941688.13847624906</v>
      </c>
      <c r="AG521" s="3">
        <f t="shared" si="437"/>
        <v>55579793.966034517</v>
      </c>
      <c r="AH521" s="7"/>
      <c r="AI521" s="7"/>
      <c r="AJ521" s="7"/>
      <c r="AK521" s="7"/>
      <c r="AL521" s="3">
        <f t="shared" si="438"/>
        <v>68412024.181861952</v>
      </c>
      <c r="AM521" s="3">
        <f t="shared" si="439"/>
        <v>25362125.636034559</v>
      </c>
      <c r="AN521" s="3">
        <f t="shared" si="440"/>
        <v>21832230.215827741</v>
      </c>
      <c r="AO521" s="3">
        <f t="shared" si="441"/>
        <v>19217668.329999998</v>
      </c>
      <c r="AP521" s="3">
        <f t="shared" si="442"/>
        <v>49217668.329999998</v>
      </c>
      <c r="AQ521" s="7"/>
      <c r="AR521" s="40">
        <f t="shared" si="470"/>
        <v>-169915.13847624901</v>
      </c>
      <c r="AS521" s="5">
        <f t="shared" si="431"/>
        <v>-771773</v>
      </c>
      <c r="AT521" s="5">
        <f t="shared" si="443"/>
        <v>5467.625899280576</v>
      </c>
      <c r="AU521" s="5">
        <f t="shared" si="444"/>
        <v>-936220.51257696853</v>
      </c>
      <c r="AV521" s="5">
        <f t="shared" si="445"/>
        <v>28412024.181861911</v>
      </c>
      <c r="AW521" s="3"/>
      <c r="AX521" s="4">
        <f t="shared" si="446"/>
        <v>-1.3500276996225755E-2</v>
      </c>
      <c r="AY521" s="4">
        <f t="shared" si="447"/>
        <v>-6.6549767790547703E-3</v>
      </c>
      <c r="AZ521" s="4">
        <f t="shared" si="448"/>
        <v>2.5050100200400344E-4</v>
      </c>
      <c r="BA521" s="4">
        <f t="shared" si="449"/>
        <v>-1.5438720247046218E-2</v>
      </c>
      <c r="BB521" s="3"/>
      <c r="BC521" s="2">
        <f t="shared" si="450"/>
        <v>44356</v>
      </c>
      <c r="BD521" s="22">
        <f t="shared" si="451"/>
        <v>171.03006045465489</v>
      </c>
      <c r="BE521" s="22">
        <f t="shared" si="452"/>
        <v>133.48487176860294</v>
      </c>
      <c r="BF521" s="22">
        <f t="shared" si="453"/>
        <v>114.906474820146</v>
      </c>
      <c r="BG521" s="22">
        <f t="shared" si="454"/>
        <v>164.05889443333334</v>
      </c>
      <c r="BH521" s="22"/>
      <c r="BI521" s="3">
        <f t="shared" si="455"/>
        <v>69348244.694438919</v>
      </c>
      <c r="BJ521" s="3">
        <f t="shared" si="456"/>
        <v>25550776.047536112</v>
      </c>
      <c r="BK521" s="3">
        <f t="shared" si="457"/>
        <v>21832230.215827741</v>
      </c>
      <c r="BL521" s="3">
        <f t="shared" si="458"/>
        <v>49989441.329999998</v>
      </c>
      <c r="BM521" s="22"/>
      <c r="BN521" s="3">
        <f t="shared" si="459"/>
        <v>-936220.51257696853</v>
      </c>
      <c r="BO521" s="3">
        <f t="shared" si="460"/>
        <v>-188650.41150155262</v>
      </c>
      <c r="BP521" s="3">
        <f t="shared" si="461"/>
        <v>0</v>
      </c>
      <c r="BQ521" s="3">
        <f t="shared" si="462"/>
        <v>-771773</v>
      </c>
      <c r="BR521" s="3"/>
      <c r="BS521" s="22">
        <f t="shared" si="463"/>
        <v>-1.3500276996225755</v>
      </c>
      <c r="BT521" s="22">
        <f t="shared" si="464"/>
        <v>-0.73833534899518005</v>
      </c>
      <c r="BU521" s="22">
        <f t="shared" si="465"/>
        <v>0</v>
      </c>
      <c r="BV521" s="22">
        <f t="shared" si="466"/>
        <v>-1.5438720247046218</v>
      </c>
      <c r="BW521" s="3"/>
      <c r="BX521" s="7"/>
      <c r="BY521" t="str">
        <f t="shared" si="421"/>
        <v>62021</v>
      </c>
      <c r="CQ521" s="15">
        <v>39601</v>
      </c>
      <c r="CR521" s="16">
        <v>4739.6000000000004</v>
      </c>
    </row>
    <row r="522" spans="1:96">
      <c r="A522" s="2">
        <v>44475</v>
      </c>
      <c r="B522" s="2">
        <v>44475</v>
      </c>
      <c r="C522" s="3">
        <v>521025</v>
      </c>
      <c r="D522">
        <v>0</v>
      </c>
      <c r="E522">
        <v>521024.5</v>
      </c>
      <c r="F522" t="s">
        <v>10</v>
      </c>
      <c r="G522" s="3">
        <v>44761432</v>
      </c>
      <c r="J522" s="3">
        <f t="shared" si="422"/>
        <v>521025</v>
      </c>
      <c r="L522" s="3">
        <f t="shared" si="467"/>
        <v>49738693.329999998</v>
      </c>
      <c r="M522" s="4">
        <f t="shared" si="423"/>
        <v>1.0586137411194994E-2</v>
      </c>
      <c r="N522" s="4">
        <f t="shared" si="424"/>
        <v>1.7367500000000001E-2</v>
      </c>
      <c r="O522" s="4"/>
      <c r="P522" s="3">
        <f t="shared" si="425"/>
        <v>-250748</v>
      </c>
      <c r="Q522" s="3">
        <f t="shared" si="426"/>
        <v>49989441.329999998</v>
      </c>
      <c r="R522" s="6">
        <f t="shared" si="427"/>
        <v>-5.0160192498394538E-3</v>
      </c>
      <c r="S522" s="6">
        <f t="shared" si="428"/>
        <v>-4.8525828358512244E-3</v>
      </c>
      <c r="T522" s="6"/>
      <c r="U522" s="6"/>
      <c r="V522" s="3">
        <f t="shared" si="468"/>
        <v>166103.19980876218</v>
      </c>
      <c r="W522" s="7">
        <f t="shared" si="429"/>
        <v>102.39999999999964</v>
      </c>
      <c r="X522" s="7">
        <f t="shared" si="432"/>
        <v>15737.75</v>
      </c>
      <c r="Y522" s="3">
        <f t="shared" si="433"/>
        <v>40307729.740805298</v>
      </c>
      <c r="Z522" s="3">
        <f t="shared" si="430"/>
        <v>90046423.070805296</v>
      </c>
      <c r="AA522" s="2">
        <v>44357</v>
      </c>
      <c r="AB522" s="7">
        <f t="shared" si="434"/>
        <v>165.79564443333334</v>
      </c>
      <c r="AC522" s="7">
        <f t="shared" si="435"/>
        <v>134.35909913601768</v>
      </c>
      <c r="AD522" s="7">
        <f t="shared" si="436"/>
        <v>150.07737178467548</v>
      </c>
      <c r="AE522" s="7"/>
      <c r="AF522" s="7">
        <f t="shared" si="469"/>
        <v>687128.19980876218</v>
      </c>
      <c r="AG522" s="3">
        <f t="shared" si="437"/>
        <v>56266922.165843278</v>
      </c>
      <c r="AH522" s="7"/>
      <c r="AI522" s="7"/>
      <c r="AJ522" s="7"/>
      <c r="AK522" s="7"/>
      <c r="AL522" s="3">
        <f t="shared" si="438"/>
        <v>69104620.007569999</v>
      </c>
      <c r="AM522" s="3">
        <f t="shared" si="439"/>
        <v>25528228.835843321</v>
      </c>
      <c r="AN522" s="3">
        <f t="shared" si="440"/>
        <v>21837697.841727022</v>
      </c>
      <c r="AO522" s="3">
        <f t="shared" si="441"/>
        <v>19738693.329999998</v>
      </c>
      <c r="AP522" s="3">
        <f t="shared" si="442"/>
        <v>49738693.329999998</v>
      </c>
      <c r="AQ522" s="7"/>
      <c r="AR522" s="40">
        <f t="shared" si="470"/>
        <v>166103.19980876218</v>
      </c>
      <c r="AS522" s="5">
        <f t="shared" si="431"/>
        <v>521025</v>
      </c>
      <c r="AT522" s="5">
        <f t="shared" si="443"/>
        <v>5467.625899280576</v>
      </c>
      <c r="AU522" s="5">
        <f t="shared" si="444"/>
        <v>692595.82570804271</v>
      </c>
      <c r="AV522" s="5">
        <f t="shared" si="445"/>
        <v>29104620.007569954</v>
      </c>
      <c r="AW522" s="3"/>
      <c r="AX522" s="4">
        <f t="shared" si="446"/>
        <v>1.0123890266232911E-2</v>
      </c>
      <c r="AY522" s="4">
        <f t="shared" si="447"/>
        <v>6.5492617690041883E-3</v>
      </c>
      <c r="AZ522" s="4">
        <f t="shared" si="448"/>
        <v>2.5043826696718801E-4</v>
      </c>
      <c r="BA522" s="4">
        <f t="shared" si="449"/>
        <v>1.0586137411194994E-2</v>
      </c>
      <c r="BB522" s="3"/>
      <c r="BC522" s="2">
        <f t="shared" si="450"/>
        <v>44357</v>
      </c>
      <c r="BD522" s="22">
        <f t="shared" si="451"/>
        <v>172.76155001892499</v>
      </c>
      <c r="BE522" s="22">
        <f t="shared" si="452"/>
        <v>134.35909913601748</v>
      </c>
      <c r="BF522" s="22">
        <f t="shared" si="453"/>
        <v>114.93525179856327</v>
      </c>
      <c r="BG522" s="22">
        <f t="shared" si="454"/>
        <v>165.79564443333334</v>
      </c>
      <c r="BH522" s="22"/>
      <c r="BI522" s="3">
        <f t="shared" si="455"/>
        <v>69348244.694438919</v>
      </c>
      <c r="BJ522" s="3">
        <f t="shared" si="456"/>
        <v>25550776.047536112</v>
      </c>
      <c r="BK522" s="3">
        <f t="shared" si="457"/>
        <v>21837697.841727022</v>
      </c>
      <c r="BL522" s="3">
        <f t="shared" si="458"/>
        <v>49989441.329999998</v>
      </c>
      <c r="BM522" s="22"/>
      <c r="BN522" s="3">
        <f t="shared" si="459"/>
        <v>-243624.68686892581</v>
      </c>
      <c r="BO522" s="3">
        <f t="shared" si="460"/>
        <v>-22547.211692790443</v>
      </c>
      <c r="BP522" s="3">
        <f t="shared" si="461"/>
        <v>0</v>
      </c>
      <c r="BQ522" s="3">
        <f t="shared" si="462"/>
        <v>-250748</v>
      </c>
      <c r="BR522" s="3"/>
      <c r="BS522" s="22">
        <f t="shared" si="463"/>
        <v>-0.35130620528663825</v>
      </c>
      <c r="BT522" s="22">
        <f t="shared" si="464"/>
        <v>-8.8244723568639674E-2</v>
      </c>
      <c r="BU522" s="22">
        <f t="shared" si="465"/>
        <v>0</v>
      </c>
      <c r="BV522" s="22">
        <f t="shared" si="466"/>
        <v>-0.5016019249839454</v>
      </c>
      <c r="BW522" s="3"/>
      <c r="BX522" s="7"/>
      <c r="BY522" t="str">
        <f t="shared" si="421"/>
        <v>62021</v>
      </c>
      <c r="CQ522" s="15">
        <v>39602</v>
      </c>
      <c r="CR522" s="16">
        <v>4715.8999999999996</v>
      </c>
    </row>
    <row r="523" spans="1:96">
      <c r="A523" s="2">
        <v>44506</v>
      </c>
      <c r="B523" s="2">
        <v>44506</v>
      </c>
      <c r="C523" s="3">
        <v>-2101804</v>
      </c>
      <c r="D523">
        <v>0</v>
      </c>
      <c r="E523">
        <v>-2101803.5</v>
      </c>
      <c r="F523" t="s">
        <v>10</v>
      </c>
      <c r="G523" s="3">
        <v>42659629</v>
      </c>
      <c r="J523" s="3">
        <f t="shared" si="422"/>
        <v>-2101804</v>
      </c>
      <c r="L523" s="3">
        <f t="shared" si="467"/>
        <v>47636889.329999998</v>
      </c>
      <c r="M523" s="4">
        <f t="shared" si="423"/>
        <v>-4.2256920302574427E-2</v>
      </c>
      <c r="N523" s="4">
        <f t="shared" si="424"/>
        <v>-7.006013333333333E-2</v>
      </c>
      <c r="O523" s="4"/>
      <c r="P523" s="3">
        <f t="shared" si="425"/>
        <v>-2352552</v>
      </c>
      <c r="Q523" s="3">
        <f t="shared" si="426"/>
        <v>49989441.329999998</v>
      </c>
      <c r="R523" s="6">
        <f t="shared" si="427"/>
        <v>-4.7060978026737234E-2</v>
      </c>
      <c r="S523" s="6">
        <f t="shared" si="428"/>
        <v>-4.710950313842565E-2</v>
      </c>
      <c r="T523" s="6"/>
      <c r="U523" s="6"/>
      <c r="V523" s="3">
        <f t="shared" si="468"/>
        <v>99921.45613495943</v>
      </c>
      <c r="W523" s="7">
        <f t="shared" si="429"/>
        <v>61.600000000000364</v>
      </c>
      <c r="X523" s="7">
        <f t="shared" si="432"/>
        <v>15799.35</v>
      </c>
      <c r="Y523" s="3">
        <f t="shared" si="433"/>
        <v>40465500.461018391</v>
      </c>
      <c r="Z523" s="3">
        <f t="shared" si="430"/>
        <v>88102389.791018397</v>
      </c>
      <c r="AA523" s="2">
        <v>44358</v>
      </c>
      <c r="AB523" s="7">
        <f t="shared" si="434"/>
        <v>158.78963110000001</v>
      </c>
      <c r="AC523" s="7">
        <f t="shared" si="435"/>
        <v>134.88500153672797</v>
      </c>
      <c r="AD523" s="7">
        <f t="shared" si="436"/>
        <v>146.83731631836397</v>
      </c>
      <c r="AE523" s="7"/>
      <c r="AF523" s="7">
        <f t="shared" si="469"/>
        <v>-2001882.5438650406</v>
      </c>
      <c r="AG523" s="3">
        <f t="shared" si="437"/>
        <v>54265039.621978238</v>
      </c>
      <c r="AH523" s="7"/>
      <c r="AI523" s="7"/>
      <c r="AJ523" s="7"/>
      <c r="AK523" s="7"/>
      <c r="AL523" s="3">
        <f t="shared" si="438"/>
        <v>67108205.089604236</v>
      </c>
      <c r="AM523" s="3">
        <f t="shared" si="439"/>
        <v>25628150.291978281</v>
      </c>
      <c r="AN523" s="3">
        <f t="shared" si="440"/>
        <v>21843165.467626303</v>
      </c>
      <c r="AO523" s="3">
        <f t="shared" si="441"/>
        <v>17636889.329999998</v>
      </c>
      <c r="AP523" s="3">
        <f t="shared" si="442"/>
        <v>47636889.329999998</v>
      </c>
      <c r="AQ523" s="7"/>
      <c r="AR523" s="40">
        <f t="shared" si="470"/>
        <v>99921.45613495943</v>
      </c>
      <c r="AS523" s="5">
        <f t="shared" si="431"/>
        <v>-2101804</v>
      </c>
      <c r="AT523" s="5">
        <f t="shared" si="443"/>
        <v>5467.625899280576</v>
      </c>
      <c r="AU523" s="5">
        <f t="shared" si="444"/>
        <v>-1996414.91796576</v>
      </c>
      <c r="AV523" s="5">
        <f t="shared" si="445"/>
        <v>27108205.089604195</v>
      </c>
      <c r="AW523" s="3"/>
      <c r="AX523" s="4">
        <f t="shared" si="446"/>
        <v>-2.8889745978591078E-2</v>
      </c>
      <c r="AY523" s="4">
        <f t="shared" si="447"/>
        <v>3.9141554542422114E-3</v>
      </c>
      <c r="AZ523" s="4">
        <f t="shared" si="448"/>
        <v>2.5037556334501295E-4</v>
      </c>
      <c r="BA523" s="4">
        <f t="shared" si="449"/>
        <v>-4.2256920302574427E-2</v>
      </c>
      <c r="BB523" s="3"/>
      <c r="BC523" s="2">
        <f t="shared" si="450"/>
        <v>44358</v>
      </c>
      <c r="BD523" s="22">
        <f t="shared" si="451"/>
        <v>167.77051272401059</v>
      </c>
      <c r="BE523" s="22">
        <f t="shared" si="452"/>
        <v>134.8850015367278</v>
      </c>
      <c r="BF523" s="22">
        <f t="shared" si="453"/>
        <v>114.96402877698056</v>
      </c>
      <c r="BG523" s="22">
        <f t="shared" si="454"/>
        <v>158.78963110000001</v>
      </c>
      <c r="BH523" s="22"/>
      <c r="BI523" s="3">
        <f t="shared" si="455"/>
        <v>69348244.694438919</v>
      </c>
      <c r="BJ523" s="3">
        <f t="shared" si="456"/>
        <v>25628150.291978281</v>
      </c>
      <c r="BK523" s="3">
        <f t="shared" si="457"/>
        <v>21843165.467626303</v>
      </c>
      <c r="BL523" s="3">
        <f t="shared" si="458"/>
        <v>49989441.329999998</v>
      </c>
      <c r="BM523" s="22"/>
      <c r="BN523" s="3">
        <f t="shared" si="459"/>
        <v>-2240039.604834686</v>
      </c>
      <c r="BO523" s="3">
        <f t="shared" si="460"/>
        <v>0</v>
      </c>
      <c r="BP523" s="3">
        <f t="shared" si="461"/>
        <v>0</v>
      </c>
      <c r="BQ523" s="3">
        <f t="shared" si="462"/>
        <v>-2352552</v>
      </c>
      <c r="BR523" s="3"/>
      <c r="BS523" s="22">
        <f t="shared" si="463"/>
        <v>-3.2301316561143127</v>
      </c>
      <c r="BT523" s="22">
        <f t="shared" si="464"/>
        <v>0</v>
      </c>
      <c r="BU523" s="22">
        <f t="shared" si="465"/>
        <v>0</v>
      </c>
      <c r="BV523" s="22">
        <f t="shared" si="466"/>
        <v>-4.7060978026737237</v>
      </c>
      <c r="BW523" s="3"/>
      <c r="BX523" s="7"/>
      <c r="BY523" t="str">
        <f t="shared" si="421"/>
        <v>62021</v>
      </c>
      <c r="CQ523" s="15">
        <v>39603</v>
      </c>
      <c r="CR523" s="16">
        <v>4585.6000000000004</v>
      </c>
    </row>
    <row r="524" spans="1:96">
      <c r="A524" t="s">
        <v>190</v>
      </c>
      <c r="B524" t="s">
        <v>190</v>
      </c>
      <c r="C524" s="3">
        <v>-1940</v>
      </c>
      <c r="D524">
        <v>0</v>
      </c>
      <c r="E524">
        <v>-1940</v>
      </c>
      <c r="F524" t="s">
        <v>10</v>
      </c>
      <c r="G524" s="3">
        <v>42657689</v>
      </c>
      <c r="J524" s="3">
        <f t="shared" si="422"/>
        <v>-1940</v>
      </c>
      <c r="L524" s="3">
        <f t="shared" si="467"/>
        <v>47634949.329999998</v>
      </c>
      <c r="M524" s="4">
        <f t="shared" si="423"/>
        <v>-4.0724741419634588E-5</v>
      </c>
      <c r="N524" s="4">
        <f t="shared" si="424"/>
        <v>-6.4666666666666662E-5</v>
      </c>
      <c r="O524" s="4"/>
      <c r="P524" s="3">
        <f t="shared" si="425"/>
        <v>-2354492</v>
      </c>
      <c r="Q524" s="3">
        <f t="shared" si="426"/>
        <v>49989441.329999998</v>
      </c>
      <c r="R524" s="6">
        <f t="shared" si="427"/>
        <v>-4.7099786221995774E-2</v>
      </c>
      <c r="S524" s="6">
        <f t="shared" si="428"/>
        <v>-4.7150227879845283E-2</v>
      </c>
      <c r="T524" s="6"/>
      <c r="U524" s="6"/>
      <c r="V524" s="3">
        <f t="shared" si="468"/>
        <v>20276.26950790561</v>
      </c>
      <c r="W524" s="7">
        <f t="shared" si="429"/>
        <v>12.5</v>
      </c>
      <c r="X524" s="7">
        <f t="shared" si="432"/>
        <v>15811.85</v>
      </c>
      <c r="Y524" s="3">
        <f t="shared" si="433"/>
        <v>40497515.623399295</v>
      </c>
      <c r="Z524" s="3">
        <f t="shared" si="430"/>
        <v>88132464.953399301</v>
      </c>
      <c r="AA524" s="2">
        <v>44361</v>
      </c>
      <c r="AB524" s="7">
        <f t="shared" si="434"/>
        <v>158.78316443333333</v>
      </c>
      <c r="AC524" s="7">
        <f t="shared" si="435"/>
        <v>134.99171874466433</v>
      </c>
      <c r="AD524" s="7">
        <f t="shared" si="436"/>
        <v>146.88744158899883</v>
      </c>
      <c r="AE524" s="7"/>
      <c r="AF524" s="7">
        <f t="shared" si="469"/>
        <v>18336.26950790561</v>
      </c>
      <c r="AG524" s="3">
        <f t="shared" si="437"/>
        <v>54283375.891486146</v>
      </c>
      <c r="AH524" s="7"/>
      <c r="AI524" s="7"/>
      <c r="AJ524" s="7"/>
      <c r="AK524" s="7"/>
      <c r="AL524" s="3">
        <f t="shared" si="438"/>
        <v>67132008.985011429</v>
      </c>
      <c r="AM524" s="3">
        <f t="shared" si="439"/>
        <v>25648426.561486188</v>
      </c>
      <c r="AN524" s="3">
        <f t="shared" si="440"/>
        <v>21848633.093525585</v>
      </c>
      <c r="AO524" s="3">
        <f t="shared" si="441"/>
        <v>17634949.329999998</v>
      </c>
      <c r="AP524" s="3">
        <f t="shared" si="442"/>
        <v>47634949.329999998</v>
      </c>
      <c r="AQ524" s="7"/>
      <c r="AR524" s="40">
        <f t="shared" si="470"/>
        <v>20276.26950790561</v>
      </c>
      <c r="AS524" s="5">
        <f t="shared" si="431"/>
        <v>-1940</v>
      </c>
      <c r="AT524" s="5">
        <f t="shared" si="443"/>
        <v>5467.625899280576</v>
      </c>
      <c r="AU524" s="5">
        <f t="shared" si="444"/>
        <v>23803.895407186188</v>
      </c>
      <c r="AV524" s="5">
        <f t="shared" si="445"/>
        <v>27132008.98501138</v>
      </c>
      <c r="AW524" s="3"/>
      <c r="AX524" s="4">
        <f t="shared" si="446"/>
        <v>3.5470916522655827E-4</v>
      </c>
      <c r="AY524" s="4">
        <f t="shared" si="447"/>
        <v>7.9117178871282673E-4</v>
      </c>
      <c r="AZ524" s="4">
        <f t="shared" si="448"/>
        <v>2.5031289111388774E-4</v>
      </c>
      <c r="BA524" s="4">
        <f t="shared" si="449"/>
        <v>-4.0724741419634588E-5</v>
      </c>
      <c r="BB524" s="3"/>
      <c r="BC524" s="2">
        <f t="shared" si="450"/>
        <v>44361</v>
      </c>
      <c r="BD524" s="22">
        <f t="shared" si="451"/>
        <v>167.83002246252858</v>
      </c>
      <c r="BE524" s="22">
        <f t="shared" si="452"/>
        <v>134.99171874466415</v>
      </c>
      <c r="BF524" s="22">
        <f t="shared" si="453"/>
        <v>114.99280575539781</v>
      </c>
      <c r="BG524" s="22">
        <f t="shared" si="454"/>
        <v>158.78316443333333</v>
      </c>
      <c r="BH524" s="22"/>
      <c r="BI524" s="3">
        <f t="shared" si="455"/>
        <v>69348244.694438919</v>
      </c>
      <c r="BJ524" s="3">
        <f t="shared" si="456"/>
        <v>25648426.561486188</v>
      </c>
      <c r="BK524" s="3">
        <f t="shared" si="457"/>
        <v>21848633.093525585</v>
      </c>
      <c r="BL524" s="3">
        <f t="shared" si="458"/>
        <v>49989441.329999998</v>
      </c>
      <c r="BM524" s="22"/>
      <c r="BN524" s="3">
        <f t="shared" si="459"/>
        <v>-2216235.7094274997</v>
      </c>
      <c r="BO524" s="3">
        <f t="shared" si="460"/>
        <v>0</v>
      </c>
      <c r="BP524" s="3">
        <f t="shared" si="461"/>
        <v>0</v>
      </c>
      <c r="BQ524" s="3">
        <f t="shared" si="462"/>
        <v>-2354492</v>
      </c>
      <c r="BR524" s="3"/>
      <c r="BS524" s="22">
        <f t="shared" si="463"/>
        <v>-3.1958064968949693</v>
      </c>
      <c r="BT524" s="22">
        <f t="shared" si="464"/>
        <v>0</v>
      </c>
      <c r="BU524" s="22">
        <f t="shared" si="465"/>
        <v>0</v>
      </c>
      <c r="BV524" s="22">
        <f t="shared" si="466"/>
        <v>-4.7099786221995776</v>
      </c>
      <c r="BW524" s="3"/>
      <c r="BX524" s="7"/>
      <c r="BY524" t="str">
        <f t="shared" si="421"/>
        <v>62021</v>
      </c>
      <c r="CQ524" s="15">
        <v>39604</v>
      </c>
      <c r="CR524" s="16">
        <v>4676.95</v>
      </c>
    </row>
    <row r="525" spans="1:96">
      <c r="A525" t="s">
        <v>191</v>
      </c>
      <c r="B525" t="s">
        <v>191</v>
      </c>
      <c r="C525" s="3">
        <v>-117799</v>
      </c>
      <c r="D525">
        <v>0</v>
      </c>
      <c r="E525">
        <v>-117798.5</v>
      </c>
      <c r="F525" t="s">
        <v>10</v>
      </c>
      <c r="G525" s="3">
        <v>42539890</v>
      </c>
      <c r="J525" s="3">
        <f t="shared" si="422"/>
        <v>-117799</v>
      </c>
      <c r="L525" s="3">
        <f t="shared" si="467"/>
        <v>47517150.329999998</v>
      </c>
      <c r="M525" s="4">
        <f t="shared" si="423"/>
        <v>-2.4729531920759575E-3</v>
      </c>
      <c r="N525" s="4">
        <f t="shared" si="424"/>
        <v>-3.9266333333333337E-3</v>
      </c>
      <c r="O525" s="4"/>
      <c r="P525" s="3">
        <f t="shared" si="425"/>
        <v>-2472291</v>
      </c>
      <c r="Q525" s="3">
        <f t="shared" si="426"/>
        <v>49989441.329999998</v>
      </c>
      <c r="R525" s="6">
        <f t="shared" si="427"/>
        <v>-4.9456263847387952E-2</v>
      </c>
      <c r="S525" s="6">
        <f t="shared" si="428"/>
        <v>-4.9623181071921242E-2</v>
      </c>
      <c r="T525" s="6"/>
      <c r="U525" s="6"/>
      <c r="V525" s="3">
        <f t="shared" si="468"/>
        <v>93108.629580301975</v>
      </c>
      <c r="W525" s="7">
        <f t="shared" si="429"/>
        <v>57.399999999999636</v>
      </c>
      <c r="X525" s="7">
        <f t="shared" si="432"/>
        <v>15869.25</v>
      </c>
      <c r="Y525" s="3">
        <f t="shared" si="433"/>
        <v>40644529.249052405</v>
      </c>
      <c r="Z525" s="3">
        <f t="shared" si="430"/>
        <v>88161679.579052404</v>
      </c>
      <c r="AA525" s="2">
        <v>44362</v>
      </c>
      <c r="AB525" s="7">
        <f t="shared" si="434"/>
        <v>158.39050109999999</v>
      </c>
      <c r="AC525" s="7">
        <f t="shared" si="435"/>
        <v>135.48176416350802</v>
      </c>
      <c r="AD525" s="7">
        <f t="shared" si="436"/>
        <v>146.93613263175399</v>
      </c>
      <c r="AE525" s="7"/>
      <c r="AF525" s="7">
        <f t="shared" si="469"/>
        <v>-24690.370419698025</v>
      </c>
      <c r="AG525" s="3">
        <f t="shared" si="437"/>
        <v>54258685.52106645</v>
      </c>
      <c r="AH525" s="7"/>
      <c r="AI525" s="7"/>
      <c r="AJ525" s="7"/>
      <c r="AK525" s="7"/>
      <c r="AL525" s="3">
        <f t="shared" si="438"/>
        <v>67112786.240491018</v>
      </c>
      <c r="AM525" s="3">
        <f t="shared" si="439"/>
        <v>25741535.191066489</v>
      </c>
      <c r="AN525" s="3">
        <f t="shared" si="440"/>
        <v>21854100.719424866</v>
      </c>
      <c r="AO525" s="3">
        <f t="shared" si="441"/>
        <v>17517150.329999998</v>
      </c>
      <c r="AP525" s="3">
        <f t="shared" si="442"/>
        <v>47517150.329999998</v>
      </c>
      <c r="AQ525" s="7"/>
      <c r="AR525" s="40">
        <f t="shared" si="470"/>
        <v>93108.629580301975</v>
      </c>
      <c r="AS525" s="5">
        <f t="shared" si="431"/>
        <v>-117799</v>
      </c>
      <c r="AT525" s="5">
        <f t="shared" si="443"/>
        <v>5467.625899280576</v>
      </c>
      <c r="AU525" s="5">
        <f t="shared" si="444"/>
        <v>-19222.744520417451</v>
      </c>
      <c r="AV525" s="5">
        <f t="shared" si="445"/>
        <v>27112786.240490962</v>
      </c>
      <c r="AW525" s="3"/>
      <c r="AX525" s="4">
        <f t="shared" si="446"/>
        <v>-2.8634245885162345E-4</v>
      </c>
      <c r="AY525" s="4">
        <f t="shared" si="447"/>
        <v>3.6301887508419085E-3</v>
      </c>
      <c r="AZ525" s="4">
        <f t="shared" si="448"/>
        <v>2.5025025025024564E-4</v>
      </c>
      <c r="BA525" s="4">
        <f t="shared" si="449"/>
        <v>-2.4729531920759575E-3</v>
      </c>
      <c r="BB525" s="3"/>
      <c r="BC525" s="2">
        <f t="shared" si="450"/>
        <v>44362</v>
      </c>
      <c r="BD525" s="22">
        <f t="shared" si="451"/>
        <v>167.78196560122754</v>
      </c>
      <c r="BE525" s="22">
        <f t="shared" si="452"/>
        <v>135.48176416350785</v>
      </c>
      <c r="BF525" s="22">
        <f t="shared" si="453"/>
        <v>115.02158273381508</v>
      </c>
      <c r="BG525" s="22">
        <f t="shared" si="454"/>
        <v>158.39050109999999</v>
      </c>
      <c r="BH525" s="22"/>
      <c r="BI525" s="3">
        <f t="shared" si="455"/>
        <v>69348244.694438919</v>
      </c>
      <c r="BJ525" s="3">
        <f t="shared" si="456"/>
        <v>25741535.191066489</v>
      </c>
      <c r="BK525" s="3">
        <f t="shared" si="457"/>
        <v>21854100.719424866</v>
      </c>
      <c r="BL525" s="3">
        <f t="shared" si="458"/>
        <v>49989441.329999998</v>
      </c>
      <c r="BM525" s="22"/>
      <c r="BN525" s="3">
        <f t="shared" si="459"/>
        <v>-2235458.4539479171</v>
      </c>
      <c r="BO525" s="3">
        <f t="shared" si="460"/>
        <v>0</v>
      </c>
      <c r="BP525" s="3">
        <f t="shared" si="461"/>
        <v>0</v>
      </c>
      <c r="BQ525" s="3">
        <f t="shared" si="462"/>
        <v>-2472291</v>
      </c>
      <c r="BR525" s="3"/>
      <c r="BS525" s="22">
        <f t="shared" si="463"/>
        <v>-3.2235256476897964</v>
      </c>
      <c r="BT525" s="22">
        <f t="shared" si="464"/>
        <v>0</v>
      </c>
      <c r="BU525" s="22">
        <f t="shared" si="465"/>
        <v>0</v>
      </c>
      <c r="BV525" s="22">
        <f t="shared" si="466"/>
        <v>-4.9456263847387953</v>
      </c>
      <c r="BW525" s="3"/>
      <c r="BX525" s="7"/>
      <c r="BY525" t="str">
        <f t="shared" si="421"/>
        <v>62021</v>
      </c>
      <c r="CQ525" s="15">
        <v>39605</v>
      </c>
      <c r="CR525" s="16">
        <v>4627.8</v>
      </c>
    </row>
    <row r="526" spans="1:96">
      <c r="A526" t="s">
        <v>192</v>
      </c>
      <c r="B526" t="s">
        <v>192</v>
      </c>
      <c r="C526" s="3">
        <v>260046</v>
      </c>
      <c r="D526">
        <v>0</v>
      </c>
      <c r="E526">
        <v>260045.5</v>
      </c>
      <c r="F526" t="s">
        <v>10</v>
      </c>
      <c r="G526" s="3">
        <v>42799936</v>
      </c>
      <c r="J526" s="3">
        <f t="shared" si="422"/>
        <v>260046</v>
      </c>
      <c r="L526" s="3">
        <f t="shared" si="467"/>
        <v>47777196.329999998</v>
      </c>
      <c r="M526" s="4">
        <f t="shared" si="423"/>
        <v>5.4726766692450345E-3</v>
      </c>
      <c r="N526" s="4">
        <f t="shared" si="424"/>
        <v>8.6681999999999992E-3</v>
      </c>
      <c r="O526" s="4"/>
      <c r="P526" s="3">
        <f t="shared" si="425"/>
        <v>-2212245</v>
      </c>
      <c r="Q526" s="3">
        <f t="shared" si="426"/>
        <v>49989441.329999998</v>
      </c>
      <c r="R526" s="6">
        <f t="shared" si="427"/>
        <v>-4.4254245319448542E-2</v>
      </c>
      <c r="S526" s="6">
        <f t="shared" si="428"/>
        <v>-4.4150504402676205E-2</v>
      </c>
      <c r="T526" s="6"/>
      <c r="U526" s="6"/>
      <c r="V526" s="3">
        <f t="shared" si="468"/>
        <v>-164967.72871632123</v>
      </c>
      <c r="W526" s="7">
        <f t="shared" si="429"/>
        <v>-101.70000000000073</v>
      </c>
      <c r="X526" s="7">
        <f t="shared" si="432"/>
        <v>15767.55</v>
      </c>
      <c r="Y526" s="3">
        <f t="shared" si="433"/>
        <v>40384053.887921371</v>
      </c>
      <c r="Z526" s="3">
        <f t="shared" si="430"/>
        <v>88161250.217921376</v>
      </c>
      <c r="AA526" s="2">
        <v>44363</v>
      </c>
      <c r="AB526" s="7">
        <f t="shared" si="434"/>
        <v>159.25732109999998</v>
      </c>
      <c r="AC526" s="7">
        <f t="shared" si="435"/>
        <v>134.6135129597379</v>
      </c>
      <c r="AD526" s="7">
        <f t="shared" si="436"/>
        <v>146.93541702986897</v>
      </c>
      <c r="AE526" s="7"/>
      <c r="AF526" s="7">
        <f t="shared" si="469"/>
        <v>95078.271283678769</v>
      </c>
      <c r="AG526" s="3">
        <f t="shared" si="437"/>
        <v>54353763.792350128</v>
      </c>
      <c r="AH526" s="7"/>
      <c r="AI526" s="7"/>
      <c r="AJ526" s="7"/>
      <c r="AK526" s="7"/>
      <c r="AL526" s="3">
        <f t="shared" si="438"/>
        <v>67213332.137673974</v>
      </c>
      <c r="AM526" s="3">
        <f t="shared" si="439"/>
        <v>25576567.462350167</v>
      </c>
      <c r="AN526" s="3">
        <f t="shared" si="440"/>
        <v>21859568.345324147</v>
      </c>
      <c r="AO526" s="3">
        <f t="shared" si="441"/>
        <v>17777196.329999998</v>
      </c>
      <c r="AP526" s="3">
        <f t="shared" si="442"/>
        <v>47777196.329999998</v>
      </c>
      <c r="AQ526" s="7"/>
      <c r="AR526" s="40">
        <f t="shared" si="470"/>
        <v>-164967.72871632123</v>
      </c>
      <c r="AS526" s="5">
        <f t="shared" si="431"/>
        <v>260046</v>
      </c>
      <c r="AT526" s="5">
        <f t="shared" si="443"/>
        <v>5467.625899280576</v>
      </c>
      <c r="AU526" s="5">
        <f t="shared" si="444"/>
        <v>100545.89718295935</v>
      </c>
      <c r="AV526" s="5">
        <f t="shared" si="445"/>
        <v>27213332.137673922</v>
      </c>
      <c r="AW526" s="3"/>
      <c r="AX526" s="4">
        <f t="shared" si="446"/>
        <v>1.4981630597583088E-3</v>
      </c>
      <c r="AY526" s="4">
        <f t="shared" si="447"/>
        <v>-6.40862044520067E-3</v>
      </c>
      <c r="AZ526" s="4">
        <f t="shared" si="448"/>
        <v>2.501876407305433E-4</v>
      </c>
      <c r="BA526" s="4">
        <f t="shared" si="449"/>
        <v>5.4726766692450345E-3</v>
      </c>
      <c r="BB526" s="3"/>
      <c r="BC526" s="2">
        <f t="shared" si="450"/>
        <v>44363</v>
      </c>
      <c r="BD526" s="22">
        <f t="shared" si="451"/>
        <v>168.03333034418492</v>
      </c>
      <c r="BE526" s="22">
        <f t="shared" si="452"/>
        <v>134.6135129597377</v>
      </c>
      <c r="BF526" s="22">
        <f t="shared" si="453"/>
        <v>115.05035971223236</v>
      </c>
      <c r="BG526" s="22">
        <f t="shared" si="454"/>
        <v>159.25732109999998</v>
      </c>
      <c r="BH526" s="22"/>
      <c r="BI526" s="3">
        <f t="shared" si="455"/>
        <v>69348244.694438919</v>
      </c>
      <c r="BJ526" s="3">
        <f t="shared" si="456"/>
        <v>25741535.191066489</v>
      </c>
      <c r="BK526" s="3">
        <f t="shared" si="457"/>
        <v>21859568.345324147</v>
      </c>
      <c r="BL526" s="3">
        <f t="shared" si="458"/>
        <v>49989441.329999998</v>
      </c>
      <c r="BM526" s="22"/>
      <c r="BN526" s="3">
        <f t="shared" si="459"/>
        <v>-2134912.556764958</v>
      </c>
      <c r="BO526" s="3">
        <f t="shared" si="460"/>
        <v>-164967.72871632123</v>
      </c>
      <c r="BP526" s="3">
        <f t="shared" si="461"/>
        <v>0</v>
      </c>
      <c r="BQ526" s="3">
        <f t="shared" si="462"/>
        <v>-2212245</v>
      </c>
      <c r="BR526" s="3"/>
      <c r="BS526" s="22">
        <f t="shared" si="463"/>
        <v>-3.0785387087615184</v>
      </c>
      <c r="BT526" s="22">
        <f t="shared" si="464"/>
        <v>-0.64086204452006701</v>
      </c>
      <c r="BU526" s="22">
        <f t="shared" si="465"/>
        <v>0</v>
      </c>
      <c r="BV526" s="22">
        <f t="shared" si="466"/>
        <v>-4.425424531944854</v>
      </c>
      <c r="BW526" s="3"/>
      <c r="BX526" s="7"/>
      <c r="BY526" t="str">
        <f t="shared" si="421"/>
        <v>62021</v>
      </c>
      <c r="CQ526" s="15">
        <v>39606</v>
      </c>
      <c r="CR526" s="16">
        <v>4627.8</v>
      </c>
    </row>
    <row r="527" spans="1:96">
      <c r="A527" t="s">
        <v>193</v>
      </c>
      <c r="B527" t="s">
        <v>193</v>
      </c>
      <c r="C527" s="3">
        <v>-740552</v>
      </c>
      <c r="D527">
        <v>0</v>
      </c>
      <c r="E527">
        <v>-740552</v>
      </c>
      <c r="F527" t="s">
        <v>10</v>
      </c>
      <c r="G527" s="3">
        <v>42059384</v>
      </c>
      <c r="J527" s="3">
        <f t="shared" si="422"/>
        <v>-740552</v>
      </c>
      <c r="L527" s="3">
        <f t="shared" si="467"/>
        <v>47036644.329999998</v>
      </c>
      <c r="M527" s="4">
        <f t="shared" si="423"/>
        <v>-1.5500114215262074E-2</v>
      </c>
      <c r="N527" s="4">
        <f t="shared" si="424"/>
        <v>-2.4685066666666668E-2</v>
      </c>
      <c r="O527" s="4"/>
      <c r="P527" s="3">
        <f t="shared" si="425"/>
        <v>-2952797</v>
      </c>
      <c r="Q527" s="3">
        <f t="shared" si="426"/>
        <v>49989441.329999998</v>
      </c>
      <c r="R527" s="6">
        <f t="shared" si="427"/>
        <v>-5.906841367774894E-2</v>
      </c>
      <c r="S527" s="6">
        <f t="shared" si="428"/>
        <v>-5.9650618617938279E-2</v>
      </c>
      <c r="T527" s="6"/>
      <c r="U527" s="6"/>
      <c r="V527" s="3">
        <f t="shared" si="468"/>
        <v>-123523.03384216038</v>
      </c>
      <c r="W527" s="7">
        <f t="shared" si="429"/>
        <v>-76.149999999999636</v>
      </c>
      <c r="X527" s="7">
        <f t="shared" si="432"/>
        <v>15691.4</v>
      </c>
      <c r="Y527" s="3">
        <f t="shared" si="433"/>
        <v>40189017.518696904</v>
      </c>
      <c r="Z527" s="3">
        <f t="shared" si="430"/>
        <v>87225661.848696902</v>
      </c>
      <c r="AA527" s="2">
        <v>44364</v>
      </c>
      <c r="AB527" s="7">
        <f t="shared" si="434"/>
        <v>156.78881443333333</v>
      </c>
      <c r="AC527" s="7">
        <f t="shared" si="435"/>
        <v>133.96339172898968</v>
      </c>
      <c r="AD527" s="7">
        <f t="shared" si="436"/>
        <v>145.37610308116152</v>
      </c>
      <c r="AE527" s="7"/>
      <c r="AF527" s="7">
        <f t="shared" si="469"/>
        <v>-864075.03384216037</v>
      </c>
      <c r="AG527" s="3">
        <f t="shared" si="437"/>
        <v>53489688.758507967</v>
      </c>
      <c r="AH527" s="7"/>
      <c r="AI527" s="7"/>
      <c r="AJ527" s="7"/>
      <c r="AK527" s="7"/>
      <c r="AL527" s="3">
        <f t="shared" si="438"/>
        <v>66354724.729731098</v>
      </c>
      <c r="AM527" s="3">
        <f t="shared" si="439"/>
        <v>25453044.428508006</v>
      </c>
      <c r="AN527" s="3">
        <f t="shared" si="440"/>
        <v>21865035.971223429</v>
      </c>
      <c r="AO527" s="3">
        <f t="shared" si="441"/>
        <v>17036644.329999998</v>
      </c>
      <c r="AP527" s="3">
        <f t="shared" si="442"/>
        <v>47036644.329999998</v>
      </c>
      <c r="AQ527" s="7"/>
      <c r="AR527" s="40">
        <f t="shared" si="470"/>
        <v>-123523.03384216038</v>
      </c>
      <c r="AS527" s="5">
        <f t="shared" si="431"/>
        <v>-740552</v>
      </c>
      <c r="AT527" s="5">
        <f t="shared" si="443"/>
        <v>5467.625899280576</v>
      </c>
      <c r="AU527" s="5">
        <f t="shared" si="444"/>
        <v>-858607.40794287983</v>
      </c>
      <c r="AV527" s="5">
        <f t="shared" si="445"/>
        <v>26354724.729731042</v>
      </c>
      <c r="AW527" s="3"/>
      <c r="AX527" s="4">
        <f t="shared" si="446"/>
        <v>-1.2774361583267181E-2</v>
      </c>
      <c r="AY527" s="4">
        <f t="shared" si="447"/>
        <v>-4.82953914844092E-3</v>
      </c>
      <c r="AZ527" s="4">
        <f t="shared" si="448"/>
        <v>2.5012506253126101E-4</v>
      </c>
      <c r="BA527" s="4">
        <f t="shared" si="449"/>
        <v>-1.5500114215262074E-2</v>
      </c>
      <c r="BB527" s="3"/>
      <c r="BC527" s="2">
        <f t="shared" si="450"/>
        <v>44364</v>
      </c>
      <c r="BD527" s="22">
        <f t="shared" si="451"/>
        <v>165.88681182432774</v>
      </c>
      <c r="BE527" s="22">
        <f t="shared" si="452"/>
        <v>133.96339172898951</v>
      </c>
      <c r="BF527" s="22">
        <f t="shared" si="453"/>
        <v>115.07913669064962</v>
      </c>
      <c r="BG527" s="22">
        <f t="shared" si="454"/>
        <v>156.78881443333333</v>
      </c>
      <c r="BH527" s="22"/>
      <c r="BI527" s="3">
        <f t="shared" si="455"/>
        <v>69348244.694438919</v>
      </c>
      <c r="BJ527" s="3">
        <f t="shared" si="456"/>
        <v>25741535.191066489</v>
      </c>
      <c r="BK527" s="3">
        <f t="shared" si="457"/>
        <v>21865035.971223429</v>
      </c>
      <c r="BL527" s="3">
        <f t="shared" si="458"/>
        <v>49989441.329999998</v>
      </c>
      <c r="BM527" s="22"/>
      <c r="BN527" s="3">
        <f t="shared" si="459"/>
        <v>-2993519.9647078379</v>
      </c>
      <c r="BO527" s="3">
        <f t="shared" si="460"/>
        <v>-288490.7625584816</v>
      </c>
      <c r="BP527" s="3">
        <f t="shared" si="461"/>
        <v>0</v>
      </c>
      <c r="BQ527" s="3">
        <f t="shared" si="462"/>
        <v>-2952797</v>
      </c>
      <c r="BR527" s="3"/>
      <c r="BS527" s="22">
        <f t="shared" si="463"/>
        <v>-4.3166485004744324</v>
      </c>
      <c r="BT527" s="22">
        <f t="shared" si="464"/>
        <v>-1.1207208910313995</v>
      </c>
      <c r="BU527" s="22">
        <f t="shared" si="465"/>
        <v>0</v>
      </c>
      <c r="BV527" s="22">
        <f t="shared" si="466"/>
        <v>-5.9068413677748941</v>
      </c>
      <c r="BW527" s="3"/>
      <c r="BX527" s="7"/>
      <c r="BY527" t="str">
        <f t="shared" si="421"/>
        <v>62021</v>
      </c>
      <c r="CQ527" s="15">
        <v>39607</v>
      </c>
      <c r="CR527" s="16">
        <v>4627.8</v>
      </c>
    </row>
    <row r="528" spans="1:96">
      <c r="A528" t="s">
        <v>194</v>
      </c>
      <c r="B528" t="s">
        <v>194</v>
      </c>
      <c r="C528" s="3">
        <v>257422</v>
      </c>
      <c r="D528">
        <v>0</v>
      </c>
      <c r="E528">
        <v>257422</v>
      </c>
      <c r="F528" t="s">
        <v>10</v>
      </c>
      <c r="G528" s="3">
        <v>42316806</v>
      </c>
      <c r="J528" s="3">
        <f t="shared" si="422"/>
        <v>257422</v>
      </c>
      <c r="L528" s="3">
        <f t="shared" si="467"/>
        <v>47294066.329999998</v>
      </c>
      <c r="M528" s="4">
        <f t="shared" si="423"/>
        <v>5.4727968728801538E-3</v>
      </c>
      <c r="N528" s="4">
        <f t="shared" si="424"/>
        <v>8.5807333333333333E-3</v>
      </c>
      <c r="O528" s="4"/>
      <c r="P528" s="3">
        <f t="shared" si="425"/>
        <v>-2695375</v>
      </c>
      <c r="Q528" s="3">
        <f t="shared" si="426"/>
        <v>49989441.329999998</v>
      </c>
      <c r="R528" s="6">
        <f t="shared" si="427"/>
        <v>-5.391888623453036E-2</v>
      </c>
      <c r="S528" s="6">
        <f t="shared" si="428"/>
        <v>-5.4177821745058127E-2</v>
      </c>
      <c r="T528" s="6"/>
      <c r="U528" s="6"/>
      <c r="V528" s="3">
        <f t="shared" si="468"/>
        <v>-13057.917563090034</v>
      </c>
      <c r="W528" s="7">
        <f t="shared" si="429"/>
        <v>-8.0499999999992724</v>
      </c>
      <c r="X528" s="7">
        <f t="shared" si="432"/>
        <v>15683.35</v>
      </c>
      <c r="Y528" s="3">
        <f t="shared" si="433"/>
        <v>40168399.754123606</v>
      </c>
      <c r="Z528" s="3">
        <f t="shared" si="430"/>
        <v>87462466.084123611</v>
      </c>
      <c r="AA528" s="2">
        <v>44365</v>
      </c>
      <c r="AB528" s="7">
        <f t="shared" si="434"/>
        <v>157.64688776666668</v>
      </c>
      <c r="AC528" s="7">
        <f t="shared" si="435"/>
        <v>133.89466584707867</v>
      </c>
      <c r="AD528" s="7">
        <f t="shared" si="436"/>
        <v>145.7707768068727</v>
      </c>
      <c r="AE528" s="7"/>
      <c r="AF528" s="7">
        <f t="shared" si="469"/>
        <v>244364.08243690996</v>
      </c>
      <c r="AG528" s="3">
        <f t="shared" si="437"/>
        <v>53734052.840944879</v>
      </c>
      <c r="AH528" s="7"/>
      <c r="AI528" s="7"/>
      <c r="AJ528" s="7"/>
      <c r="AK528" s="7"/>
      <c r="AL528" s="3">
        <f t="shared" si="438"/>
        <v>66604556.438067287</v>
      </c>
      <c r="AM528" s="3">
        <f t="shared" si="439"/>
        <v>25439986.510944918</v>
      </c>
      <c r="AN528" s="3">
        <f t="shared" si="440"/>
        <v>21870503.59712271</v>
      </c>
      <c r="AO528" s="3">
        <f t="shared" si="441"/>
        <v>17294066.329999998</v>
      </c>
      <c r="AP528" s="3">
        <f t="shared" si="442"/>
        <v>47294066.329999998</v>
      </c>
      <c r="AQ528" s="7"/>
      <c r="AR528" s="40">
        <f t="shared" si="470"/>
        <v>-13057.917563090034</v>
      </c>
      <c r="AS528" s="5">
        <f t="shared" si="431"/>
        <v>257422</v>
      </c>
      <c r="AT528" s="5">
        <f t="shared" si="443"/>
        <v>5467.625899280576</v>
      </c>
      <c r="AU528" s="5">
        <f t="shared" si="444"/>
        <v>249831.70833619052</v>
      </c>
      <c r="AV528" s="5">
        <f t="shared" si="445"/>
        <v>26604556.438067231</v>
      </c>
      <c r="AW528" s="3"/>
      <c r="AX528" s="4">
        <f t="shared" si="446"/>
        <v>3.7650929810013993E-3</v>
      </c>
      <c r="AY528" s="4">
        <f t="shared" si="447"/>
        <v>-5.1301987075718378E-4</v>
      </c>
      <c r="AZ528" s="4">
        <f t="shared" si="448"/>
        <v>2.5006251562890259E-4</v>
      </c>
      <c r="BA528" s="4">
        <f t="shared" si="449"/>
        <v>5.4727968728801538E-3</v>
      </c>
      <c r="BB528" s="3"/>
      <c r="BC528" s="2">
        <f t="shared" si="450"/>
        <v>44365</v>
      </c>
      <c r="BD528" s="22">
        <f t="shared" si="451"/>
        <v>166.51139109516822</v>
      </c>
      <c r="BE528" s="22">
        <f t="shared" si="452"/>
        <v>133.89466584707853</v>
      </c>
      <c r="BF528" s="22">
        <f t="shared" si="453"/>
        <v>115.1079136690669</v>
      </c>
      <c r="BG528" s="22">
        <f t="shared" si="454"/>
        <v>157.64688776666668</v>
      </c>
      <c r="BH528" s="22"/>
      <c r="BI528" s="3">
        <f t="shared" si="455"/>
        <v>69348244.694438919</v>
      </c>
      <c r="BJ528" s="3">
        <f t="shared" si="456"/>
        <v>25741535.191066489</v>
      </c>
      <c r="BK528" s="3">
        <f t="shared" si="457"/>
        <v>21870503.59712271</v>
      </c>
      <c r="BL528" s="3">
        <f t="shared" si="458"/>
        <v>49989441.329999998</v>
      </c>
      <c r="BM528" s="22"/>
      <c r="BN528" s="3">
        <f t="shared" si="459"/>
        <v>-2743688.2563716476</v>
      </c>
      <c r="BO528" s="3">
        <f t="shared" si="460"/>
        <v>-301548.68012157164</v>
      </c>
      <c r="BP528" s="3">
        <f t="shared" si="461"/>
        <v>0</v>
      </c>
      <c r="BQ528" s="3">
        <f t="shared" si="462"/>
        <v>-2695375</v>
      </c>
      <c r="BR528" s="3"/>
      <c r="BS528" s="22">
        <f t="shared" si="463"/>
        <v>-3.9563917853448793</v>
      </c>
      <c r="BT528" s="22">
        <f t="shared" si="464"/>
        <v>-1.171447926020446</v>
      </c>
      <c r="BU528" s="22">
        <f t="shared" si="465"/>
        <v>0</v>
      </c>
      <c r="BV528" s="22">
        <f t="shared" si="466"/>
        <v>-5.3918886234530357</v>
      </c>
      <c r="BW528" s="3"/>
      <c r="BX528" s="7"/>
      <c r="BY528" t="str">
        <f t="shared" si="421"/>
        <v>62021</v>
      </c>
      <c r="CQ528" s="15">
        <v>39608</v>
      </c>
      <c r="CR528" s="16">
        <v>4500.95</v>
      </c>
    </row>
    <row r="529" spans="1:96">
      <c r="A529" t="s">
        <v>195</v>
      </c>
      <c r="B529" t="s">
        <v>195</v>
      </c>
      <c r="C529" s="3">
        <v>48970</v>
      </c>
      <c r="D529">
        <v>0</v>
      </c>
      <c r="E529">
        <v>48970</v>
      </c>
      <c r="F529" t="s">
        <v>10</v>
      </c>
      <c r="G529" s="3">
        <v>42365776</v>
      </c>
      <c r="J529" s="3">
        <f t="shared" si="422"/>
        <v>48970</v>
      </c>
      <c r="L529" s="3">
        <f t="shared" si="467"/>
        <v>47343036.329999998</v>
      </c>
      <c r="M529" s="4">
        <f t="shared" si="423"/>
        <v>1.0354364468960224E-3</v>
      </c>
      <c r="N529" s="4">
        <f t="shared" si="424"/>
        <v>1.6323333333333333E-3</v>
      </c>
      <c r="O529" s="4"/>
      <c r="P529" s="3">
        <f t="shared" si="425"/>
        <v>-2646405</v>
      </c>
      <c r="Q529" s="3">
        <f t="shared" si="426"/>
        <v>49989441.329999998</v>
      </c>
      <c r="R529" s="6">
        <f t="shared" si="427"/>
        <v>-5.2939279367617609E-2</v>
      </c>
      <c r="S529" s="6">
        <f t="shared" si="428"/>
        <v>-5.3142385298162106E-2</v>
      </c>
      <c r="T529" s="6"/>
      <c r="U529" s="6"/>
      <c r="V529" s="3">
        <f t="shared" si="468"/>
        <v>102435.71355393855</v>
      </c>
      <c r="W529" s="7">
        <f t="shared" si="429"/>
        <v>63.149999999999636</v>
      </c>
      <c r="X529" s="7">
        <f t="shared" si="432"/>
        <v>15746.5</v>
      </c>
      <c r="Y529" s="3">
        <f t="shared" si="433"/>
        <v>40330140.354471929</v>
      </c>
      <c r="Z529" s="3">
        <f t="shared" si="430"/>
        <v>87673176.684471935</v>
      </c>
      <c r="AA529" s="2">
        <v>44368</v>
      </c>
      <c r="AB529" s="7">
        <f t="shared" si="434"/>
        <v>157.8101211</v>
      </c>
      <c r="AC529" s="7">
        <f t="shared" si="435"/>
        <v>134.43380118157307</v>
      </c>
      <c r="AD529" s="7">
        <f t="shared" si="436"/>
        <v>146.12196114078654</v>
      </c>
      <c r="AE529" s="7"/>
      <c r="AF529" s="7">
        <f t="shared" si="469"/>
        <v>151405.71355393855</v>
      </c>
      <c r="AG529" s="3">
        <f t="shared" si="437"/>
        <v>53885458.554498814</v>
      </c>
      <c r="AH529" s="7"/>
      <c r="AI529" s="7"/>
      <c r="AJ529" s="7"/>
      <c r="AK529" s="7"/>
      <c r="AL529" s="3">
        <f t="shared" si="438"/>
        <v>66761429.777520508</v>
      </c>
      <c r="AM529" s="3">
        <f t="shared" si="439"/>
        <v>25542422.224498857</v>
      </c>
      <c r="AN529" s="3">
        <f t="shared" si="440"/>
        <v>21875971.223021992</v>
      </c>
      <c r="AO529" s="3">
        <f t="shared" si="441"/>
        <v>17343036.329999998</v>
      </c>
      <c r="AP529" s="3">
        <f t="shared" si="442"/>
        <v>47343036.329999998</v>
      </c>
      <c r="AQ529" s="7"/>
      <c r="AR529" s="40">
        <f t="shared" si="470"/>
        <v>102435.71355393855</v>
      </c>
      <c r="AS529" s="5">
        <f t="shared" si="431"/>
        <v>48970</v>
      </c>
      <c r="AT529" s="5">
        <f t="shared" si="443"/>
        <v>5467.625899280576</v>
      </c>
      <c r="AU529" s="5">
        <f t="shared" si="444"/>
        <v>156873.33945321912</v>
      </c>
      <c r="AV529" s="5">
        <f t="shared" si="445"/>
        <v>26761429.777520452</v>
      </c>
      <c r="AW529" s="3"/>
      <c r="AX529" s="4">
        <f t="shared" si="446"/>
        <v>2.3552944099115634E-3</v>
      </c>
      <c r="AY529" s="4">
        <f t="shared" si="447"/>
        <v>4.0265632023770192E-3</v>
      </c>
      <c r="AZ529" s="4">
        <f t="shared" si="448"/>
        <v>2.4999999999999534E-4</v>
      </c>
      <c r="BA529" s="4">
        <f t="shared" si="449"/>
        <v>1.0354364468960224E-3</v>
      </c>
      <c r="BB529" s="3"/>
      <c r="BC529" s="2">
        <f t="shared" si="450"/>
        <v>44368</v>
      </c>
      <c r="BD529" s="22">
        <f t="shared" si="451"/>
        <v>166.90357444380126</v>
      </c>
      <c r="BE529" s="22">
        <f t="shared" si="452"/>
        <v>134.43380118157293</v>
      </c>
      <c r="BF529" s="22">
        <f t="shared" si="453"/>
        <v>115.13669064748417</v>
      </c>
      <c r="BG529" s="22">
        <f t="shared" si="454"/>
        <v>157.8101211</v>
      </c>
      <c r="BH529" s="22"/>
      <c r="BI529" s="3">
        <f t="shared" si="455"/>
        <v>69348244.694438919</v>
      </c>
      <c r="BJ529" s="3">
        <f t="shared" si="456"/>
        <v>25741535.191066489</v>
      </c>
      <c r="BK529" s="3">
        <f t="shared" si="457"/>
        <v>21875971.223021992</v>
      </c>
      <c r="BL529" s="3">
        <f t="shared" si="458"/>
        <v>49989441.329999998</v>
      </c>
      <c r="BM529" s="22"/>
      <c r="BN529" s="3">
        <f t="shared" si="459"/>
        <v>-2586814.9169184286</v>
      </c>
      <c r="BO529" s="3">
        <f t="shared" si="460"/>
        <v>-199112.96656763309</v>
      </c>
      <c r="BP529" s="3">
        <f t="shared" si="461"/>
        <v>0</v>
      </c>
      <c r="BQ529" s="3">
        <f t="shared" si="462"/>
        <v>-2646405</v>
      </c>
      <c r="BR529" s="3"/>
      <c r="BS529" s="22">
        <f t="shared" si="463"/>
        <v>-3.7301808118091659</v>
      </c>
      <c r="BT529" s="22">
        <f t="shared" si="464"/>
        <v>-0.77350851489515893</v>
      </c>
      <c r="BU529" s="22">
        <f t="shared" si="465"/>
        <v>0</v>
      </c>
      <c r="BV529" s="22">
        <f t="shared" si="466"/>
        <v>-5.2939279367617607</v>
      </c>
      <c r="BW529" s="3"/>
      <c r="BX529" s="7"/>
      <c r="BY529" t="str">
        <f t="shared" si="421"/>
        <v>62021</v>
      </c>
      <c r="CQ529" s="15">
        <v>39609</v>
      </c>
      <c r="CR529" s="16">
        <v>4449.8</v>
      </c>
    </row>
    <row r="530" spans="1:96">
      <c r="A530" t="s">
        <v>196</v>
      </c>
      <c r="B530" t="s">
        <v>196</v>
      </c>
      <c r="C530" s="3">
        <v>128727</v>
      </c>
      <c r="D530">
        <v>0</v>
      </c>
      <c r="E530">
        <v>128727</v>
      </c>
      <c r="F530" t="s">
        <v>10</v>
      </c>
      <c r="G530" s="3">
        <v>42494503</v>
      </c>
      <c r="J530" s="3">
        <f t="shared" si="422"/>
        <v>128727</v>
      </c>
      <c r="L530" s="3">
        <f t="shared" si="467"/>
        <v>47471763.329999998</v>
      </c>
      <c r="M530" s="4">
        <f t="shared" si="423"/>
        <v>2.7190271258210196E-3</v>
      </c>
      <c r="N530" s="4">
        <f t="shared" si="424"/>
        <v>4.2909000000000003E-3</v>
      </c>
      <c r="O530" s="4"/>
      <c r="P530" s="3">
        <f t="shared" si="425"/>
        <v>-2517678</v>
      </c>
      <c r="Q530" s="3">
        <f t="shared" si="426"/>
        <v>49989441.329999998</v>
      </c>
      <c r="R530" s="6">
        <f t="shared" si="427"/>
        <v>-5.0364195578418564E-2</v>
      </c>
      <c r="S530" s="6">
        <f t="shared" si="428"/>
        <v>-5.0423358172341087E-2</v>
      </c>
      <c r="T530" s="6"/>
      <c r="U530" s="6"/>
      <c r="V530" s="3">
        <f t="shared" si="468"/>
        <v>42580.16596660178</v>
      </c>
      <c r="W530" s="7">
        <f t="shared" si="429"/>
        <v>26.25</v>
      </c>
      <c r="X530" s="7">
        <f t="shared" si="432"/>
        <v>15772.75</v>
      </c>
      <c r="Y530" s="3">
        <f t="shared" si="433"/>
        <v>40397372.195471831</v>
      </c>
      <c r="Z530" s="3">
        <f t="shared" si="430"/>
        <v>87869135.525471836</v>
      </c>
      <c r="AA530" s="2">
        <v>44369</v>
      </c>
      <c r="AB530" s="7">
        <f t="shared" si="434"/>
        <v>158.23921109999998</v>
      </c>
      <c r="AC530" s="7">
        <f t="shared" si="435"/>
        <v>134.65790731823944</v>
      </c>
      <c r="AD530" s="7">
        <f t="shared" si="436"/>
        <v>146.44855920911971</v>
      </c>
      <c r="AE530" s="7"/>
      <c r="AF530" s="7">
        <f t="shared" si="469"/>
        <v>171307.16596660178</v>
      </c>
      <c r="AG530" s="3">
        <f t="shared" si="437"/>
        <v>54056765.720465414</v>
      </c>
      <c r="AH530" s="7"/>
      <c r="AI530" s="7"/>
      <c r="AJ530" s="7"/>
      <c r="AK530" s="7"/>
      <c r="AL530" s="3">
        <f t="shared" si="438"/>
        <v>66938204.569386393</v>
      </c>
      <c r="AM530" s="3">
        <f t="shared" si="439"/>
        <v>25585002.390465457</v>
      </c>
      <c r="AN530" s="3">
        <f t="shared" si="440"/>
        <v>21881438.848921273</v>
      </c>
      <c r="AO530" s="3">
        <f t="shared" si="441"/>
        <v>17471763.329999998</v>
      </c>
      <c r="AP530" s="3">
        <f t="shared" si="442"/>
        <v>47471763.329999998</v>
      </c>
      <c r="AQ530" s="7"/>
      <c r="AR530" s="40">
        <f t="shared" si="470"/>
        <v>42580.16596660178</v>
      </c>
      <c r="AS530" s="5">
        <f t="shared" si="431"/>
        <v>128727</v>
      </c>
      <c r="AT530" s="5">
        <f t="shared" si="443"/>
        <v>5467.625899280576</v>
      </c>
      <c r="AU530" s="5">
        <f t="shared" si="444"/>
        <v>176774.79186588235</v>
      </c>
      <c r="AV530" s="5">
        <f t="shared" si="445"/>
        <v>26938204.569386333</v>
      </c>
      <c r="AW530" s="3"/>
      <c r="AX530" s="4">
        <f t="shared" si="446"/>
        <v>2.6478580889441176E-3</v>
      </c>
      <c r="AY530" s="4">
        <f t="shared" si="447"/>
        <v>1.6670371193598576E-3</v>
      </c>
      <c r="AZ530" s="4">
        <f t="shared" si="448"/>
        <v>2.4993751562109008E-4</v>
      </c>
      <c r="BA530" s="4">
        <f t="shared" si="449"/>
        <v>2.7190271258210196E-3</v>
      </c>
      <c r="BB530" s="3"/>
      <c r="BC530" s="2">
        <f t="shared" si="450"/>
        <v>44369</v>
      </c>
      <c r="BD530" s="22">
        <f t="shared" si="451"/>
        <v>167.34551142346598</v>
      </c>
      <c r="BE530" s="22">
        <f t="shared" si="452"/>
        <v>134.65790731823927</v>
      </c>
      <c r="BF530" s="22">
        <f t="shared" si="453"/>
        <v>115.16546762590143</v>
      </c>
      <c r="BG530" s="22">
        <f t="shared" si="454"/>
        <v>158.23921109999998</v>
      </c>
      <c r="BH530" s="22"/>
      <c r="BI530" s="3">
        <f t="shared" si="455"/>
        <v>69348244.694438919</v>
      </c>
      <c r="BJ530" s="3">
        <f t="shared" si="456"/>
        <v>25741535.191066489</v>
      </c>
      <c r="BK530" s="3">
        <f t="shared" si="457"/>
        <v>21881438.848921273</v>
      </c>
      <c r="BL530" s="3">
        <f t="shared" si="458"/>
        <v>49989441.329999998</v>
      </c>
      <c r="BM530" s="22"/>
      <c r="BN530" s="3">
        <f t="shared" si="459"/>
        <v>-2410040.1250525462</v>
      </c>
      <c r="BO530" s="3">
        <f t="shared" si="460"/>
        <v>-156532.80060103131</v>
      </c>
      <c r="BP530" s="3">
        <f t="shared" si="461"/>
        <v>0</v>
      </c>
      <c r="BQ530" s="3">
        <f t="shared" si="462"/>
        <v>-2517678</v>
      </c>
      <c r="BR530" s="3"/>
      <c r="BS530" s="22">
        <f t="shared" si="463"/>
        <v>-3.4752719923505273</v>
      </c>
      <c r="BT530" s="22">
        <f t="shared" si="464"/>
        <v>-0.60809427036564423</v>
      </c>
      <c r="BU530" s="22">
        <f t="shared" si="465"/>
        <v>0</v>
      </c>
      <c r="BV530" s="22">
        <f t="shared" si="466"/>
        <v>-5.0364195578418567</v>
      </c>
      <c r="BW530" s="3"/>
      <c r="BX530" s="7"/>
      <c r="BY530" t="str">
        <f t="shared" si="421"/>
        <v>62021</v>
      </c>
      <c r="CQ530" s="15">
        <v>39610</v>
      </c>
      <c r="CR530" s="16">
        <v>4523.6000000000004</v>
      </c>
    </row>
    <row r="531" spans="1:96">
      <c r="A531" t="s">
        <v>197</v>
      </c>
      <c r="B531" t="s">
        <v>197</v>
      </c>
      <c r="C531" s="3">
        <v>14432</v>
      </c>
      <c r="D531">
        <v>0</v>
      </c>
      <c r="E531">
        <v>14431.5</v>
      </c>
      <c r="F531" t="s">
        <v>10</v>
      </c>
      <c r="G531" s="3">
        <v>42508934</v>
      </c>
      <c r="J531" s="3">
        <f t="shared" si="422"/>
        <v>14432</v>
      </c>
      <c r="L531" s="3">
        <f t="shared" si="467"/>
        <v>47486195.329999998</v>
      </c>
      <c r="M531" s="4">
        <f t="shared" si="423"/>
        <v>3.0401230094774322E-4</v>
      </c>
      <c r="N531" s="4">
        <f t="shared" si="424"/>
        <v>4.8106666666666669E-4</v>
      </c>
      <c r="O531" s="4"/>
      <c r="P531" s="3">
        <f t="shared" si="425"/>
        <v>-2503246</v>
      </c>
      <c r="Q531" s="3">
        <f t="shared" si="426"/>
        <v>49989441.329999998</v>
      </c>
      <c r="R531" s="6">
        <f t="shared" si="427"/>
        <v>-5.0075494612453995E-2</v>
      </c>
      <c r="S531" s="6">
        <f t="shared" si="428"/>
        <v>-5.0119345871393342E-2</v>
      </c>
      <c r="T531" s="6"/>
      <c r="U531" s="6"/>
      <c r="V531" s="3">
        <f t="shared" si="468"/>
        <v>-139176.31390226292</v>
      </c>
      <c r="W531" s="7">
        <f t="shared" si="429"/>
        <v>-85.799999999999272</v>
      </c>
      <c r="X531" s="7">
        <f t="shared" si="432"/>
        <v>15686.95</v>
      </c>
      <c r="Y531" s="3">
        <f t="shared" si="433"/>
        <v>40177620.120889314</v>
      </c>
      <c r="Z531" s="3">
        <f t="shared" si="430"/>
        <v>87663815.450889319</v>
      </c>
      <c r="AA531" s="2">
        <v>44370</v>
      </c>
      <c r="AB531" s="7">
        <f t="shared" si="434"/>
        <v>158.28731776666666</v>
      </c>
      <c r="AC531" s="7">
        <f t="shared" si="435"/>
        <v>133.92540040296436</v>
      </c>
      <c r="AD531" s="7">
        <f t="shared" si="436"/>
        <v>146.10635908481552</v>
      </c>
      <c r="AE531" s="7"/>
      <c r="AF531" s="7">
        <f t="shared" si="469"/>
        <v>-124744.31390226292</v>
      </c>
      <c r="AG531" s="3">
        <f t="shared" si="437"/>
        <v>53932021.406563148</v>
      </c>
      <c r="AH531" s="7"/>
      <c r="AI531" s="7"/>
      <c r="AJ531" s="7"/>
      <c r="AK531" s="7"/>
      <c r="AL531" s="3">
        <f t="shared" si="438"/>
        <v>66818927.881383412</v>
      </c>
      <c r="AM531" s="3">
        <f t="shared" si="439"/>
        <v>25445826.076563194</v>
      </c>
      <c r="AN531" s="3">
        <f t="shared" si="440"/>
        <v>21886906.474820554</v>
      </c>
      <c r="AO531" s="3">
        <f t="shared" si="441"/>
        <v>17486195.329999998</v>
      </c>
      <c r="AP531" s="3">
        <f t="shared" si="442"/>
        <v>47486195.329999998</v>
      </c>
      <c r="AQ531" s="7"/>
      <c r="AR531" s="40">
        <f t="shared" si="470"/>
        <v>-139176.31390226292</v>
      </c>
      <c r="AS531" s="5">
        <f t="shared" si="431"/>
        <v>14432</v>
      </c>
      <c r="AT531" s="5">
        <f t="shared" si="443"/>
        <v>5467.625899280576</v>
      </c>
      <c r="AU531" s="5">
        <f t="shared" si="444"/>
        <v>-119276.68800298234</v>
      </c>
      <c r="AV531" s="5">
        <f t="shared" si="445"/>
        <v>26818927.881383352</v>
      </c>
      <c r="AW531" s="3"/>
      <c r="AX531" s="4">
        <f t="shared" si="446"/>
        <v>-1.7818925495580516E-3</v>
      </c>
      <c r="AY531" s="4">
        <f t="shared" si="447"/>
        <v>-5.4397616141763023E-3</v>
      </c>
      <c r="AZ531" s="4">
        <f t="shared" si="448"/>
        <v>2.4987506246876095E-4</v>
      </c>
      <c r="BA531" s="4">
        <f t="shared" si="449"/>
        <v>3.0401230094774322E-4</v>
      </c>
      <c r="BB531" s="3"/>
      <c r="BC531" s="2">
        <f t="shared" si="450"/>
        <v>44370</v>
      </c>
      <c r="BD531" s="22">
        <f t="shared" si="451"/>
        <v>167.04731970345853</v>
      </c>
      <c r="BE531" s="22">
        <f t="shared" si="452"/>
        <v>133.92540040296419</v>
      </c>
      <c r="BF531" s="22">
        <f t="shared" si="453"/>
        <v>115.19424460431871</v>
      </c>
      <c r="BG531" s="22">
        <f t="shared" si="454"/>
        <v>158.28731776666666</v>
      </c>
      <c r="BH531" s="22"/>
      <c r="BI531" s="3">
        <f t="shared" si="455"/>
        <v>69348244.694438919</v>
      </c>
      <c r="BJ531" s="3">
        <f t="shared" si="456"/>
        <v>25741535.191066489</v>
      </c>
      <c r="BK531" s="3">
        <f t="shared" si="457"/>
        <v>21886906.474820554</v>
      </c>
      <c r="BL531" s="3">
        <f t="shared" si="458"/>
        <v>49989441.329999998</v>
      </c>
      <c r="BM531" s="22"/>
      <c r="BN531" s="3">
        <f t="shared" si="459"/>
        <v>-2529316.8130555283</v>
      </c>
      <c r="BO531" s="3">
        <f t="shared" si="460"/>
        <v>-295709.11450329423</v>
      </c>
      <c r="BP531" s="3">
        <f t="shared" si="461"/>
        <v>0</v>
      </c>
      <c r="BQ531" s="3">
        <f t="shared" si="462"/>
        <v>-2503246</v>
      </c>
      <c r="BR531" s="3"/>
      <c r="BS531" s="22">
        <f t="shared" si="463"/>
        <v>-3.647268686035475</v>
      </c>
      <c r="BT531" s="22">
        <f t="shared" si="464"/>
        <v>-1.1487625439135389</v>
      </c>
      <c r="BU531" s="22">
        <f t="shared" si="465"/>
        <v>0</v>
      </c>
      <c r="BV531" s="22">
        <f t="shared" si="466"/>
        <v>-5.0075494612453992</v>
      </c>
      <c r="BW531" s="3"/>
      <c r="BX531" s="7"/>
      <c r="BY531" t="str">
        <f t="shared" si="421"/>
        <v>62021</v>
      </c>
      <c r="CQ531" s="15">
        <v>39611</v>
      </c>
      <c r="CR531" s="16">
        <v>4539.3500000000004</v>
      </c>
    </row>
    <row r="532" spans="1:96">
      <c r="A532" t="s">
        <v>198</v>
      </c>
      <c r="B532" t="s">
        <v>198</v>
      </c>
      <c r="C532" s="3">
        <v>1391624</v>
      </c>
      <c r="D532">
        <v>0</v>
      </c>
      <c r="E532">
        <v>1391623.75</v>
      </c>
      <c r="F532" t="s">
        <v>10</v>
      </c>
      <c r="G532" s="3">
        <v>43900558</v>
      </c>
      <c r="J532" s="3">
        <f t="shared" si="422"/>
        <v>1391624</v>
      </c>
      <c r="L532" s="3">
        <f t="shared" si="467"/>
        <v>48877819.329999998</v>
      </c>
      <c r="M532" s="4">
        <f t="shared" si="423"/>
        <v>2.9305864374457983E-2</v>
      </c>
      <c r="N532" s="4">
        <f t="shared" si="424"/>
        <v>4.6387466666666669E-2</v>
      </c>
      <c r="O532" s="4"/>
      <c r="P532" s="3">
        <f t="shared" si="425"/>
        <v>-1111622</v>
      </c>
      <c r="Q532" s="3">
        <f t="shared" si="426"/>
        <v>49989441.329999998</v>
      </c>
      <c r="R532" s="6">
        <f t="shared" si="427"/>
        <v>-2.2237135891592489E-2</v>
      </c>
      <c r="S532" s="6">
        <f t="shared" si="428"/>
        <v>-2.0813481496935359E-2</v>
      </c>
      <c r="T532" s="6"/>
      <c r="U532" s="6"/>
      <c r="V532" s="3">
        <f t="shared" si="468"/>
        <v>167887.51152545845</v>
      </c>
      <c r="W532" s="7">
        <f t="shared" si="429"/>
        <v>103.5</v>
      </c>
      <c r="X532" s="7">
        <f t="shared" si="432"/>
        <v>15790.45</v>
      </c>
      <c r="Y532" s="3">
        <f t="shared" si="433"/>
        <v>40442705.665403195</v>
      </c>
      <c r="Z532" s="3">
        <f t="shared" si="430"/>
        <v>89320524.9954032</v>
      </c>
      <c r="AA532" s="2">
        <v>44371</v>
      </c>
      <c r="AB532" s="7">
        <f t="shared" si="434"/>
        <v>162.92606443333332</v>
      </c>
      <c r="AC532" s="7">
        <f t="shared" si="435"/>
        <v>134.8090188846773</v>
      </c>
      <c r="AD532" s="7">
        <f t="shared" si="436"/>
        <v>148.86754165900533</v>
      </c>
      <c r="AE532" s="7"/>
      <c r="AF532" s="7">
        <f t="shared" si="469"/>
        <v>1559511.5115254584</v>
      </c>
      <c r="AG532" s="3">
        <f t="shared" si="437"/>
        <v>55491532.918088607</v>
      </c>
      <c r="AH532" s="7"/>
      <c r="AI532" s="7"/>
      <c r="AJ532" s="7"/>
      <c r="AK532" s="7"/>
      <c r="AL532" s="3">
        <f t="shared" si="438"/>
        <v>68383907.018808156</v>
      </c>
      <c r="AM532" s="3">
        <f t="shared" si="439"/>
        <v>25613713.588088654</v>
      </c>
      <c r="AN532" s="3">
        <f t="shared" si="440"/>
        <v>21892374.100719836</v>
      </c>
      <c r="AO532" s="3">
        <f t="shared" si="441"/>
        <v>18877819.329999998</v>
      </c>
      <c r="AP532" s="3">
        <f t="shared" si="442"/>
        <v>48877819.329999998</v>
      </c>
      <c r="AQ532" s="7"/>
      <c r="AR532" s="40">
        <f t="shared" si="470"/>
        <v>167887.51152545845</v>
      </c>
      <c r="AS532" s="5">
        <f t="shared" si="431"/>
        <v>1391624</v>
      </c>
      <c r="AT532" s="5">
        <f t="shared" si="443"/>
        <v>5467.625899280576</v>
      </c>
      <c r="AU532" s="5">
        <f t="shared" si="444"/>
        <v>1564979.1374247391</v>
      </c>
      <c r="AV532" s="5">
        <f t="shared" si="445"/>
        <v>28383907.018808089</v>
      </c>
      <c r="AW532" s="3"/>
      <c r="AX532" s="4">
        <f t="shared" si="446"/>
        <v>2.3421194967433199E-2</v>
      </c>
      <c r="AY532" s="4">
        <f t="shared" si="447"/>
        <v>6.5978408804770843E-3</v>
      </c>
      <c r="AZ532" s="4">
        <f t="shared" si="448"/>
        <v>2.4981264051960564E-4</v>
      </c>
      <c r="BA532" s="4">
        <f t="shared" si="449"/>
        <v>2.9305864374457983E-2</v>
      </c>
      <c r="BB532" s="3"/>
      <c r="BC532" s="2">
        <f t="shared" si="450"/>
        <v>44371</v>
      </c>
      <c r="BD532" s="22">
        <f t="shared" si="451"/>
        <v>170.95976754702039</v>
      </c>
      <c r="BE532" s="22">
        <f t="shared" si="452"/>
        <v>134.80901888467713</v>
      </c>
      <c r="BF532" s="22">
        <f t="shared" si="453"/>
        <v>115.22302158273598</v>
      </c>
      <c r="BG532" s="22">
        <f t="shared" si="454"/>
        <v>162.92606443333332</v>
      </c>
      <c r="BH532" s="22"/>
      <c r="BI532" s="3">
        <f t="shared" si="455"/>
        <v>69348244.694438919</v>
      </c>
      <c r="BJ532" s="3">
        <f t="shared" si="456"/>
        <v>25741535.191066489</v>
      </c>
      <c r="BK532" s="3">
        <f t="shared" si="457"/>
        <v>21892374.100719836</v>
      </c>
      <c r="BL532" s="3">
        <f t="shared" si="458"/>
        <v>49989441.329999998</v>
      </c>
      <c r="BM532" s="22"/>
      <c r="BN532" s="3">
        <f t="shared" si="459"/>
        <v>-964337.67563078925</v>
      </c>
      <c r="BO532" s="3">
        <f t="shared" si="460"/>
        <v>-127821.60297783578</v>
      </c>
      <c r="BP532" s="3">
        <f t="shared" si="461"/>
        <v>0</v>
      </c>
      <c r="BQ532" s="3">
        <f t="shared" si="462"/>
        <v>-1111622</v>
      </c>
      <c r="BR532" s="3"/>
      <c r="BS532" s="22">
        <f t="shared" si="463"/>
        <v>-1.3905725802864051</v>
      </c>
      <c r="BT532" s="22">
        <f t="shared" si="464"/>
        <v>-0.49655780834002405</v>
      </c>
      <c r="BU532" s="22">
        <f t="shared" si="465"/>
        <v>0</v>
      </c>
      <c r="BV532" s="22">
        <f t="shared" si="466"/>
        <v>-2.223713589159249</v>
      </c>
      <c r="BW532" s="3"/>
      <c r="BX532" s="7"/>
      <c r="BY532" t="str">
        <f t="shared" si="421"/>
        <v>62021</v>
      </c>
      <c r="CQ532" s="15">
        <v>39612</v>
      </c>
      <c r="CR532" s="16">
        <v>4517.1000000000004</v>
      </c>
    </row>
    <row r="533" spans="1:96">
      <c r="A533" t="s">
        <v>199</v>
      </c>
      <c r="B533" t="s">
        <v>199</v>
      </c>
      <c r="C533" s="3">
        <v>50870</v>
      </c>
      <c r="D533">
        <v>0</v>
      </c>
      <c r="E533">
        <v>50870</v>
      </c>
      <c r="F533" t="s">
        <v>10</v>
      </c>
      <c r="G533" s="3">
        <v>43951428</v>
      </c>
      <c r="J533" s="3">
        <f t="shared" si="422"/>
        <v>50870</v>
      </c>
      <c r="L533" s="3">
        <f t="shared" si="467"/>
        <v>48928689.329999998</v>
      </c>
      <c r="M533" s="4">
        <f t="shared" si="423"/>
        <v>1.0407583786942239E-3</v>
      </c>
      <c r="N533" s="4">
        <f t="shared" si="424"/>
        <v>1.6956666666666667E-3</v>
      </c>
      <c r="O533" s="4"/>
      <c r="P533" s="3">
        <f t="shared" si="425"/>
        <v>-1060752</v>
      </c>
      <c r="Q533" s="3">
        <f t="shared" si="426"/>
        <v>49989441.329999998</v>
      </c>
      <c r="R533" s="6">
        <f t="shared" si="427"/>
        <v>-2.1219520998395604E-2</v>
      </c>
      <c r="S533" s="6">
        <f t="shared" si="428"/>
        <v>-1.9772723118241135E-2</v>
      </c>
      <c r="T533" s="6"/>
      <c r="U533" s="6"/>
      <c r="V533" s="3">
        <f t="shared" si="468"/>
        <v>113384.89908820759</v>
      </c>
      <c r="W533" s="7">
        <f t="shared" si="429"/>
        <v>69.899999999999636</v>
      </c>
      <c r="X533" s="7">
        <f t="shared" si="432"/>
        <v>15860.35</v>
      </c>
      <c r="Y533" s="3">
        <f t="shared" si="433"/>
        <v>40621734.453437202</v>
      </c>
      <c r="Z533" s="3">
        <f t="shared" si="430"/>
        <v>89550423.783437192</v>
      </c>
      <c r="AA533" s="2">
        <v>44372</v>
      </c>
      <c r="AB533" s="7">
        <f t="shared" si="434"/>
        <v>163.09563109999999</v>
      </c>
      <c r="AC533" s="7">
        <f t="shared" si="435"/>
        <v>135.40578151145735</v>
      </c>
      <c r="AD533" s="7">
        <f t="shared" si="436"/>
        <v>149.25070630572864</v>
      </c>
      <c r="AE533" s="7"/>
      <c r="AF533" s="7">
        <f t="shared" si="469"/>
        <v>164254.89908820757</v>
      </c>
      <c r="AG533" s="3">
        <f t="shared" si="437"/>
        <v>55655787.817176811</v>
      </c>
      <c r="AH533" s="7"/>
      <c r="AI533" s="7"/>
      <c r="AJ533" s="7"/>
      <c r="AK533" s="7"/>
      <c r="AL533" s="3">
        <f t="shared" si="438"/>
        <v>68553629.543795645</v>
      </c>
      <c r="AM533" s="3">
        <f t="shared" si="439"/>
        <v>25727098.487176862</v>
      </c>
      <c r="AN533" s="3">
        <f t="shared" si="440"/>
        <v>21897841.726619117</v>
      </c>
      <c r="AO533" s="3">
        <f t="shared" si="441"/>
        <v>18928689.329999998</v>
      </c>
      <c r="AP533" s="3">
        <f t="shared" si="442"/>
        <v>48928689.329999998</v>
      </c>
      <c r="AQ533" s="7"/>
      <c r="AR533" s="40">
        <f t="shared" si="470"/>
        <v>113384.89908820759</v>
      </c>
      <c r="AS533" s="5">
        <f t="shared" si="431"/>
        <v>50870</v>
      </c>
      <c r="AT533" s="5">
        <f t="shared" si="443"/>
        <v>5467.625899280576</v>
      </c>
      <c r="AU533" s="5">
        <f t="shared" si="444"/>
        <v>169722.52498748814</v>
      </c>
      <c r="AV533" s="5">
        <f t="shared" si="445"/>
        <v>28553629.543795578</v>
      </c>
      <c r="AW533" s="3"/>
      <c r="AX533" s="4">
        <f t="shared" si="446"/>
        <v>2.4819074017050245E-3</v>
      </c>
      <c r="AY533" s="4">
        <f t="shared" si="447"/>
        <v>4.4267262807582836E-3</v>
      </c>
      <c r="AZ533" s="4">
        <f t="shared" si="448"/>
        <v>2.4975024975024509E-4</v>
      </c>
      <c r="BA533" s="4">
        <f t="shared" si="449"/>
        <v>1.0407583786942239E-3</v>
      </c>
      <c r="BB533" s="3"/>
      <c r="BC533" s="2">
        <f t="shared" si="450"/>
        <v>44372</v>
      </c>
      <c r="BD533" s="22">
        <f t="shared" si="451"/>
        <v>171.38407385948909</v>
      </c>
      <c r="BE533" s="22">
        <f t="shared" si="452"/>
        <v>135.40578151145718</v>
      </c>
      <c r="BF533" s="22">
        <f t="shared" si="453"/>
        <v>115.25179856115324</v>
      </c>
      <c r="BG533" s="22">
        <f t="shared" si="454"/>
        <v>163.09563109999999</v>
      </c>
      <c r="BH533" s="22"/>
      <c r="BI533" s="3">
        <f t="shared" si="455"/>
        <v>69348244.694438919</v>
      </c>
      <c r="BJ533" s="3">
        <f t="shared" si="456"/>
        <v>25741535.191066489</v>
      </c>
      <c r="BK533" s="3">
        <f t="shared" si="457"/>
        <v>21897841.726619117</v>
      </c>
      <c r="BL533" s="3">
        <f t="shared" si="458"/>
        <v>49989441.329999998</v>
      </c>
      <c r="BM533" s="22"/>
      <c r="BN533" s="3">
        <f t="shared" si="459"/>
        <v>-794615.15064330108</v>
      </c>
      <c r="BO533" s="3">
        <f t="shared" si="460"/>
        <v>-14436.703889628188</v>
      </c>
      <c r="BP533" s="3">
        <f t="shared" si="461"/>
        <v>0</v>
      </c>
      <c r="BQ533" s="3">
        <f t="shared" si="462"/>
        <v>-1060752</v>
      </c>
      <c r="BR533" s="3"/>
      <c r="BS533" s="22">
        <f t="shared" si="463"/>
        <v>-1.1458331124955232</v>
      </c>
      <c r="BT533" s="22">
        <f t="shared" si="464"/>
        <v>-5.6083305764290221E-2</v>
      </c>
      <c r="BU533" s="22">
        <f t="shared" si="465"/>
        <v>0</v>
      </c>
      <c r="BV533" s="22">
        <f t="shared" si="466"/>
        <v>-2.1219520998395605</v>
      </c>
      <c r="BW533" s="3"/>
      <c r="BX533" s="7"/>
      <c r="BY533" t="str">
        <f t="shared" si="421"/>
        <v>62021</v>
      </c>
      <c r="CQ533" s="15">
        <v>39613</v>
      </c>
      <c r="CR533" s="16">
        <v>4517.1000000000004</v>
      </c>
    </row>
    <row r="534" spans="1:96">
      <c r="A534" t="s">
        <v>200</v>
      </c>
      <c r="B534" t="s">
        <v>200</v>
      </c>
      <c r="C534" s="3">
        <v>283883</v>
      </c>
      <c r="D534">
        <v>0</v>
      </c>
      <c r="E534">
        <v>283883</v>
      </c>
      <c r="F534" t="s">
        <v>10</v>
      </c>
      <c r="G534" s="3">
        <v>44235311</v>
      </c>
      <c r="J534" s="3">
        <f t="shared" si="422"/>
        <v>283883</v>
      </c>
      <c r="L534" s="3">
        <f t="shared" si="467"/>
        <v>49212572.329999998</v>
      </c>
      <c r="M534" s="4">
        <f t="shared" si="423"/>
        <v>5.801974340357831E-3</v>
      </c>
      <c r="N534" s="4">
        <f t="shared" si="424"/>
        <v>9.4627666666666672E-3</v>
      </c>
      <c r="O534" s="4"/>
      <c r="P534" s="3">
        <f t="shared" si="425"/>
        <v>-776869</v>
      </c>
      <c r="Q534" s="3">
        <f t="shared" si="426"/>
        <v>49989441.329999998</v>
      </c>
      <c r="R534" s="6">
        <f t="shared" si="427"/>
        <v>-1.5540661774385147E-2</v>
      </c>
      <c r="S534" s="6">
        <f t="shared" si="428"/>
        <v>-1.3970748777883304E-2</v>
      </c>
      <c r="T534" s="6"/>
      <c r="U534" s="6"/>
      <c r="V534" s="3">
        <f t="shared" si="468"/>
        <v>-74048.936242870695</v>
      </c>
      <c r="W534" s="7">
        <f t="shared" si="429"/>
        <v>-45.649999999999636</v>
      </c>
      <c r="X534" s="7">
        <f t="shared" si="432"/>
        <v>15814.7</v>
      </c>
      <c r="Y534" s="3">
        <f t="shared" si="433"/>
        <v>40504815.080422141</v>
      </c>
      <c r="Z534" s="3">
        <f t="shared" si="430"/>
        <v>89717387.410422146</v>
      </c>
      <c r="AA534" s="2">
        <v>44375</v>
      </c>
      <c r="AB534" s="7">
        <f t="shared" si="434"/>
        <v>164.04190776666664</v>
      </c>
      <c r="AC534" s="7">
        <f t="shared" si="435"/>
        <v>135.0160502680738</v>
      </c>
      <c r="AD534" s="7">
        <f t="shared" si="436"/>
        <v>149.52897901737023</v>
      </c>
      <c r="AE534" s="7"/>
      <c r="AF534" s="7">
        <f t="shared" si="469"/>
        <v>209834.0637571293</v>
      </c>
      <c r="AG534" s="3">
        <f t="shared" si="437"/>
        <v>55865621.88093394</v>
      </c>
      <c r="AH534" s="7"/>
      <c r="AI534" s="7"/>
      <c r="AJ534" s="7"/>
      <c r="AK534" s="7"/>
      <c r="AL534" s="3">
        <f t="shared" si="438"/>
        <v>68768931.233452052</v>
      </c>
      <c r="AM534" s="3">
        <f t="shared" si="439"/>
        <v>25653049.550933991</v>
      </c>
      <c r="AN534" s="3">
        <f t="shared" si="440"/>
        <v>21903309.352518398</v>
      </c>
      <c r="AO534" s="3">
        <f t="shared" si="441"/>
        <v>19212572.329999998</v>
      </c>
      <c r="AP534" s="3">
        <f t="shared" si="442"/>
        <v>49212572.329999998</v>
      </c>
      <c r="AQ534" s="7"/>
      <c r="AR534" s="40">
        <f t="shared" si="470"/>
        <v>-74048.936242870695</v>
      </c>
      <c r="AS534" s="5">
        <f t="shared" si="431"/>
        <v>283883</v>
      </c>
      <c r="AT534" s="5">
        <f t="shared" si="443"/>
        <v>5467.625899280576</v>
      </c>
      <c r="AU534" s="5">
        <f t="shared" si="444"/>
        <v>215301.68965640987</v>
      </c>
      <c r="AV534" s="5">
        <f t="shared" si="445"/>
        <v>28768931.233451989</v>
      </c>
      <c r="AW534" s="3"/>
      <c r="AX534" s="4">
        <f t="shared" si="446"/>
        <v>3.1406315185524042E-3</v>
      </c>
      <c r="AY534" s="4">
        <f t="shared" si="447"/>
        <v>-2.8782466969518093E-3</v>
      </c>
      <c r="AZ534" s="4">
        <f t="shared" si="448"/>
        <v>2.4968789013732367E-4</v>
      </c>
      <c r="BA534" s="4">
        <f t="shared" si="449"/>
        <v>5.801974340357831E-3</v>
      </c>
      <c r="BB534" s="3"/>
      <c r="BC534" s="2">
        <f t="shared" si="450"/>
        <v>44375</v>
      </c>
      <c r="BD534" s="22">
        <f t="shared" si="451"/>
        <v>171.92232808363013</v>
      </c>
      <c r="BE534" s="22">
        <f t="shared" si="452"/>
        <v>135.01605026807363</v>
      </c>
      <c r="BF534" s="22">
        <f t="shared" si="453"/>
        <v>115.28057553957052</v>
      </c>
      <c r="BG534" s="22">
        <f t="shared" si="454"/>
        <v>164.04190776666664</v>
      </c>
      <c r="BH534" s="22"/>
      <c r="BI534" s="3">
        <f t="shared" si="455"/>
        <v>69348244.694438919</v>
      </c>
      <c r="BJ534" s="3">
        <f t="shared" si="456"/>
        <v>25741535.191066489</v>
      </c>
      <c r="BK534" s="3">
        <f t="shared" si="457"/>
        <v>21903309.352518398</v>
      </c>
      <c r="BL534" s="3">
        <f t="shared" si="458"/>
        <v>49989441.329999998</v>
      </c>
      <c r="BM534" s="22"/>
      <c r="BN534" s="3">
        <f t="shared" si="459"/>
        <v>-579313.46098689118</v>
      </c>
      <c r="BO534" s="3">
        <f t="shared" si="460"/>
        <v>-88485.640132498884</v>
      </c>
      <c r="BP534" s="3">
        <f t="shared" si="461"/>
        <v>0</v>
      </c>
      <c r="BQ534" s="3">
        <f t="shared" si="462"/>
        <v>-776869</v>
      </c>
      <c r="BR534" s="3"/>
      <c r="BS534" s="22">
        <f t="shared" si="463"/>
        <v>-0.83536860022838721</v>
      </c>
      <c r="BT534" s="22">
        <f t="shared" si="464"/>
        <v>-0.34374655386990094</v>
      </c>
      <c r="BU534" s="22">
        <f t="shared" si="465"/>
        <v>0</v>
      </c>
      <c r="BV534" s="22">
        <f t="shared" si="466"/>
        <v>-1.5540661774385147</v>
      </c>
      <c r="BW534" s="3"/>
      <c r="BX534" s="7"/>
      <c r="BY534" t="str">
        <f t="shared" si="421"/>
        <v>62021</v>
      </c>
      <c r="CQ534" s="15">
        <v>39614</v>
      </c>
      <c r="CR534" s="16">
        <v>4517.1000000000004</v>
      </c>
    </row>
    <row r="535" spans="1:96">
      <c r="A535" t="s">
        <v>201</v>
      </c>
      <c r="B535" t="s">
        <v>201</v>
      </c>
      <c r="C535" s="3">
        <v>-32770</v>
      </c>
      <c r="D535">
        <v>0</v>
      </c>
      <c r="E535">
        <v>-32769.75</v>
      </c>
      <c r="F535" t="s">
        <v>10</v>
      </c>
      <c r="G535" s="3">
        <v>44202541</v>
      </c>
      <c r="J535" s="3">
        <f t="shared" si="422"/>
        <v>-32770</v>
      </c>
      <c r="L535" s="3">
        <f t="shared" si="467"/>
        <v>49179802.329999998</v>
      </c>
      <c r="M535" s="4">
        <f t="shared" si="423"/>
        <v>-6.6588675308938076E-4</v>
      </c>
      <c r="N535" s="4">
        <f t="shared" si="424"/>
        <v>-1.0923333333333334E-3</v>
      </c>
      <c r="O535" s="4"/>
      <c r="P535" s="3">
        <f t="shared" si="425"/>
        <v>-809639</v>
      </c>
      <c r="Q535" s="3">
        <f t="shared" si="426"/>
        <v>49989441.329999998</v>
      </c>
      <c r="R535" s="6">
        <f t="shared" si="427"/>
        <v>-1.6196200206664724E-2</v>
      </c>
      <c r="S535" s="6">
        <f t="shared" si="428"/>
        <v>-1.4636635530972684E-2</v>
      </c>
      <c r="T535" s="6"/>
      <c r="U535" s="6"/>
      <c r="V535" s="3">
        <f t="shared" si="468"/>
        <v>-107464.22839189973</v>
      </c>
      <c r="W535" s="7">
        <f t="shared" si="429"/>
        <v>-66.25</v>
      </c>
      <c r="X535" s="7">
        <f t="shared" si="432"/>
        <v>15748.45</v>
      </c>
      <c r="Y535" s="3">
        <f t="shared" si="433"/>
        <v>40335134.719803356</v>
      </c>
      <c r="Z535" s="3">
        <f t="shared" si="430"/>
        <v>89514937.049803346</v>
      </c>
      <c r="AA535" s="2">
        <v>44376</v>
      </c>
      <c r="AB535" s="7">
        <f t="shared" si="434"/>
        <v>163.93267443333332</v>
      </c>
      <c r="AC535" s="7">
        <f t="shared" si="435"/>
        <v>134.45044906601117</v>
      </c>
      <c r="AD535" s="7">
        <f t="shared" si="436"/>
        <v>149.19156174967225</v>
      </c>
      <c r="AE535" s="7"/>
      <c r="AF535" s="7">
        <f t="shared" si="469"/>
        <v>-140234.22839189973</v>
      </c>
      <c r="AG535" s="3">
        <f t="shared" si="437"/>
        <v>55725387.65254204</v>
      </c>
      <c r="AH535" s="7"/>
      <c r="AI535" s="7"/>
      <c r="AJ535" s="7"/>
      <c r="AK535" s="7"/>
      <c r="AL535" s="3">
        <f t="shared" si="438"/>
        <v>68634164.630959436</v>
      </c>
      <c r="AM535" s="3">
        <f t="shared" si="439"/>
        <v>25545585.32254209</v>
      </c>
      <c r="AN535" s="3">
        <f t="shared" si="440"/>
        <v>21908776.97841768</v>
      </c>
      <c r="AO535" s="3">
        <f t="shared" si="441"/>
        <v>19179802.329999998</v>
      </c>
      <c r="AP535" s="3">
        <f t="shared" si="442"/>
        <v>49179802.329999998</v>
      </c>
      <c r="AQ535" s="7"/>
      <c r="AR535" s="40">
        <f t="shared" si="470"/>
        <v>-107464.22839189973</v>
      </c>
      <c r="AS535" s="5">
        <f t="shared" si="431"/>
        <v>-32770</v>
      </c>
      <c r="AT535" s="5">
        <f t="shared" si="443"/>
        <v>5467.625899280576</v>
      </c>
      <c r="AU535" s="5">
        <f t="shared" si="444"/>
        <v>-134766.60249261916</v>
      </c>
      <c r="AV535" s="5">
        <f t="shared" si="445"/>
        <v>28634164.630959369</v>
      </c>
      <c r="AW535" s="3"/>
      <c r="AX535" s="4">
        <f t="shared" si="446"/>
        <v>-1.9597018606428932E-3</v>
      </c>
      <c r="AY535" s="4">
        <f t="shared" si="447"/>
        <v>-4.1891404832213059E-3</v>
      </c>
      <c r="AZ535" s="4">
        <f t="shared" si="448"/>
        <v>2.4962556165750903E-4</v>
      </c>
      <c r="BA535" s="4">
        <f t="shared" si="449"/>
        <v>-6.6588675308938076E-4</v>
      </c>
      <c r="BB535" s="3"/>
      <c r="BC535" s="2">
        <f t="shared" si="450"/>
        <v>44376</v>
      </c>
      <c r="BD535" s="22">
        <f t="shared" si="451"/>
        <v>171.58541157739859</v>
      </c>
      <c r="BE535" s="22">
        <f t="shared" si="452"/>
        <v>134.450449066011</v>
      </c>
      <c r="BF535" s="22">
        <f t="shared" si="453"/>
        <v>115.30935251798779</v>
      </c>
      <c r="BG535" s="22">
        <f t="shared" si="454"/>
        <v>163.93267443333332</v>
      </c>
      <c r="BH535" s="22"/>
      <c r="BI535" s="3">
        <f t="shared" si="455"/>
        <v>69348244.694438919</v>
      </c>
      <c r="BJ535" s="3">
        <f t="shared" si="456"/>
        <v>25741535.191066489</v>
      </c>
      <c r="BK535" s="3">
        <f t="shared" si="457"/>
        <v>21908776.97841768</v>
      </c>
      <c r="BL535" s="3">
        <f t="shared" si="458"/>
        <v>49989441.329999998</v>
      </c>
      <c r="BM535" s="22"/>
      <c r="BN535" s="3">
        <f t="shared" si="459"/>
        <v>-714080.06347951037</v>
      </c>
      <c r="BO535" s="3">
        <f t="shared" si="460"/>
        <v>-195949.8685243986</v>
      </c>
      <c r="BP535" s="3">
        <f t="shared" si="461"/>
        <v>0</v>
      </c>
      <c r="BQ535" s="3">
        <f t="shared" si="462"/>
        <v>-809639</v>
      </c>
      <c r="BR535" s="3"/>
      <c r="BS535" s="22">
        <f t="shared" si="463"/>
        <v>-1.0297017128924864</v>
      </c>
      <c r="BT535" s="22">
        <f t="shared" si="464"/>
        <v>-0.7612205995872473</v>
      </c>
      <c r="BU535" s="22">
        <f t="shared" si="465"/>
        <v>0</v>
      </c>
      <c r="BV535" s="22">
        <f t="shared" si="466"/>
        <v>-1.6196200206664724</v>
      </c>
      <c r="BW535" s="3"/>
      <c r="BX535" s="7"/>
      <c r="BY535" t="str">
        <f t="shared" si="421"/>
        <v>62021</v>
      </c>
      <c r="CQ535" s="15">
        <v>39615</v>
      </c>
      <c r="CR535" s="16">
        <v>4572.5</v>
      </c>
    </row>
    <row r="536" spans="1:96">
      <c r="A536" t="s">
        <v>202</v>
      </c>
      <c r="B536" t="s">
        <v>202</v>
      </c>
      <c r="C536" s="3">
        <v>-380520</v>
      </c>
      <c r="D536">
        <v>0</v>
      </c>
      <c r="E536">
        <v>-380520</v>
      </c>
      <c r="F536" t="s">
        <v>10</v>
      </c>
      <c r="G536" s="3">
        <v>43822021</v>
      </c>
      <c r="J536" s="3">
        <f t="shared" si="422"/>
        <v>-380520</v>
      </c>
      <c r="L536" s="3">
        <f t="shared" si="467"/>
        <v>48799282.329999998</v>
      </c>
      <c r="M536" s="4">
        <f t="shared" si="423"/>
        <v>-7.737322680694882E-3</v>
      </c>
      <c r="N536" s="4">
        <f t="shared" si="424"/>
        <v>-1.2684000000000001E-2</v>
      </c>
      <c r="O536" s="4"/>
      <c r="P536" s="3">
        <f t="shared" si="425"/>
        <v>-1190159</v>
      </c>
      <c r="Q536" s="3">
        <f t="shared" si="426"/>
        <v>49989441.329999998</v>
      </c>
      <c r="R536" s="6">
        <f t="shared" si="427"/>
        <v>-2.3808207660159501E-2</v>
      </c>
      <c r="S536" s="6">
        <f t="shared" si="428"/>
        <v>-2.2373958211667565E-2</v>
      </c>
      <c r="T536" s="6"/>
      <c r="U536" s="6"/>
      <c r="V536" s="3">
        <f t="shared" si="468"/>
        <v>-43715.637059045679</v>
      </c>
      <c r="W536" s="7">
        <f t="shared" si="429"/>
        <v>-26.950000000000728</v>
      </c>
      <c r="X536" s="7">
        <f t="shared" si="432"/>
        <v>15721.5</v>
      </c>
      <c r="Y536" s="3">
        <f t="shared" si="433"/>
        <v>40266110.029710121</v>
      </c>
      <c r="Z536" s="3">
        <f t="shared" si="430"/>
        <v>89065392.359710127</v>
      </c>
      <c r="AA536" s="2">
        <v>44377</v>
      </c>
      <c r="AB536" s="7">
        <f t="shared" si="434"/>
        <v>162.66427443333333</v>
      </c>
      <c r="AC536" s="7">
        <f t="shared" si="435"/>
        <v>134.22036676570039</v>
      </c>
      <c r="AD536" s="7">
        <f t="shared" si="436"/>
        <v>148.44232059951688</v>
      </c>
      <c r="AE536" s="7"/>
      <c r="AF536" s="7">
        <f t="shared" si="469"/>
        <v>-424235.63705904566</v>
      </c>
      <c r="AG536" s="3">
        <f t="shared" si="437"/>
        <v>55301152.015482992</v>
      </c>
      <c r="AH536" s="7"/>
      <c r="AI536" s="7"/>
      <c r="AJ536" s="7"/>
      <c r="AK536" s="7"/>
      <c r="AL536" s="3">
        <f t="shared" si="438"/>
        <v>68215396.619799674</v>
      </c>
      <c r="AM536" s="3">
        <f t="shared" si="439"/>
        <v>25501869.685483046</v>
      </c>
      <c r="AN536" s="3">
        <f t="shared" si="440"/>
        <v>21914244.604316961</v>
      </c>
      <c r="AO536" s="3">
        <f t="shared" si="441"/>
        <v>18799282.329999998</v>
      </c>
      <c r="AP536" s="3">
        <f t="shared" si="442"/>
        <v>48799282.329999998</v>
      </c>
      <c r="AQ536" s="7"/>
      <c r="AR536" s="40">
        <f t="shared" si="470"/>
        <v>-43715.637059045679</v>
      </c>
      <c r="AS536" s="5">
        <f t="shared" si="431"/>
        <v>-380520</v>
      </c>
      <c r="AT536" s="5">
        <f t="shared" si="443"/>
        <v>5467.625899280576</v>
      </c>
      <c r="AU536" s="5">
        <f t="shared" si="444"/>
        <v>-418768.01115976507</v>
      </c>
      <c r="AV536" s="5">
        <f t="shared" si="445"/>
        <v>28215396.619799603</v>
      </c>
      <c r="AW536" s="3"/>
      <c r="AX536" s="4">
        <f t="shared" si="446"/>
        <v>-6.1014512730132014E-3</v>
      </c>
      <c r="AY536" s="4">
        <f t="shared" si="447"/>
        <v>-1.7112795227467292E-3</v>
      </c>
      <c r="AZ536" s="4">
        <f t="shared" si="448"/>
        <v>2.4956326428749218E-4</v>
      </c>
      <c r="BA536" s="4">
        <f t="shared" si="449"/>
        <v>-7.737322680694882E-3</v>
      </c>
      <c r="BB536" s="3"/>
      <c r="BC536" s="2">
        <f t="shared" si="450"/>
        <v>44377</v>
      </c>
      <c r="BD536" s="22">
        <f t="shared" si="451"/>
        <v>170.53849154949918</v>
      </c>
      <c r="BE536" s="22">
        <f t="shared" si="452"/>
        <v>134.22036676570025</v>
      </c>
      <c r="BF536" s="22">
        <f t="shared" si="453"/>
        <v>115.33812949640505</v>
      </c>
      <c r="BG536" s="22">
        <f t="shared" si="454"/>
        <v>162.66427443333333</v>
      </c>
      <c r="BH536" s="22"/>
      <c r="BI536" s="3">
        <f t="shared" si="455"/>
        <v>69348244.694438919</v>
      </c>
      <c r="BJ536" s="3">
        <f t="shared" si="456"/>
        <v>25741535.191066489</v>
      </c>
      <c r="BK536" s="3">
        <f t="shared" si="457"/>
        <v>21914244.604316961</v>
      </c>
      <c r="BL536" s="3">
        <f t="shared" si="458"/>
        <v>49989441.329999998</v>
      </c>
      <c r="BM536" s="22"/>
      <c r="BN536" s="3">
        <f t="shared" si="459"/>
        <v>-1132848.0746392754</v>
      </c>
      <c r="BO536" s="3">
        <f t="shared" si="460"/>
        <v>-239665.50558344426</v>
      </c>
      <c r="BP536" s="3">
        <f t="shared" si="461"/>
        <v>0</v>
      </c>
      <c r="BQ536" s="3">
        <f t="shared" si="462"/>
        <v>-1190159</v>
      </c>
      <c r="BR536" s="3"/>
      <c r="BS536" s="22">
        <f t="shared" si="463"/>
        <v>-1.6335641653668551</v>
      </c>
      <c r="BT536" s="22">
        <f t="shared" si="464"/>
        <v>-0.93104589063755361</v>
      </c>
      <c r="BU536" s="22">
        <f t="shared" si="465"/>
        <v>0</v>
      </c>
      <c r="BV536" s="22">
        <f t="shared" si="466"/>
        <v>-2.3808207660159502</v>
      </c>
      <c r="BW536" s="3"/>
      <c r="BX536" s="7"/>
      <c r="BY536" t="str">
        <f t="shared" si="421"/>
        <v>62021</v>
      </c>
      <c r="CQ536" s="15">
        <v>39616</v>
      </c>
      <c r="CR536" s="16">
        <v>4653</v>
      </c>
    </row>
    <row r="537" spans="1:96">
      <c r="A537" s="2">
        <v>44203</v>
      </c>
      <c r="B537" s="2">
        <v>44203</v>
      </c>
      <c r="C537" s="3">
        <v>508500</v>
      </c>
      <c r="D537">
        <v>0</v>
      </c>
      <c r="E537">
        <v>508500</v>
      </c>
      <c r="F537" t="s">
        <v>10</v>
      </c>
      <c r="G537" s="3">
        <v>44330521</v>
      </c>
      <c r="J537" s="3">
        <f t="shared" si="422"/>
        <v>508500</v>
      </c>
      <c r="L537" s="3">
        <f t="shared" si="467"/>
        <v>49307782.329999998</v>
      </c>
      <c r="M537" s="4">
        <f t="shared" si="423"/>
        <v>1.0420235210864832E-2</v>
      </c>
      <c r="N537" s="4">
        <f t="shared" si="424"/>
        <v>1.695E-2</v>
      </c>
      <c r="O537" s="4"/>
      <c r="P537" s="3">
        <f t="shared" si="425"/>
        <v>-681659</v>
      </c>
      <c r="Q537" s="3">
        <f t="shared" si="426"/>
        <v>49989441.329999998</v>
      </c>
      <c r="R537" s="6">
        <f t="shared" si="427"/>
        <v>-1.3636059573062647E-2</v>
      </c>
      <c r="S537" s="6">
        <f t="shared" si="428"/>
        <v>-1.1953723000802732E-2</v>
      </c>
      <c r="T537" s="6"/>
      <c r="U537" s="6"/>
      <c r="V537" s="3">
        <f t="shared" si="468"/>
        <v>-67317.21476624663</v>
      </c>
      <c r="W537" s="7">
        <f t="shared" si="429"/>
        <v>-41.5</v>
      </c>
      <c r="X537" s="7">
        <f t="shared" si="432"/>
        <v>15680</v>
      </c>
      <c r="Y537" s="3">
        <f t="shared" si="433"/>
        <v>40159819.690605521</v>
      </c>
      <c r="Z537" s="3">
        <f t="shared" si="430"/>
        <v>89467602.020605519</v>
      </c>
      <c r="AA537" s="2">
        <v>44378</v>
      </c>
      <c r="AB537" s="7">
        <f t="shared" si="434"/>
        <v>164.35927443333333</v>
      </c>
      <c r="AC537" s="7">
        <f t="shared" si="435"/>
        <v>133.86606563535173</v>
      </c>
      <c r="AD537" s="7">
        <f t="shared" si="436"/>
        <v>149.11267003434256</v>
      </c>
      <c r="AE537" s="7"/>
      <c r="AF537" s="7">
        <f t="shared" si="469"/>
        <v>441182.78523375338</v>
      </c>
      <c r="AG537" s="3">
        <f t="shared" si="437"/>
        <v>55742334.800716743</v>
      </c>
      <c r="AH537" s="7"/>
      <c r="AI537" s="7"/>
      <c r="AJ537" s="7"/>
      <c r="AK537" s="7"/>
      <c r="AL537" s="3">
        <f t="shared" si="438"/>
        <v>68662047.03093271</v>
      </c>
      <c r="AM537" s="3">
        <f t="shared" si="439"/>
        <v>25434552.470716801</v>
      </c>
      <c r="AN537" s="3">
        <f t="shared" si="440"/>
        <v>21919712.230216242</v>
      </c>
      <c r="AO537" s="3">
        <f t="shared" si="441"/>
        <v>19307782.329999998</v>
      </c>
      <c r="AP537" s="3">
        <f t="shared" si="442"/>
        <v>49307782.329999998</v>
      </c>
      <c r="AQ537" s="7"/>
      <c r="AR537" s="40">
        <f t="shared" si="470"/>
        <v>-67317.21476624663</v>
      </c>
      <c r="AS537" s="5">
        <f t="shared" si="431"/>
        <v>508500</v>
      </c>
      <c r="AT537" s="5">
        <f t="shared" si="443"/>
        <v>5467.625899280576</v>
      </c>
      <c r="AU537" s="5">
        <f t="shared" si="444"/>
        <v>446650.41113303398</v>
      </c>
      <c r="AV537" s="5">
        <f t="shared" si="445"/>
        <v>28662047.030932635</v>
      </c>
      <c r="AW537" s="3"/>
      <c r="AX537" s="4">
        <f t="shared" si="446"/>
        <v>6.5476480862883771E-3</v>
      </c>
      <c r="AY537" s="4">
        <f t="shared" si="447"/>
        <v>-2.6396972299080877E-3</v>
      </c>
      <c r="AZ537" s="4">
        <f t="shared" si="448"/>
        <v>2.4950099800398733E-4</v>
      </c>
      <c r="BA537" s="4">
        <f t="shared" si="449"/>
        <v>1.0420235210864832E-2</v>
      </c>
      <c r="BB537" s="3"/>
      <c r="BC537" s="2">
        <f t="shared" si="450"/>
        <v>44378</v>
      </c>
      <c r="BD537" s="22">
        <f t="shared" si="451"/>
        <v>171.65511757733179</v>
      </c>
      <c r="BE537" s="22">
        <f t="shared" si="452"/>
        <v>133.86606563535156</v>
      </c>
      <c r="BF537" s="22">
        <f t="shared" si="453"/>
        <v>115.36690647482233</v>
      </c>
      <c r="BG537" s="22">
        <f t="shared" si="454"/>
        <v>164.35927443333333</v>
      </c>
      <c r="BH537" s="22"/>
      <c r="BI537" s="3">
        <f t="shared" si="455"/>
        <v>69348244.694438919</v>
      </c>
      <c r="BJ537" s="3">
        <f t="shared" si="456"/>
        <v>25741535.191066489</v>
      </c>
      <c r="BK537" s="3">
        <f t="shared" si="457"/>
        <v>21919712.230216242</v>
      </c>
      <c r="BL537" s="3">
        <f t="shared" si="458"/>
        <v>49989441.329999998</v>
      </c>
      <c r="BM537" s="22"/>
      <c r="BN537" s="3">
        <f t="shared" si="459"/>
        <v>-686197.66350624152</v>
      </c>
      <c r="BO537" s="3">
        <f t="shared" si="460"/>
        <v>-306982.72034969088</v>
      </c>
      <c r="BP537" s="3">
        <f t="shared" si="461"/>
        <v>0</v>
      </c>
      <c r="BQ537" s="3">
        <f t="shared" si="462"/>
        <v>-681659</v>
      </c>
      <c r="BR537" s="3"/>
      <c r="BS537" s="22">
        <f t="shared" si="463"/>
        <v>-0.98949536001921057</v>
      </c>
      <c r="BT537" s="22">
        <f t="shared" si="464"/>
        <v>-1.1925579343699291</v>
      </c>
      <c r="BU537" s="22">
        <f t="shared" si="465"/>
        <v>0</v>
      </c>
      <c r="BV537" s="22">
        <f t="shared" si="466"/>
        <v>-1.3636059573062647</v>
      </c>
      <c r="BW537" s="3"/>
      <c r="BX537" s="7"/>
      <c r="BY537" t="str">
        <f t="shared" si="421"/>
        <v>72021</v>
      </c>
      <c r="CQ537" s="15">
        <v>39617</v>
      </c>
      <c r="CR537" s="16">
        <v>4582.3999999999996</v>
      </c>
    </row>
    <row r="538" spans="1:96">
      <c r="A538" s="2">
        <v>44234</v>
      </c>
      <c r="B538" s="2">
        <v>44234</v>
      </c>
      <c r="C538" s="3">
        <v>191019</v>
      </c>
      <c r="D538">
        <v>0</v>
      </c>
      <c r="E538">
        <v>191018.75</v>
      </c>
      <c r="F538" t="s">
        <v>10</v>
      </c>
      <c r="G538" s="3">
        <v>44521540</v>
      </c>
      <c r="J538" s="3">
        <f t="shared" si="422"/>
        <v>191019</v>
      </c>
      <c r="L538" s="3">
        <f t="shared" si="467"/>
        <v>49498801.329999998</v>
      </c>
      <c r="M538" s="4">
        <f t="shared" si="423"/>
        <v>3.8740132079268064E-3</v>
      </c>
      <c r="N538" s="4">
        <f t="shared" si="424"/>
        <v>6.3673000000000002E-3</v>
      </c>
      <c r="O538" s="4"/>
      <c r="P538" s="3">
        <f t="shared" si="425"/>
        <v>-490640</v>
      </c>
      <c r="Q538" s="3">
        <f t="shared" si="426"/>
        <v>49989441.329999998</v>
      </c>
      <c r="R538" s="6">
        <f t="shared" si="427"/>
        <v>-9.8148726400259616E-3</v>
      </c>
      <c r="S538" s="6">
        <f t="shared" si="428"/>
        <v>-8.0797097928759255E-3</v>
      </c>
      <c r="T538" s="6"/>
      <c r="U538" s="6"/>
      <c r="V538" s="3">
        <f t="shared" si="468"/>
        <v>68452.685858690515</v>
      </c>
      <c r="W538" s="7">
        <f t="shared" si="429"/>
        <v>42.200000000000728</v>
      </c>
      <c r="X538" s="7">
        <f t="shared" si="432"/>
        <v>15722.2</v>
      </c>
      <c r="Y538" s="3">
        <f t="shared" si="433"/>
        <v>40267902.878803454</v>
      </c>
      <c r="Z538" s="3">
        <f t="shared" si="430"/>
        <v>89766704.208803445</v>
      </c>
      <c r="AA538" s="2">
        <v>44379</v>
      </c>
      <c r="AB538" s="7">
        <f t="shared" si="434"/>
        <v>164.99600443333333</v>
      </c>
      <c r="AC538" s="7">
        <f t="shared" si="435"/>
        <v>134.22634292934487</v>
      </c>
      <c r="AD538" s="7">
        <f t="shared" si="436"/>
        <v>149.61117368133907</v>
      </c>
      <c r="AE538" s="7"/>
      <c r="AF538" s="7">
        <f t="shared" si="469"/>
        <v>259471.68585869053</v>
      </c>
      <c r="AG538" s="3">
        <f t="shared" si="437"/>
        <v>56001806.486575432</v>
      </c>
      <c r="AH538" s="7"/>
      <c r="AI538" s="7"/>
      <c r="AJ538" s="7"/>
      <c r="AK538" s="7"/>
      <c r="AL538" s="3">
        <f t="shared" si="438"/>
        <v>68926986.342690676</v>
      </c>
      <c r="AM538" s="3">
        <f t="shared" si="439"/>
        <v>25503005.15657549</v>
      </c>
      <c r="AN538" s="3">
        <f t="shared" si="440"/>
        <v>21925179.856115524</v>
      </c>
      <c r="AO538" s="3">
        <f t="shared" si="441"/>
        <v>19498801.329999998</v>
      </c>
      <c r="AP538" s="3">
        <f t="shared" si="442"/>
        <v>49498801.329999998</v>
      </c>
      <c r="AQ538" s="7"/>
      <c r="AR538" s="40">
        <f t="shared" si="470"/>
        <v>68452.685858690515</v>
      </c>
      <c r="AS538" s="5">
        <f t="shared" si="431"/>
        <v>191019</v>
      </c>
      <c r="AT538" s="5">
        <f t="shared" si="443"/>
        <v>5467.625899280576</v>
      </c>
      <c r="AU538" s="5">
        <f t="shared" si="444"/>
        <v>264939.31175797113</v>
      </c>
      <c r="AV538" s="5">
        <f t="shared" si="445"/>
        <v>28926986.342690606</v>
      </c>
      <c r="AW538" s="3"/>
      <c r="AX538" s="4">
        <f t="shared" si="446"/>
        <v>3.8585990836919586E-3</v>
      </c>
      <c r="AY538" s="4">
        <f t="shared" si="447"/>
        <v>2.6913265306122906E-3</v>
      </c>
      <c r="AZ538" s="4">
        <f t="shared" si="448"/>
        <v>2.494387627837319E-4</v>
      </c>
      <c r="BA538" s="4">
        <f t="shared" si="449"/>
        <v>3.8740132079268064E-3</v>
      </c>
      <c r="BB538" s="3"/>
      <c r="BC538" s="2">
        <f t="shared" si="450"/>
        <v>44379</v>
      </c>
      <c r="BD538" s="22">
        <f t="shared" si="451"/>
        <v>172.3174658567267</v>
      </c>
      <c r="BE538" s="22">
        <f t="shared" si="452"/>
        <v>134.22634292934467</v>
      </c>
      <c r="BF538" s="22">
        <f t="shared" si="453"/>
        <v>115.3956834532396</v>
      </c>
      <c r="BG538" s="22">
        <f t="shared" si="454"/>
        <v>164.99600443333333</v>
      </c>
      <c r="BH538" s="22"/>
      <c r="BI538" s="3">
        <f t="shared" si="455"/>
        <v>69348244.694438919</v>
      </c>
      <c r="BJ538" s="3">
        <f t="shared" si="456"/>
        <v>25741535.191066489</v>
      </c>
      <c r="BK538" s="3">
        <f t="shared" si="457"/>
        <v>21925179.856115524</v>
      </c>
      <c r="BL538" s="3">
        <f t="shared" si="458"/>
        <v>49989441.329999998</v>
      </c>
      <c r="BM538" s="22"/>
      <c r="BN538" s="3">
        <f t="shared" si="459"/>
        <v>-421258.35174827039</v>
      </c>
      <c r="BO538" s="3">
        <f t="shared" si="460"/>
        <v>-238530.03449100035</v>
      </c>
      <c r="BP538" s="3">
        <f t="shared" si="461"/>
        <v>0</v>
      </c>
      <c r="BQ538" s="3">
        <f t="shared" si="462"/>
        <v>-490640</v>
      </c>
      <c r="BR538" s="3"/>
      <c r="BS538" s="22">
        <f t="shared" si="463"/>
        <v>-0.60745351753950216</v>
      </c>
      <c r="BT538" s="22">
        <f t="shared" si="464"/>
        <v>-0.92663484411676189</v>
      </c>
      <c r="BU538" s="22">
        <f t="shared" si="465"/>
        <v>0</v>
      </c>
      <c r="BV538" s="22">
        <f t="shared" si="466"/>
        <v>-0.98148726400259612</v>
      </c>
      <c r="BW538" s="3"/>
      <c r="BX538" s="7"/>
      <c r="BY538" t="str">
        <f t="shared" si="421"/>
        <v>72021</v>
      </c>
      <c r="CQ538" s="15">
        <v>39618</v>
      </c>
      <c r="CR538" s="16">
        <v>4504.25</v>
      </c>
    </row>
    <row r="539" spans="1:96">
      <c r="A539" s="2">
        <v>44323</v>
      </c>
      <c r="B539" s="2">
        <v>44323</v>
      </c>
      <c r="C539" s="3">
        <v>25069</v>
      </c>
      <c r="D539">
        <v>0</v>
      </c>
      <c r="E539">
        <v>25068.5</v>
      </c>
      <c r="F539" t="s">
        <v>10</v>
      </c>
      <c r="G539" s="3">
        <v>44546608</v>
      </c>
      <c r="J539" s="3">
        <f t="shared" si="422"/>
        <v>25069</v>
      </c>
      <c r="L539" s="3">
        <f t="shared" si="467"/>
        <v>49523870.329999998</v>
      </c>
      <c r="M539" s="4">
        <f t="shared" si="423"/>
        <v>5.0645670857500744E-4</v>
      </c>
      <c r="N539" s="4">
        <f t="shared" si="424"/>
        <v>8.3563333333333328E-4</v>
      </c>
      <c r="O539" s="4"/>
      <c r="P539" s="3">
        <f t="shared" si="425"/>
        <v>-465571</v>
      </c>
      <c r="Q539" s="3">
        <f t="shared" si="426"/>
        <v>49989441.329999998</v>
      </c>
      <c r="R539" s="6">
        <f t="shared" si="427"/>
        <v>-9.313386739543305E-3</v>
      </c>
      <c r="S539" s="6">
        <f t="shared" si="428"/>
        <v>-7.5732530843009181E-3</v>
      </c>
      <c r="T539" s="6"/>
      <c r="U539" s="6"/>
      <c r="V539" s="3">
        <f t="shared" si="468"/>
        <v>181918.69002492854</v>
      </c>
      <c r="W539" s="7">
        <f t="shared" si="429"/>
        <v>112.14999999999964</v>
      </c>
      <c r="X539" s="7">
        <f t="shared" si="432"/>
        <v>15834.35</v>
      </c>
      <c r="Y539" s="3">
        <f t="shared" si="433"/>
        <v>40555142.915684924</v>
      </c>
      <c r="Z539" s="3">
        <f t="shared" si="430"/>
        <v>90079013.245684922</v>
      </c>
      <c r="AA539" s="2">
        <v>44382</v>
      </c>
      <c r="AB539" s="7">
        <f t="shared" si="434"/>
        <v>165.07956776666666</v>
      </c>
      <c r="AC539" s="7">
        <f t="shared" si="435"/>
        <v>135.18380971894973</v>
      </c>
      <c r="AD539" s="7">
        <f t="shared" si="436"/>
        <v>150.13168874280819</v>
      </c>
      <c r="AE539" s="7"/>
      <c r="AF539" s="7">
        <f t="shared" si="469"/>
        <v>206987.69002492854</v>
      </c>
      <c r="AG539" s="3">
        <f t="shared" si="437"/>
        <v>56208794.176600359</v>
      </c>
      <c r="AH539" s="7"/>
      <c r="AI539" s="7"/>
      <c r="AJ539" s="7"/>
      <c r="AK539" s="7"/>
      <c r="AL539" s="3">
        <f t="shared" si="438"/>
        <v>69139441.658614889</v>
      </c>
      <c r="AM539" s="3">
        <f t="shared" si="439"/>
        <v>25684923.846600417</v>
      </c>
      <c r="AN539" s="3">
        <f t="shared" si="440"/>
        <v>21930647.482014805</v>
      </c>
      <c r="AO539" s="3">
        <f t="shared" si="441"/>
        <v>19523870.329999998</v>
      </c>
      <c r="AP539" s="3">
        <f t="shared" si="442"/>
        <v>49523870.329999998</v>
      </c>
      <c r="AQ539" s="7"/>
      <c r="AR539" s="40">
        <f t="shared" si="470"/>
        <v>181918.69002492854</v>
      </c>
      <c r="AS539" s="5">
        <f t="shared" si="431"/>
        <v>25069</v>
      </c>
      <c r="AT539" s="5">
        <f t="shared" si="443"/>
        <v>5467.625899280576</v>
      </c>
      <c r="AU539" s="5">
        <f t="shared" si="444"/>
        <v>212455.31592420911</v>
      </c>
      <c r="AV539" s="5">
        <f t="shared" si="445"/>
        <v>29139441.658614814</v>
      </c>
      <c r="AW539" s="3"/>
      <c r="AX539" s="4">
        <f t="shared" si="446"/>
        <v>3.0823241693453034E-3</v>
      </c>
      <c r="AY539" s="4">
        <f t="shared" si="447"/>
        <v>7.1332256300008666E-3</v>
      </c>
      <c r="AZ539" s="4">
        <f t="shared" si="448"/>
        <v>2.4937655860348659E-4</v>
      </c>
      <c r="BA539" s="4">
        <f t="shared" si="449"/>
        <v>5.0645670857500744E-4</v>
      </c>
      <c r="BB539" s="3"/>
      <c r="BC539" s="2">
        <f t="shared" si="450"/>
        <v>44382</v>
      </c>
      <c r="BD539" s="22">
        <f t="shared" si="451"/>
        <v>172.84860414653721</v>
      </c>
      <c r="BE539" s="22">
        <f t="shared" si="452"/>
        <v>135.18380971894956</v>
      </c>
      <c r="BF539" s="22">
        <f t="shared" si="453"/>
        <v>115.42446043165685</v>
      </c>
      <c r="BG539" s="22">
        <f t="shared" si="454"/>
        <v>165.07956776666666</v>
      </c>
      <c r="BH539" s="22"/>
      <c r="BI539" s="3">
        <f t="shared" si="455"/>
        <v>69348244.694438919</v>
      </c>
      <c r="BJ539" s="3">
        <f t="shared" si="456"/>
        <v>25741535.191066489</v>
      </c>
      <c r="BK539" s="3">
        <f t="shared" si="457"/>
        <v>21930647.482014805</v>
      </c>
      <c r="BL539" s="3">
        <f t="shared" si="458"/>
        <v>49989441.329999998</v>
      </c>
      <c r="BM539" s="22"/>
      <c r="BN539" s="3">
        <f t="shared" si="459"/>
        <v>-208803.03582406128</v>
      </c>
      <c r="BO539" s="3">
        <f t="shared" si="460"/>
        <v>-56611.344466071809</v>
      </c>
      <c r="BP539" s="3">
        <f t="shared" si="461"/>
        <v>0</v>
      </c>
      <c r="BQ539" s="3">
        <f t="shared" si="462"/>
        <v>-465571</v>
      </c>
      <c r="BR539" s="3"/>
      <c r="BS539" s="22">
        <f t="shared" si="463"/>
        <v>-0.30109346926383751</v>
      </c>
      <c r="BT539" s="22">
        <f t="shared" si="464"/>
        <v>-0.21992217653638069</v>
      </c>
      <c r="BU539" s="22">
        <f t="shared" si="465"/>
        <v>0</v>
      </c>
      <c r="BV539" s="22">
        <f t="shared" si="466"/>
        <v>-0.93133867395433045</v>
      </c>
      <c r="BW539" s="3"/>
      <c r="BX539" s="7"/>
      <c r="BY539" t="str">
        <f t="shared" si="421"/>
        <v>72021</v>
      </c>
      <c r="CQ539" s="15">
        <v>39619</v>
      </c>
      <c r="CR539" s="16">
        <v>4347.55</v>
      </c>
    </row>
    <row r="540" spans="1:96">
      <c r="A540" s="2">
        <v>44354</v>
      </c>
      <c r="B540" s="2">
        <v>44354</v>
      </c>
      <c r="C540" s="3">
        <v>-679710</v>
      </c>
      <c r="D540">
        <v>0</v>
      </c>
      <c r="E540">
        <v>-679710.25</v>
      </c>
      <c r="F540" t="s">
        <v>10</v>
      </c>
      <c r="G540" s="3">
        <v>43866898</v>
      </c>
      <c r="J540" s="3">
        <f t="shared" si="422"/>
        <v>-679710</v>
      </c>
      <c r="L540" s="3">
        <f t="shared" si="467"/>
        <v>48844160.329999998</v>
      </c>
      <c r="M540" s="4">
        <f t="shared" si="423"/>
        <v>-1.3724896609872857E-2</v>
      </c>
      <c r="N540" s="4">
        <f t="shared" si="424"/>
        <v>-2.2657E-2</v>
      </c>
      <c r="O540" s="4"/>
      <c r="P540" s="3">
        <f t="shared" si="425"/>
        <v>-1145281</v>
      </c>
      <c r="Q540" s="3">
        <f t="shared" si="426"/>
        <v>49989441.329999998</v>
      </c>
      <c r="R540" s="6">
        <f t="shared" si="427"/>
        <v>-2.2910458079328171E-2</v>
      </c>
      <c r="S540" s="6">
        <f t="shared" si="428"/>
        <v>-2.1298149694173776E-2</v>
      </c>
      <c r="T540" s="6"/>
      <c r="U540" s="6"/>
      <c r="V540" s="3">
        <f t="shared" si="468"/>
        <v>-26115.835126183018</v>
      </c>
      <c r="W540" s="7">
        <f t="shared" si="429"/>
        <v>-16.100000000000364</v>
      </c>
      <c r="X540" s="7">
        <f t="shared" si="432"/>
        <v>15818.25</v>
      </c>
      <c r="Y540" s="3">
        <f t="shared" si="433"/>
        <v>40513907.386538319</v>
      </c>
      <c r="Z540" s="3">
        <f t="shared" si="430"/>
        <v>89358067.71653831</v>
      </c>
      <c r="AA540" s="2">
        <v>44383</v>
      </c>
      <c r="AB540" s="7">
        <f t="shared" si="434"/>
        <v>162.81386776666668</v>
      </c>
      <c r="AC540" s="7">
        <f t="shared" si="435"/>
        <v>135.04635795512775</v>
      </c>
      <c r="AD540" s="7">
        <f t="shared" si="436"/>
        <v>148.9301128608972</v>
      </c>
      <c r="AE540" s="7"/>
      <c r="AF540" s="7">
        <f t="shared" si="469"/>
        <v>-705825.835126183</v>
      </c>
      <c r="AG540" s="3">
        <f t="shared" si="437"/>
        <v>55502968.341474175</v>
      </c>
      <c r="AH540" s="7"/>
      <c r="AI540" s="7"/>
      <c r="AJ540" s="7"/>
      <c r="AK540" s="7"/>
      <c r="AL540" s="3">
        <f t="shared" si="438"/>
        <v>68439083.449387982</v>
      </c>
      <c r="AM540" s="3">
        <f t="shared" si="439"/>
        <v>25658808.011474233</v>
      </c>
      <c r="AN540" s="3">
        <f t="shared" si="440"/>
        <v>21936115.107914086</v>
      </c>
      <c r="AO540" s="3">
        <f t="shared" si="441"/>
        <v>18844160.329999998</v>
      </c>
      <c r="AP540" s="3">
        <f t="shared" si="442"/>
        <v>48844160.329999998</v>
      </c>
      <c r="AQ540" s="7"/>
      <c r="AR540" s="40">
        <f t="shared" si="470"/>
        <v>-26115.835126183018</v>
      </c>
      <c r="AS540" s="5">
        <f t="shared" si="431"/>
        <v>-679710</v>
      </c>
      <c r="AT540" s="5">
        <f t="shared" si="443"/>
        <v>5467.625899280576</v>
      </c>
      <c r="AU540" s="5">
        <f t="shared" si="444"/>
        <v>-700358.20922690246</v>
      </c>
      <c r="AV540" s="5">
        <f t="shared" si="445"/>
        <v>28439083.449387912</v>
      </c>
      <c r="AW540" s="3"/>
      <c r="AX540" s="4">
        <f t="shared" si="446"/>
        <v>-1.0129648033390455E-2</v>
      </c>
      <c r="AY540" s="4">
        <f t="shared" si="447"/>
        <v>-1.0167768174885843E-3</v>
      </c>
      <c r="AZ540" s="4">
        <f t="shared" si="448"/>
        <v>2.4931438544003519E-4</v>
      </c>
      <c r="BA540" s="4">
        <f t="shared" si="449"/>
        <v>-1.3724896609872857E-2</v>
      </c>
      <c r="BB540" s="3"/>
      <c r="BC540" s="2">
        <f t="shared" si="450"/>
        <v>44383</v>
      </c>
      <c r="BD540" s="22">
        <f t="shared" si="451"/>
        <v>171.09770862346997</v>
      </c>
      <c r="BE540" s="22">
        <f t="shared" si="452"/>
        <v>135.04635795512755</v>
      </c>
      <c r="BF540" s="22">
        <f t="shared" si="453"/>
        <v>115.45323741007414</v>
      </c>
      <c r="BG540" s="22">
        <f t="shared" si="454"/>
        <v>162.81386776666668</v>
      </c>
      <c r="BH540" s="22"/>
      <c r="BI540" s="3">
        <f t="shared" si="455"/>
        <v>69348244.694438919</v>
      </c>
      <c r="BJ540" s="3">
        <f t="shared" si="456"/>
        <v>25741535.191066489</v>
      </c>
      <c r="BK540" s="3">
        <f t="shared" si="457"/>
        <v>21936115.107914086</v>
      </c>
      <c r="BL540" s="3">
        <f t="shared" si="458"/>
        <v>49989441.329999998</v>
      </c>
      <c r="BM540" s="22"/>
      <c r="BN540" s="3">
        <f t="shared" si="459"/>
        <v>-909161.24505096371</v>
      </c>
      <c r="BO540" s="3">
        <f t="shared" si="460"/>
        <v>-82727.179592254834</v>
      </c>
      <c r="BP540" s="3">
        <f t="shared" si="461"/>
        <v>0</v>
      </c>
      <c r="BQ540" s="3">
        <f t="shared" si="462"/>
        <v>-1145281</v>
      </c>
      <c r="BR540" s="3"/>
      <c r="BS540" s="22">
        <f t="shared" si="463"/>
        <v>-1.3110083017340883</v>
      </c>
      <c r="BT540" s="22">
        <f t="shared" si="464"/>
        <v>-0.32137624651448532</v>
      </c>
      <c r="BU540" s="22">
        <f t="shared" si="465"/>
        <v>0</v>
      </c>
      <c r="BV540" s="22">
        <f t="shared" si="466"/>
        <v>-2.2910458079328171</v>
      </c>
      <c r="BW540" s="3"/>
      <c r="BX540" s="7"/>
      <c r="BY540" t="str">
        <f t="shared" si="421"/>
        <v>72021</v>
      </c>
      <c r="CQ540" s="15">
        <v>39620</v>
      </c>
      <c r="CR540" s="16">
        <v>4347.55</v>
      </c>
    </row>
    <row r="541" spans="1:96">
      <c r="A541" s="2">
        <v>44384</v>
      </c>
      <c r="B541" s="2">
        <v>44384</v>
      </c>
      <c r="C541" s="3">
        <v>73013</v>
      </c>
      <c r="D541">
        <v>0</v>
      </c>
      <c r="E541">
        <v>73013</v>
      </c>
      <c r="F541" t="s">
        <v>10</v>
      </c>
      <c r="G541" s="3">
        <v>43939911</v>
      </c>
      <c r="J541" s="3">
        <f t="shared" si="422"/>
        <v>73013</v>
      </c>
      <c r="L541" s="3">
        <f t="shared" si="467"/>
        <v>48917173.329999998</v>
      </c>
      <c r="M541" s="4">
        <f t="shared" si="423"/>
        <v>1.4948153373240719E-3</v>
      </c>
      <c r="N541" s="4">
        <f t="shared" si="424"/>
        <v>2.4337666666666667E-3</v>
      </c>
      <c r="O541" s="4"/>
      <c r="P541" s="3">
        <f t="shared" si="425"/>
        <v>-1072268</v>
      </c>
      <c r="Q541" s="3">
        <f t="shared" si="426"/>
        <v>49989441.329999998</v>
      </c>
      <c r="R541" s="6">
        <f t="shared" si="427"/>
        <v>-2.1449889646126197E-2</v>
      </c>
      <c r="S541" s="6">
        <f t="shared" si="428"/>
        <v>-1.9803334356849705E-2</v>
      </c>
      <c r="T541" s="6"/>
      <c r="U541" s="6"/>
      <c r="V541" s="3">
        <f t="shared" si="468"/>
        <v>99597.035822831764</v>
      </c>
      <c r="W541" s="7">
        <f t="shared" si="429"/>
        <v>61.399999999999636</v>
      </c>
      <c r="X541" s="7">
        <f t="shared" si="432"/>
        <v>15879.65</v>
      </c>
      <c r="Y541" s="3">
        <f t="shared" si="433"/>
        <v>40671165.864153318</v>
      </c>
      <c r="Z541" s="3">
        <f t="shared" si="430"/>
        <v>89588339.194153309</v>
      </c>
      <c r="AA541" s="2">
        <v>44384</v>
      </c>
      <c r="AB541" s="7">
        <f t="shared" si="434"/>
        <v>163.05724443333332</v>
      </c>
      <c r="AC541" s="7">
        <f t="shared" si="435"/>
        <v>135.57055288051106</v>
      </c>
      <c r="AD541" s="7">
        <f t="shared" si="436"/>
        <v>149.31389865692216</v>
      </c>
      <c r="AE541" s="7"/>
      <c r="AF541" s="7">
        <f t="shared" si="469"/>
        <v>172610.03582283176</v>
      </c>
      <c r="AG541" s="3">
        <f t="shared" si="437"/>
        <v>55675578.377297007</v>
      </c>
      <c r="AH541" s="7"/>
      <c r="AI541" s="7"/>
      <c r="AJ541" s="7"/>
      <c r="AK541" s="7"/>
      <c r="AL541" s="3">
        <f t="shared" si="438"/>
        <v>68617161.111110091</v>
      </c>
      <c r="AM541" s="3">
        <f t="shared" si="439"/>
        <v>25758405.047297064</v>
      </c>
      <c r="AN541" s="3">
        <f t="shared" si="440"/>
        <v>21941582.733813368</v>
      </c>
      <c r="AO541" s="3">
        <f t="shared" si="441"/>
        <v>18917173.329999998</v>
      </c>
      <c r="AP541" s="3">
        <f t="shared" si="442"/>
        <v>48917173.329999998</v>
      </c>
      <c r="AQ541" s="7"/>
      <c r="AR541" s="40">
        <f t="shared" si="470"/>
        <v>99597.035822831764</v>
      </c>
      <c r="AS541" s="5">
        <f t="shared" si="431"/>
        <v>73013</v>
      </c>
      <c r="AT541" s="5">
        <f t="shared" si="443"/>
        <v>5467.625899280576</v>
      </c>
      <c r="AU541" s="5">
        <f t="shared" si="444"/>
        <v>178077.66172211233</v>
      </c>
      <c r="AV541" s="5">
        <f t="shared" si="445"/>
        <v>28617161.111110024</v>
      </c>
      <c r="AW541" s="3"/>
      <c r="AX541" s="4">
        <f t="shared" si="446"/>
        <v>2.6019878225546984E-3</v>
      </c>
      <c r="AY541" s="4">
        <f t="shared" si="447"/>
        <v>3.881592464400274E-3</v>
      </c>
      <c r="AZ541" s="4">
        <f t="shared" si="448"/>
        <v>2.492522432701847E-4</v>
      </c>
      <c r="BA541" s="4">
        <f t="shared" si="449"/>
        <v>1.4948153373240719E-3</v>
      </c>
      <c r="BB541" s="3"/>
      <c r="BC541" s="2">
        <f t="shared" si="450"/>
        <v>44384</v>
      </c>
      <c r="BD541" s="22">
        <f t="shared" si="451"/>
        <v>171.54290277777523</v>
      </c>
      <c r="BE541" s="22">
        <f t="shared" si="452"/>
        <v>135.57055288051089</v>
      </c>
      <c r="BF541" s="22">
        <f t="shared" si="453"/>
        <v>115.48201438849142</v>
      </c>
      <c r="BG541" s="22">
        <f t="shared" si="454"/>
        <v>163.05724443333332</v>
      </c>
      <c r="BH541" s="22"/>
      <c r="BI541" s="3">
        <f t="shared" si="455"/>
        <v>69348244.694438919</v>
      </c>
      <c r="BJ541" s="3">
        <f t="shared" si="456"/>
        <v>25758405.047297064</v>
      </c>
      <c r="BK541" s="3">
        <f t="shared" si="457"/>
        <v>21941582.733813368</v>
      </c>
      <c r="BL541" s="3">
        <f t="shared" si="458"/>
        <v>49989441.329999998</v>
      </c>
      <c r="BM541" s="22"/>
      <c r="BN541" s="3">
        <f t="shared" si="459"/>
        <v>-731083.58332885138</v>
      </c>
      <c r="BO541" s="3">
        <f t="shared" si="460"/>
        <v>0</v>
      </c>
      <c r="BP541" s="3">
        <f t="shared" si="461"/>
        <v>0</v>
      </c>
      <c r="BQ541" s="3">
        <f t="shared" si="462"/>
        <v>-1072268</v>
      </c>
      <c r="BR541" s="3"/>
      <c r="BS541" s="22">
        <f t="shared" si="463"/>
        <v>-1.0542207471149987</v>
      </c>
      <c r="BT541" s="22">
        <f t="shared" si="464"/>
        <v>0</v>
      </c>
      <c r="BU541" s="22">
        <f t="shared" si="465"/>
        <v>0</v>
      </c>
      <c r="BV541" s="22">
        <f t="shared" si="466"/>
        <v>-2.1449889646126197</v>
      </c>
      <c r="BW541" s="3"/>
      <c r="BX541" s="7"/>
      <c r="BY541" t="str">
        <f t="shared" si="421"/>
        <v>72021</v>
      </c>
      <c r="CQ541" s="15">
        <v>39621</v>
      </c>
      <c r="CR541" s="16">
        <v>4347.55</v>
      </c>
    </row>
    <row r="542" spans="1:96">
      <c r="A542" s="2">
        <v>44415</v>
      </c>
      <c r="B542" s="2">
        <v>44415</v>
      </c>
      <c r="C542" s="3">
        <v>-262179</v>
      </c>
      <c r="D542">
        <v>0</v>
      </c>
      <c r="E542">
        <v>-262179</v>
      </c>
      <c r="F542" t="s">
        <v>10</v>
      </c>
      <c r="G542" s="3">
        <v>43677732</v>
      </c>
      <c r="J542" s="3">
        <f t="shared" si="422"/>
        <v>-262179</v>
      </c>
      <c r="L542" s="3">
        <f t="shared" si="467"/>
        <v>48654994.329999998</v>
      </c>
      <c r="M542" s="4">
        <f t="shared" si="423"/>
        <v>-5.3596514710961534E-3</v>
      </c>
      <c r="N542" s="4">
        <f t="shared" si="424"/>
        <v>-8.7393000000000002E-3</v>
      </c>
      <c r="O542" s="4"/>
      <c r="P542" s="3">
        <f t="shared" si="425"/>
        <v>-1334447</v>
      </c>
      <c r="Q542" s="3">
        <f t="shared" si="426"/>
        <v>49989441.329999998</v>
      </c>
      <c r="R542" s="6">
        <f t="shared" si="427"/>
        <v>-2.6694577184625642E-2</v>
      </c>
      <c r="S542" s="6">
        <f t="shared" si="428"/>
        <v>-2.5162985827945857E-2</v>
      </c>
      <c r="T542" s="6"/>
      <c r="U542" s="6"/>
      <c r="V542" s="3">
        <f t="shared" si="468"/>
        <v>-246153.91182597409</v>
      </c>
      <c r="W542" s="7">
        <f t="shared" si="429"/>
        <v>-151.75</v>
      </c>
      <c r="X542" s="7">
        <f t="shared" si="432"/>
        <v>15727.9</v>
      </c>
      <c r="Y542" s="3">
        <f t="shared" si="433"/>
        <v>40282501.792849146</v>
      </c>
      <c r="Z542" s="3">
        <f t="shared" si="430"/>
        <v>88937496.122849137</v>
      </c>
      <c r="AA542" s="2">
        <v>44385</v>
      </c>
      <c r="AB542" s="7">
        <f t="shared" si="434"/>
        <v>162.18331443333335</v>
      </c>
      <c r="AC542" s="7">
        <f t="shared" si="435"/>
        <v>134.27500597616381</v>
      </c>
      <c r="AD542" s="7">
        <f t="shared" si="436"/>
        <v>148.22916020474855</v>
      </c>
      <c r="AE542" s="7"/>
      <c r="AF542" s="7">
        <f t="shared" si="469"/>
        <v>-508332.91182597412</v>
      </c>
      <c r="AG542" s="3">
        <f t="shared" si="437"/>
        <v>55167245.465471029</v>
      </c>
      <c r="AH542" s="7"/>
      <c r="AI542" s="7"/>
      <c r="AJ542" s="7"/>
      <c r="AK542" s="7"/>
      <c r="AL542" s="3">
        <f t="shared" si="438"/>
        <v>68114295.825183392</v>
      </c>
      <c r="AM542" s="3">
        <f t="shared" si="439"/>
        <v>25512251.135471091</v>
      </c>
      <c r="AN542" s="3">
        <f t="shared" si="440"/>
        <v>21947050.359712649</v>
      </c>
      <c r="AO542" s="3">
        <f t="shared" si="441"/>
        <v>18654994.329999998</v>
      </c>
      <c r="AP542" s="3">
        <f t="shared" si="442"/>
        <v>48654994.329999998</v>
      </c>
      <c r="AQ542" s="7"/>
      <c r="AR542" s="40">
        <f t="shared" si="470"/>
        <v>-246153.91182597409</v>
      </c>
      <c r="AS542" s="5">
        <f t="shared" si="431"/>
        <v>-262179</v>
      </c>
      <c r="AT542" s="5">
        <f t="shared" si="443"/>
        <v>5467.625899280576</v>
      </c>
      <c r="AU542" s="5">
        <f t="shared" si="444"/>
        <v>-502865.28592669353</v>
      </c>
      <c r="AV542" s="5">
        <f t="shared" si="445"/>
        <v>28114295.825183332</v>
      </c>
      <c r="AW542" s="3"/>
      <c r="AX542" s="4">
        <f t="shared" si="446"/>
        <v>-7.3285644259227815E-3</v>
      </c>
      <c r="AY542" s="4">
        <f t="shared" si="447"/>
        <v>-9.5562559628203387E-3</v>
      </c>
      <c r="AZ542" s="4">
        <f t="shared" si="448"/>
        <v>2.4919013207076529E-4</v>
      </c>
      <c r="BA542" s="4">
        <f t="shared" si="449"/>
        <v>-5.3596514710961534E-3</v>
      </c>
      <c r="BB542" s="3"/>
      <c r="BC542" s="2">
        <f t="shared" si="450"/>
        <v>44385</v>
      </c>
      <c r="BD542" s="22">
        <f t="shared" si="451"/>
        <v>170.28573956295847</v>
      </c>
      <c r="BE542" s="22">
        <f t="shared" si="452"/>
        <v>134.27500597616364</v>
      </c>
      <c r="BF542" s="22">
        <f t="shared" si="453"/>
        <v>115.51079136690868</v>
      </c>
      <c r="BG542" s="22">
        <f t="shared" si="454"/>
        <v>162.18331443333335</v>
      </c>
      <c r="BH542" s="22"/>
      <c r="BI542" s="3">
        <f t="shared" si="455"/>
        <v>69348244.694438919</v>
      </c>
      <c r="BJ542" s="3">
        <f t="shared" si="456"/>
        <v>25758405.047297064</v>
      </c>
      <c r="BK542" s="3">
        <f t="shared" si="457"/>
        <v>21947050.359712649</v>
      </c>
      <c r="BL542" s="3">
        <f t="shared" si="458"/>
        <v>49989441.329999998</v>
      </c>
      <c r="BM542" s="22"/>
      <c r="BN542" s="3">
        <f t="shared" si="459"/>
        <v>-1233948.8692555449</v>
      </c>
      <c r="BO542" s="3">
        <f t="shared" si="460"/>
        <v>-246153.91182597409</v>
      </c>
      <c r="BP542" s="3">
        <f t="shared" si="461"/>
        <v>0</v>
      </c>
      <c r="BQ542" s="3">
        <f t="shared" si="462"/>
        <v>-1334447</v>
      </c>
      <c r="BR542" s="3"/>
      <c r="BS542" s="22">
        <f t="shared" si="463"/>
        <v>-1.7793512650429004</v>
      </c>
      <c r="BT542" s="22">
        <f t="shared" si="464"/>
        <v>-0.95562559628203392</v>
      </c>
      <c r="BU542" s="22">
        <f t="shared" si="465"/>
        <v>0</v>
      </c>
      <c r="BV542" s="22">
        <f t="shared" si="466"/>
        <v>-2.6694577184625641</v>
      </c>
      <c r="BW542" s="3"/>
      <c r="BX542" s="7"/>
      <c r="BY542" t="str">
        <f t="shared" si="421"/>
        <v>72021</v>
      </c>
      <c r="CQ542" s="15">
        <v>39622</v>
      </c>
      <c r="CR542" s="16">
        <v>4266.3999999999996</v>
      </c>
    </row>
    <row r="543" spans="1:96">
      <c r="A543" s="2">
        <v>44446</v>
      </c>
      <c r="B543" s="2">
        <v>44446</v>
      </c>
      <c r="C543" s="3">
        <v>288080</v>
      </c>
      <c r="D543">
        <v>0</v>
      </c>
      <c r="E543">
        <v>288080</v>
      </c>
      <c r="F543" t="s">
        <v>10</v>
      </c>
      <c r="G543" s="3">
        <v>43965812</v>
      </c>
      <c r="J543" s="3">
        <f t="shared" si="422"/>
        <v>288080</v>
      </c>
      <c r="L543" s="3">
        <f t="shared" si="467"/>
        <v>48943074.329999998</v>
      </c>
      <c r="M543" s="4">
        <f t="shared" si="423"/>
        <v>5.9208721317715544E-3</v>
      </c>
      <c r="N543" s="4">
        <f t="shared" si="424"/>
        <v>9.6026666666666673E-3</v>
      </c>
      <c r="O543" s="4"/>
      <c r="P543" s="3">
        <f t="shared" si="425"/>
        <v>-1046367</v>
      </c>
      <c r="Q543" s="3">
        <f t="shared" si="426"/>
        <v>49989441.329999998</v>
      </c>
      <c r="R543" s="6">
        <f t="shared" si="427"/>
        <v>-2.0931760230975961E-2</v>
      </c>
      <c r="S543" s="6">
        <f t="shared" si="428"/>
        <v>-1.9242113696174304E-2</v>
      </c>
      <c r="T543" s="6"/>
      <c r="U543" s="6"/>
      <c r="V543" s="3">
        <f t="shared" si="468"/>
        <v>-61802.069460096893</v>
      </c>
      <c r="W543" s="7">
        <f t="shared" si="429"/>
        <v>-38.100000000000364</v>
      </c>
      <c r="X543" s="7">
        <f t="shared" si="432"/>
        <v>15689.8</v>
      </c>
      <c r="Y543" s="3">
        <f t="shared" si="433"/>
        <v>40184919.577912152</v>
      </c>
      <c r="Z543" s="3">
        <f t="shared" si="430"/>
        <v>89127993.90791215</v>
      </c>
      <c r="AA543" s="2">
        <v>44386</v>
      </c>
      <c r="AB543" s="7">
        <f t="shared" si="434"/>
        <v>163.14358110000001</v>
      </c>
      <c r="AC543" s="7">
        <f t="shared" si="435"/>
        <v>133.94973192637386</v>
      </c>
      <c r="AD543" s="7">
        <f t="shared" si="436"/>
        <v>148.54665651318692</v>
      </c>
      <c r="AE543" s="7"/>
      <c r="AF543" s="7">
        <f t="shared" si="469"/>
        <v>226277.93053990311</v>
      </c>
      <c r="AG543" s="3">
        <f t="shared" si="437"/>
        <v>55393523.396010935</v>
      </c>
      <c r="AH543" s="7"/>
      <c r="AI543" s="7"/>
      <c r="AJ543" s="7"/>
      <c r="AK543" s="7"/>
      <c r="AL543" s="3">
        <f t="shared" si="438"/>
        <v>68346041.381622583</v>
      </c>
      <c r="AM543" s="3">
        <f t="shared" si="439"/>
        <v>25450449.066010993</v>
      </c>
      <c r="AN543" s="3">
        <f t="shared" si="440"/>
        <v>21952517.98561193</v>
      </c>
      <c r="AO543" s="3">
        <f t="shared" si="441"/>
        <v>18943074.329999998</v>
      </c>
      <c r="AP543" s="3">
        <f t="shared" si="442"/>
        <v>48943074.329999998</v>
      </c>
      <c r="AQ543" s="7"/>
      <c r="AR543" s="40">
        <f t="shared" si="470"/>
        <v>-61802.069460096893</v>
      </c>
      <c r="AS543" s="5">
        <f t="shared" si="431"/>
        <v>288080</v>
      </c>
      <c r="AT543" s="5">
        <f t="shared" si="443"/>
        <v>5467.625899280576</v>
      </c>
      <c r="AU543" s="5">
        <f t="shared" si="444"/>
        <v>231745.55643918368</v>
      </c>
      <c r="AV543" s="5">
        <f t="shared" si="445"/>
        <v>28346041.381622516</v>
      </c>
      <c r="AW543" s="3"/>
      <c r="AX543" s="4">
        <f t="shared" si="446"/>
        <v>3.4023042245634157E-3</v>
      </c>
      <c r="AY543" s="4">
        <f t="shared" si="447"/>
        <v>-2.4224467347834337E-3</v>
      </c>
      <c r="AZ543" s="4">
        <f t="shared" si="448"/>
        <v>2.4912805181863005E-4</v>
      </c>
      <c r="BA543" s="4">
        <f t="shared" si="449"/>
        <v>5.9208721317715544E-3</v>
      </c>
      <c r="BB543" s="3"/>
      <c r="BC543" s="2">
        <f t="shared" si="450"/>
        <v>44386</v>
      </c>
      <c r="BD543" s="22">
        <f t="shared" si="451"/>
        <v>170.86510345405645</v>
      </c>
      <c r="BE543" s="22">
        <f t="shared" si="452"/>
        <v>133.94973192637366</v>
      </c>
      <c r="BF543" s="22">
        <f t="shared" si="453"/>
        <v>115.53956834532595</v>
      </c>
      <c r="BG543" s="22">
        <f t="shared" si="454"/>
        <v>163.14358110000001</v>
      </c>
      <c r="BH543" s="22"/>
      <c r="BI543" s="3">
        <f t="shared" si="455"/>
        <v>69348244.694438919</v>
      </c>
      <c r="BJ543" s="3">
        <f t="shared" si="456"/>
        <v>25758405.047297064</v>
      </c>
      <c r="BK543" s="3">
        <f t="shared" si="457"/>
        <v>21952517.98561193</v>
      </c>
      <c r="BL543" s="3">
        <f t="shared" si="458"/>
        <v>49989441.329999998</v>
      </c>
      <c r="BM543" s="22"/>
      <c r="BN543" s="3">
        <f t="shared" si="459"/>
        <v>-1002203.3128163612</v>
      </c>
      <c r="BO543" s="3">
        <f t="shared" si="460"/>
        <v>-307955.98128607101</v>
      </c>
      <c r="BP543" s="3">
        <f t="shared" si="461"/>
        <v>0</v>
      </c>
      <c r="BQ543" s="3">
        <f t="shared" si="462"/>
        <v>-1046367</v>
      </c>
      <c r="BR543" s="3"/>
      <c r="BS543" s="22">
        <f t="shared" si="463"/>
        <v>-1.4451747369125962</v>
      </c>
      <c r="BT543" s="22">
        <f t="shared" si="464"/>
        <v>-1.1955553176549885</v>
      </c>
      <c r="BU543" s="22">
        <f t="shared" si="465"/>
        <v>0</v>
      </c>
      <c r="BV543" s="22">
        <f t="shared" si="466"/>
        <v>-2.093176023097596</v>
      </c>
      <c r="BW543" s="3"/>
      <c r="BX543" s="7"/>
      <c r="BY543" t="str">
        <f t="shared" si="421"/>
        <v>72021</v>
      </c>
      <c r="CQ543" s="15">
        <v>39623</v>
      </c>
      <c r="CR543" s="16">
        <v>4191.1000000000004</v>
      </c>
    </row>
    <row r="544" spans="1:96">
      <c r="A544" s="2">
        <v>44537</v>
      </c>
      <c r="B544" s="2">
        <v>44537</v>
      </c>
      <c r="C544" s="3">
        <v>-204921</v>
      </c>
      <c r="D544">
        <v>0</v>
      </c>
      <c r="E544">
        <v>-204921.25</v>
      </c>
      <c r="F544" t="s">
        <v>10</v>
      </c>
      <c r="G544" s="3">
        <v>43760891</v>
      </c>
      <c r="J544" s="3">
        <f t="shared" si="422"/>
        <v>-204921</v>
      </c>
      <c r="L544" s="3">
        <f t="shared" si="467"/>
        <v>48738153.329999998</v>
      </c>
      <c r="M544" s="4">
        <f t="shared" si="423"/>
        <v>-4.1869253782121372E-3</v>
      </c>
      <c r="N544" s="4">
        <f t="shared" si="424"/>
        <v>-6.8307000000000003E-3</v>
      </c>
      <c r="O544" s="4"/>
      <c r="P544" s="3">
        <f t="shared" si="425"/>
        <v>-1251288</v>
      </c>
      <c r="Q544" s="3">
        <f t="shared" si="426"/>
        <v>49989441.329999998</v>
      </c>
      <c r="R544" s="6">
        <f t="shared" si="427"/>
        <v>-2.5031045891066372E-2</v>
      </c>
      <c r="S544" s="6">
        <f t="shared" si="428"/>
        <v>-2.342903907438644E-2</v>
      </c>
      <c r="T544" s="6"/>
      <c r="U544" s="6"/>
      <c r="V544" s="3">
        <f t="shared" si="468"/>
        <v>4541.884369772627</v>
      </c>
      <c r="W544" s="7">
        <f t="shared" si="429"/>
        <v>2.8000000000010914</v>
      </c>
      <c r="X544" s="7">
        <f t="shared" si="432"/>
        <v>15692.6</v>
      </c>
      <c r="Y544" s="3">
        <f t="shared" si="433"/>
        <v>40192090.974285483</v>
      </c>
      <c r="Z544" s="3">
        <f t="shared" si="430"/>
        <v>88930244.304285482</v>
      </c>
      <c r="AA544" s="2">
        <v>44389</v>
      </c>
      <c r="AB544" s="7">
        <f t="shared" si="434"/>
        <v>162.46051109999999</v>
      </c>
      <c r="AC544" s="7">
        <f t="shared" si="435"/>
        <v>133.97363658095159</v>
      </c>
      <c r="AD544" s="7">
        <f t="shared" si="436"/>
        <v>148.21707384047579</v>
      </c>
      <c r="AE544" s="7"/>
      <c r="AF544" s="7">
        <f t="shared" si="469"/>
        <v>-200379.11563022737</v>
      </c>
      <c r="AG544" s="3">
        <f t="shared" si="437"/>
        <v>55193144.280380711</v>
      </c>
      <c r="AH544" s="7"/>
      <c r="AI544" s="7"/>
      <c r="AJ544" s="7"/>
      <c r="AK544" s="7"/>
      <c r="AL544" s="3">
        <f t="shared" si="438"/>
        <v>68151129.891891629</v>
      </c>
      <c r="AM544" s="3">
        <f t="shared" si="439"/>
        <v>25454990.950380765</v>
      </c>
      <c r="AN544" s="3">
        <f t="shared" si="440"/>
        <v>21957985.611511212</v>
      </c>
      <c r="AO544" s="3">
        <f t="shared" si="441"/>
        <v>18738153.329999998</v>
      </c>
      <c r="AP544" s="3">
        <f t="shared" si="442"/>
        <v>48738153.329999998</v>
      </c>
      <c r="AQ544" s="7"/>
      <c r="AR544" s="40">
        <f t="shared" si="470"/>
        <v>4541.884369772627</v>
      </c>
      <c r="AS544" s="5">
        <f t="shared" si="431"/>
        <v>-204921</v>
      </c>
      <c r="AT544" s="5">
        <f t="shared" si="443"/>
        <v>5467.625899280576</v>
      </c>
      <c r="AU544" s="5">
        <f t="shared" si="444"/>
        <v>-194911.48973094681</v>
      </c>
      <c r="AV544" s="5">
        <f t="shared" si="445"/>
        <v>28151129.891891569</v>
      </c>
      <c r="AW544" s="3"/>
      <c r="AX544" s="4">
        <f t="shared" si="446"/>
        <v>-2.85183290488798E-3</v>
      </c>
      <c r="AY544" s="4">
        <f t="shared" si="447"/>
        <v>1.7845989113953598E-4</v>
      </c>
      <c r="AZ544" s="4">
        <f t="shared" si="448"/>
        <v>2.490660024906553E-4</v>
      </c>
      <c r="BA544" s="4">
        <f t="shared" si="449"/>
        <v>-4.1869253782121372E-3</v>
      </c>
      <c r="BB544" s="3"/>
      <c r="BC544" s="2">
        <f t="shared" si="450"/>
        <v>44389</v>
      </c>
      <c r="BD544" s="22">
        <f t="shared" si="451"/>
        <v>170.37782472972907</v>
      </c>
      <c r="BE544" s="22">
        <f t="shared" si="452"/>
        <v>133.97363658095139</v>
      </c>
      <c r="BF544" s="22">
        <f t="shared" si="453"/>
        <v>115.56834532374323</v>
      </c>
      <c r="BG544" s="22">
        <f t="shared" si="454"/>
        <v>162.46051109999999</v>
      </c>
      <c r="BH544" s="22"/>
      <c r="BI544" s="3">
        <f t="shared" si="455"/>
        <v>69348244.694438919</v>
      </c>
      <c r="BJ544" s="3">
        <f t="shared" si="456"/>
        <v>25758405.047297064</v>
      </c>
      <c r="BK544" s="3">
        <f t="shared" si="457"/>
        <v>21957985.611511212</v>
      </c>
      <c r="BL544" s="3">
        <f t="shared" si="458"/>
        <v>49989441.329999998</v>
      </c>
      <c r="BM544" s="22"/>
      <c r="BN544" s="3">
        <f t="shared" si="459"/>
        <v>-1197114.8025473079</v>
      </c>
      <c r="BO544" s="3">
        <f t="shared" si="460"/>
        <v>-303414.09691629838</v>
      </c>
      <c r="BP544" s="3">
        <f t="shared" si="461"/>
        <v>0</v>
      </c>
      <c r="BQ544" s="3">
        <f t="shared" si="462"/>
        <v>-1251288</v>
      </c>
      <c r="BR544" s="3"/>
      <c r="BS544" s="22">
        <f t="shared" si="463"/>
        <v>-1.7262366305333541</v>
      </c>
      <c r="BT544" s="22">
        <f t="shared" si="464"/>
        <v>-1.177922687212875</v>
      </c>
      <c r="BU544" s="22">
        <f t="shared" si="465"/>
        <v>0</v>
      </c>
      <c r="BV544" s="22">
        <f t="shared" si="466"/>
        <v>-2.5031045891066372</v>
      </c>
      <c r="BW544" s="3"/>
      <c r="BX544" s="7"/>
      <c r="BY544" t="str">
        <f t="shared" si="421"/>
        <v>72021</v>
      </c>
      <c r="CQ544" s="15">
        <v>39624</v>
      </c>
      <c r="CR544" s="16">
        <v>4252.6499999999996</v>
      </c>
    </row>
    <row r="545" spans="1:96">
      <c r="A545" t="s">
        <v>203</v>
      </c>
      <c r="B545" t="s">
        <v>203</v>
      </c>
      <c r="C545" s="3">
        <v>-54349</v>
      </c>
      <c r="D545">
        <v>0</v>
      </c>
      <c r="E545">
        <v>-54349</v>
      </c>
      <c r="F545" t="s">
        <v>10</v>
      </c>
      <c r="G545" s="3">
        <v>43706542</v>
      </c>
      <c r="J545" s="3">
        <f t="shared" si="422"/>
        <v>-54349</v>
      </c>
      <c r="L545" s="3">
        <f t="shared" si="467"/>
        <v>48683804.329999998</v>
      </c>
      <c r="M545" s="4">
        <f t="shared" si="423"/>
        <v>-1.1151222663692171E-3</v>
      </c>
      <c r="N545" s="4">
        <f t="shared" si="424"/>
        <v>-1.8116333333333334E-3</v>
      </c>
      <c r="O545" s="4"/>
      <c r="P545" s="3">
        <f t="shared" si="425"/>
        <v>-1305637</v>
      </c>
      <c r="Q545" s="3">
        <f t="shared" si="426"/>
        <v>49989441.329999998</v>
      </c>
      <c r="R545" s="6">
        <f t="shared" si="427"/>
        <v>-2.6118255480811953E-2</v>
      </c>
      <c r="S545" s="6">
        <f t="shared" si="428"/>
        <v>-2.4544161340755658E-2</v>
      </c>
      <c r="T545" s="6"/>
      <c r="U545" s="6"/>
      <c r="V545" s="3">
        <f t="shared" si="468"/>
        <v>194246.66188573575</v>
      </c>
      <c r="W545" s="7">
        <f t="shared" si="429"/>
        <v>119.75</v>
      </c>
      <c r="X545" s="7">
        <f t="shared" si="432"/>
        <v>15812.35</v>
      </c>
      <c r="Y545" s="3">
        <f t="shared" si="433"/>
        <v>40498796.229894541</v>
      </c>
      <c r="Z545" s="3">
        <f t="shared" si="430"/>
        <v>89182600.559894532</v>
      </c>
      <c r="AA545" s="2">
        <v>44390</v>
      </c>
      <c r="AB545" s="7">
        <f t="shared" si="434"/>
        <v>162.27934776666666</v>
      </c>
      <c r="AC545" s="7">
        <f t="shared" si="435"/>
        <v>134.99598743298179</v>
      </c>
      <c r="AD545" s="7">
        <f t="shared" si="436"/>
        <v>148.63766759982423</v>
      </c>
      <c r="AE545" s="7"/>
      <c r="AF545" s="7">
        <f t="shared" si="469"/>
        <v>139897.66188573575</v>
      </c>
      <c r="AG545" s="3">
        <f t="shared" si="437"/>
        <v>55333041.942266449</v>
      </c>
      <c r="AH545" s="7"/>
      <c r="AI545" s="7"/>
      <c r="AJ545" s="7"/>
      <c r="AK545" s="7"/>
      <c r="AL545" s="3">
        <f t="shared" si="438"/>
        <v>68296495.179676652</v>
      </c>
      <c r="AM545" s="3">
        <f t="shared" si="439"/>
        <v>25649237.6122665</v>
      </c>
      <c r="AN545" s="3">
        <f t="shared" si="440"/>
        <v>21963453.237410493</v>
      </c>
      <c r="AO545" s="3">
        <f t="shared" si="441"/>
        <v>18683804.329999998</v>
      </c>
      <c r="AP545" s="3">
        <f t="shared" si="442"/>
        <v>48683804.329999998</v>
      </c>
      <c r="AQ545" s="7"/>
      <c r="AR545" s="40">
        <f t="shared" si="470"/>
        <v>194246.66188573575</v>
      </c>
      <c r="AS545" s="5">
        <f t="shared" si="431"/>
        <v>-54349</v>
      </c>
      <c r="AT545" s="5">
        <f t="shared" si="443"/>
        <v>5467.625899280576</v>
      </c>
      <c r="AU545" s="5">
        <f t="shared" si="444"/>
        <v>145365.28778501632</v>
      </c>
      <c r="AV545" s="5">
        <f t="shared" si="445"/>
        <v>28296495.179676585</v>
      </c>
      <c r="AW545" s="3"/>
      <c r="AX545" s="4">
        <f t="shared" si="446"/>
        <v>2.1329842662272773E-3</v>
      </c>
      <c r="AY545" s="4">
        <f t="shared" si="447"/>
        <v>7.6309853051756884E-3</v>
      </c>
      <c r="AZ545" s="4">
        <f t="shared" si="448"/>
        <v>2.490039840637403E-4</v>
      </c>
      <c r="BA545" s="4">
        <f t="shared" si="449"/>
        <v>-1.1151222663692171E-3</v>
      </c>
      <c r="BB545" s="3"/>
      <c r="BC545" s="2">
        <f t="shared" si="450"/>
        <v>44390</v>
      </c>
      <c r="BD545" s="22">
        <f t="shared" si="451"/>
        <v>170.74123794919163</v>
      </c>
      <c r="BE545" s="22">
        <f t="shared" si="452"/>
        <v>134.99598743298156</v>
      </c>
      <c r="BF545" s="22">
        <f t="shared" si="453"/>
        <v>115.59712230216049</v>
      </c>
      <c r="BG545" s="22">
        <f t="shared" si="454"/>
        <v>162.27934776666666</v>
      </c>
      <c r="BH545" s="22"/>
      <c r="BI545" s="3">
        <f t="shared" si="455"/>
        <v>69348244.694438919</v>
      </c>
      <c r="BJ545" s="3">
        <f t="shared" si="456"/>
        <v>25758405.047297064</v>
      </c>
      <c r="BK545" s="3">
        <f t="shared" si="457"/>
        <v>21963453.237410493</v>
      </c>
      <c r="BL545" s="3">
        <f t="shared" si="458"/>
        <v>49989441.329999998</v>
      </c>
      <c r="BM545" s="22"/>
      <c r="BN545" s="3">
        <f t="shared" si="459"/>
        <v>-1051749.5147622917</v>
      </c>
      <c r="BO545" s="3">
        <f t="shared" si="460"/>
        <v>-109167.43503056263</v>
      </c>
      <c r="BP545" s="3">
        <f t="shared" si="461"/>
        <v>0</v>
      </c>
      <c r="BQ545" s="3">
        <f t="shared" si="462"/>
        <v>-1305637</v>
      </c>
      <c r="BR545" s="3"/>
      <c r="BS545" s="22">
        <f t="shared" si="463"/>
        <v>-1.5166202394833395</v>
      </c>
      <c r="BT545" s="22">
        <f t="shared" si="464"/>
        <v>-0.42381286741206053</v>
      </c>
      <c r="BU545" s="22">
        <f t="shared" si="465"/>
        <v>0</v>
      </c>
      <c r="BV545" s="22">
        <f t="shared" si="466"/>
        <v>-2.6118255480811952</v>
      </c>
      <c r="BW545" s="3"/>
      <c r="BX545" s="7"/>
      <c r="BY545" t="str">
        <f t="shared" si="421"/>
        <v>72021</v>
      </c>
      <c r="CQ545" s="15">
        <v>39625</v>
      </c>
      <c r="CR545" s="16">
        <v>4315.8500000000004</v>
      </c>
    </row>
    <row r="546" spans="1:96">
      <c r="A546" t="s">
        <v>204</v>
      </c>
      <c r="B546" t="s">
        <v>204</v>
      </c>
      <c r="C546" s="3">
        <v>-265540</v>
      </c>
      <c r="D546">
        <v>0</v>
      </c>
      <c r="E546">
        <v>-265540</v>
      </c>
      <c r="F546" t="s">
        <v>10</v>
      </c>
      <c r="G546" s="3">
        <v>43441002</v>
      </c>
      <c r="J546" s="3">
        <f t="shared" si="422"/>
        <v>-265540</v>
      </c>
      <c r="L546" s="3">
        <f t="shared" si="467"/>
        <v>48418264.329999998</v>
      </c>
      <c r="M546" s="4">
        <f t="shared" si="423"/>
        <v>-5.4543806437158115E-3</v>
      </c>
      <c r="N546" s="4">
        <f t="shared" si="424"/>
        <v>-8.8513333333333326E-3</v>
      </c>
      <c r="O546" s="4"/>
      <c r="P546" s="3">
        <f t="shared" si="425"/>
        <v>-1571177</v>
      </c>
      <c r="Q546" s="3">
        <f t="shared" si="426"/>
        <v>49989441.329999998</v>
      </c>
      <c r="R546" s="6">
        <f t="shared" si="427"/>
        <v>-3.1430177217385599E-2</v>
      </c>
      <c r="S546" s="6">
        <f t="shared" si="428"/>
        <v>-2.999854198447147E-2</v>
      </c>
      <c r="T546" s="6"/>
      <c r="U546" s="6"/>
      <c r="V546" s="3">
        <f t="shared" si="468"/>
        <v>67479.424922310456</v>
      </c>
      <c r="W546" s="7">
        <f t="shared" si="429"/>
        <v>41.600000000000364</v>
      </c>
      <c r="X546" s="7">
        <f t="shared" si="432"/>
        <v>15853.95</v>
      </c>
      <c r="Y546" s="3">
        <f t="shared" si="433"/>
        <v>40605342.690298192</v>
      </c>
      <c r="Z546" s="3">
        <f t="shared" si="430"/>
        <v>89023607.020298183</v>
      </c>
      <c r="AA546" s="2">
        <v>44391</v>
      </c>
      <c r="AB546" s="7">
        <f t="shared" si="434"/>
        <v>161.39421443333333</v>
      </c>
      <c r="AC546" s="7">
        <f t="shared" si="435"/>
        <v>135.35114230099396</v>
      </c>
      <c r="AD546" s="7">
        <f t="shared" si="436"/>
        <v>148.37267836716364</v>
      </c>
      <c r="AE546" s="7"/>
      <c r="AF546" s="7">
        <f t="shared" si="469"/>
        <v>-198060.57507768954</v>
      </c>
      <c r="AG546" s="3">
        <f t="shared" si="437"/>
        <v>55134981.367188759</v>
      </c>
      <c r="AH546" s="7"/>
      <c r="AI546" s="7"/>
      <c r="AJ546" s="7"/>
      <c r="AK546" s="7"/>
      <c r="AL546" s="3">
        <f t="shared" si="438"/>
        <v>68103902.230498239</v>
      </c>
      <c r="AM546" s="3">
        <f t="shared" si="439"/>
        <v>25716717.037188809</v>
      </c>
      <c r="AN546" s="3">
        <f t="shared" si="440"/>
        <v>21968920.863309775</v>
      </c>
      <c r="AO546" s="3">
        <f t="shared" si="441"/>
        <v>18418264.329999998</v>
      </c>
      <c r="AP546" s="3">
        <f t="shared" si="442"/>
        <v>48418264.329999998</v>
      </c>
      <c r="AQ546" s="7"/>
      <c r="AR546" s="40">
        <f t="shared" si="470"/>
        <v>67479.424922310456</v>
      </c>
      <c r="AS546" s="5">
        <f t="shared" si="431"/>
        <v>-265540</v>
      </c>
      <c r="AT546" s="5">
        <f t="shared" si="443"/>
        <v>5467.625899280576</v>
      </c>
      <c r="AU546" s="5">
        <f t="shared" si="444"/>
        <v>-192592.94917840898</v>
      </c>
      <c r="AV546" s="5">
        <f t="shared" si="445"/>
        <v>28103902.230498176</v>
      </c>
      <c r="AW546" s="3"/>
      <c r="AX546" s="4">
        <f t="shared" si="446"/>
        <v>-2.8199536253175092E-3</v>
      </c>
      <c r="AY546" s="4">
        <f t="shared" si="447"/>
        <v>2.6308549962529518E-3</v>
      </c>
      <c r="AZ546" s="4">
        <f t="shared" si="448"/>
        <v>2.4894199651480728E-4</v>
      </c>
      <c r="BA546" s="4">
        <f t="shared" si="449"/>
        <v>-5.4543806437158115E-3</v>
      </c>
      <c r="BB546" s="3"/>
      <c r="BC546" s="2">
        <f t="shared" si="450"/>
        <v>44391</v>
      </c>
      <c r="BD546" s="22">
        <f t="shared" si="451"/>
        <v>170.2597555762456</v>
      </c>
      <c r="BE546" s="22">
        <f t="shared" si="452"/>
        <v>135.35114230099373</v>
      </c>
      <c r="BF546" s="22">
        <f t="shared" si="453"/>
        <v>115.62589928057776</v>
      </c>
      <c r="BG546" s="22">
        <f t="shared" si="454"/>
        <v>161.39421443333333</v>
      </c>
      <c r="BH546" s="22"/>
      <c r="BI546" s="3">
        <f t="shared" si="455"/>
        <v>69348244.694438919</v>
      </c>
      <c r="BJ546" s="3">
        <f t="shared" si="456"/>
        <v>25758405.047297064</v>
      </c>
      <c r="BK546" s="3">
        <f t="shared" si="457"/>
        <v>21968920.863309775</v>
      </c>
      <c r="BL546" s="3">
        <f t="shared" si="458"/>
        <v>49989441.329999998</v>
      </c>
      <c r="BM546" s="22"/>
      <c r="BN546" s="3">
        <f t="shared" si="459"/>
        <v>-1244342.4639407007</v>
      </c>
      <c r="BO546" s="3">
        <f t="shared" si="460"/>
        <v>-41688.010108252172</v>
      </c>
      <c r="BP546" s="3">
        <f t="shared" si="461"/>
        <v>0</v>
      </c>
      <c r="BQ546" s="3">
        <f t="shared" si="462"/>
        <v>-1571177</v>
      </c>
      <c r="BR546" s="3"/>
      <c r="BS546" s="22">
        <f t="shared" si="463"/>
        <v>-1.7943388032725296</v>
      </c>
      <c r="BT546" s="22">
        <f t="shared" si="464"/>
        <v>-0.1618423579864727</v>
      </c>
      <c r="BU546" s="22">
        <f t="shared" si="465"/>
        <v>0</v>
      </c>
      <c r="BV546" s="22">
        <f t="shared" si="466"/>
        <v>-3.14301772173856</v>
      </c>
      <c r="BW546" s="3"/>
      <c r="BX546" s="7"/>
      <c r="BY546" t="str">
        <f t="shared" si="421"/>
        <v>72021</v>
      </c>
      <c r="CQ546" s="15">
        <v>39626</v>
      </c>
      <c r="CR546" s="16">
        <v>4136.6499999999996</v>
      </c>
    </row>
    <row r="547" spans="1:96">
      <c r="A547" t="s">
        <v>205</v>
      </c>
      <c r="B547" t="s">
        <v>205</v>
      </c>
      <c r="C547" s="3">
        <v>651079</v>
      </c>
      <c r="D547">
        <v>0</v>
      </c>
      <c r="E547">
        <v>651078.75</v>
      </c>
      <c r="F547" t="s">
        <v>10</v>
      </c>
      <c r="G547" s="3">
        <v>44092081</v>
      </c>
      <c r="J547" s="3">
        <f t="shared" si="422"/>
        <v>651079</v>
      </c>
      <c r="L547" s="3">
        <f t="shared" si="467"/>
        <v>49069343.329999998</v>
      </c>
      <c r="M547" s="4">
        <f t="shared" si="423"/>
        <v>1.3446971076090204E-2</v>
      </c>
      <c r="N547" s="4">
        <f t="shared" si="424"/>
        <v>2.1702633333333332E-2</v>
      </c>
      <c r="O547" s="4"/>
      <c r="P547" s="3">
        <f t="shared" si="425"/>
        <v>-920098</v>
      </c>
      <c r="Q547" s="3">
        <f t="shared" si="426"/>
        <v>49989441.329999998</v>
      </c>
      <c r="R547" s="6">
        <f t="shared" si="427"/>
        <v>-1.8405846825253969E-2</v>
      </c>
      <c r="S547" s="6">
        <f t="shared" si="428"/>
        <v>-1.6551570908381268E-2</v>
      </c>
      <c r="T547" s="6"/>
      <c r="U547" s="6"/>
      <c r="V547" s="3">
        <f t="shared" si="468"/>
        <v>113952.63463442953</v>
      </c>
      <c r="W547" s="7">
        <f t="shared" si="429"/>
        <v>70.25</v>
      </c>
      <c r="X547" s="7">
        <f t="shared" si="432"/>
        <v>15924.2</v>
      </c>
      <c r="Y547" s="3">
        <f t="shared" si="433"/>
        <v>40785267.902878873</v>
      </c>
      <c r="Z547" s="3">
        <f t="shared" si="430"/>
        <v>89854611.232878864</v>
      </c>
      <c r="AA547" s="2">
        <v>44392</v>
      </c>
      <c r="AB547" s="7">
        <f t="shared" si="434"/>
        <v>163.56447776666667</v>
      </c>
      <c r="AC547" s="7">
        <f t="shared" si="435"/>
        <v>135.95089300959623</v>
      </c>
      <c r="AD547" s="7">
        <f t="shared" si="436"/>
        <v>149.75768538813142</v>
      </c>
      <c r="AE547" s="7"/>
      <c r="AF547" s="7">
        <f t="shared" si="469"/>
        <v>765031.63463442959</v>
      </c>
      <c r="AG547" s="3">
        <f t="shared" si="437"/>
        <v>55900013.001823187</v>
      </c>
      <c r="AH547" s="7"/>
      <c r="AI547" s="7"/>
      <c r="AJ547" s="7"/>
      <c r="AK547" s="7"/>
      <c r="AL547" s="3">
        <f t="shared" si="438"/>
        <v>68874401.491031945</v>
      </c>
      <c r="AM547" s="3">
        <f t="shared" si="439"/>
        <v>25830669.671823237</v>
      </c>
      <c r="AN547" s="3">
        <f t="shared" si="440"/>
        <v>21974388.489209056</v>
      </c>
      <c r="AO547" s="3">
        <f t="shared" si="441"/>
        <v>19069343.329999998</v>
      </c>
      <c r="AP547" s="3">
        <f t="shared" si="442"/>
        <v>49069343.329999998</v>
      </c>
      <c r="AQ547" s="7"/>
      <c r="AR547" s="40">
        <f t="shared" si="470"/>
        <v>113952.63463442953</v>
      </c>
      <c r="AS547" s="5">
        <f t="shared" si="431"/>
        <v>651079</v>
      </c>
      <c r="AT547" s="5">
        <f t="shared" si="443"/>
        <v>5467.625899280576</v>
      </c>
      <c r="AU547" s="5">
        <f t="shared" si="444"/>
        <v>770499.26053371013</v>
      </c>
      <c r="AV547" s="5">
        <f t="shared" si="445"/>
        <v>28874401.491031885</v>
      </c>
      <c r="AW547" s="3"/>
      <c r="AX547" s="4">
        <f t="shared" si="446"/>
        <v>1.1313584615547415E-2</v>
      </c>
      <c r="AY547" s="4">
        <f t="shared" si="447"/>
        <v>4.4310723825923513E-3</v>
      </c>
      <c r="AZ547" s="4">
        <f t="shared" si="448"/>
        <v>2.4888003982080159E-4</v>
      </c>
      <c r="BA547" s="4">
        <f t="shared" si="449"/>
        <v>1.3446971076090204E-2</v>
      </c>
      <c r="BB547" s="3"/>
      <c r="BC547" s="2">
        <f t="shared" si="450"/>
        <v>44392</v>
      </c>
      <c r="BD547" s="22">
        <f t="shared" si="451"/>
        <v>172.18600372757987</v>
      </c>
      <c r="BE547" s="22">
        <f t="shared" si="452"/>
        <v>135.95089300959597</v>
      </c>
      <c r="BF547" s="22">
        <f t="shared" si="453"/>
        <v>115.65467625899504</v>
      </c>
      <c r="BG547" s="22">
        <f t="shared" si="454"/>
        <v>163.56447776666667</v>
      </c>
      <c r="BH547" s="22"/>
      <c r="BI547" s="3">
        <f t="shared" si="455"/>
        <v>69348244.694438919</v>
      </c>
      <c r="BJ547" s="3">
        <f t="shared" si="456"/>
        <v>25830669.671823237</v>
      </c>
      <c r="BK547" s="3">
        <f t="shared" si="457"/>
        <v>21974388.489209056</v>
      </c>
      <c r="BL547" s="3">
        <f t="shared" si="458"/>
        <v>49989441.329999998</v>
      </c>
      <c r="BM547" s="22"/>
      <c r="BN547" s="3">
        <f t="shared" si="459"/>
        <v>-473843.20340699062</v>
      </c>
      <c r="BO547" s="3">
        <f t="shared" si="460"/>
        <v>0</v>
      </c>
      <c r="BP547" s="3">
        <f t="shared" si="461"/>
        <v>0</v>
      </c>
      <c r="BQ547" s="3">
        <f t="shared" si="462"/>
        <v>-920098</v>
      </c>
      <c r="BR547" s="3"/>
      <c r="BS547" s="22">
        <f t="shared" si="463"/>
        <v>-0.68328074559757157</v>
      </c>
      <c r="BT547" s="22">
        <f t="shared" si="464"/>
        <v>0</v>
      </c>
      <c r="BU547" s="22">
        <f t="shared" si="465"/>
        <v>0</v>
      </c>
      <c r="BV547" s="22">
        <f t="shared" si="466"/>
        <v>-1.8405846825253969</v>
      </c>
      <c r="BW547" s="3"/>
      <c r="BX547" s="7"/>
      <c r="BY547" t="str">
        <f t="shared" si="421"/>
        <v>72021</v>
      </c>
      <c r="CQ547" s="15">
        <v>39627</v>
      </c>
      <c r="CR547" s="16">
        <v>4136.6499999999996</v>
      </c>
    </row>
    <row r="548" spans="1:96">
      <c r="A548" t="s">
        <v>206</v>
      </c>
      <c r="B548" t="s">
        <v>206</v>
      </c>
      <c r="C548" s="3">
        <v>-85984</v>
      </c>
      <c r="D548">
        <v>0</v>
      </c>
      <c r="E548">
        <v>-85984</v>
      </c>
      <c r="F548" t="s">
        <v>10</v>
      </c>
      <c r="G548" s="3">
        <v>44006097</v>
      </c>
      <c r="J548" s="3">
        <f t="shared" si="422"/>
        <v>-85984</v>
      </c>
      <c r="L548" s="3">
        <f t="shared" si="467"/>
        <v>48983359.329999998</v>
      </c>
      <c r="M548" s="4">
        <f t="shared" si="423"/>
        <v>-1.752295713878672E-3</v>
      </c>
      <c r="N548" s="4">
        <f t="shared" si="424"/>
        <v>-2.8661333333333335E-3</v>
      </c>
      <c r="O548" s="4"/>
      <c r="P548" s="3">
        <f t="shared" si="425"/>
        <v>-1006082</v>
      </c>
      <c r="Q548" s="3">
        <f t="shared" si="426"/>
        <v>49989441.329999998</v>
      </c>
      <c r="R548" s="6">
        <f t="shared" si="427"/>
        <v>-2.0125890052630442E-2</v>
      </c>
      <c r="S548" s="6">
        <f t="shared" si="428"/>
        <v>-1.830386662225994E-2</v>
      </c>
      <c r="T548" s="6"/>
      <c r="U548" s="6"/>
      <c r="V548" s="3">
        <f t="shared" si="468"/>
        <v>-1297.6812485077294</v>
      </c>
      <c r="W548" s="7">
        <f t="shared" si="429"/>
        <v>-0.80000000000109139</v>
      </c>
      <c r="X548" s="7">
        <f t="shared" si="432"/>
        <v>15923.4</v>
      </c>
      <c r="Y548" s="3">
        <f t="shared" si="433"/>
        <v>40783218.932486489</v>
      </c>
      <c r="Z548" s="3">
        <f t="shared" si="430"/>
        <v>89766578.262486488</v>
      </c>
      <c r="AA548" s="2">
        <v>44393</v>
      </c>
      <c r="AB548" s="7">
        <f t="shared" si="434"/>
        <v>163.27786443333332</v>
      </c>
      <c r="AC548" s="7">
        <f t="shared" si="435"/>
        <v>135.9440631082883</v>
      </c>
      <c r="AD548" s="7">
        <f t="shared" si="436"/>
        <v>149.61096377081083</v>
      </c>
      <c r="AE548" s="7"/>
      <c r="AF548" s="7">
        <f t="shared" si="469"/>
        <v>-87281.681248507724</v>
      </c>
      <c r="AG548" s="3">
        <f t="shared" si="437"/>
        <v>55812731.320574678</v>
      </c>
      <c r="AH548" s="7"/>
      <c r="AI548" s="7"/>
      <c r="AJ548" s="7"/>
      <c r="AK548" s="7"/>
      <c r="AL548" s="3">
        <f t="shared" si="438"/>
        <v>68792587.435682714</v>
      </c>
      <c r="AM548" s="3">
        <f t="shared" si="439"/>
        <v>25829371.990574729</v>
      </c>
      <c r="AN548" s="3">
        <f t="shared" si="440"/>
        <v>21979856.115108337</v>
      </c>
      <c r="AO548" s="3">
        <f t="shared" si="441"/>
        <v>18983359.329999998</v>
      </c>
      <c r="AP548" s="3">
        <f t="shared" si="442"/>
        <v>48983359.329999998</v>
      </c>
      <c r="AQ548" s="7"/>
      <c r="AR548" s="40">
        <f t="shared" si="470"/>
        <v>-1297.6812485077294</v>
      </c>
      <c r="AS548" s="5">
        <f t="shared" si="431"/>
        <v>-85984</v>
      </c>
      <c r="AT548" s="5">
        <f t="shared" si="443"/>
        <v>5467.625899280576</v>
      </c>
      <c r="AU548" s="5">
        <f t="shared" si="444"/>
        <v>-81814.055349227143</v>
      </c>
      <c r="AV548" s="5">
        <f t="shared" si="445"/>
        <v>28792587.435682658</v>
      </c>
      <c r="AW548" s="3"/>
      <c r="AX548" s="4">
        <f t="shared" si="446"/>
        <v>-1.1878731949471831E-3</v>
      </c>
      <c r="AY548" s="4">
        <f t="shared" si="447"/>
        <v>-5.0238002537087676E-5</v>
      </c>
      <c r="AZ548" s="4">
        <f t="shared" si="448"/>
        <v>2.4881811395869143E-4</v>
      </c>
      <c r="BA548" s="4">
        <f t="shared" si="449"/>
        <v>-1.752295713878672E-3</v>
      </c>
      <c r="BB548" s="3"/>
      <c r="BC548" s="2">
        <f t="shared" si="450"/>
        <v>44393</v>
      </c>
      <c r="BD548" s="22">
        <f t="shared" si="451"/>
        <v>171.98146858920677</v>
      </c>
      <c r="BE548" s="22">
        <f t="shared" si="452"/>
        <v>135.94406310828805</v>
      </c>
      <c r="BF548" s="22">
        <f t="shared" si="453"/>
        <v>115.68345323741229</v>
      </c>
      <c r="BG548" s="22">
        <f t="shared" si="454"/>
        <v>163.27786443333332</v>
      </c>
      <c r="BH548" s="22"/>
      <c r="BI548" s="3">
        <f t="shared" si="455"/>
        <v>69348244.694438919</v>
      </c>
      <c r="BJ548" s="3">
        <f t="shared" si="456"/>
        <v>25830669.671823237</v>
      </c>
      <c r="BK548" s="3">
        <f t="shared" si="457"/>
        <v>21979856.115108337</v>
      </c>
      <c r="BL548" s="3">
        <f t="shared" si="458"/>
        <v>49989441.329999998</v>
      </c>
      <c r="BM548" s="22"/>
      <c r="BN548" s="3">
        <f t="shared" si="459"/>
        <v>-555657.25875621778</v>
      </c>
      <c r="BO548" s="3">
        <f t="shared" si="460"/>
        <v>-1297.6812485077294</v>
      </c>
      <c r="BP548" s="3">
        <f t="shared" si="461"/>
        <v>0</v>
      </c>
      <c r="BQ548" s="3">
        <f t="shared" si="462"/>
        <v>-1006082</v>
      </c>
      <c r="BR548" s="3"/>
      <c r="BS548" s="22">
        <f t="shared" si="463"/>
        <v>-0.80125641420997107</v>
      </c>
      <c r="BT548" s="22">
        <f t="shared" si="464"/>
        <v>-5.0238002537087677E-3</v>
      </c>
      <c r="BU548" s="22">
        <f t="shared" si="465"/>
        <v>0</v>
      </c>
      <c r="BV548" s="22">
        <f t="shared" si="466"/>
        <v>-2.0125890052630444</v>
      </c>
      <c r="BW548" s="3"/>
      <c r="BX548" s="7"/>
      <c r="BY548" t="str">
        <f t="shared" si="421"/>
        <v>72021</v>
      </c>
      <c r="CQ548" s="15">
        <v>39628</v>
      </c>
      <c r="CR548" s="16">
        <v>4136.6499999999996</v>
      </c>
    </row>
    <row r="549" spans="1:96">
      <c r="A549" t="s">
        <v>207</v>
      </c>
      <c r="B549" t="s">
        <v>207</v>
      </c>
      <c r="C549" s="3">
        <v>-267924</v>
      </c>
      <c r="D549">
        <v>0</v>
      </c>
      <c r="E549">
        <v>-267924</v>
      </c>
      <c r="F549" t="s">
        <v>10</v>
      </c>
      <c r="G549" s="3">
        <v>43738173</v>
      </c>
      <c r="J549" s="3">
        <f t="shared" si="422"/>
        <v>-267924</v>
      </c>
      <c r="L549" s="3">
        <f t="shared" si="467"/>
        <v>48715435.329999998</v>
      </c>
      <c r="M549" s="4">
        <f t="shared" si="423"/>
        <v>-5.4696942730081228E-3</v>
      </c>
      <c r="N549" s="4">
        <f t="shared" si="424"/>
        <v>-8.9307999999999992E-3</v>
      </c>
      <c r="O549" s="4"/>
      <c r="P549" s="3">
        <f t="shared" si="425"/>
        <v>-1274006</v>
      </c>
      <c r="Q549" s="3">
        <f t="shared" si="426"/>
        <v>49989441.329999998</v>
      </c>
      <c r="R549" s="6">
        <f t="shared" si="427"/>
        <v>-2.5485501860078499E-2</v>
      </c>
      <c r="S549" s="6">
        <f t="shared" si="428"/>
        <v>-2.3773560895268064E-2</v>
      </c>
      <c r="T549" s="6"/>
      <c r="U549" s="6"/>
      <c r="V549" s="3">
        <f t="shared" si="468"/>
        <v>-277379.36686814873</v>
      </c>
      <c r="W549" s="7">
        <f t="shared" si="429"/>
        <v>-171</v>
      </c>
      <c r="X549" s="7">
        <f t="shared" si="432"/>
        <v>15752.4</v>
      </c>
      <c r="Y549" s="3">
        <f t="shared" si="433"/>
        <v>40345251.51111573</v>
      </c>
      <c r="Z549" s="3">
        <f t="shared" si="430"/>
        <v>89060686.841115728</v>
      </c>
      <c r="AA549" s="2">
        <v>44396</v>
      </c>
      <c r="AB549" s="7">
        <f t="shared" si="434"/>
        <v>162.38478443333332</v>
      </c>
      <c r="AC549" s="7">
        <f t="shared" si="435"/>
        <v>134.48417170371908</v>
      </c>
      <c r="AD549" s="7">
        <f t="shared" si="436"/>
        <v>148.4344780685262</v>
      </c>
      <c r="AE549" s="7"/>
      <c r="AF549" s="7">
        <f t="shared" si="469"/>
        <v>-545303.36686814879</v>
      </c>
      <c r="AG549" s="3">
        <f t="shared" si="437"/>
        <v>55267427.953706533</v>
      </c>
      <c r="AH549" s="7"/>
      <c r="AI549" s="7"/>
      <c r="AJ549" s="7"/>
      <c r="AK549" s="7"/>
      <c r="AL549" s="3">
        <f t="shared" si="438"/>
        <v>68252751.694713846</v>
      </c>
      <c r="AM549" s="3">
        <f t="shared" si="439"/>
        <v>25551992.623706579</v>
      </c>
      <c r="AN549" s="3">
        <f t="shared" si="440"/>
        <v>21985323.741007619</v>
      </c>
      <c r="AO549" s="3">
        <f t="shared" si="441"/>
        <v>18715435.329999998</v>
      </c>
      <c r="AP549" s="3">
        <f t="shared" si="442"/>
        <v>48715435.329999998</v>
      </c>
      <c r="AQ549" s="7"/>
      <c r="AR549" s="40">
        <f t="shared" si="470"/>
        <v>-277379.36686814873</v>
      </c>
      <c r="AS549" s="5">
        <f t="shared" si="431"/>
        <v>-267924</v>
      </c>
      <c r="AT549" s="5">
        <f t="shared" si="443"/>
        <v>5467.625899280576</v>
      </c>
      <c r="AU549" s="5">
        <f t="shared" si="444"/>
        <v>-539835.74096886825</v>
      </c>
      <c r="AV549" s="5">
        <f t="shared" si="445"/>
        <v>28252751.69471379</v>
      </c>
      <c r="AW549" s="3"/>
      <c r="AX549" s="4">
        <f t="shared" si="446"/>
        <v>-7.8472951969365164E-3</v>
      </c>
      <c r="AY549" s="4">
        <f t="shared" si="447"/>
        <v>-1.0738912543803462E-2</v>
      </c>
      <c r="AZ549" s="4">
        <f t="shared" si="448"/>
        <v>2.4875621890546785E-4</v>
      </c>
      <c r="BA549" s="4">
        <f t="shared" si="449"/>
        <v>-5.4696942730081228E-3</v>
      </c>
      <c r="BB549" s="3"/>
      <c r="BC549" s="2">
        <f t="shared" si="450"/>
        <v>44396</v>
      </c>
      <c r="BD549" s="22">
        <f t="shared" si="451"/>
        <v>170.63187923678461</v>
      </c>
      <c r="BE549" s="22">
        <f t="shared" si="452"/>
        <v>134.48417170371886</v>
      </c>
      <c r="BF549" s="22">
        <f t="shared" si="453"/>
        <v>115.71223021582956</v>
      </c>
      <c r="BG549" s="22">
        <f t="shared" si="454"/>
        <v>162.38478443333332</v>
      </c>
      <c r="BH549" s="22"/>
      <c r="BI549" s="3">
        <f t="shared" si="455"/>
        <v>69348244.694438919</v>
      </c>
      <c r="BJ549" s="3">
        <f t="shared" si="456"/>
        <v>25830669.671823237</v>
      </c>
      <c r="BK549" s="3">
        <f t="shared" si="457"/>
        <v>21985323.741007619</v>
      </c>
      <c r="BL549" s="3">
        <f t="shared" si="458"/>
        <v>49989441.329999998</v>
      </c>
      <c r="BM549" s="22"/>
      <c r="BN549" s="3">
        <f t="shared" si="459"/>
        <v>-1095492.9997250861</v>
      </c>
      <c r="BO549" s="3">
        <f t="shared" si="460"/>
        <v>-278677.04811665649</v>
      </c>
      <c r="BP549" s="3">
        <f t="shared" si="461"/>
        <v>0</v>
      </c>
      <c r="BQ549" s="3">
        <f t="shared" si="462"/>
        <v>-1274006</v>
      </c>
      <c r="BR549" s="3"/>
      <c r="BS549" s="22">
        <f t="shared" si="463"/>
        <v>-1.5796982382928784</v>
      </c>
      <c r="BT549" s="22">
        <f t="shared" si="464"/>
        <v>-1.0788611044824929</v>
      </c>
      <c r="BU549" s="22">
        <f t="shared" si="465"/>
        <v>0</v>
      </c>
      <c r="BV549" s="22">
        <f t="shared" si="466"/>
        <v>-2.5485501860078497</v>
      </c>
      <c r="BW549" s="3"/>
      <c r="BX549" s="7"/>
      <c r="BY549" t="str">
        <f t="shared" si="421"/>
        <v>72021</v>
      </c>
      <c r="CQ549" s="15">
        <v>39629</v>
      </c>
      <c r="CR549" s="16">
        <v>4040.55</v>
      </c>
    </row>
    <row r="550" spans="1:96">
      <c r="A550" t="s">
        <v>208</v>
      </c>
      <c r="B550" t="s">
        <v>208</v>
      </c>
      <c r="C550" s="3">
        <v>347820</v>
      </c>
      <c r="D550">
        <v>0</v>
      </c>
      <c r="E550">
        <v>347820.25</v>
      </c>
      <c r="F550" t="s">
        <v>10</v>
      </c>
      <c r="G550" s="3">
        <v>44085993</v>
      </c>
      <c r="J550" s="3">
        <f t="shared" si="422"/>
        <v>347820</v>
      </c>
      <c r="L550" s="3">
        <f t="shared" si="467"/>
        <v>49063255.329999998</v>
      </c>
      <c r="M550" s="4">
        <f t="shared" si="423"/>
        <v>7.139831506048455E-3</v>
      </c>
      <c r="N550" s="4">
        <f t="shared" si="424"/>
        <v>1.1594E-2</v>
      </c>
      <c r="O550" s="4"/>
      <c r="P550" s="3">
        <f t="shared" si="425"/>
        <v>-926186</v>
      </c>
      <c r="Q550" s="3">
        <f t="shared" si="426"/>
        <v>49989441.329999998</v>
      </c>
      <c r="R550" s="6">
        <f t="shared" si="427"/>
        <v>-1.852763254315809E-2</v>
      </c>
      <c r="S550" s="6">
        <f t="shared" si="428"/>
        <v>-1.6633729389219608E-2</v>
      </c>
      <c r="T550" s="6"/>
      <c r="U550" s="6"/>
      <c r="V550" s="3">
        <f t="shared" si="468"/>
        <v>-195138.81774408242</v>
      </c>
      <c r="W550" s="7">
        <f t="shared" si="429"/>
        <v>-120.29999999999927</v>
      </c>
      <c r="X550" s="7">
        <f t="shared" si="432"/>
        <v>15632.1</v>
      </c>
      <c r="Y550" s="3">
        <f t="shared" si="433"/>
        <v>40037137.588361919</v>
      </c>
      <c r="Z550" s="3">
        <f t="shared" si="430"/>
        <v>89100392.918361917</v>
      </c>
      <c r="AA550" s="2">
        <v>44397</v>
      </c>
      <c r="AB550" s="7">
        <f t="shared" si="434"/>
        <v>163.54418443333333</v>
      </c>
      <c r="AC550" s="7">
        <f t="shared" si="435"/>
        <v>133.45712529453974</v>
      </c>
      <c r="AD550" s="7">
        <f t="shared" si="436"/>
        <v>148.50065486393652</v>
      </c>
      <c r="AE550" s="7"/>
      <c r="AF550" s="7">
        <f t="shared" si="469"/>
        <v>152681.18225591758</v>
      </c>
      <c r="AG550" s="3">
        <f t="shared" si="437"/>
        <v>55420109.135962449</v>
      </c>
      <c r="AH550" s="7"/>
      <c r="AI550" s="7"/>
      <c r="AJ550" s="7"/>
      <c r="AK550" s="7"/>
      <c r="AL550" s="3">
        <f t="shared" si="438"/>
        <v>68410900.50286904</v>
      </c>
      <c r="AM550" s="3">
        <f t="shared" si="439"/>
        <v>25356853.805962496</v>
      </c>
      <c r="AN550" s="3">
        <f t="shared" si="440"/>
        <v>21990791.3669069</v>
      </c>
      <c r="AO550" s="3">
        <f t="shared" si="441"/>
        <v>19063255.329999998</v>
      </c>
      <c r="AP550" s="3">
        <f t="shared" si="442"/>
        <v>49063255.329999998</v>
      </c>
      <c r="AQ550" s="7"/>
      <c r="AR550" s="40">
        <f t="shared" si="470"/>
        <v>-195138.81774408242</v>
      </c>
      <c r="AS550" s="5">
        <f t="shared" si="431"/>
        <v>347820</v>
      </c>
      <c r="AT550" s="5">
        <f t="shared" si="443"/>
        <v>5467.625899280576</v>
      </c>
      <c r="AU550" s="5">
        <f t="shared" si="444"/>
        <v>158148.80815519814</v>
      </c>
      <c r="AV550" s="5">
        <f t="shared" si="445"/>
        <v>28410900.502868988</v>
      </c>
      <c r="AW550" s="3"/>
      <c r="AX550" s="4">
        <f t="shared" si="446"/>
        <v>2.3171052335381041E-3</v>
      </c>
      <c r="AY550" s="4">
        <f t="shared" si="447"/>
        <v>-7.6369315151976402E-3</v>
      </c>
      <c r="AZ550" s="4">
        <f t="shared" si="448"/>
        <v>2.4869435463814496E-4</v>
      </c>
      <c r="BA550" s="4">
        <f t="shared" si="449"/>
        <v>7.139831506048455E-3</v>
      </c>
      <c r="BB550" s="3"/>
      <c r="BC550" s="2">
        <f t="shared" si="450"/>
        <v>44397</v>
      </c>
      <c r="BD550" s="22">
        <f t="shared" si="451"/>
        <v>171.02725125717259</v>
      </c>
      <c r="BE550" s="22">
        <f t="shared" si="452"/>
        <v>133.45712529453945</v>
      </c>
      <c r="BF550" s="22">
        <f t="shared" si="453"/>
        <v>115.74100719424685</v>
      </c>
      <c r="BG550" s="22">
        <f t="shared" si="454"/>
        <v>163.54418443333333</v>
      </c>
      <c r="BH550" s="22"/>
      <c r="BI550" s="3">
        <f t="shared" si="455"/>
        <v>69348244.694438919</v>
      </c>
      <c r="BJ550" s="3">
        <f t="shared" si="456"/>
        <v>25830669.671823237</v>
      </c>
      <c r="BK550" s="3">
        <f t="shared" si="457"/>
        <v>21990791.3669069</v>
      </c>
      <c r="BL550" s="3">
        <f t="shared" si="458"/>
        <v>49989441.329999998</v>
      </c>
      <c r="BM550" s="22"/>
      <c r="BN550" s="3">
        <f t="shared" si="459"/>
        <v>-937344.19156988803</v>
      </c>
      <c r="BO550" s="3">
        <f t="shared" si="460"/>
        <v>-473815.86586073891</v>
      </c>
      <c r="BP550" s="3">
        <f t="shared" si="461"/>
        <v>0</v>
      </c>
      <c r="BQ550" s="3">
        <f t="shared" si="462"/>
        <v>-926186</v>
      </c>
      <c r="BR550" s="3"/>
      <c r="BS550" s="22">
        <f t="shared" si="463"/>
        <v>-1.3516480419944275</v>
      </c>
      <c r="BT550" s="22">
        <f t="shared" si="464"/>
        <v>-1.8343150676329134</v>
      </c>
      <c r="BU550" s="22">
        <f t="shared" si="465"/>
        <v>0</v>
      </c>
      <c r="BV550" s="22">
        <f t="shared" si="466"/>
        <v>-1.852763254315809</v>
      </c>
      <c r="BW550" s="3"/>
      <c r="BX550" s="7"/>
      <c r="BY550" t="str">
        <f t="shared" si="421"/>
        <v>72021</v>
      </c>
      <c r="CQ550" s="15">
        <v>39630</v>
      </c>
      <c r="CR550" s="16">
        <v>3896.75</v>
      </c>
    </row>
    <row r="551" spans="1:96">
      <c r="A551" t="s">
        <v>209</v>
      </c>
      <c r="B551" t="s">
        <v>209</v>
      </c>
      <c r="C551" s="3">
        <v>-464254</v>
      </c>
      <c r="D551">
        <v>0</v>
      </c>
      <c r="E551">
        <v>-464253.69</v>
      </c>
      <c r="F551" t="s">
        <v>10</v>
      </c>
      <c r="G551" s="3">
        <v>43621739</v>
      </c>
      <c r="J551" s="3">
        <f t="shared" si="422"/>
        <v>-464254</v>
      </c>
      <c r="L551" s="3">
        <f t="shared" si="467"/>
        <v>48599001.329999998</v>
      </c>
      <c r="M551" s="4">
        <f t="shared" si="423"/>
        <v>-9.4623562353827202E-3</v>
      </c>
      <c r="N551" s="4">
        <f t="shared" si="424"/>
        <v>-1.5475133333333333E-2</v>
      </c>
      <c r="O551" s="4"/>
      <c r="P551" s="3">
        <f t="shared" si="425"/>
        <v>-1390440</v>
      </c>
      <c r="Q551" s="3">
        <f t="shared" si="426"/>
        <v>49989441.329999998</v>
      </c>
      <c r="R551" s="6">
        <f t="shared" si="427"/>
        <v>-2.7814673719219179E-2</v>
      </c>
      <c r="S551" s="6">
        <f t="shared" si="428"/>
        <v>-2.6096085624602326E-2</v>
      </c>
      <c r="T551" s="6"/>
      <c r="U551" s="6"/>
      <c r="V551" s="3">
        <f t="shared" si="468"/>
        <v>311362.39456339675</v>
      </c>
      <c r="W551" s="7">
        <f t="shared" si="429"/>
        <v>191.94999999999891</v>
      </c>
      <c r="X551" s="7">
        <f t="shared" si="432"/>
        <v>15824.05</v>
      </c>
      <c r="Y551" s="3">
        <f t="shared" si="433"/>
        <v>40528762.421883069</v>
      </c>
      <c r="Z551" s="3">
        <f t="shared" si="430"/>
        <v>89127763.75188306</v>
      </c>
      <c r="AA551" s="2">
        <v>44399</v>
      </c>
      <c r="AB551" s="7">
        <f t="shared" si="434"/>
        <v>161.99667110000001</v>
      </c>
      <c r="AC551" s="7">
        <f t="shared" si="435"/>
        <v>135.09587473961022</v>
      </c>
      <c r="AD551" s="7">
        <f t="shared" si="436"/>
        <v>148.54627291980509</v>
      </c>
      <c r="AE551" s="7"/>
      <c r="AF551" s="7">
        <f t="shared" si="469"/>
        <v>-152891.60543660325</v>
      </c>
      <c r="AG551" s="3">
        <f t="shared" si="437"/>
        <v>55267217.530525848</v>
      </c>
      <c r="AH551" s="7"/>
      <c r="AI551" s="7"/>
      <c r="AJ551" s="7"/>
      <c r="AK551" s="7"/>
      <c r="AL551" s="3">
        <f t="shared" si="438"/>
        <v>68263476.523331717</v>
      </c>
      <c r="AM551" s="3">
        <f t="shared" si="439"/>
        <v>25668216.200525891</v>
      </c>
      <c r="AN551" s="3">
        <f t="shared" si="440"/>
        <v>21996258.992806181</v>
      </c>
      <c r="AO551" s="3">
        <f t="shared" si="441"/>
        <v>18599001.329999998</v>
      </c>
      <c r="AP551" s="3">
        <f t="shared" si="442"/>
        <v>48599001.329999998</v>
      </c>
      <c r="AQ551" s="7"/>
      <c r="AR551" s="40">
        <f t="shared" si="470"/>
        <v>311362.39456339675</v>
      </c>
      <c r="AS551" s="5">
        <f t="shared" si="431"/>
        <v>-464254</v>
      </c>
      <c r="AT551" s="5">
        <f t="shared" si="443"/>
        <v>5467.625899280576</v>
      </c>
      <c r="AU551" s="5">
        <f t="shared" si="444"/>
        <v>-147423.97953732268</v>
      </c>
      <c r="AV551" s="5">
        <f t="shared" si="445"/>
        <v>28263476.523331665</v>
      </c>
      <c r="AW551" s="3"/>
      <c r="AX551" s="4">
        <f t="shared" si="446"/>
        <v>-2.1549779121989481E-3</v>
      </c>
      <c r="AY551" s="4">
        <f t="shared" si="447"/>
        <v>1.2279220322285487E-2</v>
      </c>
      <c r="AZ551" s="4">
        <f t="shared" si="448"/>
        <v>2.4863252113375951E-4</v>
      </c>
      <c r="BA551" s="4">
        <f t="shared" si="449"/>
        <v>-9.4623562353827202E-3</v>
      </c>
      <c r="BB551" s="3"/>
      <c r="BC551" s="2">
        <f t="shared" si="450"/>
        <v>44399</v>
      </c>
      <c r="BD551" s="22">
        <f t="shared" si="451"/>
        <v>170.65869130832928</v>
      </c>
      <c r="BE551" s="22">
        <f t="shared" si="452"/>
        <v>135.09587473960997</v>
      </c>
      <c r="BF551" s="22">
        <f t="shared" si="453"/>
        <v>115.7697841726641</v>
      </c>
      <c r="BG551" s="22">
        <f t="shared" si="454"/>
        <v>161.99667110000001</v>
      </c>
      <c r="BH551" s="22"/>
      <c r="BI551" s="3">
        <f t="shared" si="455"/>
        <v>69348244.694438919</v>
      </c>
      <c r="BJ551" s="3">
        <f t="shared" si="456"/>
        <v>25830669.671823237</v>
      </c>
      <c r="BK551" s="3">
        <f t="shared" si="457"/>
        <v>21996258.992806181</v>
      </c>
      <c r="BL551" s="3">
        <f t="shared" si="458"/>
        <v>49989441.329999998</v>
      </c>
      <c r="BM551" s="22"/>
      <c r="BN551" s="3">
        <f t="shared" si="459"/>
        <v>-1084768.1711072107</v>
      </c>
      <c r="BO551" s="3">
        <f t="shared" si="460"/>
        <v>-162453.47129734216</v>
      </c>
      <c r="BP551" s="3">
        <f t="shared" si="461"/>
        <v>0</v>
      </c>
      <c r="BQ551" s="3">
        <f t="shared" si="462"/>
        <v>-1390440</v>
      </c>
      <c r="BR551" s="3"/>
      <c r="BS551" s="22">
        <f t="shared" si="463"/>
        <v>-1.5642330615387574</v>
      </c>
      <c r="BT551" s="22">
        <f t="shared" si="464"/>
        <v>-0.62891699426031755</v>
      </c>
      <c r="BU551" s="22">
        <f t="shared" si="465"/>
        <v>0</v>
      </c>
      <c r="BV551" s="22">
        <f t="shared" si="466"/>
        <v>-2.7814673719219178</v>
      </c>
      <c r="BW551" s="3"/>
      <c r="BX551" s="7"/>
      <c r="BY551" t="str">
        <f t="shared" si="421"/>
        <v>72021</v>
      </c>
      <c r="CQ551" s="15">
        <v>39631</v>
      </c>
      <c r="CR551" s="16">
        <v>4093.35</v>
      </c>
    </row>
    <row r="552" spans="1:96">
      <c r="A552" t="s">
        <v>210</v>
      </c>
      <c r="B552" t="s">
        <v>210</v>
      </c>
      <c r="C552" s="3">
        <v>34536</v>
      </c>
      <c r="D552">
        <v>0</v>
      </c>
      <c r="E552">
        <v>34536.1</v>
      </c>
      <c r="F552" t="s">
        <v>10</v>
      </c>
      <c r="G552" s="3">
        <v>43656275</v>
      </c>
      <c r="J552" s="3">
        <f t="shared" si="422"/>
        <v>34536</v>
      </c>
      <c r="L552" s="3">
        <f t="shared" si="467"/>
        <v>48633537.329999998</v>
      </c>
      <c r="M552" s="4">
        <f t="shared" si="423"/>
        <v>7.1063188655856276E-4</v>
      </c>
      <c r="N552" s="4">
        <f t="shared" si="424"/>
        <v>1.1512E-3</v>
      </c>
      <c r="O552" s="4"/>
      <c r="P552" s="3">
        <f t="shared" si="425"/>
        <v>-1355904</v>
      </c>
      <c r="Q552" s="3">
        <f t="shared" si="426"/>
        <v>49989441.329999998</v>
      </c>
      <c r="R552" s="6">
        <f t="shared" si="427"/>
        <v>-2.7123807826719717E-2</v>
      </c>
      <c r="S552" s="6">
        <f t="shared" si="428"/>
        <v>-2.5385453738043764E-2</v>
      </c>
      <c r="T552" s="6"/>
      <c r="U552" s="6"/>
      <c r="V552" s="3">
        <f t="shared" si="468"/>
        <v>51907.249940238362</v>
      </c>
      <c r="W552" s="7">
        <f t="shared" si="429"/>
        <v>32</v>
      </c>
      <c r="X552" s="7">
        <f t="shared" si="432"/>
        <v>15856.05</v>
      </c>
      <c r="Y552" s="3">
        <f t="shared" si="433"/>
        <v>40610721.237578183</v>
      </c>
      <c r="Z552" s="3">
        <f t="shared" si="430"/>
        <v>89244258.567578182</v>
      </c>
      <c r="AA552" s="2">
        <v>44400</v>
      </c>
      <c r="AB552" s="7">
        <f t="shared" si="434"/>
        <v>162.1117911</v>
      </c>
      <c r="AC552" s="7">
        <f t="shared" si="435"/>
        <v>135.36907079192727</v>
      </c>
      <c r="AD552" s="7">
        <f t="shared" si="436"/>
        <v>148.74043094596362</v>
      </c>
      <c r="AE552" s="7"/>
      <c r="AF552" s="7">
        <f t="shared" si="469"/>
        <v>86443.249940238369</v>
      </c>
      <c r="AG552" s="3">
        <f t="shared" si="437"/>
        <v>55353660.780466087</v>
      </c>
      <c r="AH552" s="7"/>
      <c r="AI552" s="7"/>
      <c r="AJ552" s="7"/>
      <c r="AK552" s="7"/>
      <c r="AL552" s="3">
        <f t="shared" si="438"/>
        <v>68355387.399171233</v>
      </c>
      <c r="AM552" s="3">
        <f t="shared" si="439"/>
        <v>25720123.45046613</v>
      </c>
      <c r="AN552" s="3">
        <f t="shared" si="440"/>
        <v>22001726.618705463</v>
      </c>
      <c r="AO552" s="3">
        <f t="shared" si="441"/>
        <v>18633537.329999998</v>
      </c>
      <c r="AP552" s="3">
        <f t="shared" si="442"/>
        <v>48633537.329999998</v>
      </c>
      <c r="AQ552" s="7"/>
      <c r="AR552" s="40">
        <f t="shared" si="470"/>
        <v>51907.249940238362</v>
      </c>
      <c r="AS552" s="5">
        <f t="shared" si="431"/>
        <v>34536</v>
      </c>
      <c r="AT552" s="5">
        <f t="shared" si="443"/>
        <v>5467.625899280576</v>
      </c>
      <c r="AU552" s="5">
        <f t="shared" si="444"/>
        <v>91910.875839518951</v>
      </c>
      <c r="AV552" s="5">
        <f t="shared" si="445"/>
        <v>28355387.399171185</v>
      </c>
      <c r="AW552" s="3"/>
      <c r="AX552" s="4">
        <f t="shared" si="446"/>
        <v>1.3464136390431978E-3</v>
      </c>
      <c r="AY552" s="4">
        <f t="shared" si="447"/>
        <v>2.0222383018253867E-3</v>
      </c>
      <c r="AZ552" s="4">
        <f t="shared" si="448"/>
        <v>2.485707183693713E-4</v>
      </c>
      <c r="BA552" s="4">
        <f t="shared" si="449"/>
        <v>7.1063188655856276E-4</v>
      </c>
      <c r="BB552" s="3"/>
      <c r="BC552" s="2">
        <f t="shared" si="450"/>
        <v>44400</v>
      </c>
      <c r="BD552" s="22">
        <f t="shared" si="451"/>
        <v>170.8884684979281</v>
      </c>
      <c r="BE552" s="22">
        <f t="shared" si="452"/>
        <v>135.36907079192699</v>
      </c>
      <c r="BF552" s="22">
        <f t="shared" si="453"/>
        <v>115.79856115108139</v>
      </c>
      <c r="BG552" s="22">
        <f t="shared" si="454"/>
        <v>162.1117911</v>
      </c>
      <c r="BH552" s="22"/>
      <c r="BI552" s="3">
        <f t="shared" si="455"/>
        <v>69348244.694438919</v>
      </c>
      <c r="BJ552" s="3">
        <f t="shared" si="456"/>
        <v>25830669.671823237</v>
      </c>
      <c r="BK552" s="3">
        <f t="shared" si="457"/>
        <v>22001726.618705463</v>
      </c>
      <c r="BL552" s="3">
        <f t="shared" si="458"/>
        <v>49989441.329999998</v>
      </c>
      <c r="BM552" s="22"/>
      <c r="BN552" s="3">
        <f t="shared" si="459"/>
        <v>-992857.29526769172</v>
      </c>
      <c r="BO552" s="3">
        <f t="shared" si="460"/>
        <v>-110546.22135710379</v>
      </c>
      <c r="BP552" s="3">
        <f t="shared" si="461"/>
        <v>0</v>
      </c>
      <c r="BQ552" s="3">
        <f t="shared" si="462"/>
        <v>-1355904</v>
      </c>
      <c r="BR552" s="3"/>
      <c r="BS552" s="22">
        <f t="shared" si="463"/>
        <v>-1.4316978023631355</v>
      </c>
      <c r="BT552" s="22">
        <f t="shared" si="464"/>
        <v>-0.42796498411224104</v>
      </c>
      <c r="BU552" s="22">
        <f t="shared" si="465"/>
        <v>0</v>
      </c>
      <c r="BV552" s="22">
        <f t="shared" si="466"/>
        <v>-2.7123807826719717</v>
      </c>
      <c r="BW552" s="3"/>
      <c r="BX552" s="7"/>
      <c r="BY552" t="str">
        <f t="shared" si="421"/>
        <v>72021</v>
      </c>
      <c r="CQ552" s="15">
        <v>39632</v>
      </c>
      <c r="CR552" s="16">
        <v>3925.75</v>
      </c>
    </row>
    <row r="553" spans="1:96">
      <c r="A553" t="s">
        <v>211</v>
      </c>
      <c r="B553" t="s">
        <v>211</v>
      </c>
      <c r="C553" s="3">
        <v>318644</v>
      </c>
      <c r="D553">
        <v>0</v>
      </c>
      <c r="E553">
        <v>318644</v>
      </c>
      <c r="F553" t="s">
        <v>10</v>
      </c>
      <c r="G553" s="3">
        <v>43974919</v>
      </c>
      <c r="J553" s="3">
        <f t="shared" si="422"/>
        <v>318644</v>
      </c>
      <c r="L553" s="3">
        <f t="shared" si="467"/>
        <v>48952181.329999998</v>
      </c>
      <c r="M553" s="4">
        <f t="shared" si="423"/>
        <v>6.55193961808412E-3</v>
      </c>
      <c r="N553" s="4">
        <f t="shared" si="424"/>
        <v>1.0621466666666666E-2</v>
      </c>
      <c r="O553" s="4"/>
      <c r="P553" s="3">
        <f t="shared" si="425"/>
        <v>-1037260</v>
      </c>
      <c r="Q553" s="3">
        <f t="shared" si="426"/>
        <v>49989441.329999998</v>
      </c>
      <c r="R553" s="6">
        <f t="shared" si="427"/>
        <v>-2.0749581759728779E-2</v>
      </c>
      <c r="S553" s="6">
        <f t="shared" si="428"/>
        <v>-1.8833514119959642E-2</v>
      </c>
      <c r="T553" s="6"/>
      <c r="U553" s="6"/>
      <c r="V553" s="3">
        <f t="shared" si="468"/>
        <v>-51258.409315983023</v>
      </c>
      <c r="W553" s="7">
        <f t="shared" si="429"/>
        <v>-31.599999999998545</v>
      </c>
      <c r="X553" s="7">
        <f t="shared" si="432"/>
        <v>15824.45</v>
      </c>
      <c r="Y553" s="3">
        <f t="shared" si="433"/>
        <v>40529786.907079265</v>
      </c>
      <c r="Z553" s="3">
        <f t="shared" si="430"/>
        <v>89481968.237079263</v>
      </c>
      <c r="AA553" s="2">
        <v>44403</v>
      </c>
      <c r="AB553" s="7">
        <f t="shared" si="434"/>
        <v>163.17393776666665</v>
      </c>
      <c r="AC553" s="7">
        <f t="shared" si="435"/>
        <v>135.09928969026421</v>
      </c>
      <c r="AD553" s="7">
        <f t="shared" si="436"/>
        <v>149.13661372846542</v>
      </c>
      <c r="AE553" s="7"/>
      <c r="AF553" s="7">
        <f t="shared" si="469"/>
        <v>267385.59068401699</v>
      </c>
      <c r="AG553" s="3">
        <f t="shared" si="437"/>
        <v>55621046.371150106</v>
      </c>
      <c r="AH553" s="7"/>
      <c r="AI553" s="7"/>
      <c r="AJ553" s="7"/>
      <c r="AK553" s="7"/>
      <c r="AL553" s="3">
        <f t="shared" si="438"/>
        <v>68628240.61575453</v>
      </c>
      <c r="AM553" s="3">
        <f t="shared" si="439"/>
        <v>25668865.041150145</v>
      </c>
      <c r="AN553" s="3">
        <f t="shared" si="440"/>
        <v>22007194.244604744</v>
      </c>
      <c r="AO553" s="3">
        <f t="shared" si="441"/>
        <v>18952181.329999998</v>
      </c>
      <c r="AP553" s="3">
        <f t="shared" si="442"/>
        <v>48952181.329999998</v>
      </c>
      <c r="AQ553" s="7"/>
      <c r="AR553" s="40">
        <f t="shared" si="470"/>
        <v>-51258.409315983023</v>
      </c>
      <c r="AS553" s="5">
        <f t="shared" si="431"/>
        <v>318644</v>
      </c>
      <c r="AT553" s="5">
        <f t="shared" si="443"/>
        <v>5467.625899280576</v>
      </c>
      <c r="AU553" s="5">
        <f t="shared" si="444"/>
        <v>272853.21658329759</v>
      </c>
      <c r="AV553" s="5">
        <f t="shared" si="445"/>
        <v>28628240.615754481</v>
      </c>
      <c r="AW553" s="3"/>
      <c r="AX553" s="4">
        <f t="shared" si="446"/>
        <v>3.9916856149162247E-3</v>
      </c>
      <c r="AY553" s="4">
        <f t="shared" si="447"/>
        <v>-1.9929301433836647E-3</v>
      </c>
      <c r="AZ553" s="4">
        <f t="shared" si="448"/>
        <v>2.485089463220628E-4</v>
      </c>
      <c r="BA553" s="4">
        <f t="shared" si="449"/>
        <v>6.55193961808412E-3</v>
      </c>
      <c r="BB553" s="3"/>
      <c r="BC553" s="2">
        <f t="shared" si="450"/>
        <v>44403</v>
      </c>
      <c r="BD553" s="22">
        <f t="shared" si="451"/>
        <v>171.57060153938633</v>
      </c>
      <c r="BE553" s="22">
        <f t="shared" si="452"/>
        <v>135.09928969026393</v>
      </c>
      <c r="BF553" s="22">
        <f t="shared" si="453"/>
        <v>115.82733812949866</v>
      </c>
      <c r="BG553" s="22">
        <f t="shared" si="454"/>
        <v>163.17393776666665</v>
      </c>
      <c r="BH553" s="22"/>
      <c r="BI553" s="3">
        <f t="shared" si="455"/>
        <v>69348244.694438919</v>
      </c>
      <c r="BJ553" s="3">
        <f t="shared" si="456"/>
        <v>25830669.671823237</v>
      </c>
      <c r="BK553" s="3">
        <f t="shared" si="457"/>
        <v>22007194.244604744</v>
      </c>
      <c r="BL553" s="3">
        <f t="shared" si="458"/>
        <v>49989441.329999998</v>
      </c>
      <c r="BM553" s="22"/>
      <c r="BN553" s="3">
        <f t="shared" si="459"/>
        <v>-720004.07868439413</v>
      </c>
      <c r="BO553" s="3">
        <f t="shared" si="460"/>
        <v>-161804.63067308679</v>
      </c>
      <c r="BP553" s="3">
        <f t="shared" si="461"/>
        <v>0</v>
      </c>
      <c r="BQ553" s="3">
        <f t="shared" si="462"/>
        <v>-1037260</v>
      </c>
      <c r="BR553" s="3"/>
      <c r="BS553" s="22">
        <f t="shared" si="463"/>
        <v>-1.0382441283941131</v>
      </c>
      <c r="BT553" s="22">
        <f t="shared" si="464"/>
        <v>-0.62640509413345746</v>
      </c>
      <c r="BU553" s="22">
        <f t="shared" si="465"/>
        <v>0</v>
      </c>
      <c r="BV553" s="22">
        <f t="shared" si="466"/>
        <v>-2.0749581759728781</v>
      </c>
      <c r="BW553" s="3"/>
      <c r="BX553" s="7"/>
      <c r="BY553" t="str">
        <f t="shared" si="421"/>
        <v>72021</v>
      </c>
      <c r="CQ553" s="15">
        <v>39633</v>
      </c>
      <c r="CR553" s="16">
        <v>4016</v>
      </c>
    </row>
    <row r="554" spans="1:96">
      <c r="A554" t="s">
        <v>212</v>
      </c>
      <c r="B554" t="s">
        <v>212</v>
      </c>
      <c r="C554" s="3">
        <v>-85583</v>
      </c>
      <c r="D554">
        <v>0</v>
      </c>
      <c r="E554">
        <v>-85583.25</v>
      </c>
      <c r="F554" t="s">
        <v>10</v>
      </c>
      <c r="G554" s="3">
        <v>43889336</v>
      </c>
      <c r="J554" s="3">
        <f t="shared" si="422"/>
        <v>-85583</v>
      </c>
      <c r="L554" s="3">
        <f t="shared" si="467"/>
        <v>48866598.329999998</v>
      </c>
      <c r="M554" s="4">
        <f t="shared" si="423"/>
        <v>-1.7482979853964355E-3</v>
      </c>
      <c r="N554" s="4">
        <f t="shared" si="424"/>
        <v>-2.8527666666666668E-3</v>
      </c>
      <c r="O554" s="4"/>
      <c r="P554" s="3">
        <f t="shared" si="425"/>
        <v>-1122843</v>
      </c>
      <c r="Q554" s="3">
        <f t="shared" si="426"/>
        <v>49989441.329999998</v>
      </c>
      <c r="R554" s="6">
        <f t="shared" si="427"/>
        <v>-2.2461603293136862E-2</v>
      </c>
      <c r="S554" s="6">
        <f t="shared" si="428"/>
        <v>-2.0581812105356076E-2</v>
      </c>
      <c r="T554" s="6"/>
      <c r="U554" s="6"/>
      <c r="V554" s="3">
        <f t="shared" si="468"/>
        <v>-126523.92172933101</v>
      </c>
      <c r="W554" s="7">
        <f t="shared" si="429"/>
        <v>-78</v>
      </c>
      <c r="X554" s="7">
        <f t="shared" si="432"/>
        <v>15746.45</v>
      </c>
      <c r="Y554" s="3">
        <f t="shared" si="433"/>
        <v>40330012.29382243</v>
      </c>
      <c r="Z554" s="3">
        <f t="shared" si="430"/>
        <v>89196610.623822421</v>
      </c>
      <c r="AA554" s="2">
        <v>44404</v>
      </c>
      <c r="AB554" s="7">
        <f t="shared" si="434"/>
        <v>162.88866110000001</v>
      </c>
      <c r="AC554" s="7">
        <f t="shared" si="435"/>
        <v>134.43337431274142</v>
      </c>
      <c r="AD554" s="7">
        <f t="shared" si="436"/>
        <v>148.6610177063707</v>
      </c>
      <c r="AE554" s="7"/>
      <c r="AF554" s="7">
        <f t="shared" si="469"/>
        <v>-212106.92172933102</v>
      </c>
      <c r="AG554" s="3">
        <f t="shared" si="437"/>
        <v>55408939.449420772</v>
      </c>
      <c r="AH554" s="7"/>
      <c r="AI554" s="7"/>
      <c r="AJ554" s="7"/>
      <c r="AK554" s="7"/>
      <c r="AL554" s="3">
        <f t="shared" si="438"/>
        <v>68421601.319924474</v>
      </c>
      <c r="AM554" s="3">
        <f t="shared" si="439"/>
        <v>25542341.119420815</v>
      </c>
      <c r="AN554" s="3">
        <f t="shared" si="440"/>
        <v>22012661.870504025</v>
      </c>
      <c r="AO554" s="3">
        <f t="shared" si="441"/>
        <v>18866598.329999998</v>
      </c>
      <c r="AP554" s="3">
        <f t="shared" si="442"/>
        <v>48866598.329999998</v>
      </c>
      <c r="AQ554" s="7"/>
      <c r="AR554" s="40">
        <f t="shared" si="470"/>
        <v>-126523.92172933101</v>
      </c>
      <c r="AS554" s="5">
        <f t="shared" si="431"/>
        <v>-85583</v>
      </c>
      <c r="AT554" s="5">
        <f t="shared" si="443"/>
        <v>5467.625899280576</v>
      </c>
      <c r="AU554" s="5">
        <f t="shared" si="444"/>
        <v>-206639.29583005045</v>
      </c>
      <c r="AV554" s="5">
        <f t="shared" si="445"/>
        <v>28421601.319924433</v>
      </c>
      <c r="AW554" s="3"/>
      <c r="AX554" s="4">
        <f t="shared" si="446"/>
        <v>-3.0109950943812136E-3</v>
      </c>
      <c r="AY554" s="4">
        <f t="shared" si="447"/>
        <v>-4.9290812634878323E-3</v>
      </c>
      <c r="AZ554" s="4">
        <f t="shared" si="448"/>
        <v>2.4844720496893928E-4</v>
      </c>
      <c r="BA554" s="4">
        <f t="shared" si="449"/>
        <v>-1.7482979853964355E-3</v>
      </c>
      <c r="BB554" s="3"/>
      <c r="BC554" s="2">
        <f t="shared" si="450"/>
        <v>44404</v>
      </c>
      <c r="BD554" s="22">
        <f t="shared" si="451"/>
        <v>171.05400329981117</v>
      </c>
      <c r="BE554" s="22">
        <f t="shared" si="452"/>
        <v>134.43337431274114</v>
      </c>
      <c r="BF554" s="22">
        <f t="shared" si="453"/>
        <v>115.85611510791591</v>
      </c>
      <c r="BG554" s="22">
        <f t="shared" si="454"/>
        <v>162.88866110000001</v>
      </c>
      <c r="BH554" s="22"/>
      <c r="BI554" s="3">
        <f t="shared" si="455"/>
        <v>69348244.694438919</v>
      </c>
      <c r="BJ554" s="3">
        <f t="shared" si="456"/>
        <v>25830669.671823237</v>
      </c>
      <c r="BK554" s="3">
        <f t="shared" si="457"/>
        <v>22012661.870504025</v>
      </c>
      <c r="BL554" s="3">
        <f t="shared" si="458"/>
        <v>49989441.329999998</v>
      </c>
      <c r="BM554" s="22"/>
      <c r="BN554" s="3">
        <f t="shared" si="459"/>
        <v>-926643.37451444461</v>
      </c>
      <c r="BO554" s="3">
        <f t="shared" si="460"/>
        <v>-288328.55240241782</v>
      </c>
      <c r="BP554" s="3">
        <f t="shared" si="461"/>
        <v>0</v>
      </c>
      <c r="BQ554" s="3">
        <f t="shared" si="462"/>
        <v>-1122843</v>
      </c>
      <c r="BR554" s="3"/>
      <c r="BS554" s="22">
        <f t="shared" si="463"/>
        <v>-1.3362174898548698</v>
      </c>
      <c r="BT554" s="22">
        <f t="shared" si="464"/>
        <v>-1.1162256188693942</v>
      </c>
      <c r="BU554" s="22">
        <f t="shared" si="465"/>
        <v>0</v>
      </c>
      <c r="BV554" s="22">
        <f t="shared" si="466"/>
        <v>-2.2461603293136863</v>
      </c>
      <c r="BW554" s="3"/>
      <c r="BX554" s="7"/>
      <c r="BY554" t="str">
        <f t="shared" si="421"/>
        <v>72021</v>
      </c>
      <c r="CQ554" s="15">
        <v>39634</v>
      </c>
      <c r="CR554" s="16">
        <v>4016</v>
      </c>
    </row>
    <row r="555" spans="1:96">
      <c r="A555" t="s">
        <v>213</v>
      </c>
      <c r="B555" t="s">
        <v>213</v>
      </c>
      <c r="C555" s="3">
        <v>957286</v>
      </c>
      <c r="D555">
        <v>0</v>
      </c>
      <c r="E555">
        <v>957286.25</v>
      </c>
      <c r="F555" t="s">
        <v>10</v>
      </c>
      <c r="G555" s="3">
        <v>44846622</v>
      </c>
      <c r="J555" s="3">
        <f t="shared" si="422"/>
        <v>957286</v>
      </c>
      <c r="L555" s="3">
        <f t="shared" si="467"/>
        <v>49823884.329999998</v>
      </c>
      <c r="M555" s="4">
        <f t="shared" si="423"/>
        <v>1.9589781828793812E-2</v>
      </c>
      <c r="N555" s="4">
        <f t="shared" si="424"/>
        <v>3.190953333333333E-2</v>
      </c>
      <c r="O555" s="4"/>
      <c r="P555" s="3">
        <f t="shared" si="425"/>
        <v>-165557</v>
      </c>
      <c r="Q555" s="3">
        <f t="shared" si="426"/>
        <v>49989441.329999998</v>
      </c>
      <c r="R555" s="6">
        <f t="shared" si="427"/>
        <v>-3.3118393723805197E-3</v>
      </c>
      <c r="S555" s="6">
        <f t="shared" si="428"/>
        <v>-9.9203027656226406E-4</v>
      </c>
      <c r="T555" s="6"/>
      <c r="U555" s="6"/>
      <c r="V555" s="3">
        <f t="shared" si="468"/>
        <v>-60098.862821433999</v>
      </c>
      <c r="W555" s="7">
        <f t="shared" si="429"/>
        <v>-37.050000000001091</v>
      </c>
      <c r="X555" s="7">
        <f t="shared" si="432"/>
        <v>15709.4</v>
      </c>
      <c r="Y555" s="3">
        <f t="shared" si="433"/>
        <v>40235119.352525428</v>
      </c>
      <c r="Z555" s="3">
        <f t="shared" si="430"/>
        <v>90059003.682525426</v>
      </c>
      <c r="AA555" s="2">
        <v>44405</v>
      </c>
      <c r="AB555" s="7">
        <f t="shared" si="434"/>
        <v>166.07961443333332</v>
      </c>
      <c r="AC555" s="7">
        <f t="shared" si="435"/>
        <v>134.11706450841808</v>
      </c>
      <c r="AD555" s="7">
        <f t="shared" si="436"/>
        <v>150.09833947087571</v>
      </c>
      <c r="AE555" s="7"/>
      <c r="AF555" s="7">
        <f t="shared" si="469"/>
        <v>897187.13717856596</v>
      </c>
      <c r="AG555" s="3">
        <f t="shared" si="437"/>
        <v>56306126.586599335</v>
      </c>
      <c r="AH555" s="7"/>
      <c r="AI555" s="7"/>
      <c r="AJ555" s="7"/>
      <c r="AK555" s="7"/>
      <c r="AL555" s="3">
        <f t="shared" si="438"/>
        <v>69324256.083002314</v>
      </c>
      <c r="AM555" s="3">
        <f t="shared" si="439"/>
        <v>25482242.256599382</v>
      </c>
      <c r="AN555" s="3">
        <f t="shared" si="440"/>
        <v>22018129.496403307</v>
      </c>
      <c r="AO555" s="3">
        <f t="shared" si="441"/>
        <v>19823884.329999998</v>
      </c>
      <c r="AP555" s="3">
        <f t="shared" si="442"/>
        <v>49823884.329999998</v>
      </c>
      <c r="AQ555" s="7"/>
      <c r="AR555" s="40">
        <f t="shared" si="470"/>
        <v>-60098.862821433999</v>
      </c>
      <c r="AS555" s="5">
        <f t="shared" si="431"/>
        <v>957286</v>
      </c>
      <c r="AT555" s="5">
        <f t="shared" si="443"/>
        <v>5467.625899280576</v>
      </c>
      <c r="AU555" s="5">
        <f t="shared" si="444"/>
        <v>902654.7630778465</v>
      </c>
      <c r="AV555" s="5">
        <f t="shared" si="445"/>
        <v>29324256.08300228</v>
      </c>
      <c r="AW555" s="3"/>
      <c r="AX555" s="4">
        <f t="shared" si="446"/>
        <v>1.319254074246567E-2</v>
      </c>
      <c r="AY555" s="4">
        <f t="shared" si="447"/>
        <v>-2.3529112911164804E-3</v>
      </c>
      <c r="AZ555" s="4">
        <f t="shared" si="448"/>
        <v>2.4838549428712881E-4</v>
      </c>
      <c r="BA555" s="4">
        <f t="shared" si="449"/>
        <v>1.9589781828793812E-2</v>
      </c>
      <c r="BB555" s="3"/>
      <c r="BC555" s="2">
        <f t="shared" si="450"/>
        <v>44405</v>
      </c>
      <c r="BD555" s="22">
        <f t="shared" si="451"/>
        <v>173.3106402075058</v>
      </c>
      <c r="BE555" s="22">
        <f t="shared" si="452"/>
        <v>134.1170645084178</v>
      </c>
      <c r="BF555" s="22">
        <f t="shared" si="453"/>
        <v>115.8848920863332</v>
      </c>
      <c r="BG555" s="22">
        <f t="shared" si="454"/>
        <v>166.07961443333332</v>
      </c>
      <c r="BH555" s="22"/>
      <c r="BI555" s="3">
        <f t="shared" si="455"/>
        <v>69348244.694438919</v>
      </c>
      <c r="BJ555" s="3">
        <f t="shared" si="456"/>
        <v>25830669.671823237</v>
      </c>
      <c r="BK555" s="3">
        <f t="shared" si="457"/>
        <v>22018129.496403307</v>
      </c>
      <c r="BL555" s="3">
        <f t="shared" si="458"/>
        <v>49989441.329999998</v>
      </c>
      <c r="BM555" s="22"/>
      <c r="BN555" s="3">
        <f t="shared" si="459"/>
        <v>-23988.611436598119</v>
      </c>
      <c r="BO555" s="3">
        <f t="shared" si="460"/>
        <v>-348427.4152238518</v>
      </c>
      <c r="BP555" s="3">
        <f t="shared" si="461"/>
        <v>0</v>
      </c>
      <c r="BQ555" s="3">
        <f t="shared" si="462"/>
        <v>-165557</v>
      </c>
      <c r="BR555" s="3"/>
      <c r="BS555" s="22">
        <f t="shared" si="463"/>
        <v>-3.4591519284008325E-2</v>
      </c>
      <c r="BT555" s="22">
        <f t="shared" si="464"/>
        <v>-1.3488903681189708</v>
      </c>
      <c r="BU555" s="22">
        <f t="shared" si="465"/>
        <v>0</v>
      </c>
      <c r="BV555" s="22">
        <f t="shared" si="466"/>
        <v>-0.33118393723805195</v>
      </c>
      <c r="BW555" s="3"/>
      <c r="BX555" s="7"/>
      <c r="BY555" t="str">
        <f t="shared" si="421"/>
        <v>72021</v>
      </c>
      <c r="CQ555" s="15">
        <v>39635</v>
      </c>
      <c r="CR555" s="16">
        <v>4016</v>
      </c>
    </row>
    <row r="556" spans="1:96">
      <c r="A556" t="s">
        <v>214</v>
      </c>
      <c r="B556" t="s">
        <v>214</v>
      </c>
      <c r="C556" s="3">
        <v>464254</v>
      </c>
      <c r="D556">
        <v>0</v>
      </c>
      <c r="E556">
        <v>464254</v>
      </c>
      <c r="F556" t="s">
        <v>10</v>
      </c>
      <c r="G556" s="3">
        <v>45310876</v>
      </c>
      <c r="J556" s="3">
        <f t="shared" si="422"/>
        <v>464254</v>
      </c>
      <c r="L556" s="3">
        <f t="shared" si="467"/>
        <v>50288138.329999998</v>
      </c>
      <c r="M556" s="4">
        <f t="shared" si="423"/>
        <v>9.3179005660235723E-3</v>
      </c>
      <c r="N556" s="4">
        <f t="shared" si="424"/>
        <v>1.5475133333333333E-2</v>
      </c>
      <c r="O556" s="4"/>
      <c r="P556" s="3">
        <f t="shared" si="425"/>
        <v>0</v>
      </c>
      <c r="Q556" s="3">
        <f t="shared" si="426"/>
        <v>50288138.329999998</v>
      </c>
      <c r="R556" s="6">
        <f t="shared" si="427"/>
        <v>0</v>
      </c>
      <c r="S556" s="6">
        <f t="shared" si="428"/>
        <v>0</v>
      </c>
      <c r="T556" s="6"/>
      <c r="U556" s="6"/>
      <c r="V556" s="3">
        <f t="shared" si="468"/>
        <v>112006.11276167235</v>
      </c>
      <c r="W556" s="7">
        <f t="shared" si="429"/>
        <v>69.050000000001091</v>
      </c>
      <c r="X556" s="7">
        <f t="shared" si="432"/>
        <v>15778.45</v>
      </c>
      <c r="Y556" s="3">
        <f t="shared" si="433"/>
        <v>40411971.109517545</v>
      </c>
      <c r="Z556" s="3">
        <f t="shared" si="430"/>
        <v>90700109.439517543</v>
      </c>
      <c r="AA556" s="2">
        <v>44406</v>
      </c>
      <c r="AB556" s="7">
        <f t="shared" si="434"/>
        <v>167.62712776666666</v>
      </c>
      <c r="AC556" s="7">
        <f t="shared" si="435"/>
        <v>134.7065703650585</v>
      </c>
      <c r="AD556" s="7">
        <f t="shared" si="436"/>
        <v>151.16684906586258</v>
      </c>
      <c r="AE556" s="7"/>
      <c r="AF556" s="7">
        <f t="shared" si="469"/>
        <v>576260.11276167235</v>
      </c>
      <c r="AG556" s="3">
        <f t="shared" si="437"/>
        <v>56882386.699361004</v>
      </c>
      <c r="AH556" s="7"/>
      <c r="AI556" s="7"/>
      <c r="AJ556" s="7"/>
      <c r="AK556" s="7"/>
      <c r="AL556" s="3">
        <f t="shared" si="438"/>
        <v>69905983.82166326</v>
      </c>
      <c r="AM556" s="3">
        <f t="shared" si="439"/>
        <v>25594248.369361054</v>
      </c>
      <c r="AN556" s="3">
        <f t="shared" si="440"/>
        <v>22023597.122302588</v>
      </c>
      <c r="AO556" s="3">
        <f t="shared" si="441"/>
        <v>20288138.329999998</v>
      </c>
      <c r="AP556" s="3">
        <f t="shared" si="442"/>
        <v>50288138.329999998</v>
      </c>
      <c r="AQ556" s="7"/>
      <c r="AR556" s="40">
        <f t="shared" si="470"/>
        <v>112006.11276167235</v>
      </c>
      <c r="AS556" s="5">
        <f t="shared" si="431"/>
        <v>464254</v>
      </c>
      <c r="AT556" s="5">
        <f t="shared" si="443"/>
        <v>5467.625899280576</v>
      </c>
      <c r="AU556" s="5">
        <f t="shared" si="444"/>
        <v>581727.73866095289</v>
      </c>
      <c r="AV556" s="5">
        <f t="shared" si="445"/>
        <v>29905983.821663234</v>
      </c>
      <c r="AW556" s="3"/>
      <c r="AX556" s="4">
        <f t="shared" si="446"/>
        <v>8.3914025411891482E-3</v>
      </c>
      <c r="AY556" s="4">
        <f t="shared" si="447"/>
        <v>4.395457496785435E-3</v>
      </c>
      <c r="AZ556" s="4">
        <f t="shared" si="448"/>
        <v>2.4832381425378213E-4</v>
      </c>
      <c r="BA556" s="4">
        <f t="shared" si="449"/>
        <v>9.3179005660235723E-3</v>
      </c>
      <c r="BB556" s="3"/>
      <c r="BC556" s="2">
        <f t="shared" si="450"/>
        <v>44406</v>
      </c>
      <c r="BD556" s="22">
        <f t="shared" si="451"/>
        <v>174.76495955415817</v>
      </c>
      <c r="BE556" s="22">
        <f t="shared" si="452"/>
        <v>134.70657036505818</v>
      </c>
      <c r="BF556" s="22">
        <f t="shared" si="453"/>
        <v>115.91366906475047</v>
      </c>
      <c r="BG556" s="22">
        <f t="shared" si="454"/>
        <v>167.62712776666666</v>
      </c>
      <c r="BH556" s="22"/>
      <c r="BI556" s="3">
        <f t="shared" si="455"/>
        <v>69905983.82166326</v>
      </c>
      <c r="BJ556" s="3">
        <f t="shared" si="456"/>
        <v>25830669.671823237</v>
      </c>
      <c r="BK556" s="3">
        <f t="shared" si="457"/>
        <v>22023597.122302588</v>
      </c>
      <c r="BL556" s="3">
        <f t="shared" si="458"/>
        <v>50288138.329999998</v>
      </c>
      <c r="BM556" s="22"/>
      <c r="BN556" s="3">
        <f t="shared" si="459"/>
        <v>0</v>
      </c>
      <c r="BO556" s="3">
        <f t="shared" si="460"/>
        <v>-236421.30246217945</v>
      </c>
      <c r="BP556" s="3">
        <f t="shared" si="461"/>
        <v>0</v>
      </c>
      <c r="BQ556" s="3">
        <f t="shared" si="462"/>
        <v>0</v>
      </c>
      <c r="BR556" s="3"/>
      <c r="BS556" s="22">
        <f t="shared" si="463"/>
        <v>0</v>
      </c>
      <c r="BT556" s="22">
        <f t="shared" si="464"/>
        <v>-0.91527360872131758</v>
      </c>
      <c r="BU556" s="22">
        <f t="shared" si="465"/>
        <v>0</v>
      </c>
      <c r="BV556" s="22">
        <f t="shared" si="466"/>
        <v>0</v>
      </c>
      <c r="BW556" s="3"/>
      <c r="BX556" s="7"/>
      <c r="BY556" t="str">
        <f t="shared" si="421"/>
        <v>72021</v>
      </c>
      <c r="CQ556" s="15">
        <v>39636</v>
      </c>
      <c r="CR556" s="16">
        <v>4030</v>
      </c>
    </row>
    <row r="557" spans="1:96">
      <c r="A557" t="s">
        <v>215</v>
      </c>
      <c r="B557" t="s">
        <v>215</v>
      </c>
      <c r="C557" s="3">
        <v>-447146</v>
      </c>
      <c r="D557">
        <v>0</v>
      </c>
      <c r="E557">
        <v>-447145.5</v>
      </c>
      <c r="F557" t="s">
        <v>10</v>
      </c>
      <c r="G557" s="3">
        <v>44863731</v>
      </c>
      <c r="J557" s="3">
        <f t="shared" si="422"/>
        <v>-447146</v>
      </c>
      <c r="L557" s="3">
        <f t="shared" si="467"/>
        <v>49840992.329999998</v>
      </c>
      <c r="M557" s="4">
        <f t="shared" si="423"/>
        <v>-8.8916793273544122E-3</v>
      </c>
      <c r="N557" s="4">
        <f t="shared" si="424"/>
        <v>-1.4904866666666667E-2</v>
      </c>
      <c r="O557" s="4"/>
      <c r="P557" s="3">
        <f t="shared" si="425"/>
        <v>-447146</v>
      </c>
      <c r="Q557" s="3">
        <f t="shared" si="426"/>
        <v>50288138.329999998</v>
      </c>
      <c r="R557" s="6">
        <f t="shared" si="427"/>
        <v>-8.8916793273544122E-3</v>
      </c>
      <c r="S557" s="6">
        <f t="shared" si="428"/>
        <v>-8.8916793273544122E-3</v>
      </c>
      <c r="T557" s="6"/>
      <c r="U557" s="6"/>
      <c r="V557" s="3">
        <f t="shared" si="468"/>
        <v>-24980.364033742073</v>
      </c>
      <c r="W557" s="7">
        <f t="shared" si="429"/>
        <v>-15.400000000001455</v>
      </c>
      <c r="X557" s="7">
        <f t="shared" si="432"/>
        <v>15763.05</v>
      </c>
      <c r="Y557" s="3">
        <f t="shared" si="433"/>
        <v>40372528.429464266</v>
      </c>
      <c r="Z557" s="3">
        <f t="shared" si="430"/>
        <v>90213520.759464264</v>
      </c>
      <c r="AA557" s="2">
        <v>44407</v>
      </c>
      <c r="AB557" s="7">
        <f t="shared" si="434"/>
        <v>166.13664109999999</v>
      </c>
      <c r="AC557" s="7">
        <f t="shared" si="435"/>
        <v>134.57509476488087</v>
      </c>
      <c r="AD557" s="7">
        <f t="shared" si="436"/>
        <v>150.35586793244045</v>
      </c>
      <c r="AE557" s="7"/>
      <c r="AF557" s="7">
        <f t="shared" si="469"/>
        <v>-472126.36403374205</v>
      </c>
      <c r="AG557" s="3">
        <f t="shared" si="437"/>
        <v>56410260.33532726</v>
      </c>
      <c r="AH557" s="7"/>
      <c r="AI557" s="7"/>
      <c r="AJ557" s="7"/>
      <c r="AK557" s="7"/>
      <c r="AL557" s="3">
        <f t="shared" si="438"/>
        <v>69439325.083528802</v>
      </c>
      <c r="AM557" s="3">
        <f t="shared" si="439"/>
        <v>25569268.00532731</v>
      </c>
      <c r="AN557" s="3">
        <f t="shared" si="440"/>
        <v>22029064.748201869</v>
      </c>
      <c r="AO557" s="3">
        <f t="shared" si="441"/>
        <v>19840992.329999998</v>
      </c>
      <c r="AP557" s="3">
        <f t="shared" si="442"/>
        <v>49840992.329999998</v>
      </c>
      <c r="AQ557" s="7"/>
      <c r="AR557" s="40">
        <f t="shared" si="470"/>
        <v>-24980.364033742073</v>
      </c>
      <c r="AS557" s="5">
        <f t="shared" si="431"/>
        <v>-447146</v>
      </c>
      <c r="AT557" s="5">
        <f t="shared" si="443"/>
        <v>5467.625899280576</v>
      </c>
      <c r="AU557" s="5">
        <f t="shared" si="444"/>
        <v>-466658.73813446146</v>
      </c>
      <c r="AV557" s="5">
        <f t="shared" si="445"/>
        <v>29439325.083528772</v>
      </c>
      <c r="AW557" s="3"/>
      <c r="AX557" s="4">
        <f t="shared" si="446"/>
        <v>-6.6755192134188655E-3</v>
      </c>
      <c r="AY557" s="4">
        <f t="shared" si="447"/>
        <v>-9.7601475430105368E-4</v>
      </c>
      <c r="AZ557" s="4">
        <f t="shared" si="448"/>
        <v>2.4826216484607263E-4</v>
      </c>
      <c r="BA557" s="4">
        <f t="shared" si="449"/>
        <v>-8.8916793273544122E-3</v>
      </c>
      <c r="BB557" s="3"/>
      <c r="BC557" s="2">
        <f t="shared" si="450"/>
        <v>44407</v>
      </c>
      <c r="BD557" s="22">
        <f t="shared" si="451"/>
        <v>173.59831270882199</v>
      </c>
      <c r="BE557" s="22">
        <f t="shared" si="452"/>
        <v>134.57509476488059</v>
      </c>
      <c r="BF557" s="22">
        <f t="shared" si="453"/>
        <v>115.94244604316772</v>
      </c>
      <c r="BG557" s="22">
        <f t="shared" si="454"/>
        <v>166.13664109999999</v>
      </c>
      <c r="BH557" s="22"/>
      <c r="BI557" s="3">
        <f t="shared" si="455"/>
        <v>69905983.82166326</v>
      </c>
      <c r="BJ557" s="3">
        <f t="shared" si="456"/>
        <v>25830669.671823237</v>
      </c>
      <c r="BK557" s="3">
        <f t="shared" si="457"/>
        <v>22029064.748201869</v>
      </c>
      <c r="BL557" s="3">
        <f t="shared" si="458"/>
        <v>50288138.329999998</v>
      </c>
      <c r="BM557" s="22"/>
      <c r="BN557" s="3">
        <f t="shared" si="459"/>
        <v>-466658.73813446146</v>
      </c>
      <c r="BO557" s="3">
        <f t="shared" si="460"/>
        <v>-261401.66649592153</v>
      </c>
      <c r="BP557" s="3">
        <f t="shared" si="461"/>
        <v>0</v>
      </c>
      <c r="BQ557" s="3">
        <f t="shared" si="462"/>
        <v>-447146</v>
      </c>
      <c r="BR557" s="3"/>
      <c r="BS557" s="22">
        <f t="shared" si="463"/>
        <v>-0.66755192134188657</v>
      </c>
      <c r="BT557" s="22">
        <f t="shared" si="464"/>
        <v>-1.0119817636050885</v>
      </c>
      <c r="BU557" s="22">
        <f t="shared" si="465"/>
        <v>0</v>
      </c>
      <c r="BV557" s="22">
        <f t="shared" si="466"/>
        <v>-0.88916793273544126</v>
      </c>
      <c r="BW557" s="3"/>
      <c r="BX557" s="7"/>
      <c r="BY557" t="str">
        <f t="shared" ref="BY557:BY620" si="471">+MONTH(BC557)&amp;YEAR(BC557)</f>
        <v>72021</v>
      </c>
      <c r="CQ557" s="15">
        <v>39637</v>
      </c>
      <c r="CR557" s="16">
        <v>3988.55</v>
      </c>
    </row>
    <row r="558" spans="1:96">
      <c r="A558" s="2">
        <v>44235</v>
      </c>
      <c r="B558" s="2">
        <v>44235</v>
      </c>
      <c r="C558" s="3">
        <v>266061</v>
      </c>
      <c r="D558">
        <v>0</v>
      </c>
      <c r="E558">
        <v>266060.75</v>
      </c>
      <c r="F558" t="s">
        <v>10</v>
      </c>
      <c r="G558" s="3">
        <v>45129792</v>
      </c>
      <c r="J558" s="3">
        <f t="shared" si="422"/>
        <v>266061</v>
      </c>
      <c r="L558" s="3">
        <f t="shared" si="467"/>
        <v>50107053.329999998</v>
      </c>
      <c r="M558" s="4">
        <f t="shared" si="423"/>
        <v>5.3381962830594386E-3</v>
      </c>
      <c r="N558" s="4">
        <f t="shared" si="424"/>
        <v>8.8687000000000002E-3</v>
      </c>
      <c r="O558" s="4"/>
      <c r="P558" s="3">
        <f t="shared" si="425"/>
        <v>-181085</v>
      </c>
      <c r="Q558" s="3">
        <f t="shared" si="426"/>
        <v>50288138.329999998</v>
      </c>
      <c r="R558" s="6">
        <f t="shared" si="427"/>
        <v>-3.6009485738304125E-3</v>
      </c>
      <c r="S558" s="6">
        <f t="shared" si="428"/>
        <v>-3.5534830442949736E-3</v>
      </c>
      <c r="T558" s="6"/>
      <c r="U558" s="6"/>
      <c r="V558" s="3">
        <f t="shared" si="468"/>
        <v>198058.60055322258</v>
      </c>
      <c r="W558" s="7">
        <f t="shared" si="429"/>
        <v>122.10000000000036</v>
      </c>
      <c r="X558" s="7">
        <f t="shared" si="432"/>
        <v>15885.15</v>
      </c>
      <c r="Y558" s="3">
        <f t="shared" si="433"/>
        <v>40685252.53560093</v>
      </c>
      <c r="Z558" s="3">
        <f t="shared" si="430"/>
        <v>90792305.865600929</v>
      </c>
      <c r="AA558" s="2">
        <v>44410</v>
      </c>
      <c r="AB558" s="7">
        <f t="shared" si="434"/>
        <v>167.02351110000001</v>
      </c>
      <c r="AC558" s="7">
        <f t="shared" si="435"/>
        <v>135.61750845200311</v>
      </c>
      <c r="AD558" s="7">
        <f t="shared" si="436"/>
        <v>151.32050977600156</v>
      </c>
      <c r="AE558" s="7"/>
      <c r="AF558" s="7">
        <f t="shared" si="469"/>
        <v>464119.60055322258</v>
      </c>
      <c r="AG558" s="3">
        <f t="shared" si="437"/>
        <v>56874379.935880482</v>
      </c>
      <c r="AH558" s="7"/>
      <c r="AI558" s="7"/>
      <c r="AJ558" s="7"/>
      <c r="AK558" s="7"/>
      <c r="AL558" s="3">
        <f t="shared" si="438"/>
        <v>69908912.309981301</v>
      </c>
      <c r="AM558" s="3">
        <f t="shared" si="439"/>
        <v>25767326.605880532</v>
      </c>
      <c r="AN558" s="3">
        <f t="shared" si="440"/>
        <v>22034532.374101151</v>
      </c>
      <c r="AO558" s="3">
        <f t="shared" si="441"/>
        <v>20107053.329999998</v>
      </c>
      <c r="AP558" s="3">
        <f t="shared" si="442"/>
        <v>50107053.329999998</v>
      </c>
      <c r="AQ558" s="7"/>
      <c r="AR558" s="40">
        <f t="shared" si="470"/>
        <v>198058.60055322258</v>
      </c>
      <c r="AS558" s="5">
        <f t="shared" si="431"/>
        <v>266061</v>
      </c>
      <c r="AT558" s="5">
        <f t="shared" si="443"/>
        <v>5467.625899280576</v>
      </c>
      <c r="AU558" s="5">
        <f t="shared" si="444"/>
        <v>469587.22645250318</v>
      </c>
      <c r="AV558" s="5">
        <f t="shared" si="445"/>
        <v>29908912.309981275</v>
      </c>
      <c r="AW558" s="3"/>
      <c r="AX558" s="4">
        <f t="shared" si="446"/>
        <v>6.762554588306195E-3</v>
      </c>
      <c r="AY558" s="4">
        <f t="shared" si="447"/>
        <v>7.745962868861065E-3</v>
      </c>
      <c r="AZ558" s="4">
        <f t="shared" si="448"/>
        <v>2.4820054604119649E-4</v>
      </c>
      <c r="BA558" s="4">
        <f t="shared" si="449"/>
        <v>5.3381962830594386E-3</v>
      </c>
      <c r="BB558" s="3"/>
      <c r="BC558" s="2">
        <f t="shared" si="450"/>
        <v>44410</v>
      </c>
      <c r="BD558" s="22">
        <f t="shared" si="451"/>
        <v>174.77228077495326</v>
      </c>
      <c r="BE558" s="22">
        <f t="shared" si="452"/>
        <v>135.6175084520028</v>
      </c>
      <c r="BF558" s="22">
        <f t="shared" si="453"/>
        <v>115.971223021585</v>
      </c>
      <c r="BG558" s="22">
        <f t="shared" si="454"/>
        <v>167.02351110000001</v>
      </c>
      <c r="BH558" s="22"/>
      <c r="BI558" s="3">
        <f t="shared" si="455"/>
        <v>69908912.309981301</v>
      </c>
      <c r="BJ558" s="3">
        <f t="shared" si="456"/>
        <v>25830669.671823237</v>
      </c>
      <c r="BK558" s="3">
        <f t="shared" si="457"/>
        <v>22034532.374101151</v>
      </c>
      <c r="BL558" s="3">
        <f t="shared" si="458"/>
        <v>50288138.329999998</v>
      </c>
      <c r="BM558" s="22"/>
      <c r="BN558" s="3">
        <f t="shared" si="459"/>
        <v>0</v>
      </c>
      <c r="BO558" s="3">
        <f t="shared" si="460"/>
        <v>-63343.065942698944</v>
      </c>
      <c r="BP558" s="3">
        <f t="shared" si="461"/>
        <v>0</v>
      </c>
      <c r="BQ558" s="3">
        <f t="shared" si="462"/>
        <v>-181085</v>
      </c>
      <c r="BR558" s="3"/>
      <c r="BS558" s="22">
        <f t="shared" si="463"/>
        <v>0</v>
      </c>
      <c r="BT558" s="22">
        <f t="shared" si="464"/>
        <v>-0.24522424988383168</v>
      </c>
      <c r="BU558" s="22">
        <f t="shared" si="465"/>
        <v>0</v>
      </c>
      <c r="BV558" s="22">
        <f t="shared" si="466"/>
        <v>-0.36009485738304126</v>
      </c>
      <c r="BW558" s="3"/>
      <c r="BX558" s="7"/>
      <c r="BY558" t="str">
        <f t="shared" si="471"/>
        <v>82021</v>
      </c>
      <c r="CQ558" s="15">
        <v>39638</v>
      </c>
      <c r="CR558" s="16">
        <v>4157.1000000000004</v>
      </c>
    </row>
    <row r="559" spans="1:96">
      <c r="A559" s="2">
        <v>44263</v>
      </c>
      <c r="B559" s="2">
        <v>44263</v>
      </c>
      <c r="C559" s="3">
        <v>1081920</v>
      </c>
      <c r="D559">
        <v>0</v>
      </c>
      <c r="E559">
        <v>1081920.1399999999</v>
      </c>
      <c r="F559" t="s">
        <v>10</v>
      </c>
      <c r="G559" s="3">
        <v>46211712</v>
      </c>
      <c r="J559" s="3">
        <f t="shared" ref="J559:J622" si="472">+C559+D559-D558</f>
        <v>1081920</v>
      </c>
      <c r="L559" s="3">
        <f t="shared" si="467"/>
        <v>51188973.329999998</v>
      </c>
      <c r="M559" s="4">
        <f t="shared" si="423"/>
        <v>2.1592169726576897E-2</v>
      </c>
      <c r="N559" s="4">
        <f t="shared" si="424"/>
        <v>3.6063999999999999E-2</v>
      </c>
      <c r="O559" s="4"/>
      <c r="P559" s="3">
        <f t="shared" si="425"/>
        <v>0</v>
      </c>
      <c r="Q559" s="3">
        <f t="shared" si="426"/>
        <v>51188973.329999998</v>
      </c>
      <c r="R559" s="6">
        <f t="shared" si="427"/>
        <v>0</v>
      </c>
      <c r="S559" s="6">
        <f t="shared" si="428"/>
        <v>0</v>
      </c>
      <c r="T559" s="6"/>
      <c r="U559" s="6"/>
      <c r="V559" s="3">
        <f t="shared" si="468"/>
        <v>398388.14329133002</v>
      </c>
      <c r="W559" s="7">
        <f t="shared" si="429"/>
        <v>245.60000000000036</v>
      </c>
      <c r="X559" s="7">
        <f t="shared" si="432"/>
        <v>16130.75</v>
      </c>
      <c r="Y559" s="3">
        <f t="shared" si="433"/>
        <v>41314286.446060926</v>
      </c>
      <c r="Z559" s="3">
        <f t="shared" si="430"/>
        <v>92503259.776060924</v>
      </c>
      <c r="AA559" s="2">
        <v>44411</v>
      </c>
      <c r="AB559" s="7">
        <f t="shared" si="434"/>
        <v>170.62991109999999</v>
      </c>
      <c r="AC559" s="7">
        <f t="shared" si="435"/>
        <v>137.71428815353642</v>
      </c>
      <c r="AD559" s="7">
        <f t="shared" si="436"/>
        <v>154.17209962676822</v>
      </c>
      <c r="AE559" s="7"/>
      <c r="AF559" s="7">
        <f t="shared" si="469"/>
        <v>1480308.14329133</v>
      </c>
      <c r="AG559" s="3">
        <f t="shared" si="437"/>
        <v>58354688.079171814</v>
      </c>
      <c r="AH559" s="7"/>
      <c r="AI559" s="7"/>
      <c r="AJ559" s="7"/>
      <c r="AK559" s="7"/>
      <c r="AL559" s="3">
        <f t="shared" si="438"/>
        <v>71394688.079171911</v>
      </c>
      <c r="AM559" s="3">
        <f t="shared" si="439"/>
        <v>26165714.749171864</v>
      </c>
      <c r="AN559" s="3">
        <f t="shared" si="440"/>
        <v>22040000.000000432</v>
      </c>
      <c r="AO559" s="3">
        <f t="shared" si="441"/>
        <v>21188973.329999998</v>
      </c>
      <c r="AP559" s="3">
        <f t="shared" si="442"/>
        <v>51188973.329999998</v>
      </c>
      <c r="AQ559" s="7"/>
      <c r="AR559" s="40">
        <f t="shared" si="470"/>
        <v>398388.14329133002</v>
      </c>
      <c r="AS559" s="5">
        <f t="shared" si="431"/>
        <v>1081920</v>
      </c>
      <c r="AT559" s="5">
        <f t="shared" si="443"/>
        <v>5467.625899280576</v>
      </c>
      <c r="AU559" s="5">
        <f t="shared" si="444"/>
        <v>1485775.7691906106</v>
      </c>
      <c r="AV559" s="5">
        <f t="shared" si="445"/>
        <v>31394688.079171885</v>
      </c>
      <c r="AW559" s="3"/>
      <c r="AX559" s="4">
        <f t="shared" si="446"/>
        <v>2.1253023686058376E-2</v>
      </c>
      <c r="AY559" s="4">
        <f t="shared" si="447"/>
        <v>1.5460980853186812E-2</v>
      </c>
      <c r="AZ559" s="4">
        <f t="shared" si="448"/>
        <v>2.4813895781637235E-4</v>
      </c>
      <c r="BA559" s="4">
        <f t="shared" si="449"/>
        <v>2.1592169726576897E-2</v>
      </c>
      <c r="BB559" s="3"/>
      <c r="BC559" s="2">
        <f t="shared" si="450"/>
        <v>44411</v>
      </c>
      <c r="BD559" s="22">
        <f t="shared" si="451"/>
        <v>178.48672019792977</v>
      </c>
      <c r="BE559" s="22">
        <f t="shared" si="452"/>
        <v>137.71428815353613</v>
      </c>
      <c r="BF559" s="22">
        <f t="shared" si="453"/>
        <v>116.00000000000227</v>
      </c>
      <c r="BG559" s="22">
        <f t="shared" si="454"/>
        <v>170.62991109999999</v>
      </c>
      <c r="BH559" s="22"/>
      <c r="BI559" s="3">
        <f t="shared" si="455"/>
        <v>71394688.079171911</v>
      </c>
      <c r="BJ559" s="3">
        <f t="shared" si="456"/>
        <v>26165714.749171864</v>
      </c>
      <c r="BK559" s="3">
        <f t="shared" si="457"/>
        <v>22040000.000000432</v>
      </c>
      <c r="BL559" s="3">
        <f t="shared" si="458"/>
        <v>51188973.329999998</v>
      </c>
      <c r="BM559" s="22"/>
      <c r="BN559" s="3">
        <f t="shared" si="459"/>
        <v>0</v>
      </c>
      <c r="BO559" s="3">
        <f t="shared" si="460"/>
        <v>0</v>
      </c>
      <c r="BP559" s="3">
        <f t="shared" si="461"/>
        <v>0</v>
      </c>
      <c r="BQ559" s="3">
        <f t="shared" si="462"/>
        <v>0</v>
      </c>
      <c r="BR559" s="3"/>
      <c r="BS559" s="22">
        <f t="shared" si="463"/>
        <v>0</v>
      </c>
      <c r="BT559" s="22">
        <f t="shared" si="464"/>
        <v>0</v>
      </c>
      <c r="BU559" s="22">
        <f t="shared" si="465"/>
        <v>0</v>
      </c>
      <c r="BV559" s="22">
        <f t="shared" si="466"/>
        <v>0</v>
      </c>
      <c r="BW559" s="3"/>
      <c r="BX559" s="7"/>
      <c r="BY559" t="str">
        <f t="shared" si="471"/>
        <v>82021</v>
      </c>
      <c r="CQ559" s="15">
        <v>39639</v>
      </c>
      <c r="CR559" s="16">
        <v>4162.2</v>
      </c>
    </row>
    <row r="560" spans="1:96">
      <c r="A560" s="2">
        <v>44294</v>
      </c>
      <c r="B560" s="2">
        <v>44294</v>
      </c>
      <c r="C560" s="3">
        <v>-231266</v>
      </c>
      <c r="D560">
        <v>0</v>
      </c>
      <c r="E560">
        <v>-231265.75</v>
      </c>
      <c r="F560" t="s">
        <v>10</v>
      </c>
      <c r="G560" s="3">
        <v>45980446</v>
      </c>
      <c r="J560" s="3">
        <f t="shared" si="472"/>
        <v>-231266</v>
      </c>
      <c r="L560" s="3">
        <f t="shared" si="467"/>
        <v>50957707.329999998</v>
      </c>
      <c r="M560" s="4">
        <f t="shared" ref="M560:M623" si="473">+J560/L559</f>
        <v>-4.5178870556574222E-3</v>
      </c>
      <c r="N560" s="4">
        <f t="shared" ref="N560:N623" si="474">+J560/$L$2</f>
        <v>-7.7088666666666663E-3</v>
      </c>
      <c r="O560" s="4"/>
      <c r="P560" s="3">
        <f t="shared" ref="P560:P623" si="475">+MIN(J560+P559,0)</f>
        <v>-231266</v>
      </c>
      <c r="Q560" s="3">
        <f t="shared" ref="Q560:Q623" si="476">+MAX(L560,Q559)</f>
        <v>51188973.329999998</v>
      </c>
      <c r="R560" s="6">
        <f t="shared" ref="R560:R623" si="477">+P560/Q560</f>
        <v>-4.5178870556574222E-3</v>
      </c>
      <c r="S560" s="6">
        <f t="shared" ref="S560:S623" si="478">+MIN(M560+S559,0)</f>
        <v>-4.5178870556574222E-3</v>
      </c>
      <c r="T560" s="6"/>
      <c r="U560" s="6"/>
      <c r="V560" s="3">
        <f t="shared" si="468"/>
        <v>207710.10483898388</v>
      </c>
      <c r="W560" s="7">
        <f t="shared" si="429"/>
        <v>128.04999999999927</v>
      </c>
      <c r="X560" s="7">
        <f t="shared" si="432"/>
        <v>16258.8</v>
      </c>
      <c r="Y560" s="3">
        <f t="shared" si="433"/>
        <v>41642249.769490905</v>
      </c>
      <c r="Z560" s="3">
        <f t="shared" si="430"/>
        <v>92599957.099490911</v>
      </c>
      <c r="AA560" s="2">
        <v>44412</v>
      </c>
      <c r="AB560" s="7">
        <f t="shared" si="434"/>
        <v>169.8590244333333</v>
      </c>
      <c r="AC560" s="7">
        <f t="shared" si="435"/>
        <v>138.80749923163634</v>
      </c>
      <c r="AD560" s="7">
        <f t="shared" si="436"/>
        <v>154.33326183248485</v>
      </c>
      <c r="AE560" s="7"/>
      <c r="AF560" s="7">
        <f t="shared" si="469"/>
        <v>-23555.895161016117</v>
      </c>
      <c r="AG560" s="3">
        <f t="shared" si="437"/>
        <v>58331132.184010796</v>
      </c>
      <c r="AH560" s="7"/>
      <c r="AI560" s="7"/>
      <c r="AJ560" s="7"/>
      <c r="AK560" s="7"/>
      <c r="AL560" s="3">
        <f t="shared" si="438"/>
        <v>71376599.809910178</v>
      </c>
      <c r="AM560" s="3">
        <f t="shared" si="439"/>
        <v>26373424.854010846</v>
      </c>
      <c r="AN560" s="3">
        <f t="shared" si="440"/>
        <v>22045467.625899713</v>
      </c>
      <c r="AO560" s="3">
        <f t="shared" si="441"/>
        <v>20957707.329999998</v>
      </c>
      <c r="AP560" s="3">
        <f t="shared" si="442"/>
        <v>50957707.329999998</v>
      </c>
      <c r="AQ560" s="7"/>
      <c r="AR560" s="40">
        <f t="shared" si="470"/>
        <v>207710.10483898388</v>
      </c>
      <c r="AS560" s="5">
        <f t="shared" si="431"/>
        <v>-231266</v>
      </c>
      <c r="AT560" s="5">
        <f t="shared" si="443"/>
        <v>5467.625899280576</v>
      </c>
      <c r="AU560" s="5">
        <f t="shared" si="444"/>
        <v>-18088.269261735542</v>
      </c>
      <c r="AV560" s="5">
        <f t="shared" si="445"/>
        <v>31376599.809910148</v>
      </c>
      <c r="AW560" s="3"/>
      <c r="AX560" s="4">
        <f t="shared" si="446"/>
        <v>-2.5335595334035032E-4</v>
      </c>
      <c r="AY560" s="4">
        <f t="shared" si="447"/>
        <v>7.9382545758876263E-3</v>
      </c>
      <c r="AZ560" s="4">
        <f t="shared" si="448"/>
        <v>2.4807740014884161E-4</v>
      </c>
      <c r="BA560" s="4">
        <f t="shared" si="449"/>
        <v>-4.5178870556574222E-3</v>
      </c>
      <c r="BB560" s="3"/>
      <c r="BC560" s="2">
        <f t="shared" si="450"/>
        <v>44412</v>
      </c>
      <c r="BD560" s="22">
        <f t="shared" si="451"/>
        <v>178.44149952477545</v>
      </c>
      <c r="BE560" s="22">
        <f t="shared" si="452"/>
        <v>138.80749923163606</v>
      </c>
      <c r="BF560" s="22">
        <f t="shared" si="453"/>
        <v>116.02877697841953</v>
      </c>
      <c r="BG560" s="22">
        <f t="shared" si="454"/>
        <v>169.8590244333333</v>
      </c>
      <c r="BH560" s="22"/>
      <c r="BI560" s="3">
        <f t="shared" si="455"/>
        <v>71394688.079171911</v>
      </c>
      <c r="BJ560" s="3">
        <f t="shared" si="456"/>
        <v>26373424.854010846</v>
      </c>
      <c r="BK560" s="3">
        <f t="shared" si="457"/>
        <v>22045467.625899713</v>
      </c>
      <c r="BL560" s="3">
        <f t="shared" si="458"/>
        <v>51188973.329999998</v>
      </c>
      <c r="BM560" s="22"/>
      <c r="BN560" s="3">
        <f t="shared" si="459"/>
        <v>-18088.269261735542</v>
      </c>
      <c r="BO560" s="3">
        <f t="shared" si="460"/>
        <v>0</v>
      </c>
      <c r="BP560" s="3">
        <f t="shared" si="461"/>
        <v>0</v>
      </c>
      <c r="BQ560" s="3">
        <f t="shared" si="462"/>
        <v>-231266</v>
      </c>
      <c r="BR560" s="3"/>
      <c r="BS560" s="22">
        <f t="shared" si="463"/>
        <v>-2.5335595334035031E-2</v>
      </c>
      <c r="BT560" s="22">
        <f t="shared" si="464"/>
        <v>0</v>
      </c>
      <c r="BU560" s="22">
        <f t="shared" si="465"/>
        <v>0</v>
      </c>
      <c r="BV560" s="22">
        <f t="shared" si="466"/>
        <v>-0.45178870556574224</v>
      </c>
      <c r="BW560" s="3"/>
      <c r="BX560" s="7"/>
      <c r="BY560" t="str">
        <f t="shared" si="471"/>
        <v>82021</v>
      </c>
      <c r="CQ560" s="15">
        <v>39640</v>
      </c>
      <c r="CR560" s="16">
        <v>4049</v>
      </c>
    </row>
    <row r="561" spans="1:96">
      <c r="A561" s="2">
        <v>44324</v>
      </c>
      <c r="B561" s="2">
        <v>44324</v>
      </c>
      <c r="C561" s="3">
        <v>-127770</v>
      </c>
      <c r="D561">
        <v>0</v>
      </c>
      <c r="E561">
        <v>-127770</v>
      </c>
      <c r="F561" t="s">
        <v>10</v>
      </c>
      <c r="G561" s="3">
        <v>45852676</v>
      </c>
      <c r="J561" s="3">
        <f t="shared" si="472"/>
        <v>-127770</v>
      </c>
      <c r="L561" s="3">
        <f t="shared" si="467"/>
        <v>50829937.329999998</v>
      </c>
      <c r="M561" s="4">
        <f t="shared" si="473"/>
        <v>-2.5073734022719426E-3</v>
      </c>
      <c r="N561" s="4">
        <f t="shared" si="474"/>
        <v>-4.2589999999999998E-3</v>
      </c>
      <c r="O561" s="4"/>
      <c r="P561" s="3">
        <f t="shared" si="475"/>
        <v>-359036</v>
      </c>
      <c r="Q561" s="3">
        <f t="shared" si="476"/>
        <v>51188973.329999998</v>
      </c>
      <c r="R561" s="6">
        <f t="shared" si="477"/>
        <v>-7.0139324280915401E-3</v>
      </c>
      <c r="S561" s="6">
        <f t="shared" si="478"/>
        <v>-7.0252604579293648E-3</v>
      </c>
      <c r="T561" s="6"/>
      <c r="U561" s="6"/>
      <c r="V561" s="3">
        <f t="shared" si="468"/>
        <v>58071.235870643439</v>
      </c>
      <c r="W561" s="7">
        <f t="shared" si="429"/>
        <v>35.800000000001091</v>
      </c>
      <c r="X561" s="7">
        <f t="shared" si="432"/>
        <v>16294.6</v>
      </c>
      <c r="Y561" s="3">
        <f t="shared" si="433"/>
        <v>41733941.194549814</v>
      </c>
      <c r="Z561" s="3">
        <f t="shared" si="430"/>
        <v>92563878.524549812</v>
      </c>
      <c r="AA561" s="2">
        <v>44413</v>
      </c>
      <c r="AB561" s="7">
        <f t="shared" si="434"/>
        <v>169.43312443333335</v>
      </c>
      <c r="AC561" s="7">
        <f t="shared" si="435"/>
        <v>139.11313731516603</v>
      </c>
      <c r="AD561" s="7">
        <f t="shared" si="436"/>
        <v>154.27313087424969</v>
      </c>
      <c r="AE561" s="7"/>
      <c r="AF561" s="7">
        <f t="shared" si="469"/>
        <v>-69698.764129356568</v>
      </c>
      <c r="AG561" s="3">
        <f t="shared" si="437"/>
        <v>58261433.419881441</v>
      </c>
      <c r="AH561" s="7"/>
      <c r="AI561" s="7"/>
      <c r="AJ561" s="7"/>
      <c r="AK561" s="7"/>
      <c r="AL561" s="3">
        <f t="shared" si="438"/>
        <v>71312368.671680108</v>
      </c>
      <c r="AM561" s="3">
        <f t="shared" si="439"/>
        <v>26431496.089881491</v>
      </c>
      <c r="AN561" s="3">
        <f t="shared" si="440"/>
        <v>22050935.251798995</v>
      </c>
      <c r="AO561" s="3">
        <f t="shared" si="441"/>
        <v>20829937.329999998</v>
      </c>
      <c r="AP561" s="3">
        <f t="shared" si="442"/>
        <v>50829937.329999998</v>
      </c>
      <c r="AQ561" s="7"/>
      <c r="AR561" s="40">
        <f t="shared" si="470"/>
        <v>58071.235870643439</v>
      </c>
      <c r="AS561" s="5">
        <f t="shared" si="431"/>
        <v>-127770</v>
      </c>
      <c r="AT561" s="5">
        <f t="shared" si="443"/>
        <v>5467.625899280576</v>
      </c>
      <c r="AU561" s="5">
        <f t="shared" si="444"/>
        <v>-64231.138230075994</v>
      </c>
      <c r="AV561" s="5">
        <f t="shared" si="445"/>
        <v>31312368.671680074</v>
      </c>
      <c r="AW561" s="3"/>
      <c r="AX561" s="4">
        <f t="shared" si="446"/>
        <v>-8.998906980878335E-4</v>
      </c>
      <c r="AY561" s="4">
        <f t="shared" si="447"/>
        <v>2.2018845179226699E-3</v>
      </c>
      <c r="AZ561" s="4">
        <f t="shared" si="448"/>
        <v>2.4801587301586818E-4</v>
      </c>
      <c r="BA561" s="4">
        <f t="shared" si="449"/>
        <v>-2.5073734022719426E-3</v>
      </c>
      <c r="BB561" s="3"/>
      <c r="BC561" s="2">
        <f t="shared" si="450"/>
        <v>44413</v>
      </c>
      <c r="BD561" s="22">
        <f t="shared" si="451"/>
        <v>178.28092167920028</v>
      </c>
      <c r="BE561" s="22">
        <f t="shared" si="452"/>
        <v>139.11313731516574</v>
      </c>
      <c r="BF561" s="22">
        <f t="shared" si="453"/>
        <v>116.05755395683681</v>
      </c>
      <c r="BG561" s="22">
        <f t="shared" si="454"/>
        <v>169.43312443333335</v>
      </c>
      <c r="BH561" s="22"/>
      <c r="BI561" s="3">
        <f t="shared" si="455"/>
        <v>71394688.079171911</v>
      </c>
      <c r="BJ561" s="3">
        <f t="shared" si="456"/>
        <v>26431496.089881491</v>
      </c>
      <c r="BK561" s="3">
        <f t="shared" si="457"/>
        <v>22050935.251798995</v>
      </c>
      <c r="BL561" s="3">
        <f t="shared" si="458"/>
        <v>51188973.329999998</v>
      </c>
      <c r="BM561" s="22"/>
      <c r="BN561" s="3">
        <f t="shared" si="459"/>
        <v>-82319.407491811537</v>
      </c>
      <c r="BO561" s="3">
        <f t="shared" si="460"/>
        <v>0</v>
      </c>
      <c r="BP561" s="3">
        <f t="shared" si="461"/>
        <v>0</v>
      </c>
      <c r="BQ561" s="3">
        <f t="shared" si="462"/>
        <v>-359036</v>
      </c>
      <c r="BR561" s="3"/>
      <c r="BS561" s="22">
        <f t="shared" si="463"/>
        <v>-0.11530186587624677</v>
      </c>
      <c r="BT561" s="22">
        <f t="shared" si="464"/>
        <v>0</v>
      </c>
      <c r="BU561" s="22">
        <f t="shared" si="465"/>
        <v>0</v>
      </c>
      <c r="BV561" s="22">
        <f t="shared" si="466"/>
        <v>-0.70139324280915405</v>
      </c>
      <c r="BW561" s="3"/>
      <c r="BX561" s="7"/>
      <c r="BY561" t="str">
        <f t="shared" si="471"/>
        <v>82021</v>
      </c>
      <c r="CQ561" s="15">
        <v>39641</v>
      </c>
      <c r="CR561" s="16">
        <v>4049</v>
      </c>
    </row>
    <row r="562" spans="1:96">
      <c r="A562" s="2">
        <v>44355</v>
      </c>
      <c r="B562" s="2">
        <v>44355</v>
      </c>
      <c r="C562" s="3">
        <v>-1362340</v>
      </c>
      <c r="D562">
        <v>0</v>
      </c>
      <c r="E562">
        <v>-1362340</v>
      </c>
      <c r="F562" t="s">
        <v>10</v>
      </c>
      <c r="G562" s="3">
        <v>44490336</v>
      </c>
      <c r="J562" s="3">
        <f t="shared" si="472"/>
        <v>-1362340</v>
      </c>
      <c r="L562" s="3">
        <f t="shared" si="467"/>
        <v>49467597.329999998</v>
      </c>
      <c r="M562" s="4">
        <f t="shared" si="473"/>
        <v>-2.6801921693417913E-2</v>
      </c>
      <c r="N562" s="4">
        <f t="shared" si="474"/>
        <v>-4.5411333333333331E-2</v>
      </c>
      <c r="O562" s="4"/>
      <c r="P562" s="3">
        <f t="shared" si="475"/>
        <v>-1721376</v>
      </c>
      <c r="Q562" s="3">
        <f t="shared" si="476"/>
        <v>51188973.329999998</v>
      </c>
      <c r="R562" s="6">
        <f t="shared" si="477"/>
        <v>-3.362786725380882E-2</v>
      </c>
      <c r="S562" s="6">
        <f t="shared" si="478"/>
        <v>-3.3827182151347279E-2</v>
      </c>
      <c r="T562" s="6"/>
      <c r="U562" s="6"/>
      <c r="V562" s="3">
        <f t="shared" si="468"/>
        <v>-91486.528019669524</v>
      </c>
      <c r="W562" s="7">
        <f t="shared" si="429"/>
        <v>-56.399999999999636</v>
      </c>
      <c r="X562" s="7">
        <f t="shared" si="432"/>
        <v>16238.2</v>
      </c>
      <c r="Y562" s="3">
        <f t="shared" si="433"/>
        <v>41589488.781887181</v>
      </c>
      <c r="Z562" s="3">
        <f t="shared" si="430"/>
        <v>91057086.111887187</v>
      </c>
      <c r="AA562" s="2">
        <v>44414</v>
      </c>
      <c r="AB562" s="7">
        <f t="shared" si="434"/>
        <v>164.89199109999998</v>
      </c>
      <c r="AC562" s="7">
        <f t="shared" si="435"/>
        <v>138.63162927295727</v>
      </c>
      <c r="AD562" s="7">
        <f t="shared" si="436"/>
        <v>151.76181018647864</v>
      </c>
      <c r="AE562" s="7"/>
      <c r="AF562" s="7">
        <f t="shared" si="469"/>
        <v>-1453826.5280196695</v>
      </c>
      <c r="AG562" s="3">
        <f t="shared" si="437"/>
        <v>56807606.891861774</v>
      </c>
      <c r="AH562" s="7"/>
      <c r="AI562" s="7"/>
      <c r="AJ562" s="7"/>
      <c r="AK562" s="7"/>
      <c r="AL562" s="3">
        <f t="shared" si="438"/>
        <v>69864009.769559726</v>
      </c>
      <c r="AM562" s="3">
        <f t="shared" si="439"/>
        <v>26340009.561861821</v>
      </c>
      <c r="AN562" s="3">
        <f t="shared" si="440"/>
        <v>22056402.877698276</v>
      </c>
      <c r="AO562" s="3">
        <f t="shared" si="441"/>
        <v>19467597.329999998</v>
      </c>
      <c r="AP562" s="3">
        <f t="shared" si="442"/>
        <v>49467597.329999998</v>
      </c>
      <c r="AQ562" s="7"/>
      <c r="AR562" s="40">
        <f t="shared" si="470"/>
        <v>-91486.528019669524</v>
      </c>
      <c r="AS562" s="5">
        <f t="shared" si="431"/>
        <v>-1362340</v>
      </c>
      <c r="AT562" s="5">
        <f t="shared" si="443"/>
        <v>5467.625899280576</v>
      </c>
      <c r="AU562" s="5">
        <f t="shared" si="444"/>
        <v>-1448358.9021203888</v>
      </c>
      <c r="AV562" s="5">
        <f t="shared" si="445"/>
        <v>29864009.769559685</v>
      </c>
      <c r="AW562" s="3"/>
      <c r="AX562" s="4">
        <f t="shared" si="446"/>
        <v>-2.0310065828672546E-2</v>
      </c>
      <c r="AY562" s="4">
        <f t="shared" si="447"/>
        <v>-3.4612693775851913E-3</v>
      </c>
      <c r="AZ562" s="4">
        <f t="shared" si="448"/>
        <v>2.479543763947385E-4</v>
      </c>
      <c r="BA562" s="4">
        <f t="shared" si="449"/>
        <v>-2.6801921693417913E-2</v>
      </c>
      <c r="BB562" s="3"/>
      <c r="BC562" s="2">
        <f t="shared" si="450"/>
        <v>44414</v>
      </c>
      <c r="BD562" s="22">
        <f t="shared" si="451"/>
        <v>174.66002442389933</v>
      </c>
      <c r="BE562" s="22">
        <f t="shared" si="452"/>
        <v>138.63162927295696</v>
      </c>
      <c r="BF562" s="22">
        <f t="shared" si="453"/>
        <v>116.0863309352541</v>
      </c>
      <c r="BG562" s="22">
        <f t="shared" si="454"/>
        <v>164.89199109999998</v>
      </c>
      <c r="BH562" s="22"/>
      <c r="BI562" s="3">
        <f t="shared" si="455"/>
        <v>71394688.079171911</v>
      </c>
      <c r="BJ562" s="3">
        <f t="shared" si="456"/>
        <v>26431496.089881491</v>
      </c>
      <c r="BK562" s="3">
        <f t="shared" si="457"/>
        <v>22056402.877698276</v>
      </c>
      <c r="BL562" s="3">
        <f t="shared" si="458"/>
        <v>51188973.329999998</v>
      </c>
      <c r="BM562" s="22"/>
      <c r="BN562" s="3">
        <f t="shared" si="459"/>
        <v>-1530678.3096122004</v>
      </c>
      <c r="BO562" s="3">
        <f t="shared" si="460"/>
        <v>-91486.528019669524</v>
      </c>
      <c r="BP562" s="3">
        <f t="shared" si="461"/>
        <v>0</v>
      </c>
      <c r="BQ562" s="3">
        <f t="shared" si="462"/>
        <v>-1721376</v>
      </c>
      <c r="BR562" s="3"/>
      <c r="BS562" s="22">
        <f t="shared" si="463"/>
        <v>-2.1439666602573864</v>
      </c>
      <c r="BT562" s="22">
        <f t="shared" si="464"/>
        <v>-0.3461269377585191</v>
      </c>
      <c r="BU562" s="22">
        <f t="shared" si="465"/>
        <v>0</v>
      </c>
      <c r="BV562" s="22">
        <f t="shared" si="466"/>
        <v>-3.3627867253808819</v>
      </c>
      <c r="BW562" s="3"/>
      <c r="BX562" s="7"/>
      <c r="BY562" t="str">
        <f t="shared" si="471"/>
        <v>82021</v>
      </c>
      <c r="CQ562" s="15">
        <v>39642</v>
      </c>
      <c r="CR562" s="16">
        <v>4049</v>
      </c>
    </row>
    <row r="563" spans="1:96">
      <c r="A563" s="2">
        <v>44447</v>
      </c>
      <c r="B563" s="2">
        <v>44447</v>
      </c>
      <c r="C563" s="3">
        <v>-100980</v>
      </c>
      <c r="D563">
        <v>0</v>
      </c>
      <c r="E563">
        <v>-100980</v>
      </c>
      <c r="F563" t="s">
        <v>10</v>
      </c>
      <c r="G563" s="3">
        <v>44389356</v>
      </c>
      <c r="J563" s="3">
        <f t="shared" si="472"/>
        <v>-100980</v>
      </c>
      <c r="L563" s="3">
        <f t="shared" si="467"/>
        <v>49366617.329999998</v>
      </c>
      <c r="M563" s="4">
        <f t="shared" si="473"/>
        <v>-2.0413362574769711E-3</v>
      </c>
      <c r="N563" s="4">
        <f t="shared" si="474"/>
        <v>-3.3660000000000001E-3</v>
      </c>
      <c r="O563" s="4"/>
      <c r="P563" s="3">
        <f t="shared" si="475"/>
        <v>-1822356</v>
      </c>
      <c r="Q563" s="3">
        <f t="shared" si="476"/>
        <v>51188973.329999998</v>
      </c>
      <c r="R563" s="6">
        <f t="shared" si="477"/>
        <v>-3.5600557726598966E-2</v>
      </c>
      <c r="S563" s="6">
        <f t="shared" si="478"/>
        <v>-3.5868518408824247E-2</v>
      </c>
      <c r="T563" s="6"/>
      <c r="U563" s="6"/>
      <c r="V563" s="3">
        <f t="shared" si="468"/>
        <v>32523.13629067942</v>
      </c>
      <c r="W563" s="7">
        <f t="shared" si="429"/>
        <v>20.049999999999272</v>
      </c>
      <c r="X563" s="7">
        <f t="shared" si="432"/>
        <v>16258.25</v>
      </c>
      <c r="Y563" s="3">
        <f t="shared" si="433"/>
        <v>41640841.102346145</v>
      </c>
      <c r="Z563" s="3">
        <f t="shared" si="430"/>
        <v>91007458.432346135</v>
      </c>
      <c r="AA563" s="2">
        <v>44417</v>
      </c>
      <c r="AB563" s="7">
        <f t="shared" si="434"/>
        <v>164.55539109999998</v>
      </c>
      <c r="AC563" s="7">
        <f t="shared" si="435"/>
        <v>138.80280367448714</v>
      </c>
      <c r="AD563" s="7">
        <f t="shared" si="436"/>
        <v>151.67909738724356</v>
      </c>
      <c r="AE563" s="7"/>
      <c r="AF563" s="7">
        <f t="shared" si="469"/>
        <v>-68456.863709320576</v>
      </c>
      <c r="AG563" s="3">
        <f t="shared" si="437"/>
        <v>56739150.028152451</v>
      </c>
      <c r="AH563" s="7"/>
      <c r="AI563" s="7"/>
      <c r="AJ563" s="7"/>
      <c r="AK563" s="7"/>
      <c r="AL563" s="3">
        <f t="shared" si="438"/>
        <v>69801020.531749681</v>
      </c>
      <c r="AM563" s="3">
        <f t="shared" si="439"/>
        <v>26372532.698152501</v>
      </c>
      <c r="AN563" s="3">
        <f t="shared" si="440"/>
        <v>22061870.503597558</v>
      </c>
      <c r="AO563" s="3">
        <f t="shared" si="441"/>
        <v>19366617.329999998</v>
      </c>
      <c r="AP563" s="3">
        <f t="shared" si="442"/>
        <v>49366617.329999998</v>
      </c>
      <c r="AQ563" s="7"/>
      <c r="AR563" s="40">
        <f t="shared" si="470"/>
        <v>32523.13629067942</v>
      </c>
      <c r="AS563" s="5">
        <f t="shared" si="431"/>
        <v>-100980</v>
      </c>
      <c r="AT563" s="5">
        <f t="shared" si="443"/>
        <v>5467.625899280576</v>
      </c>
      <c r="AU563" s="5">
        <f t="shared" si="444"/>
        <v>-62989.237810040002</v>
      </c>
      <c r="AV563" s="5">
        <f t="shared" si="445"/>
        <v>29801020.531749643</v>
      </c>
      <c r="AW563" s="3"/>
      <c r="AX563" s="4">
        <f t="shared" si="446"/>
        <v>-9.0159780433165008E-4</v>
      </c>
      <c r="AY563" s="4">
        <f t="shared" si="447"/>
        <v>1.2347427670554175E-3</v>
      </c>
      <c r="AZ563" s="4">
        <f t="shared" si="448"/>
        <v>2.4789291026276164E-4</v>
      </c>
      <c r="BA563" s="4">
        <f t="shared" si="449"/>
        <v>-2.0413362574769711E-3</v>
      </c>
      <c r="BB563" s="3"/>
      <c r="BC563" s="2">
        <f t="shared" si="450"/>
        <v>44417</v>
      </c>
      <c r="BD563" s="22">
        <f t="shared" si="451"/>
        <v>174.5025513293742</v>
      </c>
      <c r="BE563" s="22">
        <f t="shared" si="452"/>
        <v>138.80280367448685</v>
      </c>
      <c r="BF563" s="22">
        <f t="shared" si="453"/>
        <v>116.11510791367135</v>
      </c>
      <c r="BG563" s="22">
        <f t="shared" si="454"/>
        <v>164.55539109999998</v>
      </c>
      <c r="BH563" s="22"/>
      <c r="BI563" s="3">
        <f t="shared" si="455"/>
        <v>71394688.079171911</v>
      </c>
      <c r="BJ563" s="3">
        <f t="shared" si="456"/>
        <v>26431496.089881491</v>
      </c>
      <c r="BK563" s="3">
        <f t="shared" si="457"/>
        <v>22061870.503597558</v>
      </c>
      <c r="BL563" s="3">
        <f t="shared" si="458"/>
        <v>51188973.329999998</v>
      </c>
      <c r="BM563" s="22"/>
      <c r="BN563" s="3">
        <f t="shared" si="459"/>
        <v>-1593667.5474222403</v>
      </c>
      <c r="BO563" s="3">
        <f t="shared" si="460"/>
        <v>-58963.3917289901</v>
      </c>
      <c r="BP563" s="3">
        <f t="shared" si="461"/>
        <v>0</v>
      </c>
      <c r="BQ563" s="3">
        <f t="shared" si="462"/>
        <v>-1822356</v>
      </c>
      <c r="BR563" s="3"/>
      <c r="BS563" s="22">
        <f t="shared" si="463"/>
        <v>-2.2321934450571028</v>
      </c>
      <c r="BT563" s="22">
        <f t="shared" si="464"/>
        <v>-0.22308003878585775</v>
      </c>
      <c r="BU563" s="22">
        <f t="shared" si="465"/>
        <v>0</v>
      </c>
      <c r="BV563" s="22">
        <f t="shared" si="466"/>
        <v>-3.5600557726598967</v>
      </c>
      <c r="BW563" s="3"/>
      <c r="BX563" s="7"/>
      <c r="BY563" t="str">
        <f t="shared" si="471"/>
        <v>82021</v>
      </c>
      <c r="CQ563" s="15">
        <v>39643</v>
      </c>
      <c r="CR563" s="16">
        <v>4039.7</v>
      </c>
    </row>
    <row r="564" spans="1:96">
      <c r="A564" s="2">
        <v>44477</v>
      </c>
      <c r="B564" s="2">
        <v>44477</v>
      </c>
      <c r="C564" s="3">
        <v>270417</v>
      </c>
      <c r="D564">
        <v>0</v>
      </c>
      <c r="E564">
        <v>270417</v>
      </c>
      <c r="F564" t="s">
        <v>10</v>
      </c>
      <c r="G564" s="3">
        <v>44659773</v>
      </c>
      <c r="J564" s="3">
        <f t="shared" si="472"/>
        <v>270417</v>
      </c>
      <c r="L564" s="3">
        <f t="shared" si="467"/>
        <v>49637034.329999998</v>
      </c>
      <c r="M564" s="4">
        <f t="shared" si="473"/>
        <v>5.4777299848670835E-3</v>
      </c>
      <c r="N564" s="4">
        <f t="shared" si="474"/>
        <v>9.0139E-3</v>
      </c>
      <c r="O564" s="4"/>
      <c r="P564" s="3">
        <f t="shared" si="475"/>
        <v>-1551939</v>
      </c>
      <c r="Q564" s="3">
        <f t="shared" si="476"/>
        <v>51188973.329999998</v>
      </c>
      <c r="R564" s="6">
        <f t="shared" si="477"/>
        <v>-3.0317837984268868E-2</v>
      </c>
      <c r="S564" s="6">
        <f t="shared" si="478"/>
        <v>-3.0390788423957163E-2</v>
      </c>
      <c r="T564" s="6"/>
      <c r="U564" s="6"/>
      <c r="V564" s="3">
        <f t="shared" si="468"/>
        <v>35442.919099819599</v>
      </c>
      <c r="W564" s="7">
        <f t="shared" si="429"/>
        <v>21.850000000000364</v>
      </c>
      <c r="X564" s="7">
        <f t="shared" si="432"/>
        <v>16280.1</v>
      </c>
      <c r="Y564" s="3">
        <f t="shared" si="433"/>
        <v>41696803.606187969</v>
      </c>
      <c r="Z564" s="3">
        <f t="shared" si="430"/>
        <v>91333837.936187968</v>
      </c>
      <c r="AA564" s="2">
        <v>44418</v>
      </c>
      <c r="AB564" s="7">
        <f t="shared" si="434"/>
        <v>165.4567811</v>
      </c>
      <c r="AC564" s="7">
        <f t="shared" si="435"/>
        <v>138.98934535395989</v>
      </c>
      <c r="AD564" s="7">
        <f t="shared" si="436"/>
        <v>152.22306322697995</v>
      </c>
      <c r="AE564" s="7"/>
      <c r="AF564" s="7">
        <f t="shared" si="469"/>
        <v>305859.91909981961</v>
      </c>
      <c r="AG564" s="3">
        <f t="shared" si="437"/>
        <v>57045009.947252274</v>
      </c>
      <c r="AH564" s="7"/>
      <c r="AI564" s="7"/>
      <c r="AJ564" s="7"/>
      <c r="AK564" s="7"/>
      <c r="AL564" s="3">
        <f t="shared" si="438"/>
        <v>70112348.076748773</v>
      </c>
      <c r="AM564" s="3">
        <f t="shared" si="439"/>
        <v>26407975.61725232</v>
      </c>
      <c r="AN564" s="3">
        <f t="shared" si="440"/>
        <v>22067338.129496839</v>
      </c>
      <c r="AO564" s="3">
        <f t="shared" si="441"/>
        <v>19637034.329999998</v>
      </c>
      <c r="AP564" s="3">
        <f t="shared" si="442"/>
        <v>49637034.329999998</v>
      </c>
      <c r="AQ564" s="7"/>
      <c r="AR564" s="40">
        <f t="shared" si="470"/>
        <v>35442.919099819599</v>
      </c>
      <c r="AS564" s="5">
        <f t="shared" si="431"/>
        <v>270417</v>
      </c>
      <c r="AT564" s="5">
        <f t="shared" si="443"/>
        <v>5467.625899280576</v>
      </c>
      <c r="AU564" s="5">
        <f t="shared" si="444"/>
        <v>311327.54499910021</v>
      </c>
      <c r="AV564" s="5">
        <f t="shared" si="445"/>
        <v>30112348.076748744</v>
      </c>
      <c r="AW564" s="3"/>
      <c r="AX564" s="4">
        <f t="shared" si="446"/>
        <v>4.4602148024109447E-3</v>
      </c>
      <c r="AY564" s="4">
        <f t="shared" si="447"/>
        <v>1.3439330801285731E-3</v>
      </c>
      <c r="AZ564" s="4">
        <f t="shared" si="448"/>
        <v>2.4783147459726899E-4</v>
      </c>
      <c r="BA564" s="4">
        <f t="shared" si="449"/>
        <v>5.4777299848670835E-3</v>
      </c>
      <c r="BB564" s="3"/>
      <c r="BC564" s="2">
        <f t="shared" si="450"/>
        <v>44418</v>
      </c>
      <c r="BD564" s="22">
        <f t="shared" si="451"/>
        <v>175.28087019187194</v>
      </c>
      <c r="BE564" s="22">
        <f t="shared" si="452"/>
        <v>138.98934535395958</v>
      </c>
      <c r="BF564" s="22">
        <f t="shared" si="453"/>
        <v>116.14388489208862</v>
      </c>
      <c r="BG564" s="22">
        <f t="shared" si="454"/>
        <v>165.4567811</v>
      </c>
      <c r="BH564" s="22"/>
      <c r="BI564" s="3">
        <f t="shared" si="455"/>
        <v>71394688.079171911</v>
      </c>
      <c r="BJ564" s="3">
        <f t="shared" si="456"/>
        <v>26431496.089881491</v>
      </c>
      <c r="BK564" s="3">
        <f t="shared" si="457"/>
        <v>22067338.129496839</v>
      </c>
      <c r="BL564" s="3">
        <f t="shared" si="458"/>
        <v>51188973.329999998</v>
      </c>
      <c r="BM564" s="22"/>
      <c r="BN564" s="3">
        <f t="shared" si="459"/>
        <v>-1282340.00242314</v>
      </c>
      <c r="BO564" s="3">
        <f t="shared" si="460"/>
        <v>-23520.472629170501</v>
      </c>
      <c r="BP564" s="3">
        <f t="shared" si="461"/>
        <v>0</v>
      </c>
      <c r="BQ564" s="3">
        <f t="shared" si="462"/>
        <v>-1551939</v>
      </c>
      <c r="BR564" s="3"/>
      <c r="BS564" s="22">
        <f t="shared" si="463"/>
        <v>-1.7961280270614968</v>
      </c>
      <c r="BT564" s="22">
        <f t="shared" si="464"/>
        <v>-8.8986535416641102E-2</v>
      </c>
      <c r="BU564" s="22">
        <f t="shared" si="465"/>
        <v>0</v>
      </c>
      <c r="BV564" s="22">
        <f t="shared" si="466"/>
        <v>-3.0317837984268867</v>
      </c>
      <c r="BW564" s="3"/>
      <c r="BX564" s="7"/>
      <c r="BY564" t="str">
        <f t="shared" si="471"/>
        <v>82021</v>
      </c>
      <c r="CQ564" s="15">
        <v>39644</v>
      </c>
      <c r="CR564" s="16">
        <v>3861.1</v>
      </c>
    </row>
    <row r="565" spans="1:96">
      <c r="A565" s="2">
        <v>44508</v>
      </c>
      <c r="B565" s="2">
        <v>44508</v>
      </c>
      <c r="C565" s="3">
        <v>-239026</v>
      </c>
      <c r="D565">
        <v>0</v>
      </c>
      <c r="E565">
        <v>-239025.75</v>
      </c>
      <c r="F565" t="s">
        <v>10</v>
      </c>
      <c r="G565" s="3">
        <v>44420747</v>
      </c>
      <c r="J565" s="3">
        <f t="shared" si="472"/>
        <v>-239026</v>
      </c>
      <c r="L565" s="3">
        <f t="shared" si="467"/>
        <v>49398008.329999998</v>
      </c>
      <c r="M565" s="4">
        <f t="shared" si="473"/>
        <v>-4.8154770571282035E-3</v>
      </c>
      <c r="N565" s="4">
        <f t="shared" si="474"/>
        <v>-7.9675333333333338E-3</v>
      </c>
      <c r="O565" s="4"/>
      <c r="P565" s="3">
        <f t="shared" si="475"/>
        <v>-1790965</v>
      </c>
      <c r="Q565" s="3">
        <f t="shared" si="476"/>
        <v>51188973.329999998</v>
      </c>
      <c r="R565" s="6">
        <f t="shared" si="477"/>
        <v>-3.4987320188162092E-2</v>
      </c>
      <c r="S565" s="6">
        <f t="shared" si="478"/>
        <v>-3.5206265481085366E-2</v>
      </c>
      <c r="T565" s="6"/>
      <c r="U565" s="6"/>
      <c r="V565" s="3">
        <f t="shared" si="468"/>
        <v>3487.5183553591746</v>
      </c>
      <c r="W565" s="7">
        <f t="shared" si="429"/>
        <v>2.1499999999996362</v>
      </c>
      <c r="X565" s="7">
        <f t="shared" si="432"/>
        <v>16282.25</v>
      </c>
      <c r="Y565" s="3">
        <f t="shared" si="433"/>
        <v>41702310.214117482</v>
      </c>
      <c r="Z565" s="3">
        <f t="shared" si="430"/>
        <v>91100318.544117481</v>
      </c>
      <c r="AA565" s="2">
        <v>44419</v>
      </c>
      <c r="AB565" s="7">
        <f t="shared" si="434"/>
        <v>164.66002776666667</v>
      </c>
      <c r="AC565" s="7">
        <f t="shared" si="435"/>
        <v>139.00770071372494</v>
      </c>
      <c r="AD565" s="7">
        <f t="shared" si="436"/>
        <v>151.83386424019579</v>
      </c>
      <c r="AE565" s="7"/>
      <c r="AF565" s="7">
        <f t="shared" si="469"/>
        <v>-235538.48164464082</v>
      </c>
      <c r="AG565" s="3">
        <f t="shared" si="437"/>
        <v>56809471.465607636</v>
      </c>
      <c r="AH565" s="7"/>
      <c r="AI565" s="7"/>
      <c r="AJ565" s="7"/>
      <c r="AK565" s="7"/>
      <c r="AL565" s="3">
        <f t="shared" si="438"/>
        <v>69882277.221003413</v>
      </c>
      <c r="AM565" s="3">
        <f t="shared" si="439"/>
        <v>26411463.135607678</v>
      </c>
      <c r="AN565" s="3">
        <f t="shared" si="440"/>
        <v>22072805.75539612</v>
      </c>
      <c r="AO565" s="3">
        <f t="shared" si="441"/>
        <v>19398008.329999998</v>
      </c>
      <c r="AP565" s="3">
        <f t="shared" si="442"/>
        <v>49398008.329999998</v>
      </c>
      <c r="AQ565" s="7"/>
      <c r="AR565" s="40">
        <f t="shared" si="470"/>
        <v>3487.5183553591746</v>
      </c>
      <c r="AS565" s="5">
        <f t="shared" si="431"/>
        <v>-239026</v>
      </c>
      <c r="AT565" s="5">
        <f t="shared" si="443"/>
        <v>5467.625899280576</v>
      </c>
      <c r="AU565" s="5">
        <f t="shared" si="444"/>
        <v>-230070.85574536026</v>
      </c>
      <c r="AV565" s="5">
        <f t="shared" si="445"/>
        <v>29882277.221003383</v>
      </c>
      <c r="AW565" s="3"/>
      <c r="AX565" s="4">
        <f t="shared" si="446"/>
        <v>-3.2814598577345067E-3</v>
      </c>
      <c r="AY565" s="4">
        <f t="shared" si="447"/>
        <v>1.3206307086563576E-4</v>
      </c>
      <c r="AZ565" s="4">
        <f t="shared" si="448"/>
        <v>2.4777006937561454E-4</v>
      </c>
      <c r="BA565" s="4">
        <f t="shared" si="449"/>
        <v>-4.8154770571282035E-3</v>
      </c>
      <c r="BB565" s="3"/>
      <c r="BC565" s="2">
        <f t="shared" si="450"/>
        <v>44419</v>
      </c>
      <c r="BD565" s="22">
        <f t="shared" si="451"/>
        <v>174.70569305250854</v>
      </c>
      <c r="BE565" s="22">
        <f t="shared" si="452"/>
        <v>139.0077007137246</v>
      </c>
      <c r="BF565" s="22">
        <f t="shared" si="453"/>
        <v>116.17266187050591</v>
      </c>
      <c r="BG565" s="22">
        <f t="shared" si="454"/>
        <v>164.66002776666667</v>
      </c>
      <c r="BH565" s="22"/>
      <c r="BI565" s="3">
        <f t="shared" si="455"/>
        <v>71394688.079171911</v>
      </c>
      <c r="BJ565" s="3">
        <f t="shared" si="456"/>
        <v>26431496.089881491</v>
      </c>
      <c r="BK565" s="3">
        <f t="shared" si="457"/>
        <v>22072805.75539612</v>
      </c>
      <c r="BL565" s="3">
        <f t="shared" si="458"/>
        <v>51188973.329999998</v>
      </c>
      <c r="BM565" s="22"/>
      <c r="BN565" s="3">
        <f t="shared" si="459"/>
        <v>-1512410.8581685002</v>
      </c>
      <c r="BO565" s="3">
        <f t="shared" si="460"/>
        <v>-20032.954273811327</v>
      </c>
      <c r="BP565" s="3">
        <f t="shared" si="461"/>
        <v>0</v>
      </c>
      <c r="BQ565" s="3">
        <f t="shared" si="462"/>
        <v>-1790965</v>
      </c>
      <c r="BR565" s="3"/>
      <c r="BS565" s="22">
        <f t="shared" si="463"/>
        <v>-2.1183800908147932</v>
      </c>
      <c r="BT565" s="22">
        <f t="shared" si="464"/>
        <v>-7.579198016521034E-2</v>
      </c>
      <c r="BU565" s="22">
        <f t="shared" si="465"/>
        <v>0</v>
      </c>
      <c r="BV565" s="22">
        <f t="shared" si="466"/>
        <v>-3.4987320188162094</v>
      </c>
      <c r="BW565" s="3"/>
      <c r="BX565" s="7"/>
      <c r="BY565" t="str">
        <f t="shared" si="471"/>
        <v>82021</v>
      </c>
      <c r="CQ565" s="15">
        <v>39645</v>
      </c>
      <c r="CR565" s="16">
        <v>3816.7</v>
      </c>
    </row>
    <row r="566" spans="1:96">
      <c r="A566" s="2">
        <v>44538</v>
      </c>
      <c r="B566" s="2">
        <v>44538</v>
      </c>
      <c r="C566" s="3">
        <v>763870</v>
      </c>
      <c r="D566">
        <v>0</v>
      </c>
      <c r="E566">
        <v>763870</v>
      </c>
      <c r="F566" t="s">
        <v>10</v>
      </c>
      <c r="G566" s="3">
        <v>45184617</v>
      </c>
      <c r="J566" s="3">
        <f t="shared" si="472"/>
        <v>763870</v>
      </c>
      <c r="L566" s="3">
        <f t="shared" si="467"/>
        <v>50161878.329999998</v>
      </c>
      <c r="M566" s="4">
        <f t="shared" si="473"/>
        <v>1.5463578913891001E-2</v>
      </c>
      <c r="N566" s="4">
        <f t="shared" si="474"/>
        <v>2.5462333333333333E-2</v>
      </c>
      <c r="O566" s="4"/>
      <c r="P566" s="3">
        <f t="shared" si="475"/>
        <v>-1027095</v>
      </c>
      <c r="Q566" s="3">
        <f t="shared" si="476"/>
        <v>51188973.329999998</v>
      </c>
      <c r="R566" s="6">
        <f t="shared" si="477"/>
        <v>-2.0064770460986311E-2</v>
      </c>
      <c r="S566" s="6">
        <f t="shared" si="478"/>
        <v>-1.9742686567194363E-2</v>
      </c>
      <c r="T566" s="6"/>
      <c r="U566" s="6"/>
      <c r="V566" s="3">
        <f t="shared" si="468"/>
        <v>133255.64320595507</v>
      </c>
      <c r="W566" s="7">
        <f t="shared" si="429"/>
        <v>82.149999999999636</v>
      </c>
      <c r="X566" s="7">
        <f t="shared" si="432"/>
        <v>16364.4</v>
      </c>
      <c r="Y566" s="3">
        <f t="shared" si="433"/>
        <v>41912713.861284778</v>
      </c>
      <c r="Z566" s="3">
        <f t="shared" si="430"/>
        <v>92074592.191284776</v>
      </c>
      <c r="AA566" s="2">
        <v>44420</v>
      </c>
      <c r="AB566" s="7">
        <f t="shared" si="434"/>
        <v>167.20626109999998</v>
      </c>
      <c r="AC566" s="7">
        <f t="shared" si="435"/>
        <v>139.7090462042826</v>
      </c>
      <c r="AD566" s="7">
        <f t="shared" si="436"/>
        <v>153.45765365214129</v>
      </c>
      <c r="AE566" s="7"/>
      <c r="AF566" s="7">
        <f t="shared" si="469"/>
        <v>897125.64320595504</v>
      </c>
      <c r="AG566" s="3">
        <f t="shared" si="437"/>
        <v>57706597.108813591</v>
      </c>
      <c r="AH566" s="7"/>
      <c r="AI566" s="7"/>
      <c r="AJ566" s="7"/>
      <c r="AK566" s="7"/>
      <c r="AL566" s="3">
        <f t="shared" si="438"/>
        <v>70784870.490108654</v>
      </c>
      <c r="AM566" s="3">
        <f t="shared" si="439"/>
        <v>26544718.778813634</v>
      </c>
      <c r="AN566" s="3">
        <f t="shared" si="440"/>
        <v>22078273.381295402</v>
      </c>
      <c r="AO566" s="3">
        <f t="shared" si="441"/>
        <v>20161878.329999998</v>
      </c>
      <c r="AP566" s="3">
        <f t="shared" si="442"/>
        <v>50161878.329999998</v>
      </c>
      <c r="AQ566" s="7"/>
      <c r="AR566" s="40">
        <f t="shared" si="470"/>
        <v>133255.64320595507</v>
      </c>
      <c r="AS566" s="5">
        <f t="shared" si="431"/>
        <v>763870</v>
      </c>
      <c r="AT566" s="5">
        <f t="shared" si="443"/>
        <v>5467.625899280576</v>
      </c>
      <c r="AU566" s="5">
        <f t="shared" si="444"/>
        <v>902593.26910523558</v>
      </c>
      <c r="AV566" s="5">
        <f t="shared" si="445"/>
        <v>30784870.49010862</v>
      </c>
      <c r="AW566" s="3"/>
      <c r="AX566" s="4">
        <f t="shared" si="446"/>
        <v>1.2915910943353709E-2</v>
      </c>
      <c r="AY566" s="4">
        <f t="shared" si="447"/>
        <v>5.0453714934974997E-3</v>
      </c>
      <c r="AZ566" s="4">
        <f t="shared" si="448"/>
        <v>2.4770869457517469E-4</v>
      </c>
      <c r="BA566" s="4">
        <f t="shared" si="449"/>
        <v>1.5463578913891001E-2</v>
      </c>
      <c r="BB566" s="3"/>
      <c r="BC566" s="2">
        <f t="shared" si="450"/>
        <v>44420</v>
      </c>
      <c r="BD566" s="22">
        <f t="shared" si="451"/>
        <v>176.96217622527163</v>
      </c>
      <c r="BE566" s="22">
        <f t="shared" si="452"/>
        <v>139.70904620428229</v>
      </c>
      <c r="BF566" s="22">
        <f t="shared" si="453"/>
        <v>116.20143884892316</v>
      </c>
      <c r="BG566" s="22">
        <f t="shared" si="454"/>
        <v>167.20626109999998</v>
      </c>
      <c r="BH566" s="22"/>
      <c r="BI566" s="3">
        <f t="shared" si="455"/>
        <v>71394688.079171911</v>
      </c>
      <c r="BJ566" s="3">
        <f t="shared" si="456"/>
        <v>26544718.778813634</v>
      </c>
      <c r="BK566" s="3">
        <f t="shared" si="457"/>
        <v>22078273.381295402</v>
      </c>
      <c r="BL566" s="3">
        <f t="shared" si="458"/>
        <v>51188973.329999998</v>
      </c>
      <c r="BM566" s="22"/>
      <c r="BN566" s="3">
        <f t="shared" si="459"/>
        <v>-609817.58906326466</v>
      </c>
      <c r="BO566" s="3">
        <f t="shared" si="460"/>
        <v>0</v>
      </c>
      <c r="BP566" s="3">
        <f t="shared" si="461"/>
        <v>0</v>
      </c>
      <c r="BQ566" s="3">
        <f t="shared" si="462"/>
        <v>-1027095</v>
      </c>
      <c r="BR566" s="3"/>
      <c r="BS566" s="22">
        <f t="shared" si="463"/>
        <v>-0.85414980507655969</v>
      </c>
      <c r="BT566" s="22">
        <f t="shared" si="464"/>
        <v>0</v>
      </c>
      <c r="BU566" s="22">
        <f t="shared" si="465"/>
        <v>0</v>
      </c>
      <c r="BV566" s="22">
        <f t="shared" si="466"/>
        <v>-2.006477046098631</v>
      </c>
      <c r="BW566" s="3"/>
      <c r="BX566" s="7"/>
      <c r="BY566" t="str">
        <f t="shared" si="471"/>
        <v>82021</v>
      </c>
      <c r="CQ566" s="15">
        <v>39646</v>
      </c>
      <c r="CR566" s="16">
        <v>3947.2</v>
      </c>
    </row>
    <row r="567" spans="1:96">
      <c r="A567" t="s">
        <v>216</v>
      </c>
      <c r="B567" t="s">
        <v>216</v>
      </c>
      <c r="C567" s="3">
        <v>-285886</v>
      </c>
      <c r="D567">
        <v>0</v>
      </c>
      <c r="E567">
        <v>-285885.75</v>
      </c>
      <c r="F567" t="s">
        <v>10</v>
      </c>
      <c r="G567" s="3">
        <v>44898731</v>
      </c>
      <c r="J567" s="3">
        <f t="shared" si="472"/>
        <v>-285886</v>
      </c>
      <c r="L567" s="3">
        <f t="shared" si="467"/>
        <v>49875992.329999998</v>
      </c>
      <c r="M567" s="4">
        <f t="shared" si="473"/>
        <v>-5.6992682395033438E-3</v>
      </c>
      <c r="N567" s="4">
        <f t="shared" si="474"/>
        <v>-9.5295333333333329E-3</v>
      </c>
      <c r="O567" s="4"/>
      <c r="P567" s="3">
        <f t="shared" si="475"/>
        <v>-1312981</v>
      </c>
      <c r="Q567" s="3">
        <f t="shared" si="476"/>
        <v>51188973.329999998</v>
      </c>
      <c r="R567" s="6">
        <f t="shared" si="477"/>
        <v>-2.564968419146843E-2</v>
      </c>
      <c r="S567" s="6">
        <f t="shared" si="478"/>
        <v>-2.5441954806697708E-2</v>
      </c>
      <c r="T567" s="6"/>
      <c r="U567" s="6"/>
      <c r="V567" s="3">
        <f t="shared" si="468"/>
        <v>267160.12703616254</v>
      </c>
      <c r="W567" s="7">
        <f t="shared" si="429"/>
        <v>164.69999999999891</v>
      </c>
      <c r="X567" s="7">
        <f t="shared" si="432"/>
        <v>16529.099999999999</v>
      </c>
      <c r="Y567" s="3">
        <f t="shared" si="433"/>
        <v>42334545.640815563</v>
      </c>
      <c r="Z567" s="3">
        <f t="shared" si="430"/>
        <v>92210537.970815569</v>
      </c>
      <c r="AA567" s="2">
        <v>44421</v>
      </c>
      <c r="AB567" s="7">
        <f t="shared" si="434"/>
        <v>166.25330776666667</v>
      </c>
      <c r="AC567" s="7">
        <f t="shared" si="435"/>
        <v>141.11515213605188</v>
      </c>
      <c r="AD567" s="7">
        <f t="shared" si="436"/>
        <v>153.6842299513593</v>
      </c>
      <c r="AE567" s="7"/>
      <c r="AF567" s="7">
        <f t="shared" si="469"/>
        <v>-18725.872963837464</v>
      </c>
      <c r="AG567" s="3">
        <f t="shared" si="437"/>
        <v>57687871.235849753</v>
      </c>
      <c r="AH567" s="7"/>
      <c r="AI567" s="7"/>
      <c r="AJ567" s="7"/>
      <c r="AK567" s="7"/>
      <c r="AL567" s="3">
        <f t="shared" si="438"/>
        <v>70771612.243044093</v>
      </c>
      <c r="AM567" s="3">
        <f t="shared" si="439"/>
        <v>26811878.905849796</v>
      </c>
      <c r="AN567" s="3">
        <f t="shared" si="440"/>
        <v>22083741.007194683</v>
      </c>
      <c r="AO567" s="3">
        <f t="shared" si="441"/>
        <v>19875992.329999998</v>
      </c>
      <c r="AP567" s="3">
        <f t="shared" si="442"/>
        <v>49875992.329999998</v>
      </c>
      <c r="AQ567" s="7"/>
      <c r="AR567" s="40">
        <f t="shared" si="470"/>
        <v>267160.12703616254</v>
      </c>
      <c r="AS567" s="5">
        <f t="shared" si="431"/>
        <v>-285886</v>
      </c>
      <c r="AT567" s="5">
        <f t="shared" si="443"/>
        <v>5467.625899280576</v>
      </c>
      <c r="AU567" s="5">
        <f t="shared" si="444"/>
        <v>-13258.247064556888</v>
      </c>
      <c r="AV567" s="5">
        <f t="shared" si="445"/>
        <v>30771612.243044063</v>
      </c>
      <c r="AW567" s="3"/>
      <c r="AX567" s="4">
        <f t="shared" si="446"/>
        <v>-1.8730340216430248E-4</v>
      </c>
      <c r="AY567" s="4">
        <f t="shared" si="447"/>
        <v>1.0064530321918248E-2</v>
      </c>
      <c r="AZ567" s="4">
        <f t="shared" si="448"/>
        <v>2.4764735017334825E-4</v>
      </c>
      <c r="BA567" s="4">
        <f t="shared" si="449"/>
        <v>-5.6992682395033438E-3</v>
      </c>
      <c r="BB567" s="3"/>
      <c r="BC567" s="2">
        <f t="shared" si="450"/>
        <v>44421</v>
      </c>
      <c r="BD567" s="22">
        <f t="shared" si="451"/>
        <v>176.92903060761023</v>
      </c>
      <c r="BE567" s="22">
        <f t="shared" si="452"/>
        <v>141.11515213605153</v>
      </c>
      <c r="BF567" s="22">
        <f t="shared" si="453"/>
        <v>116.23021582734043</v>
      </c>
      <c r="BG567" s="22">
        <f t="shared" si="454"/>
        <v>166.25330776666667</v>
      </c>
      <c r="BH567" s="22"/>
      <c r="BI567" s="3">
        <f t="shared" si="455"/>
        <v>71394688.079171911</v>
      </c>
      <c r="BJ567" s="3">
        <f t="shared" si="456"/>
        <v>26811878.905849796</v>
      </c>
      <c r="BK567" s="3">
        <f t="shared" si="457"/>
        <v>22083741.007194683</v>
      </c>
      <c r="BL567" s="3">
        <f t="shared" si="458"/>
        <v>51188973.329999998</v>
      </c>
      <c r="BM567" s="22"/>
      <c r="BN567" s="3">
        <f t="shared" si="459"/>
        <v>-623075.83612782159</v>
      </c>
      <c r="BO567" s="3">
        <f t="shared" si="460"/>
        <v>0</v>
      </c>
      <c r="BP567" s="3">
        <f t="shared" si="461"/>
        <v>0</v>
      </c>
      <c r="BQ567" s="3">
        <f t="shared" si="462"/>
        <v>-1312981</v>
      </c>
      <c r="BR567" s="3"/>
      <c r="BS567" s="22">
        <f t="shared" si="463"/>
        <v>-0.87272016012854103</v>
      </c>
      <c r="BT567" s="22">
        <f t="shared" si="464"/>
        <v>0</v>
      </c>
      <c r="BU567" s="22">
        <f t="shared" si="465"/>
        <v>0</v>
      </c>
      <c r="BV567" s="22">
        <f t="shared" si="466"/>
        <v>-2.5649684191468429</v>
      </c>
      <c r="BW567" s="3"/>
      <c r="BX567" s="7"/>
      <c r="BY567" t="str">
        <f t="shared" si="471"/>
        <v>82021</v>
      </c>
      <c r="CQ567" s="15">
        <v>39647</v>
      </c>
      <c r="CR567" s="16">
        <v>4092.25</v>
      </c>
    </row>
    <row r="568" spans="1:96">
      <c r="A568" t="s">
        <v>217</v>
      </c>
      <c r="B568" t="s">
        <v>217</v>
      </c>
      <c r="C568" s="3">
        <v>-12262</v>
      </c>
      <c r="D568">
        <v>0</v>
      </c>
      <c r="E568">
        <v>-12261.5</v>
      </c>
      <c r="F568" t="s">
        <v>10</v>
      </c>
      <c r="G568" s="3">
        <v>44886470</v>
      </c>
      <c r="J568" s="3">
        <f t="shared" si="472"/>
        <v>-12262</v>
      </c>
      <c r="L568" s="3">
        <f t="shared" si="467"/>
        <v>49863730.329999998</v>
      </c>
      <c r="M568" s="4">
        <f t="shared" si="473"/>
        <v>-2.4584974508115218E-4</v>
      </c>
      <c r="N568" s="4">
        <f t="shared" si="474"/>
        <v>-4.0873333333333331E-4</v>
      </c>
      <c r="O568" s="4"/>
      <c r="P568" s="3">
        <f t="shared" si="475"/>
        <v>-1325243</v>
      </c>
      <c r="Q568" s="3">
        <f t="shared" si="476"/>
        <v>51188973.329999998</v>
      </c>
      <c r="R568" s="6">
        <f t="shared" si="477"/>
        <v>-2.5889227968229699E-2</v>
      </c>
      <c r="S568" s="6">
        <f t="shared" si="478"/>
        <v>-2.568780455177886E-2</v>
      </c>
      <c r="T568" s="6"/>
      <c r="U568" s="6"/>
      <c r="V568" s="3">
        <f t="shared" si="468"/>
        <v>55070.34798347282</v>
      </c>
      <c r="W568" s="7">
        <f t="shared" si="429"/>
        <v>33.950000000000728</v>
      </c>
      <c r="X568" s="7">
        <f t="shared" si="432"/>
        <v>16563.05</v>
      </c>
      <c r="Y568" s="3">
        <f t="shared" si="433"/>
        <v>42421498.821842097</v>
      </c>
      <c r="Z568" s="3">
        <f t="shared" si="430"/>
        <v>92285229.151842088</v>
      </c>
      <c r="AA568" s="2">
        <v>44424</v>
      </c>
      <c r="AB568" s="7">
        <f t="shared" si="434"/>
        <v>166.21243443333333</v>
      </c>
      <c r="AC568" s="7">
        <f t="shared" si="435"/>
        <v>141.40499607280699</v>
      </c>
      <c r="AD568" s="7">
        <f t="shared" si="436"/>
        <v>153.80871525307015</v>
      </c>
      <c r="AE568" s="7"/>
      <c r="AF568" s="7">
        <f t="shared" si="469"/>
        <v>42808.34798347282</v>
      </c>
      <c r="AG568" s="3">
        <f t="shared" si="437"/>
        <v>57730679.583833225</v>
      </c>
      <c r="AH568" s="7"/>
      <c r="AI568" s="7"/>
      <c r="AJ568" s="7"/>
      <c r="AK568" s="7"/>
      <c r="AL568" s="3">
        <f t="shared" si="438"/>
        <v>70819888.216926843</v>
      </c>
      <c r="AM568" s="3">
        <f t="shared" si="439"/>
        <v>26866949.253833268</v>
      </c>
      <c r="AN568" s="3">
        <f t="shared" si="440"/>
        <v>22089208.633093964</v>
      </c>
      <c r="AO568" s="3">
        <f t="shared" si="441"/>
        <v>19863730.329999998</v>
      </c>
      <c r="AP568" s="3">
        <f t="shared" si="442"/>
        <v>49863730.329999998</v>
      </c>
      <c r="AQ568" s="7"/>
      <c r="AR568" s="40">
        <f t="shared" si="470"/>
        <v>55070.34798347282</v>
      </c>
      <c r="AS568" s="5">
        <f t="shared" si="431"/>
        <v>-12262</v>
      </c>
      <c r="AT568" s="5">
        <f t="shared" si="443"/>
        <v>5467.625899280576</v>
      </c>
      <c r="AU568" s="5">
        <f t="shared" si="444"/>
        <v>48275.973882753395</v>
      </c>
      <c r="AV568" s="5">
        <f t="shared" si="445"/>
        <v>30819888.216926817</v>
      </c>
      <c r="AW568" s="3"/>
      <c r="AX568" s="4">
        <f t="shared" si="446"/>
        <v>6.8213754572898368E-4</v>
      </c>
      <c r="AY568" s="4">
        <f t="shared" si="447"/>
        <v>2.0539533307924055E-3</v>
      </c>
      <c r="AZ568" s="4">
        <f t="shared" si="448"/>
        <v>2.4758603614755641E-4</v>
      </c>
      <c r="BA568" s="4">
        <f t="shared" si="449"/>
        <v>-2.4584974508115218E-4</v>
      </c>
      <c r="BB568" s="3"/>
      <c r="BC568" s="2">
        <f t="shared" si="450"/>
        <v>44424</v>
      </c>
      <c r="BD568" s="22">
        <f t="shared" si="451"/>
        <v>177.04972054231712</v>
      </c>
      <c r="BE568" s="22">
        <f t="shared" si="452"/>
        <v>141.40499607280668</v>
      </c>
      <c r="BF568" s="22">
        <f t="shared" si="453"/>
        <v>116.25899280575771</v>
      </c>
      <c r="BG568" s="22">
        <f t="shared" si="454"/>
        <v>166.21243443333333</v>
      </c>
      <c r="BH568" s="22"/>
      <c r="BI568" s="3">
        <f t="shared" si="455"/>
        <v>71394688.079171911</v>
      </c>
      <c r="BJ568" s="3">
        <f t="shared" si="456"/>
        <v>26866949.253833268</v>
      </c>
      <c r="BK568" s="3">
        <f t="shared" si="457"/>
        <v>22089208.633093964</v>
      </c>
      <c r="BL568" s="3">
        <f t="shared" si="458"/>
        <v>51188973.329999998</v>
      </c>
      <c r="BM568" s="22"/>
      <c r="BN568" s="3">
        <f t="shared" si="459"/>
        <v>-574799.86224506819</v>
      </c>
      <c r="BO568" s="3">
        <f t="shared" si="460"/>
        <v>0</v>
      </c>
      <c r="BP568" s="3">
        <f t="shared" si="461"/>
        <v>0</v>
      </c>
      <c r="BQ568" s="3">
        <f t="shared" si="462"/>
        <v>-1325243</v>
      </c>
      <c r="BR568" s="3"/>
      <c r="BS568" s="22">
        <f t="shared" si="463"/>
        <v>-0.80510172074378106</v>
      </c>
      <c r="BT568" s="22">
        <f t="shared" si="464"/>
        <v>0</v>
      </c>
      <c r="BU568" s="22">
        <f t="shared" si="465"/>
        <v>0</v>
      </c>
      <c r="BV568" s="22">
        <f t="shared" si="466"/>
        <v>-2.58892279682297</v>
      </c>
      <c r="BW568" s="3"/>
      <c r="BX568" s="7"/>
      <c r="BY568" t="str">
        <f t="shared" si="471"/>
        <v>82021</v>
      </c>
      <c r="CQ568" s="15">
        <v>39648</v>
      </c>
      <c r="CR568" s="16">
        <v>4092.25</v>
      </c>
    </row>
    <row r="569" spans="1:96">
      <c r="A569" t="s">
        <v>218</v>
      </c>
      <c r="B569" t="s">
        <v>218</v>
      </c>
      <c r="C569" s="3">
        <v>153375</v>
      </c>
      <c r="D569">
        <v>0</v>
      </c>
      <c r="E569">
        <v>153374.5</v>
      </c>
      <c r="F569" t="s">
        <v>10</v>
      </c>
      <c r="G569" s="3">
        <v>45039844</v>
      </c>
      <c r="J569" s="3">
        <f t="shared" si="472"/>
        <v>153375</v>
      </c>
      <c r="L569" s="3">
        <f t="shared" si="467"/>
        <v>50017105.329999998</v>
      </c>
      <c r="M569" s="4">
        <f t="shared" si="473"/>
        <v>3.0758829912033983E-3</v>
      </c>
      <c r="N569" s="4">
        <f t="shared" si="474"/>
        <v>5.1124999999999999E-3</v>
      </c>
      <c r="O569" s="4"/>
      <c r="P569" s="3">
        <f t="shared" si="475"/>
        <v>-1171868</v>
      </c>
      <c r="Q569" s="3">
        <f t="shared" si="476"/>
        <v>51188973.329999998</v>
      </c>
      <c r="R569" s="6">
        <f t="shared" si="477"/>
        <v>-2.2892977212989163E-2</v>
      </c>
      <c r="S569" s="6">
        <f t="shared" si="478"/>
        <v>-2.2611921560575461E-2</v>
      </c>
      <c r="T569" s="6"/>
      <c r="U569" s="6"/>
      <c r="V569" s="3">
        <f t="shared" si="468"/>
        <v>83619.33545060156</v>
      </c>
      <c r="W569" s="7">
        <f t="shared" si="429"/>
        <v>51.549999999999272</v>
      </c>
      <c r="X569" s="7">
        <f t="shared" si="432"/>
        <v>16614.599999999999</v>
      </c>
      <c r="Y569" s="3">
        <f t="shared" si="433"/>
        <v>42553529.351500936</v>
      </c>
      <c r="Z569" s="3">
        <f t="shared" si="430"/>
        <v>92570634.681500942</v>
      </c>
      <c r="AA569" s="2">
        <v>44425</v>
      </c>
      <c r="AB569" s="7">
        <f t="shared" si="434"/>
        <v>166.72368443333332</v>
      </c>
      <c r="AC569" s="7">
        <f t="shared" si="435"/>
        <v>141.84509783833644</v>
      </c>
      <c r="AD569" s="7">
        <f t="shared" si="436"/>
        <v>154.28439113583491</v>
      </c>
      <c r="AE569" s="7"/>
      <c r="AF569" s="7">
        <f t="shared" si="469"/>
        <v>236994.33545060156</v>
      </c>
      <c r="AG569" s="3">
        <f t="shared" si="437"/>
        <v>57967673.91928383</v>
      </c>
      <c r="AH569" s="7"/>
      <c r="AI569" s="7"/>
      <c r="AJ569" s="7"/>
      <c r="AK569" s="7"/>
      <c r="AL569" s="3">
        <f t="shared" si="438"/>
        <v>71062350.178276718</v>
      </c>
      <c r="AM569" s="3">
        <f t="shared" si="439"/>
        <v>26950568.589283869</v>
      </c>
      <c r="AN569" s="3">
        <f t="shared" si="440"/>
        <v>22094676.258993246</v>
      </c>
      <c r="AO569" s="3">
        <f t="shared" si="441"/>
        <v>20017105.329999998</v>
      </c>
      <c r="AP569" s="3">
        <f t="shared" si="442"/>
        <v>50017105.329999998</v>
      </c>
      <c r="AQ569" s="7"/>
      <c r="AR569" s="40">
        <f t="shared" si="470"/>
        <v>83619.33545060156</v>
      </c>
      <c r="AS569" s="5">
        <f t="shared" si="431"/>
        <v>153375</v>
      </c>
      <c r="AT569" s="5">
        <f t="shared" si="443"/>
        <v>5467.625899280576</v>
      </c>
      <c r="AU569" s="5">
        <f t="shared" si="444"/>
        <v>242461.96134988213</v>
      </c>
      <c r="AV569" s="5">
        <f t="shared" si="445"/>
        <v>31062350.178276699</v>
      </c>
      <c r="AW569" s="3"/>
      <c r="AX569" s="4">
        <f t="shared" si="446"/>
        <v>3.4236422487310659E-3</v>
      </c>
      <c r="AY569" s="4">
        <f t="shared" si="447"/>
        <v>3.1123494766965806E-3</v>
      </c>
      <c r="AZ569" s="4">
        <f t="shared" si="448"/>
        <v>2.4752475247524265E-4</v>
      </c>
      <c r="BA569" s="4">
        <f t="shared" si="449"/>
        <v>3.0758829912033983E-3</v>
      </c>
      <c r="BB569" s="3"/>
      <c r="BC569" s="2">
        <f t="shared" si="450"/>
        <v>44425</v>
      </c>
      <c r="BD569" s="22">
        <f t="shared" si="451"/>
        <v>177.65587544569178</v>
      </c>
      <c r="BE569" s="22">
        <f t="shared" si="452"/>
        <v>141.84509783833613</v>
      </c>
      <c r="BF569" s="22">
        <f t="shared" si="453"/>
        <v>116.28776978417498</v>
      </c>
      <c r="BG569" s="22">
        <f t="shared" si="454"/>
        <v>166.72368443333332</v>
      </c>
      <c r="BH569" s="22"/>
      <c r="BI569" s="3">
        <f t="shared" si="455"/>
        <v>71394688.079171911</v>
      </c>
      <c r="BJ569" s="3">
        <f t="shared" si="456"/>
        <v>26950568.589283869</v>
      </c>
      <c r="BK569" s="3">
        <f t="shared" si="457"/>
        <v>22094676.258993246</v>
      </c>
      <c r="BL569" s="3">
        <f t="shared" si="458"/>
        <v>51188973.329999998</v>
      </c>
      <c r="BM569" s="22"/>
      <c r="BN569" s="3">
        <f t="shared" si="459"/>
        <v>-332337.90089518606</v>
      </c>
      <c r="BO569" s="3">
        <f t="shared" si="460"/>
        <v>0</v>
      </c>
      <c r="BP569" s="3">
        <f t="shared" si="461"/>
        <v>0</v>
      </c>
      <c r="BQ569" s="3">
        <f t="shared" si="462"/>
        <v>-1171868</v>
      </c>
      <c r="BR569" s="3"/>
      <c r="BS569" s="22">
        <f t="shared" si="463"/>
        <v>-0.46549387613633897</v>
      </c>
      <c r="BT569" s="22">
        <f t="shared" si="464"/>
        <v>0</v>
      </c>
      <c r="BU569" s="22">
        <f t="shared" si="465"/>
        <v>0</v>
      </c>
      <c r="BV569" s="22">
        <f t="shared" si="466"/>
        <v>-2.2892977212989161</v>
      </c>
      <c r="BW569" s="3"/>
      <c r="BX569" s="7"/>
      <c r="BY569" t="str">
        <f t="shared" si="471"/>
        <v>82021</v>
      </c>
      <c r="CQ569" s="15">
        <v>39649</v>
      </c>
      <c r="CR569" s="16">
        <v>4092.25</v>
      </c>
    </row>
    <row r="570" spans="1:96">
      <c r="A570" t="s">
        <v>219</v>
      </c>
      <c r="B570" t="s">
        <v>219</v>
      </c>
      <c r="C570" s="3">
        <v>-314518</v>
      </c>
      <c r="D570">
        <v>0</v>
      </c>
      <c r="E570">
        <v>-314518</v>
      </c>
      <c r="F570" t="s">
        <v>10</v>
      </c>
      <c r="G570" s="3">
        <v>44725326</v>
      </c>
      <c r="J570" s="3">
        <f t="shared" si="472"/>
        <v>-314518</v>
      </c>
      <c r="L570" s="3">
        <f t="shared" si="467"/>
        <v>49702587.329999998</v>
      </c>
      <c r="M570" s="4">
        <f t="shared" si="473"/>
        <v>-6.2882087622802467E-3</v>
      </c>
      <c r="N570" s="4">
        <f t="shared" si="474"/>
        <v>-1.0483933333333334E-2</v>
      </c>
      <c r="O570" s="4"/>
      <c r="P570" s="3">
        <f t="shared" si="475"/>
        <v>-1486386</v>
      </c>
      <c r="Q570" s="3">
        <f t="shared" si="476"/>
        <v>51188973.329999998</v>
      </c>
      <c r="R570" s="6">
        <f t="shared" si="477"/>
        <v>-2.9037230155364011E-2</v>
      </c>
      <c r="S570" s="6">
        <f t="shared" si="478"/>
        <v>-2.8900130322855707E-2</v>
      </c>
      <c r="T570" s="6"/>
      <c r="U570" s="6"/>
      <c r="V570" s="3">
        <f t="shared" si="468"/>
        <v>-74211.146398934536</v>
      </c>
      <c r="W570" s="7">
        <f t="shared" si="429"/>
        <v>-45.75</v>
      </c>
      <c r="X570" s="7">
        <f t="shared" si="432"/>
        <v>16568.849999999999</v>
      </c>
      <c r="Y570" s="3">
        <f t="shared" si="433"/>
        <v>42436353.857186824</v>
      </c>
      <c r="Z570" s="3">
        <f t="shared" si="430"/>
        <v>92138941.187186822</v>
      </c>
      <c r="AA570" s="2">
        <v>44426</v>
      </c>
      <c r="AB570" s="7">
        <f t="shared" si="434"/>
        <v>165.67529109999998</v>
      </c>
      <c r="AC570" s="7">
        <f t="shared" si="435"/>
        <v>141.45451285728942</v>
      </c>
      <c r="AD570" s="7">
        <f t="shared" si="436"/>
        <v>153.56490197864468</v>
      </c>
      <c r="AE570" s="7"/>
      <c r="AF570" s="7">
        <f t="shared" si="469"/>
        <v>-388729.14639893454</v>
      </c>
      <c r="AG570" s="3">
        <f t="shared" si="437"/>
        <v>57578944.772884898</v>
      </c>
      <c r="AH570" s="7"/>
      <c r="AI570" s="7"/>
      <c r="AJ570" s="7"/>
      <c r="AK570" s="7"/>
      <c r="AL570" s="3">
        <f t="shared" si="438"/>
        <v>70679088.657777071</v>
      </c>
      <c r="AM570" s="3">
        <f t="shared" si="439"/>
        <v>26876357.442884933</v>
      </c>
      <c r="AN570" s="3">
        <f t="shared" si="440"/>
        <v>22100143.884892527</v>
      </c>
      <c r="AO570" s="3">
        <f t="shared" si="441"/>
        <v>19702587.329999998</v>
      </c>
      <c r="AP570" s="3">
        <f t="shared" si="442"/>
        <v>49702587.329999998</v>
      </c>
      <c r="AQ570" s="7"/>
      <c r="AR570" s="40">
        <f t="shared" si="470"/>
        <v>-74211.146398934536</v>
      </c>
      <c r="AS570" s="5">
        <f t="shared" si="431"/>
        <v>-314518</v>
      </c>
      <c r="AT570" s="5">
        <f t="shared" si="443"/>
        <v>5467.625899280576</v>
      </c>
      <c r="AU570" s="5">
        <f t="shared" si="444"/>
        <v>-383261.52049965394</v>
      </c>
      <c r="AV570" s="5">
        <f t="shared" si="445"/>
        <v>30679088.657777045</v>
      </c>
      <c r="AW570" s="3"/>
      <c r="AX570" s="4">
        <f t="shared" si="446"/>
        <v>-5.3933133303099567E-3</v>
      </c>
      <c r="AY570" s="4">
        <f t="shared" si="447"/>
        <v>-2.7536022534397474E-3</v>
      </c>
      <c r="AZ570" s="4">
        <f t="shared" si="448"/>
        <v>2.4746349913387286E-4</v>
      </c>
      <c r="BA570" s="4">
        <f t="shared" si="449"/>
        <v>-6.2882087622802467E-3</v>
      </c>
      <c r="BB570" s="3"/>
      <c r="BC570" s="2">
        <f t="shared" si="450"/>
        <v>44426</v>
      </c>
      <c r="BD570" s="22">
        <f t="shared" si="451"/>
        <v>176.69772164444268</v>
      </c>
      <c r="BE570" s="22">
        <f t="shared" si="452"/>
        <v>141.4545128572891</v>
      </c>
      <c r="BF570" s="22">
        <f t="shared" si="453"/>
        <v>116.31654676259224</v>
      </c>
      <c r="BG570" s="22">
        <f t="shared" si="454"/>
        <v>165.67529109999998</v>
      </c>
      <c r="BH570" s="22"/>
      <c r="BI570" s="3">
        <f t="shared" si="455"/>
        <v>71394688.079171911</v>
      </c>
      <c r="BJ570" s="3">
        <f t="shared" si="456"/>
        <v>26950568.589283869</v>
      </c>
      <c r="BK570" s="3">
        <f t="shared" si="457"/>
        <v>22100143.884892527</v>
      </c>
      <c r="BL570" s="3">
        <f t="shared" si="458"/>
        <v>51188973.329999998</v>
      </c>
      <c r="BM570" s="22"/>
      <c r="BN570" s="3">
        <f t="shared" si="459"/>
        <v>-715599.42139484</v>
      </c>
      <c r="BO570" s="3">
        <f t="shared" si="460"/>
        <v>-74211.146398934536</v>
      </c>
      <c r="BP570" s="3">
        <f t="shared" si="461"/>
        <v>0</v>
      </c>
      <c r="BQ570" s="3">
        <f t="shared" si="462"/>
        <v>-1486386</v>
      </c>
      <c r="BR570" s="3"/>
      <c r="BS570" s="22">
        <f t="shared" si="463"/>
        <v>-1.0023146548399908</v>
      </c>
      <c r="BT570" s="22">
        <f t="shared" si="464"/>
        <v>-0.27536022534397475</v>
      </c>
      <c r="BU570" s="22">
        <f t="shared" si="465"/>
        <v>0</v>
      </c>
      <c r="BV570" s="22">
        <f t="shared" si="466"/>
        <v>-2.9037230155364009</v>
      </c>
      <c r="BW570" s="3"/>
      <c r="BX570" s="7"/>
      <c r="BY570" t="str">
        <f t="shared" si="471"/>
        <v>82021</v>
      </c>
      <c r="CQ570" s="15">
        <v>39650</v>
      </c>
      <c r="CR570" s="16">
        <v>4159.5</v>
      </c>
    </row>
    <row r="571" spans="1:96">
      <c r="A571" t="s">
        <v>220</v>
      </c>
      <c r="B571" t="s">
        <v>220</v>
      </c>
      <c r="C571" s="3">
        <v>739363</v>
      </c>
      <c r="D571">
        <v>0</v>
      </c>
      <c r="E571">
        <v>739363</v>
      </c>
      <c r="F571" t="s">
        <v>10</v>
      </c>
      <c r="G571" s="3">
        <v>45464689</v>
      </c>
      <c r="J571" s="3">
        <f t="shared" si="472"/>
        <v>739363</v>
      </c>
      <c r="L571" s="3">
        <f t="shared" si="467"/>
        <v>50441950.329999998</v>
      </c>
      <c r="M571" s="4">
        <f t="shared" si="473"/>
        <v>1.487574469898326E-2</v>
      </c>
      <c r="N571" s="4">
        <f t="shared" si="474"/>
        <v>2.4645433333333334E-2</v>
      </c>
      <c r="O571" s="4"/>
      <c r="P571" s="3">
        <f t="shared" si="475"/>
        <v>-747023</v>
      </c>
      <c r="Q571" s="3">
        <f t="shared" si="476"/>
        <v>51188973.329999998</v>
      </c>
      <c r="R571" s="6">
        <f t="shared" si="477"/>
        <v>-1.4593435878937563E-2</v>
      </c>
      <c r="S571" s="6">
        <f t="shared" si="478"/>
        <v>-1.4024385623872447E-2</v>
      </c>
      <c r="T571" s="6"/>
      <c r="U571" s="6"/>
      <c r="V571" s="3">
        <f t="shared" si="468"/>
        <v>-191975.71970084796</v>
      </c>
      <c r="W571" s="7">
        <f t="shared" si="429"/>
        <v>-118.34999999999854</v>
      </c>
      <c r="X571" s="7">
        <f t="shared" si="432"/>
        <v>16450.5</v>
      </c>
      <c r="Y571" s="3">
        <f t="shared" si="433"/>
        <v>42133234.299764432</v>
      </c>
      <c r="Z571" s="3">
        <f t="shared" si="430"/>
        <v>92575184.629764438</v>
      </c>
      <c r="AA571" s="2">
        <v>44428</v>
      </c>
      <c r="AB571" s="7">
        <f t="shared" si="434"/>
        <v>168.13983443333333</v>
      </c>
      <c r="AC571" s="7">
        <f t="shared" si="435"/>
        <v>140.44411433254811</v>
      </c>
      <c r="AD571" s="7">
        <f t="shared" si="436"/>
        <v>154.29197438294074</v>
      </c>
      <c r="AE571" s="7"/>
      <c r="AF571" s="7">
        <f t="shared" si="469"/>
        <v>547387.28029915201</v>
      </c>
      <c r="AG571" s="3">
        <f t="shared" si="437"/>
        <v>58126332.053184047</v>
      </c>
      <c r="AH571" s="7"/>
      <c r="AI571" s="7"/>
      <c r="AJ571" s="7"/>
      <c r="AK571" s="7"/>
      <c r="AL571" s="3">
        <f t="shared" si="438"/>
        <v>71231943.563975498</v>
      </c>
      <c r="AM571" s="3">
        <f t="shared" si="439"/>
        <v>26684381.723184086</v>
      </c>
      <c r="AN571" s="3">
        <f t="shared" si="440"/>
        <v>22105611.510791808</v>
      </c>
      <c r="AO571" s="3">
        <f t="shared" si="441"/>
        <v>20441950.329999998</v>
      </c>
      <c r="AP571" s="3">
        <f t="shared" si="442"/>
        <v>50441950.329999998</v>
      </c>
      <c r="AQ571" s="7"/>
      <c r="AR571" s="40">
        <f t="shared" si="470"/>
        <v>-191975.71970084796</v>
      </c>
      <c r="AS571" s="5">
        <f t="shared" si="431"/>
        <v>739363</v>
      </c>
      <c r="AT571" s="5">
        <f t="shared" si="443"/>
        <v>5467.625899280576</v>
      </c>
      <c r="AU571" s="5">
        <f t="shared" si="444"/>
        <v>552854.90619843255</v>
      </c>
      <c r="AV571" s="5">
        <f t="shared" si="445"/>
        <v>31231943.563975476</v>
      </c>
      <c r="AW571" s="3"/>
      <c r="AX571" s="4">
        <f t="shared" si="446"/>
        <v>7.8220435025034805E-3</v>
      </c>
      <c r="AY571" s="4">
        <f t="shared" si="447"/>
        <v>-7.1429218080916066E-3</v>
      </c>
      <c r="AZ571" s="4">
        <f t="shared" si="448"/>
        <v>2.4740227610093522E-4</v>
      </c>
      <c r="BA571" s="4">
        <f t="shared" si="449"/>
        <v>1.487574469898326E-2</v>
      </c>
      <c r="BB571" s="3"/>
      <c r="BC571" s="2">
        <f t="shared" si="450"/>
        <v>44428</v>
      </c>
      <c r="BD571" s="22">
        <f t="shared" si="451"/>
        <v>178.07985890993874</v>
      </c>
      <c r="BE571" s="22">
        <f t="shared" si="452"/>
        <v>140.44411433254783</v>
      </c>
      <c r="BF571" s="22">
        <f t="shared" si="453"/>
        <v>116.34532374100952</v>
      </c>
      <c r="BG571" s="22">
        <f t="shared" si="454"/>
        <v>168.13983443333333</v>
      </c>
      <c r="BH571" s="22"/>
      <c r="BI571" s="3">
        <f t="shared" si="455"/>
        <v>71394688.079171911</v>
      </c>
      <c r="BJ571" s="3">
        <f t="shared" si="456"/>
        <v>26950568.589283869</v>
      </c>
      <c r="BK571" s="3">
        <f t="shared" si="457"/>
        <v>22105611.510791808</v>
      </c>
      <c r="BL571" s="3">
        <f t="shared" si="458"/>
        <v>51188973.329999998</v>
      </c>
      <c r="BM571" s="22"/>
      <c r="BN571" s="3">
        <f t="shared" si="459"/>
        <v>-162744.51519640745</v>
      </c>
      <c r="BO571" s="3">
        <f t="shared" si="460"/>
        <v>-266186.86609978252</v>
      </c>
      <c r="BP571" s="3">
        <f t="shared" si="461"/>
        <v>0</v>
      </c>
      <c r="BQ571" s="3">
        <f t="shared" si="462"/>
        <v>-747023</v>
      </c>
      <c r="BR571" s="3"/>
      <c r="BS571" s="22">
        <f t="shared" si="463"/>
        <v>-0.22795045342299797</v>
      </c>
      <c r="BT571" s="22">
        <f t="shared" si="464"/>
        <v>-0.987685529594445</v>
      </c>
      <c r="BU571" s="22">
        <f t="shared" si="465"/>
        <v>0</v>
      </c>
      <c r="BV571" s="22">
        <f t="shared" si="466"/>
        <v>-1.4593435878937564</v>
      </c>
      <c r="BW571" s="3"/>
      <c r="BX571" s="7"/>
      <c r="BY571" t="str">
        <f t="shared" si="471"/>
        <v>82021</v>
      </c>
      <c r="CQ571" s="15">
        <v>39651</v>
      </c>
      <c r="CR571" s="16">
        <v>4240.1000000000004</v>
      </c>
    </row>
    <row r="572" spans="1:96">
      <c r="A572" t="s">
        <v>221</v>
      </c>
      <c r="B572" t="s">
        <v>221</v>
      </c>
      <c r="C572" s="3">
        <v>201456</v>
      </c>
      <c r="D572">
        <v>0</v>
      </c>
      <c r="E572">
        <v>201455.5</v>
      </c>
      <c r="F572" t="s">
        <v>10</v>
      </c>
      <c r="G572" s="3">
        <v>45666145</v>
      </c>
      <c r="J572" s="3">
        <f t="shared" si="472"/>
        <v>201456</v>
      </c>
      <c r="L572" s="3">
        <f t="shared" si="467"/>
        <v>50643406.329999998</v>
      </c>
      <c r="M572" s="4">
        <f t="shared" si="473"/>
        <v>3.9938186109387099E-3</v>
      </c>
      <c r="N572" s="4">
        <f t="shared" si="474"/>
        <v>6.7152000000000002E-3</v>
      </c>
      <c r="O572" s="4"/>
      <c r="P572" s="3">
        <f t="shared" si="475"/>
        <v>-545567</v>
      </c>
      <c r="Q572" s="3">
        <f t="shared" si="476"/>
        <v>51188973.329999998</v>
      </c>
      <c r="R572" s="6">
        <f t="shared" si="477"/>
        <v>-1.0657900803809694E-2</v>
      </c>
      <c r="S572" s="6">
        <f t="shared" si="478"/>
        <v>-1.0030567012933738E-2</v>
      </c>
      <c r="T572" s="6"/>
      <c r="U572" s="6"/>
      <c r="V572" s="3">
        <f t="shared" si="468"/>
        <v>74535.566711062202</v>
      </c>
      <c r="W572" s="7">
        <f t="shared" si="429"/>
        <v>45.950000000000728</v>
      </c>
      <c r="X572" s="7">
        <f t="shared" si="432"/>
        <v>16496.45</v>
      </c>
      <c r="Y572" s="3">
        <f t="shared" si="433"/>
        <v>42250922.036676638</v>
      </c>
      <c r="Z572" s="3">
        <f t="shared" si="430"/>
        <v>92894328.366676629</v>
      </c>
      <c r="AA572" s="2">
        <v>44431</v>
      </c>
      <c r="AB572" s="7">
        <f t="shared" si="434"/>
        <v>168.81135443333332</v>
      </c>
      <c r="AC572" s="7">
        <f t="shared" si="435"/>
        <v>140.83640678892212</v>
      </c>
      <c r="AD572" s="7">
        <f t="shared" si="436"/>
        <v>154.82388061112772</v>
      </c>
      <c r="AE572" s="7"/>
      <c r="AF572" s="7">
        <f t="shared" si="469"/>
        <v>275991.56671106222</v>
      </c>
      <c r="AG572" s="3">
        <f t="shared" si="437"/>
        <v>58402323.619895108</v>
      </c>
      <c r="AH572" s="7"/>
      <c r="AI572" s="7"/>
      <c r="AJ572" s="7"/>
      <c r="AK572" s="7"/>
      <c r="AL572" s="3">
        <f t="shared" si="438"/>
        <v>71513402.756585836</v>
      </c>
      <c r="AM572" s="3">
        <f t="shared" si="439"/>
        <v>26758917.289895147</v>
      </c>
      <c r="AN572" s="3">
        <f t="shared" si="440"/>
        <v>22111079.13669109</v>
      </c>
      <c r="AO572" s="3">
        <f t="shared" si="441"/>
        <v>20643406.329999998</v>
      </c>
      <c r="AP572" s="3">
        <f t="shared" si="442"/>
        <v>50643406.329999998</v>
      </c>
      <c r="AQ572" s="7"/>
      <c r="AR572" s="40">
        <f t="shared" si="470"/>
        <v>74535.566711062202</v>
      </c>
      <c r="AS572" s="5">
        <f t="shared" si="431"/>
        <v>201456</v>
      </c>
      <c r="AT572" s="5">
        <f t="shared" si="443"/>
        <v>5467.625899280576</v>
      </c>
      <c r="AU572" s="5">
        <f t="shared" si="444"/>
        <v>281459.19261034281</v>
      </c>
      <c r="AV572" s="5">
        <f t="shared" si="445"/>
        <v>31513402.756585818</v>
      </c>
      <c r="AW572" s="3"/>
      <c r="AX572" s="4">
        <f t="shared" si="446"/>
        <v>3.9513058120835363E-3</v>
      </c>
      <c r="AY572" s="4">
        <f t="shared" si="447"/>
        <v>2.7932281693566E-3</v>
      </c>
      <c r="AZ572" s="4">
        <f t="shared" si="448"/>
        <v>2.4734108335394017E-4</v>
      </c>
      <c r="BA572" s="4">
        <f t="shared" si="449"/>
        <v>3.9938186109387099E-3</v>
      </c>
      <c r="BB572" s="3"/>
      <c r="BC572" s="2">
        <f t="shared" si="450"/>
        <v>44431</v>
      </c>
      <c r="BD572" s="22">
        <f t="shared" si="451"/>
        <v>178.78350689146458</v>
      </c>
      <c r="BE572" s="22">
        <f t="shared" si="452"/>
        <v>140.83640678892181</v>
      </c>
      <c r="BF572" s="22">
        <f t="shared" si="453"/>
        <v>116.37410071942679</v>
      </c>
      <c r="BG572" s="22">
        <f t="shared" si="454"/>
        <v>168.81135443333332</v>
      </c>
      <c r="BH572" s="22"/>
      <c r="BI572" s="3">
        <f t="shared" si="455"/>
        <v>71513402.756585836</v>
      </c>
      <c r="BJ572" s="3">
        <f t="shared" si="456"/>
        <v>26950568.589283869</v>
      </c>
      <c r="BK572" s="3">
        <f t="shared" si="457"/>
        <v>22111079.13669109</v>
      </c>
      <c r="BL572" s="3">
        <f t="shared" si="458"/>
        <v>51188973.329999998</v>
      </c>
      <c r="BM572" s="22"/>
      <c r="BN572" s="3">
        <f t="shared" si="459"/>
        <v>0</v>
      </c>
      <c r="BO572" s="3">
        <f t="shared" si="460"/>
        <v>-191651.2993887203</v>
      </c>
      <c r="BP572" s="3">
        <f t="shared" si="461"/>
        <v>0</v>
      </c>
      <c r="BQ572" s="3">
        <f t="shared" si="462"/>
        <v>-545567</v>
      </c>
      <c r="BR572" s="3"/>
      <c r="BS572" s="22">
        <f t="shared" si="463"/>
        <v>0</v>
      </c>
      <c r="BT572" s="22">
        <f t="shared" si="464"/>
        <v>-0.71112154370251401</v>
      </c>
      <c r="BU572" s="22">
        <f t="shared" si="465"/>
        <v>0</v>
      </c>
      <c r="BV572" s="22">
        <f t="shared" si="466"/>
        <v>-1.0657900803809695</v>
      </c>
      <c r="BW572" s="3"/>
      <c r="BX572" s="7"/>
      <c r="BY572" t="str">
        <f t="shared" si="471"/>
        <v>82021</v>
      </c>
      <c r="CQ572" s="15">
        <v>39652</v>
      </c>
      <c r="CR572" s="16">
        <v>4476.8</v>
      </c>
    </row>
    <row r="573" spans="1:96">
      <c r="A573" t="s">
        <v>222</v>
      </c>
      <c r="B573" t="s">
        <v>222</v>
      </c>
      <c r="C573" s="3">
        <v>-312234</v>
      </c>
      <c r="D573">
        <v>0</v>
      </c>
      <c r="E573">
        <v>-312234</v>
      </c>
      <c r="F573" t="s">
        <v>10</v>
      </c>
      <c r="G573" s="3">
        <v>45353911</v>
      </c>
      <c r="J573" s="3">
        <f t="shared" si="472"/>
        <v>-312234</v>
      </c>
      <c r="L573" s="3">
        <f t="shared" si="467"/>
        <v>50331172.329999998</v>
      </c>
      <c r="M573" s="4">
        <f t="shared" si="473"/>
        <v>-6.1653435783019144E-3</v>
      </c>
      <c r="N573" s="4">
        <f t="shared" si="474"/>
        <v>-1.04078E-2</v>
      </c>
      <c r="O573" s="4"/>
      <c r="P573" s="3">
        <f t="shared" si="475"/>
        <v>-857801</v>
      </c>
      <c r="Q573" s="3">
        <f t="shared" si="476"/>
        <v>51188973.329999998</v>
      </c>
      <c r="R573" s="6">
        <f t="shared" si="477"/>
        <v>-1.675753476183266E-2</v>
      </c>
      <c r="S573" s="6">
        <f t="shared" si="478"/>
        <v>-1.6195910591235652E-2</v>
      </c>
      <c r="T573" s="6"/>
      <c r="U573" s="6"/>
      <c r="V573" s="3">
        <f t="shared" si="468"/>
        <v>207872.31499504478</v>
      </c>
      <c r="W573" s="7">
        <f t="shared" si="429"/>
        <v>128.14999999999782</v>
      </c>
      <c r="X573" s="7">
        <f t="shared" si="432"/>
        <v>16624.599999999999</v>
      </c>
      <c r="Y573" s="3">
        <f t="shared" si="433"/>
        <v>42579141.481405661</v>
      </c>
      <c r="Z573" s="3">
        <f t="shared" si="430"/>
        <v>92910313.811405659</v>
      </c>
      <c r="AA573" s="2">
        <v>44432</v>
      </c>
      <c r="AB573" s="7">
        <f t="shared" si="434"/>
        <v>167.77057443333331</v>
      </c>
      <c r="AC573" s="7">
        <f t="shared" si="435"/>
        <v>141.93047160468552</v>
      </c>
      <c r="AD573" s="7">
        <f t="shared" si="436"/>
        <v>154.85052301900944</v>
      </c>
      <c r="AE573" s="7"/>
      <c r="AF573" s="7">
        <f t="shared" si="469"/>
        <v>-104361.68500495522</v>
      </c>
      <c r="AG573" s="3">
        <f t="shared" si="437"/>
        <v>58297961.934890151</v>
      </c>
      <c r="AH573" s="7"/>
      <c r="AI573" s="7"/>
      <c r="AJ573" s="7"/>
      <c r="AK573" s="7"/>
      <c r="AL573" s="3">
        <f t="shared" si="438"/>
        <v>71414508.697480157</v>
      </c>
      <c r="AM573" s="3">
        <f t="shared" si="439"/>
        <v>26966789.60489019</v>
      </c>
      <c r="AN573" s="3">
        <f t="shared" si="440"/>
        <v>22116546.762590371</v>
      </c>
      <c r="AO573" s="3">
        <f t="shared" si="441"/>
        <v>20331172.329999998</v>
      </c>
      <c r="AP573" s="3">
        <f t="shared" si="442"/>
        <v>50331172.329999998</v>
      </c>
      <c r="AQ573" s="7"/>
      <c r="AR573" s="40">
        <f t="shared" si="470"/>
        <v>207872.31499504478</v>
      </c>
      <c r="AS573" s="5">
        <f t="shared" si="431"/>
        <v>-312234</v>
      </c>
      <c r="AT573" s="5">
        <f t="shared" si="443"/>
        <v>5467.625899280576</v>
      </c>
      <c r="AU573" s="5">
        <f t="shared" si="444"/>
        <v>-98894.059105674634</v>
      </c>
      <c r="AV573" s="5">
        <f t="shared" si="445"/>
        <v>31414508.697480142</v>
      </c>
      <c r="AW573" s="3"/>
      <c r="AX573" s="4">
        <f t="shared" si="446"/>
        <v>-1.3828744723878665E-3</v>
      </c>
      <c r="AY573" s="4">
        <f t="shared" si="447"/>
        <v>7.7683380363652715E-3</v>
      </c>
      <c r="AZ573" s="4">
        <f t="shared" si="448"/>
        <v>2.4727992087042038E-4</v>
      </c>
      <c r="BA573" s="4">
        <f t="shared" si="449"/>
        <v>-6.1653435783019144E-3</v>
      </c>
      <c r="BB573" s="3"/>
      <c r="BC573" s="2">
        <f t="shared" si="450"/>
        <v>44432</v>
      </c>
      <c r="BD573" s="22">
        <f t="shared" si="451"/>
        <v>178.53627174370038</v>
      </c>
      <c r="BE573" s="22">
        <f t="shared" si="452"/>
        <v>141.93047160468521</v>
      </c>
      <c r="BF573" s="22">
        <f t="shared" si="453"/>
        <v>116.40287769784405</v>
      </c>
      <c r="BG573" s="22">
        <f t="shared" si="454"/>
        <v>167.77057443333331</v>
      </c>
      <c r="BH573" s="22"/>
      <c r="BI573" s="3">
        <f t="shared" si="455"/>
        <v>71513402.756585836</v>
      </c>
      <c r="BJ573" s="3">
        <f t="shared" si="456"/>
        <v>26966789.60489019</v>
      </c>
      <c r="BK573" s="3">
        <f t="shared" si="457"/>
        <v>22116546.762590371</v>
      </c>
      <c r="BL573" s="3">
        <f t="shared" si="458"/>
        <v>51188973.329999998</v>
      </c>
      <c r="BM573" s="22"/>
      <c r="BN573" s="3">
        <f t="shared" si="459"/>
        <v>-98894.059105674634</v>
      </c>
      <c r="BO573" s="3">
        <f t="shared" si="460"/>
        <v>0</v>
      </c>
      <c r="BP573" s="3">
        <f t="shared" si="461"/>
        <v>0</v>
      </c>
      <c r="BQ573" s="3">
        <f t="shared" si="462"/>
        <v>-857801</v>
      </c>
      <c r="BR573" s="3"/>
      <c r="BS573" s="22">
        <f t="shared" si="463"/>
        <v>-0.13828744723878666</v>
      </c>
      <c r="BT573" s="22">
        <f t="shared" si="464"/>
        <v>0</v>
      </c>
      <c r="BU573" s="22">
        <f t="shared" si="465"/>
        <v>0</v>
      </c>
      <c r="BV573" s="22">
        <f t="shared" si="466"/>
        <v>-1.675753476183266</v>
      </c>
      <c r="BW573" s="3"/>
      <c r="BX573" s="7"/>
      <c r="BY573" t="str">
        <f t="shared" si="471"/>
        <v>82021</v>
      </c>
      <c r="CQ573" s="15">
        <v>39653</v>
      </c>
      <c r="CR573" s="16">
        <v>4433.55</v>
      </c>
    </row>
    <row r="574" spans="1:96">
      <c r="A574" t="s">
        <v>223</v>
      </c>
      <c r="B574" t="s">
        <v>223</v>
      </c>
      <c r="C574" s="3">
        <v>-163925</v>
      </c>
      <c r="D574">
        <v>0</v>
      </c>
      <c r="E574">
        <v>-163925</v>
      </c>
      <c r="F574" t="s">
        <v>10</v>
      </c>
      <c r="G574" s="3">
        <v>45189986</v>
      </c>
      <c r="J574" s="3">
        <f t="shared" si="472"/>
        <v>-163925</v>
      </c>
      <c r="L574" s="3">
        <f t="shared" si="467"/>
        <v>50167247.329999998</v>
      </c>
      <c r="M574" s="4">
        <f t="shared" si="473"/>
        <v>-3.2569279118955107E-3</v>
      </c>
      <c r="N574" s="4">
        <f t="shared" si="474"/>
        <v>-5.4641666666666667E-3</v>
      </c>
      <c r="O574" s="4"/>
      <c r="P574" s="3">
        <f t="shared" si="475"/>
        <v>-1021726</v>
      </c>
      <c r="Q574" s="3">
        <f t="shared" si="476"/>
        <v>51188973.329999998</v>
      </c>
      <c r="R574" s="6">
        <f t="shared" si="477"/>
        <v>-1.99598845910278E-2</v>
      </c>
      <c r="S574" s="6">
        <f t="shared" si="478"/>
        <v>-1.9452838503131162E-2</v>
      </c>
      <c r="T574" s="6"/>
      <c r="U574" s="6"/>
      <c r="V574" s="3">
        <f t="shared" si="468"/>
        <v>16302.120684360831</v>
      </c>
      <c r="W574" s="7">
        <f t="shared" si="429"/>
        <v>10.05000000000291</v>
      </c>
      <c r="X574" s="7">
        <f t="shared" si="432"/>
        <v>16634.650000000001</v>
      </c>
      <c r="Y574" s="3">
        <f t="shared" si="433"/>
        <v>42604881.671959914</v>
      </c>
      <c r="Z574" s="3">
        <f t="shared" si="430"/>
        <v>92772129.00195992</v>
      </c>
      <c r="AA574" s="2">
        <v>44433</v>
      </c>
      <c r="AB574" s="7">
        <f t="shared" si="434"/>
        <v>167.22415776666665</v>
      </c>
      <c r="AC574" s="7">
        <f t="shared" si="435"/>
        <v>142.01627223986637</v>
      </c>
      <c r="AD574" s="7">
        <f t="shared" si="436"/>
        <v>154.62021500326654</v>
      </c>
      <c r="AE574" s="7"/>
      <c r="AF574" s="7">
        <f t="shared" si="469"/>
        <v>-147622.87931563918</v>
      </c>
      <c r="AG574" s="3">
        <f t="shared" si="437"/>
        <v>58150339.055574514</v>
      </c>
      <c r="AH574" s="7"/>
      <c r="AI574" s="7"/>
      <c r="AJ574" s="7"/>
      <c r="AK574" s="7"/>
      <c r="AL574" s="3">
        <f t="shared" si="438"/>
        <v>71272353.444063798</v>
      </c>
      <c r="AM574" s="3">
        <f t="shared" si="439"/>
        <v>26983091.725574549</v>
      </c>
      <c r="AN574" s="3">
        <f t="shared" si="440"/>
        <v>22122014.388489652</v>
      </c>
      <c r="AO574" s="3">
        <f t="shared" si="441"/>
        <v>20167247.329999998</v>
      </c>
      <c r="AP574" s="3">
        <f t="shared" si="442"/>
        <v>50167247.329999998</v>
      </c>
      <c r="AQ574" s="7"/>
      <c r="AR574" s="40">
        <f t="shared" si="470"/>
        <v>16302.120684360831</v>
      </c>
      <c r="AS574" s="5">
        <f t="shared" si="431"/>
        <v>-163925</v>
      </c>
      <c r="AT574" s="5">
        <f t="shared" si="443"/>
        <v>5467.625899280576</v>
      </c>
      <c r="AU574" s="5">
        <f t="shared" si="444"/>
        <v>-142155.25341635861</v>
      </c>
      <c r="AV574" s="5">
        <f t="shared" si="445"/>
        <v>31272353.444063783</v>
      </c>
      <c r="AW574" s="3"/>
      <c r="AX574" s="4">
        <f t="shared" si="446"/>
        <v>-1.9905654468413995E-3</v>
      </c>
      <c r="AY574" s="4">
        <f t="shared" si="447"/>
        <v>6.0452582317787598E-4</v>
      </c>
      <c r="AZ574" s="4">
        <f t="shared" si="448"/>
        <v>2.4721878862793081E-4</v>
      </c>
      <c r="BA574" s="4">
        <f t="shared" si="449"/>
        <v>-3.2569279118955107E-3</v>
      </c>
      <c r="BB574" s="3"/>
      <c r="BC574" s="2">
        <f t="shared" si="450"/>
        <v>44433</v>
      </c>
      <c r="BD574" s="22">
        <f t="shared" si="451"/>
        <v>178.1808836101595</v>
      </c>
      <c r="BE574" s="22">
        <f t="shared" si="452"/>
        <v>142.01627223986605</v>
      </c>
      <c r="BF574" s="22">
        <f t="shared" si="453"/>
        <v>116.43165467626133</v>
      </c>
      <c r="BG574" s="22">
        <f t="shared" si="454"/>
        <v>167.22415776666665</v>
      </c>
      <c r="BH574" s="22"/>
      <c r="BI574" s="3">
        <f t="shared" si="455"/>
        <v>71513402.756585836</v>
      </c>
      <c r="BJ574" s="3">
        <f t="shared" si="456"/>
        <v>26983091.725574549</v>
      </c>
      <c r="BK574" s="3">
        <f t="shared" si="457"/>
        <v>22122014.388489652</v>
      </c>
      <c r="BL574" s="3">
        <f t="shared" si="458"/>
        <v>51188973.329999998</v>
      </c>
      <c r="BM574" s="22"/>
      <c r="BN574" s="3">
        <f t="shared" si="459"/>
        <v>-241049.31252203323</v>
      </c>
      <c r="BO574" s="3">
        <f t="shared" si="460"/>
        <v>0</v>
      </c>
      <c r="BP574" s="3">
        <f t="shared" si="461"/>
        <v>0</v>
      </c>
      <c r="BQ574" s="3">
        <f t="shared" si="462"/>
        <v>-1021726</v>
      </c>
      <c r="BR574" s="3"/>
      <c r="BS574" s="22">
        <f t="shared" si="463"/>
        <v>-0.33706872170872115</v>
      </c>
      <c r="BT574" s="22">
        <f t="shared" si="464"/>
        <v>0</v>
      </c>
      <c r="BU574" s="22">
        <f t="shared" si="465"/>
        <v>0</v>
      </c>
      <c r="BV574" s="22">
        <f t="shared" si="466"/>
        <v>-1.9959884591027801</v>
      </c>
      <c r="BW574" s="3"/>
      <c r="BX574" s="7"/>
      <c r="BY574" t="str">
        <f t="shared" si="471"/>
        <v>82021</v>
      </c>
      <c r="CQ574" s="15">
        <v>39654</v>
      </c>
      <c r="CR574" s="16">
        <v>4311.8500000000004</v>
      </c>
    </row>
    <row r="575" spans="1:96">
      <c r="A575" t="s">
        <v>224</v>
      </c>
      <c r="B575" t="s">
        <v>224</v>
      </c>
      <c r="C575" s="3">
        <v>706835</v>
      </c>
      <c r="D575">
        <v>0</v>
      </c>
      <c r="E575">
        <v>706835</v>
      </c>
      <c r="F575" t="s">
        <v>10</v>
      </c>
      <c r="G575" s="3">
        <v>45896821</v>
      </c>
      <c r="J575" s="3">
        <f t="shared" si="472"/>
        <v>706835</v>
      </c>
      <c r="L575" s="3">
        <f t="shared" si="467"/>
        <v>50874082.329999998</v>
      </c>
      <c r="M575" s="4">
        <f t="shared" si="473"/>
        <v>1.4089571136930068E-2</v>
      </c>
      <c r="N575" s="4">
        <f t="shared" si="474"/>
        <v>2.3561166666666668E-2</v>
      </c>
      <c r="O575" s="4"/>
      <c r="P575" s="3">
        <f t="shared" si="475"/>
        <v>-314891</v>
      </c>
      <c r="Q575" s="3">
        <f t="shared" si="476"/>
        <v>51188973.329999998</v>
      </c>
      <c r="R575" s="6">
        <f t="shared" si="477"/>
        <v>-6.1515396679279327E-3</v>
      </c>
      <c r="S575" s="6">
        <f t="shared" si="478"/>
        <v>-5.3632673662010934E-3</v>
      </c>
      <c r="T575" s="6"/>
      <c r="U575" s="6"/>
      <c r="V575" s="3">
        <f t="shared" si="468"/>
        <v>3649.7285114230099</v>
      </c>
      <c r="W575" s="7">
        <f t="shared" si="429"/>
        <v>2.25</v>
      </c>
      <c r="X575" s="7">
        <f t="shared" si="432"/>
        <v>16636.900000000001</v>
      </c>
      <c r="Y575" s="3">
        <f t="shared" si="433"/>
        <v>42610644.40118847</v>
      </c>
      <c r="Z575" s="3">
        <f t="shared" si="430"/>
        <v>93484726.731188476</v>
      </c>
      <c r="AA575" s="2">
        <v>44434</v>
      </c>
      <c r="AB575" s="7">
        <f t="shared" si="434"/>
        <v>169.58027443333333</v>
      </c>
      <c r="AC575" s="7">
        <f t="shared" si="435"/>
        <v>142.03548133729493</v>
      </c>
      <c r="AD575" s="7">
        <f t="shared" si="436"/>
        <v>155.80787788531413</v>
      </c>
      <c r="AE575" s="7"/>
      <c r="AF575" s="7">
        <f t="shared" si="469"/>
        <v>710484.72851142299</v>
      </c>
      <c r="AG575" s="3">
        <f t="shared" si="437"/>
        <v>58860823.784085937</v>
      </c>
      <c r="AH575" s="7"/>
      <c r="AI575" s="7"/>
      <c r="AJ575" s="7"/>
      <c r="AK575" s="7"/>
      <c r="AL575" s="3">
        <f t="shared" si="438"/>
        <v>71988305.798474506</v>
      </c>
      <c r="AM575" s="3">
        <f t="shared" si="439"/>
        <v>26986741.454085972</v>
      </c>
      <c r="AN575" s="3">
        <f t="shared" si="440"/>
        <v>22127482.014388934</v>
      </c>
      <c r="AO575" s="3">
        <f t="shared" si="441"/>
        <v>20874082.329999998</v>
      </c>
      <c r="AP575" s="3">
        <f t="shared" si="442"/>
        <v>50874082.329999998</v>
      </c>
      <c r="AQ575" s="7"/>
      <c r="AR575" s="40">
        <f t="shared" si="470"/>
        <v>3649.7285114230099</v>
      </c>
      <c r="AS575" s="5">
        <f t="shared" si="431"/>
        <v>706835</v>
      </c>
      <c r="AT575" s="5">
        <f t="shared" si="443"/>
        <v>5467.625899280576</v>
      </c>
      <c r="AU575" s="5">
        <f t="shared" si="444"/>
        <v>715952.35441070353</v>
      </c>
      <c r="AV575" s="5">
        <f t="shared" si="445"/>
        <v>31988305.798474487</v>
      </c>
      <c r="AW575" s="3"/>
      <c r="AX575" s="4">
        <f t="shared" si="446"/>
        <v>1.0045302558622533E-2</v>
      </c>
      <c r="AY575" s="4">
        <f t="shared" si="447"/>
        <v>1.3525983414138567E-4</v>
      </c>
      <c r="AZ575" s="4">
        <f t="shared" si="448"/>
        <v>2.4715768660404843E-4</v>
      </c>
      <c r="BA575" s="4">
        <f t="shared" si="449"/>
        <v>1.4089571136930068E-2</v>
      </c>
      <c r="BB575" s="3"/>
      <c r="BC575" s="2">
        <f t="shared" si="450"/>
        <v>44434</v>
      </c>
      <c r="BD575" s="22">
        <f t="shared" si="451"/>
        <v>179.97076449618626</v>
      </c>
      <c r="BE575" s="22">
        <f t="shared" si="452"/>
        <v>142.03548133729461</v>
      </c>
      <c r="BF575" s="22">
        <f t="shared" si="453"/>
        <v>116.46043165467862</v>
      </c>
      <c r="BG575" s="22">
        <f t="shared" si="454"/>
        <v>169.58027443333333</v>
      </c>
      <c r="BH575" s="22"/>
      <c r="BI575" s="3">
        <f t="shared" si="455"/>
        <v>71988305.798474506</v>
      </c>
      <c r="BJ575" s="3">
        <f t="shared" si="456"/>
        <v>26986741.454085972</v>
      </c>
      <c r="BK575" s="3">
        <f t="shared" si="457"/>
        <v>22127482.014388934</v>
      </c>
      <c r="BL575" s="3">
        <f t="shared" si="458"/>
        <v>51188973.329999998</v>
      </c>
      <c r="BM575" s="22"/>
      <c r="BN575" s="3">
        <f t="shared" si="459"/>
        <v>0</v>
      </c>
      <c r="BO575" s="3">
        <f t="shared" si="460"/>
        <v>0</v>
      </c>
      <c r="BP575" s="3">
        <f t="shared" si="461"/>
        <v>0</v>
      </c>
      <c r="BQ575" s="3">
        <f t="shared" si="462"/>
        <v>-314891</v>
      </c>
      <c r="BR575" s="3"/>
      <c r="BS575" s="22">
        <f t="shared" si="463"/>
        <v>0</v>
      </c>
      <c r="BT575" s="22">
        <f t="shared" si="464"/>
        <v>0</v>
      </c>
      <c r="BU575" s="22">
        <f t="shared" si="465"/>
        <v>0</v>
      </c>
      <c r="BV575" s="22">
        <f t="shared" si="466"/>
        <v>-0.61515396679279322</v>
      </c>
      <c r="BW575" s="3"/>
      <c r="BX575" s="7"/>
      <c r="BY575" t="str">
        <f t="shared" si="471"/>
        <v>82021</v>
      </c>
      <c r="CQ575" s="15">
        <v>39655</v>
      </c>
      <c r="CR575" s="16">
        <v>4311.8500000000004</v>
      </c>
    </row>
    <row r="576" spans="1:96">
      <c r="A576" t="s">
        <v>225</v>
      </c>
      <c r="B576" t="s">
        <v>225</v>
      </c>
      <c r="C576" s="3">
        <v>256055</v>
      </c>
      <c r="D576">
        <v>0</v>
      </c>
      <c r="E576">
        <v>256055</v>
      </c>
      <c r="F576" t="s">
        <v>10</v>
      </c>
      <c r="G576" s="3">
        <v>46152876</v>
      </c>
      <c r="J576" s="3">
        <f t="shared" si="472"/>
        <v>256055</v>
      </c>
      <c r="L576" s="3">
        <f t="shared" si="467"/>
        <v>51130137.329999998</v>
      </c>
      <c r="M576" s="4">
        <f t="shared" si="473"/>
        <v>5.03311289900175E-3</v>
      </c>
      <c r="N576" s="4">
        <f t="shared" si="474"/>
        <v>8.5351666666666666E-3</v>
      </c>
      <c r="O576" s="4"/>
      <c r="P576" s="3">
        <f t="shared" si="475"/>
        <v>-58836</v>
      </c>
      <c r="Q576" s="3">
        <f t="shared" si="476"/>
        <v>51188973.329999998</v>
      </c>
      <c r="R576" s="6">
        <f t="shared" si="477"/>
        <v>-1.1493881625775518E-3</v>
      </c>
      <c r="S576" s="6">
        <f t="shared" si="478"/>
        <v>-3.3015446719934349E-4</v>
      </c>
      <c r="T576" s="6"/>
      <c r="U576" s="6"/>
      <c r="V576" s="3">
        <f t="shared" si="468"/>
        <v>110789.53659119508</v>
      </c>
      <c r="W576" s="7">
        <f t="shared" si="429"/>
        <v>68.299999999999272</v>
      </c>
      <c r="X576" s="7">
        <f t="shared" si="432"/>
        <v>16705.2</v>
      </c>
      <c r="Y576" s="3">
        <f t="shared" si="433"/>
        <v>42785575.248437725</v>
      </c>
      <c r="Z576" s="3">
        <f t="shared" si="430"/>
        <v>93915712.578437716</v>
      </c>
      <c r="AA576" s="2">
        <v>44435</v>
      </c>
      <c r="AB576" s="7">
        <f t="shared" si="434"/>
        <v>170.43379109999998</v>
      </c>
      <c r="AC576" s="7">
        <f t="shared" si="435"/>
        <v>142.6185841614591</v>
      </c>
      <c r="AD576" s="7">
        <f t="shared" si="436"/>
        <v>156.52618763072951</v>
      </c>
      <c r="AE576" s="7"/>
      <c r="AF576" s="7">
        <f t="shared" si="469"/>
        <v>366844.53659119509</v>
      </c>
      <c r="AG576" s="3">
        <f t="shared" si="437"/>
        <v>59227668.320677131</v>
      </c>
      <c r="AH576" s="7"/>
      <c r="AI576" s="7"/>
      <c r="AJ576" s="7"/>
      <c r="AK576" s="7"/>
      <c r="AL576" s="3">
        <f t="shared" si="438"/>
        <v>72360617.960964978</v>
      </c>
      <c r="AM576" s="3">
        <f t="shared" si="439"/>
        <v>27097530.990677167</v>
      </c>
      <c r="AN576" s="3">
        <f t="shared" si="440"/>
        <v>22132949.640288215</v>
      </c>
      <c r="AO576" s="3">
        <f t="shared" si="441"/>
        <v>21130137.329999998</v>
      </c>
      <c r="AP576" s="3">
        <f t="shared" si="442"/>
        <v>51130137.329999998</v>
      </c>
      <c r="AQ576" s="7"/>
      <c r="AR576" s="40">
        <f t="shared" si="470"/>
        <v>110789.53659119508</v>
      </c>
      <c r="AS576" s="5">
        <f t="shared" si="431"/>
        <v>256055</v>
      </c>
      <c r="AT576" s="5">
        <f t="shared" si="443"/>
        <v>5467.625899280576</v>
      </c>
      <c r="AU576" s="5">
        <f t="shared" si="444"/>
        <v>372312.16249047569</v>
      </c>
      <c r="AV576" s="5">
        <f t="shared" si="445"/>
        <v>32360617.960964963</v>
      </c>
      <c r="AW576" s="3"/>
      <c r="AX576" s="4">
        <f t="shared" si="446"/>
        <v>5.171842264669122E-3</v>
      </c>
      <c r="AY576" s="4">
        <f t="shared" si="447"/>
        <v>4.1053321231719437E-3</v>
      </c>
      <c r="AZ576" s="4">
        <f t="shared" si="448"/>
        <v>2.4709661477637264E-4</v>
      </c>
      <c r="BA576" s="4">
        <f t="shared" si="449"/>
        <v>5.03311289900175E-3</v>
      </c>
      <c r="BB576" s="3"/>
      <c r="BC576" s="2">
        <f t="shared" si="450"/>
        <v>44435</v>
      </c>
      <c r="BD576" s="22">
        <f t="shared" si="451"/>
        <v>180.90154490241244</v>
      </c>
      <c r="BE576" s="22">
        <f t="shared" si="452"/>
        <v>142.61858416145876</v>
      </c>
      <c r="BF576" s="22">
        <f t="shared" si="453"/>
        <v>116.48920863309587</v>
      </c>
      <c r="BG576" s="22">
        <f t="shared" si="454"/>
        <v>170.43379109999998</v>
      </c>
      <c r="BH576" s="22"/>
      <c r="BI576" s="3">
        <f t="shared" si="455"/>
        <v>72360617.960964978</v>
      </c>
      <c r="BJ576" s="3">
        <f t="shared" si="456"/>
        <v>27097530.990677167</v>
      </c>
      <c r="BK576" s="3">
        <f t="shared" si="457"/>
        <v>22132949.640288215</v>
      </c>
      <c r="BL576" s="3">
        <f t="shared" si="458"/>
        <v>51188973.329999998</v>
      </c>
      <c r="BM576" s="22"/>
      <c r="BN576" s="3">
        <f t="shared" si="459"/>
        <v>0</v>
      </c>
      <c r="BO576" s="3">
        <f t="shared" si="460"/>
        <v>0</v>
      </c>
      <c r="BP576" s="3">
        <f t="shared" si="461"/>
        <v>0</v>
      </c>
      <c r="BQ576" s="3">
        <f t="shared" si="462"/>
        <v>-58836</v>
      </c>
      <c r="BR576" s="3"/>
      <c r="BS576" s="22">
        <f t="shared" si="463"/>
        <v>0</v>
      </c>
      <c r="BT576" s="22">
        <f t="shared" si="464"/>
        <v>0</v>
      </c>
      <c r="BU576" s="22">
        <f t="shared" si="465"/>
        <v>0</v>
      </c>
      <c r="BV576" s="22">
        <f t="shared" si="466"/>
        <v>-0.11493881625775518</v>
      </c>
      <c r="BW576" s="3"/>
      <c r="BX576" s="7"/>
      <c r="BY576" t="str">
        <f t="shared" si="471"/>
        <v>82021</v>
      </c>
      <c r="CQ576" s="15">
        <v>39656</v>
      </c>
      <c r="CR576" s="16">
        <v>4311.8500000000004</v>
      </c>
    </row>
    <row r="577" spans="1:96">
      <c r="A577" t="s">
        <v>226</v>
      </c>
      <c r="B577" t="s">
        <v>226</v>
      </c>
      <c r="C577" s="3">
        <v>189298</v>
      </c>
      <c r="D577">
        <v>0</v>
      </c>
      <c r="E577">
        <v>189298.34</v>
      </c>
      <c r="F577" t="s">
        <v>10</v>
      </c>
      <c r="G577" s="3">
        <v>46342174</v>
      </c>
      <c r="J577" s="3">
        <f t="shared" si="472"/>
        <v>189298</v>
      </c>
      <c r="L577" s="3">
        <f t="shared" si="467"/>
        <v>51319435.329999998</v>
      </c>
      <c r="M577" s="4">
        <f t="shared" si="473"/>
        <v>3.7022783408197824E-3</v>
      </c>
      <c r="N577" s="4">
        <f t="shared" si="474"/>
        <v>6.3099333333333334E-3</v>
      </c>
      <c r="O577" s="4"/>
      <c r="P577" s="3">
        <f t="shared" si="475"/>
        <v>0</v>
      </c>
      <c r="Q577" s="3">
        <f t="shared" si="476"/>
        <v>51319435.329999998</v>
      </c>
      <c r="R577" s="6">
        <f t="shared" si="477"/>
        <v>0</v>
      </c>
      <c r="S577" s="6">
        <f t="shared" si="478"/>
        <v>0</v>
      </c>
      <c r="T577" s="6"/>
      <c r="U577" s="6"/>
      <c r="V577" s="3">
        <f t="shared" si="468"/>
        <v>366351.63746883621</v>
      </c>
      <c r="W577" s="7">
        <f t="shared" si="429"/>
        <v>225.84999999999854</v>
      </c>
      <c r="X577" s="7">
        <f t="shared" si="432"/>
        <v>16931.05</v>
      </c>
      <c r="Y577" s="3">
        <f t="shared" si="433"/>
        <v>43364025.202335894</v>
      </c>
      <c r="Z577" s="3">
        <f t="shared" si="430"/>
        <v>94683460.532335892</v>
      </c>
      <c r="AA577" s="2">
        <v>44438</v>
      </c>
      <c r="AB577" s="7">
        <f t="shared" si="434"/>
        <v>171.06478443333333</v>
      </c>
      <c r="AC577" s="7">
        <f t="shared" si="435"/>
        <v>144.54675067445297</v>
      </c>
      <c r="AD577" s="7">
        <f t="shared" si="436"/>
        <v>157.80576755389316</v>
      </c>
      <c r="AE577" s="7"/>
      <c r="AF577" s="7">
        <f t="shared" si="469"/>
        <v>555649.63746883627</v>
      </c>
      <c r="AG577" s="3">
        <f t="shared" si="437"/>
        <v>59783317.958145969</v>
      </c>
      <c r="AH577" s="7"/>
      <c r="AI577" s="7"/>
      <c r="AJ577" s="7"/>
      <c r="AK577" s="7"/>
      <c r="AL577" s="3">
        <f t="shared" si="438"/>
        <v>72921735.224333093</v>
      </c>
      <c r="AM577" s="3">
        <f t="shared" si="439"/>
        <v>27463882.628146004</v>
      </c>
      <c r="AN577" s="3">
        <f t="shared" si="440"/>
        <v>22138417.266187496</v>
      </c>
      <c r="AO577" s="3">
        <f t="shared" si="441"/>
        <v>21319435.329999998</v>
      </c>
      <c r="AP577" s="3">
        <f t="shared" si="442"/>
        <v>51319435.329999998</v>
      </c>
      <c r="AQ577" s="7"/>
      <c r="AR577" s="40">
        <f t="shared" si="470"/>
        <v>366351.63746883621</v>
      </c>
      <c r="AS577" s="5">
        <f t="shared" si="431"/>
        <v>189298</v>
      </c>
      <c r="AT577" s="5">
        <f t="shared" si="443"/>
        <v>5467.625899280576</v>
      </c>
      <c r="AU577" s="5">
        <f t="shared" si="444"/>
        <v>561117.26336811681</v>
      </c>
      <c r="AV577" s="5">
        <f t="shared" si="445"/>
        <v>32921735.224333081</v>
      </c>
      <c r="AW577" s="3"/>
      <c r="AX577" s="4">
        <f t="shared" si="446"/>
        <v>7.7544564872402306E-3</v>
      </c>
      <c r="AY577" s="4">
        <f t="shared" si="447"/>
        <v>1.3519742355673605E-2</v>
      </c>
      <c r="AZ577" s="4">
        <f t="shared" si="448"/>
        <v>2.4703557312252469E-4</v>
      </c>
      <c r="BA577" s="4">
        <f t="shared" si="449"/>
        <v>3.7022783408197824E-3</v>
      </c>
      <c r="BB577" s="3"/>
      <c r="BC577" s="2">
        <f t="shared" si="450"/>
        <v>44438</v>
      </c>
      <c r="BD577" s="22">
        <f t="shared" si="451"/>
        <v>182.30433806083272</v>
      </c>
      <c r="BE577" s="22">
        <f t="shared" si="452"/>
        <v>144.54675067445265</v>
      </c>
      <c r="BF577" s="22">
        <f t="shared" si="453"/>
        <v>116.51798561151314</v>
      </c>
      <c r="BG577" s="22">
        <f t="shared" si="454"/>
        <v>171.06478443333333</v>
      </c>
      <c r="BH577" s="22"/>
      <c r="BI577" s="3">
        <f t="shared" si="455"/>
        <v>72921735.224333093</v>
      </c>
      <c r="BJ577" s="3">
        <f t="shared" si="456"/>
        <v>27463882.628146004</v>
      </c>
      <c r="BK577" s="3">
        <f t="shared" si="457"/>
        <v>22138417.266187496</v>
      </c>
      <c r="BL577" s="3">
        <f t="shared" si="458"/>
        <v>51319435.329999998</v>
      </c>
      <c r="BM577" s="22"/>
      <c r="BN577" s="3">
        <f t="shared" si="459"/>
        <v>0</v>
      </c>
      <c r="BO577" s="3">
        <f t="shared" si="460"/>
        <v>0</v>
      </c>
      <c r="BP577" s="3">
        <f t="shared" si="461"/>
        <v>0</v>
      </c>
      <c r="BQ577" s="3">
        <f t="shared" si="462"/>
        <v>0</v>
      </c>
      <c r="BR577" s="3"/>
      <c r="BS577" s="22">
        <f t="shared" si="463"/>
        <v>0</v>
      </c>
      <c r="BT577" s="22">
        <f t="shared" si="464"/>
        <v>0</v>
      </c>
      <c r="BU577" s="22">
        <f t="shared" si="465"/>
        <v>0</v>
      </c>
      <c r="BV577" s="22">
        <f t="shared" si="466"/>
        <v>0</v>
      </c>
      <c r="BW577" s="3"/>
      <c r="BX577" s="7"/>
      <c r="BY577" t="str">
        <f t="shared" si="471"/>
        <v>82021</v>
      </c>
      <c r="CQ577" s="15">
        <v>39657</v>
      </c>
      <c r="CR577" s="16">
        <v>4332.1000000000004</v>
      </c>
    </row>
    <row r="578" spans="1:96">
      <c r="A578" t="s">
        <v>227</v>
      </c>
      <c r="B578" t="s">
        <v>227</v>
      </c>
      <c r="C578" s="3">
        <v>855588</v>
      </c>
      <c r="D578">
        <v>0</v>
      </c>
      <c r="E578">
        <v>855588</v>
      </c>
      <c r="F578" t="s">
        <v>10</v>
      </c>
      <c r="G578" s="3">
        <v>47197762</v>
      </c>
      <c r="J578" s="3">
        <f t="shared" si="472"/>
        <v>855588</v>
      </c>
      <c r="L578" s="3">
        <f t="shared" si="467"/>
        <v>52175023.329999998</v>
      </c>
      <c r="M578" s="4">
        <f t="shared" si="473"/>
        <v>1.6671812433209796E-2</v>
      </c>
      <c r="N578" s="4">
        <f t="shared" si="474"/>
        <v>2.8519599999999999E-2</v>
      </c>
      <c r="O578" s="4"/>
      <c r="P578" s="3">
        <f t="shared" si="475"/>
        <v>0</v>
      </c>
      <c r="Q578" s="3">
        <f t="shared" si="476"/>
        <v>52175023.329999998</v>
      </c>
      <c r="R578" s="6">
        <f t="shared" si="477"/>
        <v>0</v>
      </c>
      <c r="S578" s="6">
        <f t="shared" si="478"/>
        <v>0</v>
      </c>
      <c r="T578" s="6"/>
      <c r="U578" s="6"/>
      <c r="V578" s="3">
        <f t="shared" si="468"/>
        <v>326285.72892121942</v>
      </c>
      <c r="W578" s="7">
        <f t="shared" si="429"/>
        <v>201.15000000000146</v>
      </c>
      <c r="X578" s="7">
        <f t="shared" si="432"/>
        <v>17132.2</v>
      </c>
      <c r="Y578" s="3">
        <f t="shared" si="433"/>
        <v>43879213.1953694</v>
      </c>
      <c r="Z578" s="3">
        <f t="shared" si="430"/>
        <v>96054236.525369406</v>
      </c>
      <c r="AA578" s="2">
        <v>44439</v>
      </c>
      <c r="AB578" s="7">
        <f t="shared" si="434"/>
        <v>173.91674443333335</v>
      </c>
      <c r="AC578" s="7">
        <f t="shared" si="435"/>
        <v>146.26404398456467</v>
      </c>
      <c r="AD578" s="7">
        <f t="shared" si="436"/>
        <v>160.09039420894902</v>
      </c>
      <c r="AE578" s="7"/>
      <c r="AF578" s="7">
        <f t="shared" si="469"/>
        <v>1181873.7289212195</v>
      </c>
      <c r="AG578" s="3">
        <f t="shared" si="437"/>
        <v>60965191.687067188</v>
      </c>
      <c r="AH578" s="7"/>
      <c r="AI578" s="7"/>
      <c r="AJ578" s="7"/>
      <c r="AK578" s="7"/>
      <c r="AL578" s="3">
        <f t="shared" si="438"/>
        <v>74109076.579153597</v>
      </c>
      <c r="AM578" s="3">
        <f t="shared" si="439"/>
        <v>27790168.357067224</v>
      </c>
      <c r="AN578" s="3">
        <f t="shared" si="440"/>
        <v>22143884.892086778</v>
      </c>
      <c r="AO578" s="3">
        <f t="shared" si="441"/>
        <v>22175023.329999998</v>
      </c>
      <c r="AP578" s="3">
        <f t="shared" si="442"/>
        <v>52175023.329999998</v>
      </c>
      <c r="AQ578" s="7"/>
      <c r="AR578" s="40">
        <f t="shared" si="470"/>
        <v>326285.72892121942</v>
      </c>
      <c r="AS578" s="5">
        <f t="shared" si="431"/>
        <v>855588</v>
      </c>
      <c r="AT578" s="5">
        <f t="shared" si="443"/>
        <v>5467.625899280576</v>
      </c>
      <c r="AU578" s="5">
        <f t="shared" si="444"/>
        <v>1187341.3548205001</v>
      </c>
      <c r="AV578" s="5">
        <f t="shared" si="445"/>
        <v>34109076.579153582</v>
      </c>
      <c r="AW578" s="3"/>
      <c r="AX578" s="4">
        <f t="shared" si="446"/>
        <v>1.6282406763467948E-2</v>
      </c>
      <c r="AY578" s="4">
        <f t="shared" si="447"/>
        <v>1.1880539009689392E-2</v>
      </c>
      <c r="AZ578" s="4">
        <f t="shared" si="448"/>
        <v>2.4697456162014818E-4</v>
      </c>
      <c r="BA578" s="4">
        <f t="shared" si="449"/>
        <v>1.6671812433209796E-2</v>
      </c>
      <c r="BB578" s="3"/>
      <c r="BC578" s="2">
        <f t="shared" si="450"/>
        <v>44439</v>
      </c>
      <c r="BD578" s="22">
        <f t="shared" si="451"/>
        <v>185.27269144788397</v>
      </c>
      <c r="BE578" s="22">
        <f t="shared" si="452"/>
        <v>146.26404398456435</v>
      </c>
      <c r="BF578" s="22">
        <f t="shared" si="453"/>
        <v>116.54676258993042</v>
      </c>
      <c r="BG578" s="22">
        <f t="shared" si="454"/>
        <v>173.91674443333335</v>
      </c>
      <c r="BH578" s="22"/>
      <c r="BI578" s="3">
        <f t="shared" si="455"/>
        <v>74109076.579153597</v>
      </c>
      <c r="BJ578" s="3">
        <f t="shared" si="456"/>
        <v>27790168.357067224</v>
      </c>
      <c r="BK578" s="3">
        <f t="shared" si="457"/>
        <v>22143884.892086778</v>
      </c>
      <c r="BL578" s="3">
        <f t="shared" si="458"/>
        <v>52175023.329999998</v>
      </c>
      <c r="BM578" s="22"/>
      <c r="BN578" s="3">
        <f t="shared" si="459"/>
        <v>0</v>
      </c>
      <c r="BO578" s="3">
        <f t="shared" si="460"/>
        <v>0</v>
      </c>
      <c r="BP578" s="3">
        <f t="shared" si="461"/>
        <v>0</v>
      </c>
      <c r="BQ578" s="3">
        <f t="shared" si="462"/>
        <v>0</v>
      </c>
      <c r="BR578" s="3"/>
      <c r="BS578" s="22">
        <f t="shared" si="463"/>
        <v>0</v>
      </c>
      <c r="BT578" s="22">
        <f t="shared" si="464"/>
        <v>0</v>
      </c>
      <c r="BU578" s="22">
        <f t="shared" si="465"/>
        <v>0</v>
      </c>
      <c r="BV578" s="22">
        <f t="shared" si="466"/>
        <v>0</v>
      </c>
      <c r="BW578" s="3"/>
      <c r="BX578" s="7"/>
      <c r="BY578" t="str">
        <f t="shared" si="471"/>
        <v>82021</v>
      </c>
      <c r="CQ578" s="15">
        <v>39658</v>
      </c>
      <c r="CR578" s="16">
        <v>4189.8500000000004</v>
      </c>
    </row>
    <row r="579" spans="1:96">
      <c r="A579" s="2">
        <v>44205</v>
      </c>
      <c r="B579" s="2">
        <v>44205</v>
      </c>
      <c r="C579" s="3">
        <v>365704</v>
      </c>
      <c r="D579">
        <v>0</v>
      </c>
      <c r="E579">
        <v>365703.5</v>
      </c>
      <c r="F579" t="s">
        <v>10</v>
      </c>
      <c r="G579" s="3">
        <v>47563466</v>
      </c>
      <c r="J579" s="3">
        <f t="shared" si="472"/>
        <v>365704</v>
      </c>
      <c r="L579" s="3">
        <f t="shared" si="467"/>
        <v>52540727.329999998</v>
      </c>
      <c r="M579" s="4">
        <f t="shared" si="473"/>
        <v>7.0091775079231195E-3</v>
      </c>
      <c r="N579" s="4">
        <f t="shared" si="474"/>
        <v>1.2190133333333334E-2</v>
      </c>
      <c r="O579" s="4"/>
      <c r="P579" s="3">
        <f t="shared" si="475"/>
        <v>0</v>
      </c>
      <c r="Q579" s="3">
        <f t="shared" si="476"/>
        <v>52540727.329999998</v>
      </c>
      <c r="R579" s="6">
        <f t="shared" si="477"/>
        <v>0</v>
      </c>
      <c r="S579" s="6">
        <f t="shared" si="478"/>
        <v>0</v>
      </c>
      <c r="T579" s="6"/>
      <c r="U579" s="6"/>
      <c r="V579" s="3">
        <f t="shared" si="468"/>
        <v>-90756.582317386696</v>
      </c>
      <c r="W579" s="7">
        <f t="shared" si="429"/>
        <v>-55.950000000000728</v>
      </c>
      <c r="X579" s="7">
        <f t="shared" si="432"/>
        <v>17076.25</v>
      </c>
      <c r="Y579" s="3">
        <f t="shared" si="433"/>
        <v>43735913.328552477</v>
      </c>
      <c r="Z579" s="3">
        <f t="shared" si="430"/>
        <v>96276640.658552468</v>
      </c>
      <c r="AA579" s="2">
        <v>44440</v>
      </c>
      <c r="AB579" s="7">
        <f t="shared" si="434"/>
        <v>175.13575776666664</v>
      </c>
      <c r="AC579" s="7">
        <f t="shared" si="435"/>
        <v>145.78637776184161</v>
      </c>
      <c r="AD579" s="7">
        <f t="shared" si="436"/>
        <v>160.4610677642541</v>
      </c>
      <c r="AE579" s="7"/>
      <c r="AF579" s="7">
        <f t="shared" si="469"/>
        <v>274947.4176826133</v>
      </c>
      <c r="AG579" s="3">
        <f t="shared" si="437"/>
        <v>61240139.104749799</v>
      </c>
      <c r="AH579" s="7"/>
      <c r="AI579" s="7"/>
      <c r="AJ579" s="7"/>
      <c r="AK579" s="7"/>
      <c r="AL579" s="3">
        <f t="shared" si="438"/>
        <v>74389491.622735485</v>
      </c>
      <c r="AM579" s="3">
        <f t="shared" si="439"/>
        <v>27699411.774749838</v>
      </c>
      <c r="AN579" s="3">
        <f t="shared" si="440"/>
        <v>22149352.517986059</v>
      </c>
      <c r="AO579" s="3">
        <f t="shared" si="441"/>
        <v>22540727.329999998</v>
      </c>
      <c r="AP579" s="3">
        <f t="shared" si="442"/>
        <v>52540727.329999998</v>
      </c>
      <c r="AQ579" s="7"/>
      <c r="AR579" s="40">
        <f t="shared" si="470"/>
        <v>-90756.582317386696</v>
      </c>
      <c r="AS579" s="5">
        <f t="shared" si="431"/>
        <v>365704</v>
      </c>
      <c r="AT579" s="5">
        <f t="shared" si="443"/>
        <v>5467.625899280576</v>
      </c>
      <c r="AU579" s="5">
        <f t="shared" si="444"/>
        <v>280415.0435818939</v>
      </c>
      <c r="AV579" s="5">
        <f t="shared" si="445"/>
        <v>34389491.622735478</v>
      </c>
      <c r="AW579" s="3"/>
      <c r="AX579" s="4">
        <f t="shared" si="446"/>
        <v>3.7838151077539245E-3</v>
      </c>
      <c r="AY579" s="4">
        <f t="shared" si="447"/>
        <v>-3.2657802267076477E-3</v>
      </c>
      <c r="AZ579" s="4">
        <f t="shared" si="448"/>
        <v>2.469135802469086E-4</v>
      </c>
      <c r="BA579" s="4">
        <f t="shared" si="449"/>
        <v>7.0091775079231195E-3</v>
      </c>
      <c r="BB579" s="3"/>
      <c r="BC579" s="2">
        <f t="shared" si="450"/>
        <v>44440</v>
      </c>
      <c r="BD579" s="22">
        <f t="shared" si="451"/>
        <v>185.97372905683872</v>
      </c>
      <c r="BE579" s="22">
        <f t="shared" si="452"/>
        <v>145.78637776184124</v>
      </c>
      <c r="BF579" s="22">
        <f t="shared" si="453"/>
        <v>116.57553956834768</v>
      </c>
      <c r="BG579" s="22">
        <f t="shared" si="454"/>
        <v>175.13575776666664</v>
      </c>
      <c r="BH579" s="22"/>
      <c r="BI579" s="3">
        <f t="shared" si="455"/>
        <v>74389491.622735485</v>
      </c>
      <c r="BJ579" s="3">
        <f t="shared" si="456"/>
        <v>27790168.357067224</v>
      </c>
      <c r="BK579" s="3">
        <f t="shared" si="457"/>
        <v>22149352.517986059</v>
      </c>
      <c r="BL579" s="3">
        <f t="shared" si="458"/>
        <v>52540727.329999998</v>
      </c>
      <c r="BM579" s="22"/>
      <c r="BN579" s="3">
        <f t="shared" si="459"/>
        <v>0</v>
      </c>
      <c r="BO579" s="3">
        <f t="shared" si="460"/>
        <v>-90756.582317386696</v>
      </c>
      <c r="BP579" s="3">
        <f t="shared" si="461"/>
        <v>0</v>
      </c>
      <c r="BQ579" s="3">
        <f t="shared" si="462"/>
        <v>0</v>
      </c>
      <c r="BR579" s="3"/>
      <c r="BS579" s="22">
        <f t="shared" si="463"/>
        <v>0</v>
      </c>
      <c r="BT579" s="22">
        <f t="shared" si="464"/>
        <v>-0.32657802267076474</v>
      </c>
      <c r="BU579" s="22">
        <f t="shared" si="465"/>
        <v>0</v>
      </c>
      <c r="BV579" s="22">
        <f t="shared" si="466"/>
        <v>0</v>
      </c>
      <c r="BW579" s="3"/>
      <c r="BX579" s="7"/>
      <c r="BY579" t="str">
        <f t="shared" si="471"/>
        <v>92021</v>
      </c>
      <c r="CQ579" s="15">
        <v>39659</v>
      </c>
      <c r="CR579" s="16">
        <v>4313.55</v>
      </c>
    </row>
    <row r="580" spans="1:96">
      <c r="A580" s="2">
        <v>44236</v>
      </c>
      <c r="B580" s="2">
        <v>44236</v>
      </c>
      <c r="C580" s="3">
        <v>-144583</v>
      </c>
      <c r="D580">
        <v>0</v>
      </c>
      <c r="E580">
        <v>-144583.25</v>
      </c>
      <c r="F580" t="s">
        <v>10</v>
      </c>
      <c r="G580" s="3">
        <v>47418883</v>
      </c>
      <c r="J580" s="3">
        <f t="shared" si="472"/>
        <v>-144583</v>
      </c>
      <c r="L580" s="3">
        <f t="shared" si="467"/>
        <v>52396144.329999998</v>
      </c>
      <c r="M580" s="4">
        <f t="shared" si="473"/>
        <v>-2.7518271510003477E-3</v>
      </c>
      <c r="N580" s="4">
        <f t="shared" si="474"/>
        <v>-4.8194333333333337E-3</v>
      </c>
      <c r="O580" s="4"/>
      <c r="P580" s="3">
        <f t="shared" si="475"/>
        <v>-144583</v>
      </c>
      <c r="Q580" s="3">
        <f t="shared" si="476"/>
        <v>52540727.329999998</v>
      </c>
      <c r="R580" s="6">
        <f t="shared" si="477"/>
        <v>-2.7518271510003477E-3</v>
      </c>
      <c r="S580" s="6">
        <f t="shared" si="478"/>
        <v>-2.7518271510003477E-3</v>
      </c>
      <c r="T580" s="6"/>
      <c r="U580" s="6"/>
      <c r="V580" s="3">
        <f t="shared" si="468"/>
        <v>256129.83642386601</v>
      </c>
      <c r="W580" s="7">
        <f t="shared" ref="W580:W643" si="479">+X580-X579</f>
        <v>157.90000000000146</v>
      </c>
      <c r="X580" s="7">
        <f t="shared" si="432"/>
        <v>17234.150000000001</v>
      </c>
      <c r="Y580" s="3">
        <f t="shared" si="433"/>
        <v>44140328.859748058</v>
      </c>
      <c r="Z580" s="3">
        <f t="shared" ref="Z580:Z643" si="480">+Y580+L580</f>
        <v>96536473.189748049</v>
      </c>
      <c r="AA580" s="2">
        <v>44441</v>
      </c>
      <c r="AB580" s="7">
        <f t="shared" si="434"/>
        <v>174.65381443333331</v>
      </c>
      <c r="AC580" s="7">
        <f t="shared" si="435"/>
        <v>147.13442953249353</v>
      </c>
      <c r="AD580" s="7">
        <f t="shared" si="436"/>
        <v>160.89412198291342</v>
      </c>
      <c r="AE580" s="7"/>
      <c r="AF580" s="7">
        <f t="shared" si="469"/>
        <v>111546.83642386601</v>
      </c>
      <c r="AG580" s="3">
        <f t="shared" si="437"/>
        <v>61351685.941173665</v>
      </c>
      <c r="AH580" s="7"/>
      <c r="AI580" s="7"/>
      <c r="AJ580" s="7"/>
      <c r="AK580" s="7"/>
      <c r="AL580" s="3">
        <f t="shared" si="438"/>
        <v>74506506.08505863</v>
      </c>
      <c r="AM580" s="3">
        <f t="shared" si="439"/>
        <v>27955541.611173704</v>
      </c>
      <c r="AN580" s="3">
        <f t="shared" si="440"/>
        <v>22154820.143885341</v>
      </c>
      <c r="AO580" s="3">
        <f t="shared" si="441"/>
        <v>22396144.329999998</v>
      </c>
      <c r="AP580" s="3">
        <f t="shared" si="442"/>
        <v>52396144.329999998</v>
      </c>
      <c r="AQ580" s="7"/>
      <c r="AR580" s="40">
        <f t="shared" si="470"/>
        <v>256129.83642386601</v>
      </c>
      <c r="AS580" s="5">
        <f t="shared" ref="AS580:AS643" si="481">+J580</f>
        <v>-144583</v>
      </c>
      <c r="AT580" s="5">
        <f t="shared" si="443"/>
        <v>5467.625899280576</v>
      </c>
      <c r="AU580" s="5">
        <f t="shared" si="444"/>
        <v>117014.4623231466</v>
      </c>
      <c r="AV580" s="5">
        <f t="shared" si="445"/>
        <v>34506506.085058622</v>
      </c>
      <c r="AW580" s="3"/>
      <c r="AX580" s="4">
        <f t="shared" si="446"/>
        <v>1.5729972039139966E-3</v>
      </c>
      <c r="AY580" s="4">
        <f t="shared" si="447"/>
        <v>9.2467608520607012E-3</v>
      </c>
      <c r="AZ580" s="4">
        <f t="shared" si="448"/>
        <v>2.4685262898049365E-4</v>
      </c>
      <c r="BA580" s="4">
        <f t="shared" si="449"/>
        <v>-2.7518271510003477E-3</v>
      </c>
      <c r="BB580" s="3"/>
      <c r="BC580" s="2">
        <f t="shared" si="450"/>
        <v>44441</v>
      </c>
      <c r="BD580" s="22">
        <f t="shared" si="451"/>
        <v>186.26626521264657</v>
      </c>
      <c r="BE580" s="22">
        <f t="shared" si="452"/>
        <v>147.13442953249319</v>
      </c>
      <c r="BF580" s="22">
        <f t="shared" si="453"/>
        <v>116.60431654676495</v>
      </c>
      <c r="BG580" s="22">
        <f t="shared" si="454"/>
        <v>174.65381443333331</v>
      </c>
      <c r="BH580" s="22"/>
      <c r="BI580" s="3">
        <f t="shared" si="455"/>
        <v>74506506.08505863</v>
      </c>
      <c r="BJ580" s="3">
        <f t="shared" si="456"/>
        <v>27955541.611173704</v>
      </c>
      <c r="BK580" s="3">
        <f t="shared" si="457"/>
        <v>22154820.143885341</v>
      </c>
      <c r="BL580" s="3">
        <f t="shared" si="458"/>
        <v>52540727.329999998</v>
      </c>
      <c r="BM580" s="22"/>
      <c r="BN580" s="3">
        <f t="shared" si="459"/>
        <v>0</v>
      </c>
      <c r="BO580" s="3">
        <f t="shared" si="460"/>
        <v>0</v>
      </c>
      <c r="BP580" s="3">
        <f t="shared" si="461"/>
        <v>0</v>
      </c>
      <c r="BQ580" s="3">
        <f t="shared" si="462"/>
        <v>-144583</v>
      </c>
      <c r="BR580" s="3"/>
      <c r="BS580" s="22">
        <f t="shared" si="463"/>
        <v>0</v>
      </c>
      <c r="BT580" s="22">
        <f t="shared" si="464"/>
        <v>0</v>
      </c>
      <c r="BU580" s="22">
        <f t="shared" si="465"/>
        <v>0</v>
      </c>
      <c r="BV580" s="22">
        <f t="shared" si="466"/>
        <v>-0.27518271510003478</v>
      </c>
      <c r="BW580" s="3"/>
      <c r="BX580" s="7"/>
      <c r="BY580" t="str">
        <f t="shared" si="471"/>
        <v>92021</v>
      </c>
      <c r="CQ580" s="15">
        <v>39660</v>
      </c>
      <c r="CR580" s="16">
        <v>4332.95</v>
      </c>
    </row>
    <row r="581" spans="1:96">
      <c r="A581" s="2">
        <v>44264</v>
      </c>
      <c r="B581" s="2">
        <v>44264</v>
      </c>
      <c r="C581" s="3">
        <v>1484282</v>
      </c>
      <c r="D581">
        <v>0</v>
      </c>
      <c r="E581">
        <v>1484281.5</v>
      </c>
      <c r="F581" t="s">
        <v>10</v>
      </c>
      <c r="G581" s="3">
        <v>48903164</v>
      </c>
      <c r="J581" s="3">
        <f t="shared" si="472"/>
        <v>1484282</v>
      </c>
      <c r="L581" s="3">
        <f t="shared" si="467"/>
        <v>53880426.329999998</v>
      </c>
      <c r="M581" s="4">
        <f t="shared" si="473"/>
        <v>2.8328076788470057E-2</v>
      </c>
      <c r="N581" s="4">
        <f t="shared" si="474"/>
        <v>4.9476066666666665E-2</v>
      </c>
      <c r="O581" s="4"/>
      <c r="P581" s="3">
        <f t="shared" si="475"/>
        <v>0</v>
      </c>
      <c r="Q581" s="3">
        <f t="shared" si="476"/>
        <v>53880426.329999998</v>
      </c>
      <c r="R581" s="6">
        <f t="shared" si="477"/>
        <v>0</v>
      </c>
      <c r="S581" s="6">
        <f t="shared" si="478"/>
        <v>0</v>
      </c>
      <c r="T581" s="6"/>
      <c r="U581" s="6"/>
      <c r="V581" s="3">
        <f t="shared" si="468"/>
        <v>145096.98459856783</v>
      </c>
      <c r="W581" s="7">
        <f t="shared" si="479"/>
        <v>89.44999999999709</v>
      </c>
      <c r="X581" s="7">
        <f t="shared" ref="X581:X644" si="482">+VLOOKUP(AA581,$CQ$4:$CR$5981,2,FALSE)</f>
        <v>17323.599999999999</v>
      </c>
      <c r="Y581" s="3">
        <f t="shared" ref="Y581:Y644" si="483">+Y580*(X581/X580)</f>
        <v>44369429.361745797</v>
      </c>
      <c r="Z581" s="3">
        <f t="shared" si="480"/>
        <v>98249855.691745788</v>
      </c>
      <c r="AA581" s="2">
        <v>44442</v>
      </c>
      <c r="AB581" s="7">
        <f t="shared" ref="AB581:AB644" si="484">+L581/$L$3*100</f>
        <v>179.60142109999998</v>
      </c>
      <c r="AC581" s="7">
        <f t="shared" ref="AC581:AC644" si="485">+Y581/$Y$3*100</f>
        <v>147.89809787248601</v>
      </c>
      <c r="AD581" s="7">
        <f t="shared" ref="AD581:AD644" si="486">+Z581/$Z$3*100</f>
        <v>163.74975948624297</v>
      </c>
      <c r="AE581" s="7"/>
      <c r="AF581" s="7">
        <f t="shared" si="469"/>
        <v>1629378.9845985677</v>
      </c>
      <c r="AG581" s="3">
        <f t="shared" ref="AG581:AG644" si="487">+AG580+AF581</f>
        <v>62981064.925772235</v>
      </c>
      <c r="AH581" s="7"/>
      <c r="AI581" s="7"/>
      <c r="AJ581" s="7"/>
      <c r="AK581" s="7"/>
      <c r="AL581" s="3">
        <f t="shared" ref="AL581:AL644" si="488">+AL580+AU581</f>
        <v>76141352.695556477</v>
      </c>
      <c r="AM581" s="3">
        <f t="shared" ref="AM581:AM644" si="489">+AM580+AR581</f>
        <v>28100638.595772274</v>
      </c>
      <c r="AN581" s="3">
        <f t="shared" ref="AN581:AN644" si="490">+AN580+AT581</f>
        <v>22160287.769784622</v>
      </c>
      <c r="AO581" s="3">
        <f t="shared" ref="AO581:AO644" si="491">+AO580+AS581</f>
        <v>23880426.329999998</v>
      </c>
      <c r="AP581" s="3">
        <f t="shared" ref="AP581:AP644" si="492">+AP580+AS581</f>
        <v>53880426.329999998</v>
      </c>
      <c r="AQ581" s="7"/>
      <c r="AR581" s="40">
        <f t="shared" si="470"/>
        <v>145096.98459856783</v>
      </c>
      <c r="AS581" s="5">
        <f t="shared" si="481"/>
        <v>1484282</v>
      </c>
      <c r="AT581" s="5">
        <f t="shared" ref="AT581:AT644" si="493">+$AN$3*4*$AT$1/973</f>
        <v>5467.625899280576</v>
      </c>
      <c r="AU581" s="5">
        <f t="shared" ref="AU581:AU644" si="494">+AR581+AS581+AT581</f>
        <v>1634846.6104978484</v>
      </c>
      <c r="AV581" s="5">
        <f t="shared" ref="AV581:AV644" si="495">+AU581+AV580</f>
        <v>36141352.695556469</v>
      </c>
      <c r="AW581" s="3"/>
      <c r="AX581" s="4">
        <f t="shared" ref="AX581:AX644" si="496">+AU581/AL580</f>
        <v>2.1942333581331321E-2</v>
      </c>
      <c r="AY581" s="4">
        <f t="shared" ref="AY581:AY644" si="497">+AR581/AM580</f>
        <v>5.1902762828452305E-3</v>
      </c>
      <c r="AZ581" s="4">
        <f t="shared" ref="AZ581:AZ644" si="498">+AT581/AN580</f>
        <v>2.4679170779861302E-4</v>
      </c>
      <c r="BA581" s="4">
        <f t="shared" ref="BA581:BA644" si="499">+AS581/AP580</f>
        <v>2.8328076788470057E-2</v>
      </c>
      <c r="BB581" s="3"/>
      <c r="BC581" s="2">
        <f t="shared" ref="BC581:BC644" si="500">+AA581</f>
        <v>44442</v>
      </c>
      <c r="BD581" s="22">
        <f t="shared" ref="BD581:BD644" si="501">+AL581/AL$3*100</f>
        <v>190.35338173889119</v>
      </c>
      <c r="BE581" s="22">
        <f t="shared" ref="BE581:BE644" si="502">+AM581/AM$3*100</f>
        <v>147.89809787248564</v>
      </c>
      <c r="BF581" s="22">
        <f t="shared" ref="BF581:BF644" si="503">+AN581/AN$3*100</f>
        <v>116.63309352518223</v>
      </c>
      <c r="BG581" s="22">
        <f t="shared" ref="BG581:BG644" si="504">+AP581/AP$3*100</f>
        <v>179.60142109999998</v>
      </c>
      <c r="BH581" s="22"/>
      <c r="BI581" s="3">
        <f t="shared" ref="BI581:BI644" si="505">+MAX(BI580,AL581)</f>
        <v>76141352.695556477</v>
      </c>
      <c r="BJ581" s="3">
        <f t="shared" ref="BJ581:BJ644" si="506">+MAX(BJ580,AM581)</f>
        <v>28100638.595772274</v>
      </c>
      <c r="BK581" s="3">
        <f t="shared" ref="BK581:BK644" si="507">+MAX(BK580,AN581)</f>
        <v>22160287.769784622</v>
      </c>
      <c r="BL581" s="3">
        <f t="shared" ref="BL581:BL644" si="508">+MAX(BL580,AP581)</f>
        <v>53880426.329999998</v>
      </c>
      <c r="BM581" s="22"/>
      <c r="BN581" s="3">
        <f t="shared" ref="BN581:BN644" si="509">+MIN(AU581+BN580,0)</f>
        <v>0</v>
      </c>
      <c r="BO581" s="3">
        <f t="shared" ref="BO581:BO644" si="510">+MIN(AR581+BO580,0)</f>
        <v>0</v>
      </c>
      <c r="BP581" s="3">
        <f t="shared" ref="BP581:BP644" si="511">+MIN(AT581+BP580,0)</f>
        <v>0</v>
      </c>
      <c r="BQ581" s="3">
        <f t="shared" ref="BQ581:BQ644" si="512">+MIN(AS581+BQ580,0)</f>
        <v>0</v>
      </c>
      <c r="BR581" s="3"/>
      <c r="BS581" s="22">
        <f t="shared" ref="BS581:BS644" si="513">+BN581/BI581*100</f>
        <v>0</v>
      </c>
      <c r="BT581" s="22">
        <f t="shared" ref="BT581:BT644" si="514">+BO581/BJ581*100</f>
        <v>0</v>
      </c>
      <c r="BU581" s="22">
        <f t="shared" ref="BU581:BU644" si="515">+BP581/BK581*100</f>
        <v>0</v>
      </c>
      <c r="BV581" s="22">
        <f t="shared" ref="BV581:BV644" si="516">+BQ581/BL581*100</f>
        <v>0</v>
      </c>
      <c r="BW581" s="3"/>
      <c r="BX581" s="7"/>
      <c r="BY581" t="str">
        <f t="shared" si="471"/>
        <v>92021</v>
      </c>
      <c r="CQ581" s="15">
        <v>39661</v>
      </c>
      <c r="CR581" s="16">
        <v>4413.55</v>
      </c>
    </row>
    <row r="582" spans="1:96">
      <c r="A582" s="2">
        <v>44356</v>
      </c>
      <c r="B582" s="2">
        <v>44356</v>
      </c>
      <c r="C582" s="3">
        <v>-18920</v>
      </c>
      <c r="D582">
        <v>0</v>
      </c>
      <c r="E582">
        <v>-18920</v>
      </c>
      <c r="F582" t="s">
        <v>10</v>
      </c>
      <c r="G582" s="3">
        <v>48884244</v>
      </c>
      <c r="J582" s="3">
        <f t="shared" si="472"/>
        <v>-18920</v>
      </c>
      <c r="L582" s="3">
        <f t="shared" ref="L582:L645" si="517">+L581+J582</f>
        <v>53861506.329999998</v>
      </c>
      <c r="M582" s="4">
        <f t="shared" si="473"/>
        <v>-3.5114792678367439E-4</v>
      </c>
      <c r="N582" s="4">
        <f t="shared" si="474"/>
        <v>-6.3066666666666664E-4</v>
      </c>
      <c r="O582" s="4"/>
      <c r="P582" s="3">
        <f t="shared" si="475"/>
        <v>-18920</v>
      </c>
      <c r="Q582" s="3">
        <f t="shared" si="476"/>
        <v>53880426.329999998</v>
      </c>
      <c r="R582" s="6">
        <f t="shared" si="477"/>
        <v>-3.5114792678367439E-4</v>
      </c>
      <c r="S582" s="6">
        <f t="shared" si="478"/>
        <v>-3.5114792678367439E-4</v>
      </c>
      <c r="T582" s="6"/>
      <c r="U582" s="6"/>
      <c r="V582" s="3">
        <f t="shared" ref="V582:V645" si="518">+$U$4*W582</f>
        <v>87917.90458627991</v>
      </c>
      <c r="W582" s="7">
        <f t="shared" si="479"/>
        <v>54.200000000000728</v>
      </c>
      <c r="X582" s="7">
        <f t="shared" si="482"/>
        <v>17377.8</v>
      </c>
      <c r="Y582" s="3">
        <f t="shared" si="483"/>
        <v>44508247.105829395</v>
      </c>
      <c r="Z582" s="3">
        <f t="shared" si="480"/>
        <v>98369753.435829401</v>
      </c>
      <c r="AA582" s="2">
        <v>44445</v>
      </c>
      <c r="AB582" s="7">
        <f t="shared" si="484"/>
        <v>179.53835443333332</v>
      </c>
      <c r="AC582" s="7">
        <f t="shared" si="485"/>
        <v>148.36082368609797</v>
      </c>
      <c r="AD582" s="7">
        <f t="shared" si="486"/>
        <v>163.94958905971566</v>
      </c>
      <c r="AE582" s="7"/>
      <c r="AF582" s="7">
        <f t="shared" ref="AF582:AF645" si="519">+J582+V582</f>
        <v>68997.90458627991</v>
      </c>
      <c r="AG582" s="3">
        <f t="shared" si="487"/>
        <v>63050062.830358513</v>
      </c>
      <c r="AH582" s="7"/>
      <c r="AI582" s="7"/>
      <c r="AJ582" s="7"/>
      <c r="AK582" s="7"/>
      <c r="AL582" s="3">
        <f t="shared" si="488"/>
        <v>76215818.226042032</v>
      </c>
      <c r="AM582" s="3">
        <f t="shared" si="489"/>
        <v>28188556.500358555</v>
      </c>
      <c r="AN582" s="3">
        <f t="shared" si="490"/>
        <v>22165755.395683903</v>
      </c>
      <c r="AO582" s="3">
        <f t="shared" si="491"/>
        <v>23861506.329999998</v>
      </c>
      <c r="AP582" s="3">
        <f t="shared" si="492"/>
        <v>53861506.329999998</v>
      </c>
      <c r="AQ582" s="7"/>
      <c r="AR582" s="40">
        <f t="shared" ref="AR582:AR645" si="520">+V582</f>
        <v>87917.90458627991</v>
      </c>
      <c r="AS582" s="5">
        <f t="shared" si="481"/>
        <v>-18920</v>
      </c>
      <c r="AT582" s="5">
        <f t="shared" si="493"/>
        <v>5467.625899280576</v>
      </c>
      <c r="AU582" s="5">
        <f t="shared" si="494"/>
        <v>74465.530485560492</v>
      </c>
      <c r="AV582" s="5">
        <f t="shared" si="495"/>
        <v>36215818.226042032</v>
      </c>
      <c r="AW582" s="3"/>
      <c r="AX582" s="4">
        <f t="shared" si="496"/>
        <v>9.7799064305179083E-4</v>
      </c>
      <c r="AY582" s="4">
        <f t="shared" si="497"/>
        <v>3.1286799510494793E-3</v>
      </c>
      <c r="AZ582" s="4">
        <f t="shared" si="498"/>
        <v>2.4673081667899821E-4</v>
      </c>
      <c r="BA582" s="4">
        <f t="shared" si="499"/>
        <v>-3.5114792678367439E-4</v>
      </c>
      <c r="BB582" s="3"/>
      <c r="BC582" s="2">
        <f t="shared" si="500"/>
        <v>44445</v>
      </c>
      <c r="BD582" s="22">
        <f t="shared" si="501"/>
        <v>190.53954556510507</v>
      </c>
      <c r="BE582" s="22">
        <f t="shared" si="502"/>
        <v>148.36082368609766</v>
      </c>
      <c r="BF582" s="22">
        <f t="shared" si="503"/>
        <v>116.66187050359949</v>
      </c>
      <c r="BG582" s="22">
        <f t="shared" si="504"/>
        <v>179.53835443333332</v>
      </c>
      <c r="BH582" s="22"/>
      <c r="BI582" s="3">
        <f t="shared" si="505"/>
        <v>76215818.226042032</v>
      </c>
      <c r="BJ582" s="3">
        <f t="shared" si="506"/>
        <v>28188556.500358555</v>
      </c>
      <c r="BK582" s="3">
        <f t="shared" si="507"/>
        <v>22165755.395683903</v>
      </c>
      <c r="BL582" s="3">
        <f t="shared" si="508"/>
        <v>53880426.329999998</v>
      </c>
      <c r="BM582" s="22"/>
      <c r="BN582" s="3">
        <f t="shared" si="509"/>
        <v>0</v>
      </c>
      <c r="BO582" s="3">
        <f t="shared" si="510"/>
        <v>0</v>
      </c>
      <c r="BP582" s="3">
        <f t="shared" si="511"/>
        <v>0</v>
      </c>
      <c r="BQ582" s="3">
        <f t="shared" si="512"/>
        <v>-18920</v>
      </c>
      <c r="BR582" s="3"/>
      <c r="BS582" s="22">
        <f t="shared" si="513"/>
        <v>0</v>
      </c>
      <c r="BT582" s="22">
        <f t="shared" si="514"/>
        <v>0</v>
      </c>
      <c r="BU582" s="22">
        <f t="shared" si="515"/>
        <v>0</v>
      </c>
      <c r="BV582" s="22">
        <f t="shared" si="516"/>
        <v>-3.5114792678367437E-2</v>
      </c>
      <c r="BW582" s="3"/>
      <c r="BX582" s="7"/>
      <c r="BY582" t="str">
        <f t="shared" si="471"/>
        <v>92021</v>
      </c>
      <c r="CQ582" s="15">
        <v>39662</v>
      </c>
      <c r="CR582" s="16">
        <v>4413.55</v>
      </c>
    </row>
    <row r="583" spans="1:96">
      <c r="A583" s="2">
        <v>44386</v>
      </c>
      <c r="B583" s="2">
        <v>44386</v>
      </c>
      <c r="C583" s="3">
        <v>18842</v>
      </c>
      <c r="D583">
        <v>0</v>
      </c>
      <c r="E583">
        <v>18842</v>
      </c>
      <c r="F583" t="s">
        <v>10</v>
      </c>
      <c r="G583" s="3">
        <v>48903086</v>
      </c>
      <c r="J583" s="3">
        <f t="shared" si="472"/>
        <v>18842</v>
      </c>
      <c r="L583" s="3">
        <f t="shared" si="517"/>
        <v>53880348.329999998</v>
      </c>
      <c r="M583" s="4">
        <f t="shared" si="473"/>
        <v>3.4982311643046838E-4</v>
      </c>
      <c r="N583" s="4">
        <f t="shared" si="474"/>
        <v>6.2806666666666668E-4</v>
      </c>
      <c r="O583" s="4"/>
      <c r="P583" s="3">
        <f t="shared" si="475"/>
        <v>-78</v>
      </c>
      <c r="Q583" s="3">
        <f t="shared" si="476"/>
        <v>53880426.329999998</v>
      </c>
      <c r="R583" s="6">
        <f t="shared" si="477"/>
        <v>-1.4476500152815328E-6</v>
      </c>
      <c r="S583" s="6">
        <f t="shared" si="478"/>
        <v>-1.3248103532060088E-6</v>
      </c>
      <c r="T583" s="6"/>
      <c r="U583" s="6"/>
      <c r="V583" s="3">
        <f t="shared" si="518"/>
        <v>-25466.994501930625</v>
      </c>
      <c r="W583" s="7">
        <f t="shared" si="479"/>
        <v>-15.700000000000728</v>
      </c>
      <c r="X583" s="7">
        <f t="shared" si="482"/>
        <v>17362.099999999999</v>
      </c>
      <c r="Y583" s="3">
        <f t="shared" si="483"/>
        <v>44468036.061878979</v>
      </c>
      <c r="Z583" s="3">
        <f t="shared" si="480"/>
        <v>98348384.391878977</v>
      </c>
      <c r="AA583" s="2">
        <v>44446</v>
      </c>
      <c r="AB583" s="7">
        <f t="shared" si="484"/>
        <v>179.60116109999998</v>
      </c>
      <c r="AC583" s="7">
        <f t="shared" si="485"/>
        <v>148.22678687292995</v>
      </c>
      <c r="AD583" s="7">
        <f t="shared" si="486"/>
        <v>163.91397398646495</v>
      </c>
      <c r="AE583" s="7"/>
      <c r="AF583" s="7">
        <f t="shared" si="519"/>
        <v>-6624.9945019306251</v>
      </c>
      <c r="AG583" s="3">
        <f t="shared" si="487"/>
        <v>63043437.835856579</v>
      </c>
      <c r="AH583" s="7"/>
      <c r="AI583" s="7"/>
      <c r="AJ583" s="7"/>
      <c r="AK583" s="7"/>
      <c r="AL583" s="3">
        <f t="shared" si="488"/>
        <v>76214660.857439384</v>
      </c>
      <c r="AM583" s="3">
        <f t="shared" si="489"/>
        <v>28163089.505856626</v>
      </c>
      <c r="AN583" s="3">
        <f t="shared" si="490"/>
        <v>22171223.021583185</v>
      </c>
      <c r="AO583" s="3">
        <f t="shared" si="491"/>
        <v>23880348.329999998</v>
      </c>
      <c r="AP583" s="3">
        <f t="shared" si="492"/>
        <v>53880348.329999998</v>
      </c>
      <c r="AQ583" s="7"/>
      <c r="AR583" s="40">
        <f t="shared" si="520"/>
        <v>-25466.994501930625</v>
      </c>
      <c r="AS583" s="5">
        <f t="shared" si="481"/>
        <v>18842</v>
      </c>
      <c r="AT583" s="5">
        <f t="shared" si="493"/>
        <v>5467.625899280576</v>
      </c>
      <c r="AU583" s="5">
        <f t="shared" si="494"/>
        <v>-1157.3686026500491</v>
      </c>
      <c r="AV583" s="5">
        <f t="shared" si="495"/>
        <v>36214660.857439384</v>
      </c>
      <c r="AW583" s="3"/>
      <c r="AX583" s="4">
        <f t="shared" si="496"/>
        <v>-1.5185412025854103E-5</v>
      </c>
      <c r="AY583" s="4">
        <f t="shared" si="497"/>
        <v>-9.0345153011317514E-4</v>
      </c>
      <c r="AZ583" s="4">
        <f t="shared" si="498"/>
        <v>2.4666995559940303E-4</v>
      </c>
      <c r="BA583" s="4">
        <f t="shared" si="499"/>
        <v>3.4982311643046838E-4</v>
      </c>
      <c r="BB583" s="3"/>
      <c r="BC583" s="2">
        <f t="shared" si="500"/>
        <v>44446</v>
      </c>
      <c r="BD583" s="22">
        <f t="shared" si="501"/>
        <v>190.53665214359845</v>
      </c>
      <c r="BE583" s="22">
        <f t="shared" si="502"/>
        <v>148.22678687292961</v>
      </c>
      <c r="BF583" s="22">
        <f t="shared" si="503"/>
        <v>116.69064748201676</v>
      </c>
      <c r="BG583" s="22">
        <f t="shared" si="504"/>
        <v>179.60116109999998</v>
      </c>
      <c r="BH583" s="22"/>
      <c r="BI583" s="3">
        <f t="shared" si="505"/>
        <v>76215818.226042032</v>
      </c>
      <c r="BJ583" s="3">
        <f t="shared" si="506"/>
        <v>28188556.500358555</v>
      </c>
      <c r="BK583" s="3">
        <f t="shared" si="507"/>
        <v>22171223.021583185</v>
      </c>
      <c r="BL583" s="3">
        <f t="shared" si="508"/>
        <v>53880426.329999998</v>
      </c>
      <c r="BM583" s="22"/>
      <c r="BN583" s="3">
        <f t="shared" si="509"/>
        <v>-1157.3686026500491</v>
      </c>
      <c r="BO583" s="3">
        <f t="shared" si="510"/>
        <v>-25466.994501930625</v>
      </c>
      <c r="BP583" s="3">
        <f t="shared" si="511"/>
        <v>0</v>
      </c>
      <c r="BQ583" s="3">
        <f t="shared" si="512"/>
        <v>-78</v>
      </c>
      <c r="BR583" s="3"/>
      <c r="BS583" s="22">
        <f t="shared" si="513"/>
        <v>-1.5185412025854102E-3</v>
      </c>
      <c r="BT583" s="22">
        <f t="shared" si="514"/>
        <v>-9.0345153011317514E-2</v>
      </c>
      <c r="BU583" s="22">
        <f t="shared" si="515"/>
        <v>0</v>
      </c>
      <c r="BV583" s="22">
        <f t="shared" si="516"/>
        <v>-1.4476500152815327E-4</v>
      </c>
      <c r="BW583" s="3"/>
      <c r="BX583" s="7"/>
      <c r="BY583" t="str">
        <f t="shared" si="471"/>
        <v>92021</v>
      </c>
      <c r="CQ583" s="15">
        <v>39663</v>
      </c>
      <c r="CR583" s="16">
        <v>4413.55</v>
      </c>
    </row>
    <row r="584" spans="1:96">
      <c r="A584" s="2">
        <v>44417</v>
      </c>
      <c r="B584" s="2">
        <v>44417</v>
      </c>
      <c r="C584" s="3">
        <v>339549</v>
      </c>
      <c r="D584">
        <v>0</v>
      </c>
      <c r="E584">
        <v>339549.25</v>
      </c>
      <c r="F584" t="s">
        <v>10</v>
      </c>
      <c r="G584" s="3">
        <v>49242635</v>
      </c>
      <c r="J584" s="3">
        <f t="shared" si="472"/>
        <v>339549</v>
      </c>
      <c r="L584" s="3">
        <f t="shared" si="517"/>
        <v>54219897.329999998</v>
      </c>
      <c r="M584" s="4">
        <f t="shared" si="473"/>
        <v>6.3019080337114817E-3</v>
      </c>
      <c r="N584" s="4">
        <f t="shared" si="474"/>
        <v>1.13183E-2</v>
      </c>
      <c r="O584" s="4"/>
      <c r="P584" s="3">
        <f t="shared" si="475"/>
        <v>0</v>
      </c>
      <c r="Q584" s="3">
        <f t="shared" si="476"/>
        <v>54219897.329999998</v>
      </c>
      <c r="R584" s="6">
        <f t="shared" si="477"/>
        <v>0</v>
      </c>
      <c r="S584" s="6">
        <f t="shared" si="478"/>
        <v>0</v>
      </c>
      <c r="T584" s="6"/>
      <c r="U584" s="6"/>
      <c r="V584" s="3">
        <f t="shared" si="518"/>
        <v>-13950.073421436698</v>
      </c>
      <c r="W584" s="7">
        <f t="shared" si="479"/>
        <v>-8.5999999999985448</v>
      </c>
      <c r="X584" s="7">
        <f t="shared" si="482"/>
        <v>17353.5</v>
      </c>
      <c r="Y584" s="3">
        <f t="shared" si="483"/>
        <v>44446009.63016092</v>
      </c>
      <c r="Z584" s="3">
        <f t="shared" si="480"/>
        <v>98665906.960160911</v>
      </c>
      <c r="AA584" s="2">
        <v>44447</v>
      </c>
      <c r="AB584" s="7">
        <f t="shared" si="484"/>
        <v>180.73299109999999</v>
      </c>
      <c r="AC584" s="7">
        <f t="shared" si="485"/>
        <v>148.15336543386974</v>
      </c>
      <c r="AD584" s="7">
        <f t="shared" si="486"/>
        <v>164.44317826693484</v>
      </c>
      <c r="AE584" s="7"/>
      <c r="AF584" s="7">
        <f t="shared" si="519"/>
        <v>325598.92657856329</v>
      </c>
      <c r="AG584" s="3">
        <f t="shared" si="487"/>
        <v>63369036.762435146</v>
      </c>
      <c r="AH584" s="7"/>
      <c r="AI584" s="7"/>
      <c r="AJ584" s="7"/>
      <c r="AK584" s="7"/>
      <c r="AL584" s="3">
        <f t="shared" si="488"/>
        <v>76545727.40991722</v>
      </c>
      <c r="AM584" s="3">
        <f t="shared" si="489"/>
        <v>28149139.432435188</v>
      </c>
      <c r="AN584" s="3">
        <f t="shared" si="490"/>
        <v>22176690.647482466</v>
      </c>
      <c r="AO584" s="3">
        <f t="shared" si="491"/>
        <v>24219897.329999998</v>
      </c>
      <c r="AP584" s="3">
        <f t="shared" si="492"/>
        <v>54219897.329999998</v>
      </c>
      <c r="AQ584" s="7"/>
      <c r="AR584" s="40">
        <f t="shared" si="520"/>
        <v>-13950.073421436698</v>
      </c>
      <c r="AS584" s="5">
        <f t="shared" si="481"/>
        <v>339549</v>
      </c>
      <c r="AT584" s="5">
        <f t="shared" si="493"/>
        <v>5467.625899280576</v>
      </c>
      <c r="AU584" s="5">
        <f t="shared" si="494"/>
        <v>331066.55247784388</v>
      </c>
      <c r="AV584" s="5">
        <f t="shared" si="495"/>
        <v>36545727.409917228</v>
      </c>
      <c r="AW584" s="3"/>
      <c r="AX584" s="4">
        <f t="shared" si="496"/>
        <v>4.3438696538597556E-3</v>
      </c>
      <c r="AY584" s="4">
        <f t="shared" si="497"/>
        <v>-4.953317859013915E-4</v>
      </c>
      <c r="AZ584" s="4">
        <f t="shared" si="498"/>
        <v>2.466091245376029E-4</v>
      </c>
      <c r="BA584" s="4">
        <f t="shared" si="499"/>
        <v>6.3019080337114817E-3</v>
      </c>
      <c r="BB584" s="3"/>
      <c r="BC584" s="2">
        <f t="shared" si="500"/>
        <v>44447</v>
      </c>
      <c r="BD584" s="22">
        <f t="shared" si="501"/>
        <v>191.36431852479305</v>
      </c>
      <c r="BE584" s="22">
        <f t="shared" si="502"/>
        <v>148.1533654338694</v>
      </c>
      <c r="BF584" s="22">
        <f t="shared" si="503"/>
        <v>116.71942446043404</v>
      </c>
      <c r="BG584" s="22">
        <f t="shared" si="504"/>
        <v>180.73299109999999</v>
      </c>
      <c r="BH584" s="22"/>
      <c r="BI584" s="3">
        <f t="shared" si="505"/>
        <v>76545727.40991722</v>
      </c>
      <c r="BJ584" s="3">
        <f t="shared" si="506"/>
        <v>28188556.500358555</v>
      </c>
      <c r="BK584" s="3">
        <f t="shared" si="507"/>
        <v>22176690.647482466</v>
      </c>
      <c r="BL584" s="3">
        <f t="shared" si="508"/>
        <v>54219897.329999998</v>
      </c>
      <c r="BM584" s="22"/>
      <c r="BN584" s="3">
        <f t="shared" si="509"/>
        <v>0</v>
      </c>
      <c r="BO584" s="3">
        <f t="shared" si="510"/>
        <v>-39417.067923367322</v>
      </c>
      <c r="BP584" s="3">
        <f t="shared" si="511"/>
        <v>0</v>
      </c>
      <c r="BQ584" s="3">
        <f t="shared" si="512"/>
        <v>0</v>
      </c>
      <c r="BR584" s="3"/>
      <c r="BS584" s="22">
        <f t="shared" si="513"/>
        <v>0</v>
      </c>
      <c r="BT584" s="22">
        <f t="shared" si="514"/>
        <v>-0.13983358077546801</v>
      </c>
      <c r="BU584" s="22">
        <f t="shared" si="515"/>
        <v>0</v>
      </c>
      <c r="BV584" s="22">
        <f t="shared" si="516"/>
        <v>0</v>
      </c>
      <c r="BW584" s="3"/>
      <c r="BX584" s="7"/>
      <c r="BY584" t="str">
        <f t="shared" si="471"/>
        <v>92021</v>
      </c>
      <c r="CQ584" s="15">
        <v>39664</v>
      </c>
      <c r="CR584" s="16">
        <v>4395.3500000000004</v>
      </c>
    </row>
    <row r="585" spans="1:96">
      <c r="A585" s="2">
        <v>44448</v>
      </c>
      <c r="B585" s="2">
        <v>44448</v>
      </c>
      <c r="C585" s="3">
        <v>-1308269</v>
      </c>
      <c r="D585">
        <v>0</v>
      </c>
      <c r="E585">
        <v>-1308268.5</v>
      </c>
      <c r="F585" t="s">
        <v>10</v>
      </c>
      <c r="G585" s="3">
        <v>47934367</v>
      </c>
      <c r="J585" s="3">
        <f t="shared" si="472"/>
        <v>-1308269</v>
      </c>
      <c r="L585" s="3">
        <f t="shared" si="517"/>
        <v>52911628.329999998</v>
      </c>
      <c r="M585" s="4">
        <f t="shared" si="473"/>
        <v>-2.4128946464753477E-2</v>
      </c>
      <c r="N585" s="4">
        <f t="shared" si="474"/>
        <v>-4.3608966666666665E-2</v>
      </c>
      <c r="O585" s="4"/>
      <c r="P585" s="3">
        <f t="shared" si="475"/>
        <v>-1308269</v>
      </c>
      <c r="Q585" s="3">
        <f t="shared" si="476"/>
        <v>54219897.329999998</v>
      </c>
      <c r="R585" s="6">
        <f t="shared" si="477"/>
        <v>-2.4128946464753477E-2</v>
      </c>
      <c r="S585" s="6">
        <f t="shared" si="478"/>
        <v>-2.4128946464753477E-2</v>
      </c>
      <c r="T585" s="6"/>
      <c r="U585" s="6"/>
      <c r="V585" s="3">
        <f t="shared" si="518"/>
        <v>25548.099579961068</v>
      </c>
      <c r="W585" s="7">
        <f t="shared" si="479"/>
        <v>15.75</v>
      </c>
      <c r="X585" s="7">
        <f t="shared" si="482"/>
        <v>17369.25</v>
      </c>
      <c r="Y585" s="3">
        <f t="shared" si="483"/>
        <v>44486348.734760858</v>
      </c>
      <c r="Z585" s="3">
        <f t="shared" si="480"/>
        <v>97397977.064760864</v>
      </c>
      <c r="AA585" s="2">
        <v>44448</v>
      </c>
      <c r="AB585" s="7">
        <f t="shared" si="484"/>
        <v>176.37209443333333</v>
      </c>
      <c r="AC585" s="7">
        <f t="shared" si="485"/>
        <v>148.28782911586953</v>
      </c>
      <c r="AD585" s="7">
        <f t="shared" si="486"/>
        <v>162.32996177460143</v>
      </c>
      <c r="AE585" s="7"/>
      <c r="AF585" s="7">
        <f t="shared" si="519"/>
        <v>-1282720.900420039</v>
      </c>
      <c r="AG585" s="3">
        <f t="shared" si="487"/>
        <v>62086315.862015106</v>
      </c>
      <c r="AH585" s="7"/>
      <c r="AI585" s="7"/>
      <c r="AJ585" s="7"/>
      <c r="AK585" s="7"/>
      <c r="AL585" s="3">
        <f t="shared" si="488"/>
        <v>75268474.135396466</v>
      </c>
      <c r="AM585" s="3">
        <f t="shared" si="489"/>
        <v>28174687.532015149</v>
      </c>
      <c r="AN585" s="3">
        <f t="shared" si="490"/>
        <v>22182158.273381747</v>
      </c>
      <c r="AO585" s="3">
        <f t="shared" si="491"/>
        <v>22911628.329999998</v>
      </c>
      <c r="AP585" s="3">
        <f t="shared" si="492"/>
        <v>52911628.329999998</v>
      </c>
      <c r="AQ585" s="7"/>
      <c r="AR585" s="40">
        <f t="shared" si="520"/>
        <v>25548.099579961068</v>
      </c>
      <c r="AS585" s="5">
        <f t="shared" si="481"/>
        <v>-1308269</v>
      </c>
      <c r="AT585" s="5">
        <f t="shared" si="493"/>
        <v>5467.625899280576</v>
      </c>
      <c r="AU585" s="5">
        <f t="shared" si="494"/>
        <v>-1277253.2745207583</v>
      </c>
      <c r="AV585" s="5">
        <f t="shared" si="495"/>
        <v>35268474.135396473</v>
      </c>
      <c r="AW585" s="3"/>
      <c r="AX585" s="4">
        <f t="shared" si="496"/>
        <v>-1.6686147192524793E-2</v>
      </c>
      <c r="AY585" s="4">
        <f t="shared" si="497"/>
        <v>9.0759789091537772E-4</v>
      </c>
      <c r="AZ585" s="4">
        <f t="shared" si="498"/>
        <v>2.4654832347139542E-4</v>
      </c>
      <c r="BA585" s="4">
        <f t="shared" si="499"/>
        <v>-2.4128946464753477E-2</v>
      </c>
      <c r="BB585" s="3"/>
      <c r="BC585" s="2">
        <f t="shared" si="500"/>
        <v>44448</v>
      </c>
      <c r="BD585" s="22">
        <f t="shared" si="501"/>
        <v>188.17118533849114</v>
      </c>
      <c r="BE585" s="22">
        <f t="shared" si="502"/>
        <v>148.28782911586919</v>
      </c>
      <c r="BF585" s="22">
        <f t="shared" si="503"/>
        <v>116.7482014388513</v>
      </c>
      <c r="BG585" s="22">
        <f t="shared" si="504"/>
        <v>176.37209443333333</v>
      </c>
      <c r="BH585" s="22"/>
      <c r="BI585" s="3">
        <f t="shared" si="505"/>
        <v>76545727.40991722</v>
      </c>
      <c r="BJ585" s="3">
        <f t="shared" si="506"/>
        <v>28188556.500358555</v>
      </c>
      <c r="BK585" s="3">
        <f t="shared" si="507"/>
        <v>22182158.273381747</v>
      </c>
      <c r="BL585" s="3">
        <f t="shared" si="508"/>
        <v>54219897.329999998</v>
      </c>
      <c r="BM585" s="22"/>
      <c r="BN585" s="3">
        <f t="shared" si="509"/>
        <v>-1277253.2745207583</v>
      </c>
      <c r="BO585" s="3">
        <f t="shared" si="510"/>
        <v>-13868.968343406254</v>
      </c>
      <c r="BP585" s="3">
        <f t="shared" si="511"/>
        <v>0</v>
      </c>
      <c r="BQ585" s="3">
        <f t="shared" si="512"/>
        <v>-1308269</v>
      </c>
      <c r="BR585" s="3"/>
      <c r="BS585" s="22">
        <f t="shared" si="513"/>
        <v>-1.6686147192524794</v>
      </c>
      <c r="BT585" s="22">
        <f t="shared" si="514"/>
        <v>-4.9200704346921212E-2</v>
      </c>
      <c r="BU585" s="22">
        <f t="shared" si="515"/>
        <v>0</v>
      </c>
      <c r="BV585" s="22">
        <f t="shared" si="516"/>
        <v>-2.4128946464753476</v>
      </c>
      <c r="BW585" s="3"/>
      <c r="BX585" s="7"/>
      <c r="BY585" t="str">
        <f t="shared" si="471"/>
        <v>92021</v>
      </c>
      <c r="CQ585" s="15">
        <v>39665</v>
      </c>
      <c r="CR585" s="16">
        <v>4502.8500000000004</v>
      </c>
    </row>
    <row r="586" spans="1:96">
      <c r="A586" t="s">
        <v>228</v>
      </c>
      <c r="B586" t="s">
        <v>228</v>
      </c>
      <c r="C586" s="3">
        <v>122076</v>
      </c>
      <c r="D586">
        <v>0</v>
      </c>
      <c r="E586">
        <v>122076</v>
      </c>
      <c r="F586" t="s">
        <v>10</v>
      </c>
      <c r="G586" s="3">
        <v>48056443</v>
      </c>
      <c r="J586" s="3">
        <f t="shared" si="472"/>
        <v>122076</v>
      </c>
      <c r="L586" s="3">
        <f t="shared" si="517"/>
        <v>53033704.329999998</v>
      </c>
      <c r="M586" s="4">
        <f t="shared" si="473"/>
        <v>2.3071677030734087E-3</v>
      </c>
      <c r="N586" s="4">
        <f t="shared" si="474"/>
        <v>4.0692000000000002E-3</v>
      </c>
      <c r="O586" s="4"/>
      <c r="P586" s="3">
        <f t="shared" si="475"/>
        <v>-1186193</v>
      </c>
      <c r="Q586" s="3">
        <f t="shared" si="476"/>
        <v>54219897.329999998</v>
      </c>
      <c r="R586" s="6">
        <f t="shared" si="477"/>
        <v>-2.1877448287672737E-2</v>
      </c>
      <c r="S586" s="6">
        <f t="shared" si="478"/>
        <v>-2.182177876168007E-2</v>
      </c>
      <c r="T586" s="6"/>
      <c r="U586" s="6"/>
      <c r="V586" s="3">
        <f t="shared" si="518"/>
        <v>243639.65440699499</v>
      </c>
      <c r="W586" s="7">
        <f t="shared" si="479"/>
        <v>150.20000000000073</v>
      </c>
      <c r="X586" s="7">
        <f t="shared" si="482"/>
        <v>17519.45</v>
      </c>
      <c r="Y586" s="3">
        <f t="shared" si="483"/>
        <v>44871042.9259298</v>
      </c>
      <c r="Z586" s="3">
        <f t="shared" si="480"/>
        <v>97904747.255929798</v>
      </c>
      <c r="AA586" s="2">
        <v>44454</v>
      </c>
      <c r="AB586" s="7">
        <f t="shared" si="484"/>
        <v>176.77901443333332</v>
      </c>
      <c r="AC586" s="7">
        <f t="shared" si="485"/>
        <v>149.57014308643267</v>
      </c>
      <c r="AD586" s="7">
        <f t="shared" si="486"/>
        <v>163.17457875988299</v>
      </c>
      <c r="AE586" s="7"/>
      <c r="AF586" s="7">
        <f t="shared" si="519"/>
        <v>365715.65440699499</v>
      </c>
      <c r="AG586" s="3">
        <f t="shared" si="487"/>
        <v>62452031.5164221</v>
      </c>
      <c r="AH586" s="7"/>
      <c r="AI586" s="7"/>
      <c r="AJ586" s="7"/>
      <c r="AK586" s="7"/>
      <c r="AL586" s="3">
        <f t="shared" si="488"/>
        <v>75639657.415702745</v>
      </c>
      <c r="AM586" s="3">
        <f t="shared" si="489"/>
        <v>28418327.186422143</v>
      </c>
      <c r="AN586" s="3">
        <f t="shared" si="490"/>
        <v>22187625.899281029</v>
      </c>
      <c r="AO586" s="3">
        <f t="shared" si="491"/>
        <v>23033704.329999998</v>
      </c>
      <c r="AP586" s="3">
        <f t="shared" si="492"/>
        <v>53033704.329999998</v>
      </c>
      <c r="AQ586" s="7"/>
      <c r="AR586" s="40">
        <f t="shared" si="520"/>
        <v>243639.65440699499</v>
      </c>
      <c r="AS586" s="5">
        <f t="shared" si="481"/>
        <v>122076</v>
      </c>
      <c r="AT586" s="5">
        <f t="shared" si="493"/>
        <v>5467.625899280576</v>
      </c>
      <c r="AU586" s="5">
        <f t="shared" si="494"/>
        <v>371183.28030627558</v>
      </c>
      <c r="AV586" s="5">
        <f t="shared" si="495"/>
        <v>35639657.415702745</v>
      </c>
      <c r="AW586" s="3"/>
      <c r="AX586" s="4">
        <f t="shared" si="496"/>
        <v>4.931457486949631E-3</v>
      </c>
      <c r="AY586" s="4">
        <f t="shared" si="497"/>
        <v>8.6474660679074101E-3</v>
      </c>
      <c r="AZ586" s="4">
        <f t="shared" si="498"/>
        <v>2.4648755237859988E-4</v>
      </c>
      <c r="BA586" s="4">
        <f t="shared" si="499"/>
        <v>2.3071677030734087E-3</v>
      </c>
      <c r="BB586" s="3"/>
      <c r="BC586" s="2">
        <f t="shared" si="500"/>
        <v>44454</v>
      </c>
      <c r="BD586" s="22">
        <f t="shared" si="501"/>
        <v>189.09914353925686</v>
      </c>
      <c r="BE586" s="22">
        <f t="shared" si="502"/>
        <v>149.57014308643232</v>
      </c>
      <c r="BF586" s="22">
        <f t="shared" si="503"/>
        <v>116.77697841726857</v>
      </c>
      <c r="BG586" s="22">
        <f t="shared" si="504"/>
        <v>176.77901443333332</v>
      </c>
      <c r="BH586" s="22"/>
      <c r="BI586" s="3">
        <f t="shared" si="505"/>
        <v>76545727.40991722</v>
      </c>
      <c r="BJ586" s="3">
        <f t="shared" si="506"/>
        <v>28418327.186422143</v>
      </c>
      <c r="BK586" s="3">
        <f t="shared" si="507"/>
        <v>22187625.899281029</v>
      </c>
      <c r="BL586" s="3">
        <f t="shared" si="508"/>
        <v>54219897.329999998</v>
      </c>
      <c r="BM586" s="22"/>
      <c r="BN586" s="3">
        <f t="shared" si="509"/>
        <v>-906069.99421448272</v>
      </c>
      <c r="BO586" s="3">
        <f t="shared" si="510"/>
        <v>0</v>
      </c>
      <c r="BP586" s="3">
        <f t="shared" si="511"/>
        <v>0</v>
      </c>
      <c r="BQ586" s="3">
        <f t="shared" si="512"/>
        <v>-1186193</v>
      </c>
      <c r="BR586" s="3"/>
      <c r="BS586" s="22">
        <f t="shared" si="513"/>
        <v>-1.1836976731076081</v>
      </c>
      <c r="BT586" s="22">
        <f t="shared" si="514"/>
        <v>0</v>
      </c>
      <c r="BU586" s="22">
        <f t="shared" si="515"/>
        <v>0</v>
      </c>
      <c r="BV586" s="22">
        <f t="shared" si="516"/>
        <v>-2.1877448287672738</v>
      </c>
      <c r="BW586" s="3"/>
      <c r="BX586" s="7"/>
      <c r="BY586" t="str">
        <f t="shared" si="471"/>
        <v>92021</v>
      </c>
      <c r="CQ586" s="15">
        <v>39666</v>
      </c>
      <c r="CR586" s="16">
        <v>4517.55</v>
      </c>
    </row>
    <row r="587" spans="1:96">
      <c r="A587" t="s">
        <v>229</v>
      </c>
      <c r="B587" t="s">
        <v>229</v>
      </c>
      <c r="C587" s="3">
        <v>1604401</v>
      </c>
      <c r="D587">
        <v>0</v>
      </c>
      <c r="E587">
        <v>1604401</v>
      </c>
      <c r="F587" t="s">
        <v>10</v>
      </c>
      <c r="G587" s="3">
        <v>49660844</v>
      </c>
      <c r="J587" s="3">
        <f t="shared" si="472"/>
        <v>1604401</v>
      </c>
      <c r="L587" s="3">
        <f t="shared" si="517"/>
        <v>54638105.329999998</v>
      </c>
      <c r="M587" s="4">
        <f t="shared" si="473"/>
        <v>3.0252478499647736E-2</v>
      </c>
      <c r="N587" s="4">
        <f t="shared" si="474"/>
        <v>5.3480033333333336E-2</v>
      </c>
      <c r="O587" s="4"/>
      <c r="P587" s="3">
        <f t="shared" si="475"/>
        <v>0</v>
      </c>
      <c r="Q587" s="3">
        <f t="shared" si="476"/>
        <v>54638105.329999998</v>
      </c>
      <c r="R587" s="6">
        <f t="shared" si="477"/>
        <v>0</v>
      </c>
      <c r="S587" s="6">
        <f t="shared" si="478"/>
        <v>0</v>
      </c>
      <c r="T587" s="6"/>
      <c r="U587" s="6"/>
      <c r="V587" s="3">
        <f t="shared" si="518"/>
        <v>178512.2767475998</v>
      </c>
      <c r="W587" s="7">
        <f t="shared" si="479"/>
        <v>110.04999999999927</v>
      </c>
      <c r="X587" s="7">
        <f t="shared" si="482"/>
        <v>17629.5</v>
      </c>
      <c r="Y587" s="3">
        <f t="shared" si="483"/>
        <v>45152904.415531278</v>
      </c>
      <c r="Z587" s="3">
        <f t="shared" si="480"/>
        <v>99791009.745531276</v>
      </c>
      <c r="AA587" s="2">
        <v>44455</v>
      </c>
      <c r="AB587" s="7">
        <f t="shared" si="484"/>
        <v>182.12701776666665</v>
      </c>
      <c r="AC587" s="7">
        <f t="shared" si="485"/>
        <v>150.50968138510424</v>
      </c>
      <c r="AD587" s="7">
        <f t="shared" si="486"/>
        <v>166.31834957588546</v>
      </c>
      <c r="AE587" s="7"/>
      <c r="AF587" s="7">
        <f t="shared" si="519"/>
        <v>1782913.2767475997</v>
      </c>
      <c r="AG587" s="3">
        <f t="shared" si="487"/>
        <v>64234944.7931697</v>
      </c>
      <c r="AH587" s="7"/>
      <c r="AI587" s="7"/>
      <c r="AJ587" s="7"/>
      <c r="AK587" s="7"/>
      <c r="AL587" s="3">
        <f t="shared" si="488"/>
        <v>77428038.31834963</v>
      </c>
      <c r="AM587" s="3">
        <f t="shared" si="489"/>
        <v>28596839.463169742</v>
      </c>
      <c r="AN587" s="3">
        <f t="shared" si="490"/>
        <v>22193093.52518031</v>
      </c>
      <c r="AO587" s="3">
        <f t="shared" si="491"/>
        <v>24638105.329999998</v>
      </c>
      <c r="AP587" s="3">
        <f t="shared" si="492"/>
        <v>54638105.329999998</v>
      </c>
      <c r="AQ587" s="7"/>
      <c r="AR587" s="40">
        <f t="shared" si="520"/>
        <v>178512.2767475998</v>
      </c>
      <c r="AS587" s="5">
        <f t="shared" si="481"/>
        <v>1604401</v>
      </c>
      <c r="AT587" s="5">
        <f t="shared" si="493"/>
        <v>5467.625899280576</v>
      </c>
      <c r="AU587" s="5">
        <f t="shared" si="494"/>
        <v>1788380.9026468804</v>
      </c>
      <c r="AV587" s="5">
        <f t="shared" si="495"/>
        <v>37428038.318349622</v>
      </c>
      <c r="AW587" s="3"/>
      <c r="AX587" s="4">
        <f t="shared" si="496"/>
        <v>2.3643429435676076E-2</v>
      </c>
      <c r="AY587" s="4">
        <f t="shared" si="497"/>
        <v>6.281589890093542E-3</v>
      </c>
      <c r="AZ587" s="4">
        <f t="shared" si="498"/>
        <v>2.4642681123705757E-4</v>
      </c>
      <c r="BA587" s="4">
        <f t="shared" si="499"/>
        <v>3.0252478499647736E-2</v>
      </c>
      <c r="BB587" s="3"/>
      <c r="BC587" s="2">
        <f t="shared" si="500"/>
        <v>44455</v>
      </c>
      <c r="BD587" s="22">
        <f t="shared" si="501"/>
        <v>193.57009579587407</v>
      </c>
      <c r="BE587" s="22">
        <f t="shared" si="502"/>
        <v>150.5096813851039</v>
      </c>
      <c r="BF587" s="22">
        <f t="shared" si="503"/>
        <v>116.80575539568585</v>
      </c>
      <c r="BG587" s="22">
        <f t="shared" si="504"/>
        <v>182.12701776666665</v>
      </c>
      <c r="BH587" s="22"/>
      <c r="BI587" s="3">
        <f t="shared" si="505"/>
        <v>77428038.31834963</v>
      </c>
      <c r="BJ587" s="3">
        <f t="shared" si="506"/>
        <v>28596839.463169742</v>
      </c>
      <c r="BK587" s="3">
        <f t="shared" si="507"/>
        <v>22193093.52518031</v>
      </c>
      <c r="BL587" s="3">
        <f t="shared" si="508"/>
        <v>54638105.329999998</v>
      </c>
      <c r="BM587" s="22"/>
      <c r="BN587" s="3">
        <f t="shared" si="509"/>
        <v>0</v>
      </c>
      <c r="BO587" s="3">
        <f t="shared" si="510"/>
        <v>0</v>
      </c>
      <c r="BP587" s="3">
        <f t="shared" si="511"/>
        <v>0</v>
      </c>
      <c r="BQ587" s="3">
        <f t="shared" si="512"/>
        <v>0</v>
      </c>
      <c r="BR587" s="3"/>
      <c r="BS587" s="22">
        <f t="shared" si="513"/>
        <v>0</v>
      </c>
      <c r="BT587" s="22">
        <f t="shared" si="514"/>
        <v>0</v>
      </c>
      <c r="BU587" s="22">
        <f t="shared" si="515"/>
        <v>0</v>
      </c>
      <c r="BV587" s="22">
        <f t="shared" si="516"/>
        <v>0</v>
      </c>
      <c r="BW587" s="3"/>
      <c r="BX587" s="7"/>
      <c r="BY587" t="str">
        <f t="shared" si="471"/>
        <v>92021</v>
      </c>
      <c r="CQ587" s="15">
        <v>39667</v>
      </c>
      <c r="CR587" s="16">
        <v>4523.8500000000004</v>
      </c>
    </row>
    <row r="588" spans="1:96">
      <c r="A588" t="s">
        <v>230</v>
      </c>
      <c r="B588" t="s">
        <v>230</v>
      </c>
      <c r="C588" s="3">
        <v>87656</v>
      </c>
      <c r="D588">
        <v>0</v>
      </c>
      <c r="E588">
        <v>87656</v>
      </c>
      <c r="F588" t="s">
        <v>10</v>
      </c>
      <c r="G588" s="3">
        <v>49748500</v>
      </c>
      <c r="J588" s="3">
        <f t="shared" si="472"/>
        <v>87656</v>
      </c>
      <c r="L588" s="3">
        <f t="shared" si="517"/>
        <v>54725761.329999998</v>
      </c>
      <c r="M588" s="4">
        <f t="shared" si="473"/>
        <v>1.604301603625903E-3</v>
      </c>
      <c r="N588" s="4">
        <f t="shared" si="474"/>
        <v>2.9218666666666667E-3</v>
      </c>
      <c r="O588" s="4"/>
      <c r="P588" s="3">
        <f t="shared" si="475"/>
        <v>0</v>
      </c>
      <c r="Q588" s="3">
        <f t="shared" si="476"/>
        <v>54725761.329999998</v>
      </c>
      <c r="R588" s="6">
        <f t="shared" si="477"/>
        <v>0</v>
      </c>
      <c r="S588" s="6">
        <f t="shared" si="478"/>
        <v>0</v>
      </c>
      <c r="T588" s="6"/>
      <c r="U588" s="6"/>
      <c r="V588" s="3">
        <f t="shared" si="518"/>
        <v>-71940.204214046738</v>
      </c>
      <c r="W588" s="7">
        <f t="shared" si="479"/>
        <v>-44.349999999998545</v>
      </c>
      <c r="X588" s="7">
        <f t="shared" si="482"/>
        <v>17585.150000000001</v>
      </c>
      <c r="Y588" s="3">
        <f t="shared" si="483"/>
        <v>45039314.619403839</v>
      </c>
      <c r="Z588" s="3">
        <f t="shared" si="480"/>
        <v>99765075.949403837</v>
      </c>
      <c r="AA588" s="2">
        <v>44456</v>
      </c>
      <c r="AB588" s="7">
        <f t="shared" si="484"/>
        <v>182.41920443333333</v>
      </c>
      <c r="AC588" s="7">
        <f t="shared" si="485"/>
        <v>150.13104873134614</v>
      </c>
      <c r="AD588" s="7">
        <f t="shared" si="486"/>
        <v>166.27512658233974</v>
      </c>
      <c r="AE588" s="7"/>
      <c r="AF588" s="7">
        <f t="shared" si="519"/>
        <v>15715.795785953262</v>
      </c>
      <c r="AG588" s="3">
        <f t="shared" si="487"/>
        <v>64250660.588955656</v>
      </c>
      <c r="AH588" s="7"/>
      <c r="AI588" s="7"/>
      <c r="AJ588" s="7"/>
      <c r="AK588" s="7"/>
      <c r="AL588" s="3">
        <f t="shared" si="488"/>
        <v>77449221.740034863</v>
      </c>
      <c r="AM588" s="3">
        <f t="shared" si="489"/>
        <v>28524899.258955695</v>
      </c>
      <c r="AN588" s="3">
        <f t="shared" si="490"/>
        <v>22198561.151079591</v>
      </c>
      <c r="AO588" s="3">
        <f t="shared" si="491"/>
        <v>24725761.329999998</v>
      </c>
      <c r="AP588" s="3">
        <f t="shared" si="492"/>
        <v>54725761.329999998</v>
      </c>
      <c r="AQ588" s="7"/>
      <c r="AR588" s="40">
        <f t="shared" si="520"/>
        <v>-71940.204214046738</v>
      </c>
      <c r="AS588" s="5">
        <f t="shared" si="481"/>
        <v>87656</v>
      </c>
      <c r="AT588" s="5">
        <f t="shared" si="493"/>
        <v>5467.625899280576</v>
      </c>
      <c r="AU588" s="5">
        <f t="shared" si="494"/>
        <v>21183.421685233836</v>
      </c>
      <c r="AV588" s="5">
        <f t="shared" si="495"/>
        <v>37449221.740034856</v>
      </c>
      <c r="AW588" s="3"/>
      <c r="AX588" s="4">
        <f t="shared" si="496"/>
        <v>2.7358851063922135E-4</v>
      </c>
      <c r="AY588" s="4">
        <f t="shared" si="497"/>
        <v>-2.5156697580758706E-3</v>
      </c>
      <c r="AZ588" s="4">
        <f t="shared" si="498"/>
        <v>2.4636610002463157E-4</v>
      </c>
      <c r="BA588" s="4">
        <f t="shared" si="499"/>
        <v>1.604301603625903E-3</v>
      </c>
      <c r="BB588" s="3"/>
      <c r="BC588" s="2">
        <f t="shared" si="500"/>
        <v>44456</v>
      </c>
      <c r="BD588" s="22">
        <f t="shared" si="501"/>
        <v>193.62305435008716</v>
      </c>
      <c r="BE588" s="22">
        <f t="shared" si="502"/>
        <v>150.13104873134574</v>
      </c>
      <c r="BF588" s="22">
        <f t="shared" si="503"/>
        <v>116.83453237410311</v>
      </c>
      <c r="BG588" s="22">
        <f t="shared" si="504"/>
        <v>182.41920443333333</v>
      </c>
      <c r="BH588" s="22"/>
      <c r="BI588" s="3">
        <f t="shared" si="505"/>
        <v>77449221.740034863</v>
      </c>
      <c r="BJ588" s="3">
        <f t="shared" si="506"/>
        <v>28596839.463169742</v>
      </c>
      <c r="BK588" s="3">
        <f t="shared" si="507"/>
        <v>22198561.151079591</v>
      </c>
      <c r="BL588" s="3">
        <f t="shared" si="508"/>
        <v>54725761.329999998</v>
      </c>
      <c r="BM588" s="22"/>
      <c r="BN588" s="3">
        <f t="shared" si="509"/>
        <v>0</v>
      </c>
      <c r="BO588" s="3">
        <f t="shared" si="510"/>
        <v>-71940.204214046738</v>
      </c>
      <c r="BP588" s="3">
        <f t="shared" si="511"/>
        <v>0</v>
      </c>
      <c r="BQ588" s="3">
        <f t="shared" si="512"/>
        <v>0</v>
      </c>
      <c r="BR588" s="3"/>
      <c r="BS588" s="22">
        <f t="shared" si="513"/>
        <v>0</v>
      </c>
      <c r="BT588" s="22">
        <f t="shared" si="514"/>
        <v>-0.25156697580758708</v>
      </c>
      <c r="BU588" s="22">
        <f t="shared" si="515"/>
        <v>0</v>
      </c>
      <c r="BV588" s="22">
        <f t="shared" si="516"/>
        <v>0</v>
      </c>
      <c r="BW588" s="3"/>
      <c r="BX588" s="7"/>
      <c r="BY588" t="str">
        <f t="shared" si="471"/>
        <v>92021</v>
      </c>
      <c r="CQ588" s="15">
        <v>39668</v>
      </c>
      <c r="CR588" s="16">
        <v>4529.5</v>
      </c>
    </row>
    <row r="589" spans="1:96">
      <c r="A589" t="s">
        <v>231</v>
      </c>
      <c r="B589" t="s">
        <v>231</v>
      </c>
      <c r="C589" s="3">
        <v>-230745</v>
      </c>
      <c r="D589">
        <v>0</v>
      </c>
      <c r="E589">
        <v>-230744.67</v>
      </c>
      <c r="F589" t="s">
        <v>10</v>
      </c>
      <c r="G589" s="3">
        <v>49517755</v>
      </c>
      <c r="J589" s="3">
        <f t="shared" si="472"/>
        <v>-230745</v>
      </c>
      <c r="L589" s="3">
        <f t="shared" si="517"/>
        <v>54495016.329999998</v>
      </c>
      <c r="M589" s="4">
        <f t="shared" si="473"/>
        <v>-4.2163872076368611E-3</v>
      </c>
      <c r="N589" s="4">
        <f t="shared" si="474"/>
        <v>-7.6915000000000004E-3</v>
      </c>
      <c r="O589" s="4"/>
      <c r="P589" s="3">
        <f t="shared" si="475"/>
        <v>-230745</v>
      </c>
      <c r="Q589" s="3">
        <f t="shared" si="476"/>
        <v>54725761.329999998</v>
      </c>
      <c r="R589" s="6">
        <f t="shared" si="477"/>
        <v>-4.2163872076368611E-3</v>
      </c>
      <c r="S589" s="6">
        <f t="shared" si="478"/>
        <v>-4.2163872076368611E-3</v>
      </c>
      <c r="T589" s="6"/>
      <c r="U589" s="6"/>
      <c r="V589" s="3">
        <f t="shared" si="518"/>
        <v>-305360.61878905847</v>
      </c>
      <c r="W589" s="7">
        <f t="shared" si="479"/>
        <v>-188.25</v>
      </c>
      <c r="X589" s="7">
        <f t="shared" si="482"/>
        <v>17396.900000000001</v>
      </c>
      <c r="Y589" s="3">
        <f t="shared" si="483"/>
        <v>44557166.273947425</v>
      </c>
      <c r="Z589" s="3">
        <f t="shared" si="480"/>
        <v>99052182.603947431</v>
      </c>
      <c r="AA589" s="2">
        <v>44459</v>
      </c>
      <c r="AB589" s="7">
        <f t="shared" si="484"/>
        <v>181.65005443333334</v>
      </c>
      <c r="AC589" s="7">
        <f t="shared" si="485"/>
        <v>148.52388757982476</v>
      </c>
      <c r="AD589" s="7">
        <f t="shared" si="486"/>
        <v>165.08697100657906</v>
      </c>
      <c r="AE589" s="7"/>
      <c r="AF589" s="7">
        <f t="shared" si="519"/>
        <v>-536105.61878905841</v>
      </c>
      <c r="AG589" s="3">
        <f t="shared" si="487"/>
        <v>63714554.970166594</v>
      </c>
      <c r="AH589" s="7"/>
      <c r="AI589" s="7"/>
      <c r="AJ589" s="7"/>
      <c r="AK589" s="7"/>
      <c r="AL589" s="3">
        <f t="shared" si="488"/>
        <v>76918583.747145087</v>
      </c>
      <c r="AM589" s="3">
        <f t="shared" si="489"/>
        <v>28219538.640166637</v>
      </c>
      <c r="AN589" s="3">
        <f t="shared" si="490"/>
        <v>22204028.776978873</v>
      </c>
      <c r="AO589" s="3">
        <f t="shared" si="491"/>
        <v>24495016.329999998</v>
      </c>
      <c r="AP589" s="3">
        <f t="shared" si="492"/>
        <v>54495016.329999998</v>
      </c>
      <c r="AQ589" s="7"/>
      <c r="AR589" s="40">
        <f t="shared" si="520"/>
        <v>-305360.61878905847</v>
      </c>
      <c r="AS589" s="5">
        <f t="shared" si="481"/>
        <v>-230745</v>
      </c>
      <c r="AT589" s="5">
        <f t="shared" si="493"/>
        <v>5467.625899280576</v>
      </c>
      <c r="AU589" s="5">
        <f t="shared" si="494"/>
        <v>-530637.99288977787</v>
      </c>
      <c r="AV589" s="5">
        <f t="shared" si="495"/>
        <v>36918583.747145079</v>
      </c>
      <c r="AW589" s="3"/>
      <c r="AX589" s="4">
        <f t="shared" si="496"/>
        <v>-6.8514309242630102E-3</v>
      </c>
      <c r="AY589" s="4">
        <f t="shared" si="497"/>
        <v>-1.0705055117528145E-2</v>
      </c>
      <c r="AZ589" s="4">
        <f t="shared" si="498"/>
        <v>2.4630541871920682E-4</v>
      </c>
      <c r="BA589" s="4">
        <f t="shared" si="499"/>
        <v>-4.2163872076368611E-3</v>
      </c>
      <c r="BB589" s="3"/>
      <c r="BC589" s="2">
        <f t="shared" si="500"/>
        <v>44459</v>
      </c>
      <c r="BD589" s="22">
        <f t="shared" si="501"/>
        <v>192.29645936786272</v>
      </c>
      <c r="BE589" s="22">
        <f t="shared" si="502"/>
        <v>148.52388757982439</v>
      </c>
      <c r="BF589" s="22">
        <f t="shared" si="503"/>
        <v>116.86330935252039</v>
      </c>
      <c r="BG589" s="22">
        <f t="shared" si="504"/>
        <v>181.65005443333334</v>
      </c>
      <c r="BH589" s="22"/>
      <c r="BI589" s="3">
        <f t="shared" si="505"/>
        <v>77449221.740034863</v>
      </c>
      <c r="BJ589" s="3">
        <f t="shared" si="506"/>
        <v>28596839.463169742</v>
      </c>
      <c r="BK589" s="3">
        <f t="shared" si="507"/>
        <v>22204028.776978873</v>
      </c>
      <c r="BL589" s="3">
        <f t="shared" si="508"/>
        <v>54725761.329999998</v>
      </c>
      <c r="BM589" s="22"/>
      <c r="BN589" s="3">
        <f t="shared" si="509"/>
        <v>-530637.99288977787</v>
      </c>
      <c r="BO589" s="3">
        <f t="shared" si="510"/>
        <v>-377300.82300310524</v>
      </c>
      <c r="BP589" s="3">
        <f t="shared" si="511"/>
        <v>0</v>
      </c>
      <c r="BQ589" s="3">
        <f t="shared" si="512"/>
        <v>-230745</v>
      </c>
      <c r="BR589" s="3"/>
      <c r="BS589" s="22">
        <f t="shared" si="513"/>
        <v>-0.685143092426301</v>
      </c>
      <c r="BT589" s="22">
        <f t="shared" si="514"/>
        <v>-1.3193794492186317</v>
      </c>
      <c r="BU589" s="22">
        <f t="shared" si="515"/>
        <v>0</v>
      </c>
      <c r="BV589" s="22">
        <f t="shared" si="516"/>
        <v>-0.42163872076368614</v>
      </c>
      <c r="BW589" s="3"/>
      <c r="BX589" s="7"/>
      <c r="BY589" t="str">
        <f t="shared" si="471"/>
        <v>92021</v>
      </c>
      <c r="CQ589" s="15">
        <v>39669</v>
      </c>
      <c r="CR589" s="16">
        <v>4529.5</v>
      </c>
    </row>
    <row r="590" spans="1:96">
      <c r="A590" t="s">
        <v>232</v>
      </c>
      <c r="B590" t="s">
        <v>232</v>
      </c>
      <c r="C590" s="3">
        <v>-291715</v>
      </c>
      <c r="D590">
        <v>0</v>
      </c>
      <c r="E590">
        <v>-291715</v>
      </c>
      <c r="F590" t="s">
        <v>10</v>
      </c>
      <c r="G590" s="3">
        <v>49226040</v>
      </c>
      <c r="J590" s="3">
        <f t="shared" si="472"/>
        <v>-291715</v>
      </c>
      <c r="L590" s="3">
        <f t="shared" si="517"/>
        <v>54203301.329999998</v>
      </c>
      <c r="M590" s="4">
        <f t="shared" si="473"/>
        <v>-5.3530583096533229E-3</v>
      </c>
      <c r="N590" s="4">
        <f t="shared" si="474"/>
        <v>-9.7238333333333326E-3</v>
      </c>
      <c r="O590" s="4"/>
      <c r="P590" s="3">
        <f t="shared" si="475"/>
        <v>-522460</v>
      </c>
      <c r="Q590" s="3">
        <f t="shared" si="476"/>
        <v>54725761.329999998</v>
      </c>
      <c r="R590" s="6">
        <f t="shared" si="477"/>
        <v>-9.5468749507116278E-3</v>
      </c>
      <c r="S590" s="6">
        <f t="shared" si="478"/>
        <v>-9.569445517290184E-3</v>
      </c>
      <c r="T590" s="6"/>
      <c r="U590" s="6"/>
      <c r="V590" s="3">
        <f t="shared" si="518"/>
        <v>267808.96766041493</v>
      </c>
      <c r="W590" s="7">
        <f t="shared" si="479"/>
        <v>165.09999999999854</v>
      </c>
      <c r="X590" s="7">
        <f t="shared" si="482"/>
        <v>17562</v>
      </c>
      <c r="Y590" s="3">
        <f t="shared" si="483"/>
        <v>44980022.538674399</v>
      </c>
      <c r="Z590" s="3">
        <f t="shared" si="480"/>
        <v>99183323.868674397</v>
      </c>
      <c r="AA590" s="2">
        <v>44460</v>
      </c>
      <c r="AB590" s="7">
        <f t="shared" si="484"/>
        <v>180.6776711</v>
      </c>
      <c r="AC590" s="7">
        <f t="shared" si="485"/>
        <v>149.933408462248</v>
      </c>
      <c r="AD590" s="7">
        <f t="shared" si="486"/>
        <v>165.305539781124</v>
      </c>
      <c r="AE590" s="7"/>
      <c r="AF590" s="7">
        <f t="shared" si="519"/>
        <v>-23906.032339585072</v>
      </c>
      <c r="AG590" s="3">
        <f t="shared" si="487"/>
        <v>63690648.937827006</v>
      </c>
      <c r="AH590" s="7"/>
      <c r="AI590" s="7"/>
      <c r="AJ590" s="7"/>
      <c r="AK590" s="7"/>
      <c r="AL590" s="3">
        <f t="shared" si="488"/>
        <v>76900145.340704784</v>
      </c>
      <c r="AM590" s="3">
        <f t="shared" si="489"/>
        <v>28487347.607827052</v>
      </c>
      <c r="AN590" s="3">
        <f t="shared" si="490"/>
        <v>22209496.402878154</v>
      </c>
      <c r="AO590" s="3">
        <f t="shared" si="491"/>
        <v>24203301.329999998</v>
      </c>
      <c r="AP590" s="3">
        <f t="shared" si="492"/>
        <v>54203301.329999998</v>
      </c>
      <c r="AQ590" s="7"/>
      <c r="AR590" s="40">
        <f t="shared" si="520"/>
        <v>267808.96766041493</v>
      </c>
      <c r="AS590" s="5">
        <f t="shared" si="481"/>
        <v>-291715</v>
      </c>
      <c r="AT590" s="5">
        <f t="shared" si="493"/>
        <v>5467.625899280576</v>
      </c>
      <c r="AU590" s="5">
        <f t="shared" si="494"/>
        <v>-18438.406440304498</v>
      </c>
      <c r="AV590" s="5">
        <f t="shared" si="495"/>
        <v>36900145.340704776</v>
      </c>
      <c r="AW590" s="3"/>
      <c r="AX590" s="4">
        <f t="shared" si="496"/>
        <v>-2.3971328568551364E-4</v>
      </c>
      <c r="AY590" s="4">
        <f t="shared" si="497"/>
        <v>9.4901965292666281E-3</v>
      </c>
      <c r="AZ590" s="4">
        <f t="shared" si="498"/>
        <v>2.4624476729868987E-4</v>
      </c>
      <c r="BA590" s="4">
        <f t="shared" si="499"/>
        <v>-5.3530583096533229E-3</v>
      </c>
      <c r="BB590" s="3"/>
      <c r="BC590" s="2">
        <f t="shared" si="500"/>
        <v>44460</v>
      </c>
      <c r="BD590" s="22">
        <f t="shared" si="501"/>
        <v>192.25036335176196</v>
      </c>
      <c r="BE590" s="22">
        <f t="shared" si="502"/>
        <v>149.93340846224766</v>
      </c>
      <c r="BF590" s="22">
        <f t="shared" si="503"/>
        <v>116.89208633093766</v>
      </c>
      <c r="BG590" s="22">
        <f t="shared" si="504"/>
        <v>180.6776711</v>
      </c>
      <c r="BH590" s="22"/>
      <c r="BI590" s="3">
        <f t="shared" si="505"/>
        <v>77449221.740034863</v>
      </c>
      <c r="BJ590" s="3">
        <f t="shared" si="506"/>
        <v>28596839.463169742</v>
      </c>
      <c r="BK590" s="3">
        <f t="shared" si="507"/>
        <v>22209496.402878154</v>
      </c>
      <c r="BL590" s="3">
        <f t="shared" si="508"/>
        <v>54725761.329999998</v>
      </c>
      <c r="BM590" s="22"/>
      <c r="BN590" s="3">
        <f t="shared" si="509"/>
        <v>-549076.39933008235</v>
      </c>
      <c r="BO590" s="3">
        <f t="shared" si="510"/>
        <v>-109491.85534269031</v>
      </c>
      <c r="BP590" s="3">
        <f t="shared" si="511"/>
        <v>0</v>
      </c>
      <c r="BQ590" s="3">
        <f t="shared" si="512"/>
        <v>-522460</v>
      </c>
      <c r="BR590" s="3"/>
      <c r="BS590" s="22">
        <f t="shared" si="513"/>
        <v>-0.70895018309300206</v>
      </c>
      <c r="BT590" s="22">
        <f t="shared" si="514"/>
        <v>-0.38288096656172915</v>
      </c>
      <c r="BU590" s="22">
        <f t="shared" si="515"/>
        <v>0</v>
      </c>
      <c r="BV590" s="22">
        <f t="shared" si="516"/>
        <v>-0.95468749507116279</v>
      </c>
      <c r="BW590" s="3"/>
      <c r="BX590" s="7"/>
      <c r="BY590" t="str">
        <f t="shared" si="471"/>
        <v>92021</v>
      </c>
      <c r="CQ590" s="15">
        <v>39670</v>
      </c>
      <c r="CR590" s="16">
        <v>4529.5</v>
      </c>
    </row>
    <row r="591" spans="1:96">
      <c r="A591" t="s">
        <v>233</v>
      </c>
      <c r="B591" t="s">
        <v>233</v>
      </c>
      <c r="C591" s="3">
        <v>-38883</v>
      </c>
      <c r="D591">
        <v>0</v>
      </c>
      <c r="E591">
        <v>-38883</v>
      </c>
      <c r="F591" t="s">
        <v>10</v>
      </c>
      <c r="G591" s="3">
        <v>49187157</v>
      </c>
      <c r="J591" s="3">
        <f t="shared" si="472"/>
        <v>-38883</v>
      </c>
      <c r="L591" s="3">
        <f t="shared" si="517"/>
        <v>54164418.329999998</v>
      </c>
      <c r="M591" s="4">
        <f t="shared" si="473"/>
        <v>-7.1735482979667432E-4</v>
      </c>
      <c r="N591" s="4">
        <f t="shared" si="474"/>
        <v>-1.2960999999999999E-3</v>
      </c>
      <c r="O591" s="4"/>
      <c r="P591" s="3">
        <f t="shared" si="475"/>
        <v>-561343</v>
      </c>
      <c r="Q591" s="3">
        <f t="shared" si="476"/>
        <v>54725761.329999998</v>
      </c>
      <c r="R591" s="6">
        <f t="shared" si="477"/>
        <v>-1.0257381283652944E-2</v>
      </c>
      <c r="S591" s="6">
        <f t="shared" si="478"/>
        <v>-1.0286800347086858E-2</v>
      </c>
      <c r="T591" s="6"/>
      <c r="U591" s="6"/>
      <c r="V591" s="3">
        <f t="shared" si="518"/>
        <v>-24899.258955705729</v>
      </c>
      <c r="W591" s="7">
        <f t="shared" si="479"/>
        <v>-15.349999999998545</v>
      </c>
      <c r="X591" s="7">
        <f t="shared" si="482"/>
        <v>17546.650000000001</v>
      </c>
      <c r="Y591" s="3">
        <f t="shared" si="483"/>
        <v>44940707.919270657</v>
      </c>
      <c r="Z591" s="3">
        <f t="shared" si="480"/>
        <v>99105126.249270648</v>
      </c>
      <c r="AA591" s="2">
        <v>44461</v>
      </c>
      <c r="AB591" s="7">
        <f t="shared" si="484"/>
        <v>180.54806109999998</v>
      </c>
      <c r="AC591" s="7">
        <f t="shared" si="485"/>
        <v>149.8023597309022</v>
      </c>
      <c r="AD591" s="7">
        <f t="shared" si="486"/>
        <v>165.17521041545109</v>
      </c>
      <c r="AE591" s="7"/>
      <c r="AF591" s="7">
        <f t="shared" si="519"/>
        <v>-63782.258955705729</v>
      </c>
      <c r="AG591" s="3">
        <f t="shared" si="487"/>
        <v>63626866.678871304</v>
      </c>
      <c r="AH591" s="7"/>
      <c r="AI591" s="7"/>
      <c r="AJ591" s="7"/>
      <c r="AK591" s="7"/>
      <c r="AL591" s="3">
        <f t="shared" si="488"/>
        <v>76841830.707648352</v>
      </c>
      <c r="AM591" s="3">
        <f t="shared" si="489"/>
        <v>28462448.348871347</v>
      </c>
      <c r="AN591" s="3">
        <f t="shared" si="490"/>
        <v>22214964.028777435</v>
      </c>
      <c r="AO591" s="3">
        <f t="shared" si="491"/>
        <v>24164418.329999998</v>
      </c>
      <c r="AP591" s="3">
        <f t="shared" si="492"/>
        <v>54164418.329999998</v>
      </c>
      <c r="AQ591" s="7"/>
      <c r="AR591" s="40">
        <f t="shared" si="520"/>
        <v>-24899.258955705729</v>
      </c>
      <c r="AS591" s="5">
        <f t="shared" si="481"/>
        <v>-38883</v>
      </c>
      <c r="AT591" s="5">
        <f t="shared" si="493"/>
        <v>5467.625899280576</v>
      </c>
      <c r="AU591" s="5">
        <f t="shared" si="494"/>
        <v>-58314.633056425155</v>
      </c>
      <c r="AV591" s="5">
        <f t="shared" si="495"/>
        <v>36841830.707648352</v>
      </c>
      <c r="AW591" s="3"/>
      <c r="AX591" s="4">
        <f t="shared" si="496"/>
        <v>-7.5831629183616188E-4</v>
      </c>
      <c r="AY591" s="4">
        <f t="shared" si="497"/>
        <v>-8.7404623619169528E-4</v>
      </c>
      <c r="AZ591" s="4">
        <f t="shared" si="498"/>
        <v>2.4618414574100925E-4</v>
      </c>
      <c r="BA591" s="4">
        <f t="shared" si="499"/>
        <v>-7.1735482979667432E-4</v>
      </c>
      <c r="BB591" s="3"/>
      <c r="BC591" s="2">
        <f t="shared" si="500"/>
        <v>44461</v>
      </c>
      <c r="BD591" s="22">
        <f t="shared" si="501"/>
        <v>192.10457676912088</v>
      </c>
      <c r="BE591" s="22">
        <f t="shared" si="502"/>
        <v>149.80235973090183</v>
      </c>
      <c r="BF591" s="22">
        <f t="shared" si="503"/>
        <v>116.92086330935491</v>
      </c>
      <c r="BG591" s="22">
        <f t="shared" si="504"/>
        <v>180.54806109999998</v>
      </c>
      <c r="BH591" s="22"/>
      <c r="BI591" s="3">
        <f t="shared" si="505"/>
        <v>77449221.740034863</v>
      </c>
      <c r="BJ591" s="3">
        <f t="shared" si="506"/>
        <v>28596839.463169742</v>
      </c>
      <c r="BK591" s="3">
        <f t="shared" si="507"/>
        <v>22214964.028777435</v>
      </c>
      <c r="BL591" s="3">
        <f t="shared" si="508"/>
        <v>54725761.329999998</v>
      </c>
      <c r="BM591" s="22"/>
      <c r="BN591" s="3">
        <f t="shared" si="509"/>
        <v>-607391.03238650749</v>
      </c>
      <c r="BO591" s="3">
        <f t="shared" si="510"/>
        <v>-134391.11429839605</v>
      </c>
      <c r="BP591" s="3">
        <f t="shared" si="511"/>
        <v>0</v>
      </c>
      <c r="BQ591" s="3">
        <f t="shared" si="512"/>
        <v>-561343</v>
      </c>
      <c r="BR591" s="3"/>
      <c r="BS591" s="22">
        <f t="shared" si="513"/>
        <v>-0.78424420380267867</v>
      </c>
      <c r="BT591" s="22">
        <f t="shared" si="514"/>
        <v>-0.46995093451316594</v>
      </c>
      <c r="BU591" s="22">
        <f t="shared" si="515"/>
        <v>0</v>
      </c>
      <c r="BV591" s="22">
        <f t="shared" si="516"/>
        <v>-1.0257381283652944</v>
      </c>
      <c r="BW591" s="3"/>
      <c r="BX591" s="7"/>
      <c r="BY591" t="str">
        <f t="shared" si="471"/>
        <v>92021</v>
      </c>
      <c r="CQ591" s="15">
        <v>39671</v>
      </c>
      <c r="CR591" s="16">
        <v>4620.3999999999996</v>
      </c>
    </row>
    <row r="592" spans="1:96">
      <c r="A592" t="s">
        <v>234</v>
      </c>
      <c r="B592" t="s">
        <v>234</v>
      </c>
      <c r="C592" s="3">
        <v>403358</v>
      </c>
      <c r="D592">
        <v>0</v>
      </c>
      <c r="E592">
        <v>403357.5</v>
      </c>
      <c r="F592" t="s">
        <v>10</v>
      </c>
      <c r="G592" s="3">
        <v>49590515</v>
      </c>
      <c r="J592" s="3">
        <f t="shared" si="472"/>
        <v>403358</v>
      </c>
      <c r="L592" s="3">
        <f t="shared" si="517"/>
        <v>54567776.329999998</v>
      </c>
      <c r="M592" s="4">
        <f t="shared" si="473"/>
        <v>7.4469183356224182E-3</v>
      </c>
      <c r="N592" s="4">
        <f t="shared" si="474"/>
        <v>1.3445266666666667E-2</v>
      </c>
      <c r="O592" s="4"/>
      <c r="P592" s="3">
        <f t="shared" si="475"/>
        <v>-157985</v>
      </c>
      <c r="Q592" s="3">
        <f t="shared" si="476"/>
        <v>54725761.329999998</v>
      </c>
      <c r="R592" s="6">
        <f t="shared" si="477"/>
        <v>-2.8868488287872303E-3</v>
      </c>
      <c r="S592" s="6">
        <f t="shared" si="478"/>
        <v>-2.8398820114644398E-3</v>
      </c>
      <c r="T592" s="6"/>
      <c r="U592" s="6"/>
      <c r="V592" s="3">
        <f t="shared" si="518"/>
        <v>448186.66120274441</v>
      </c>
      <c r="W592" s="7">
        <f t="shared" si="479"/>
        <v>276.29999999999927</v>
      </c>
      <c r="X592" s="7">
        <f t="shared" si="482"/>
        <v>17822.95</v>
      </c>
      <c r="Y592" s="3">
        <f t="shared" si="483"/>
        <v>45648371.068538152</v>
      </c>
      <c r="Z592" s="3">
        <f t="shared" si="480"/>
        <v>100216147.39853814</v>
      </c>
      <c r="AA592" s="2">
        <v>44462</v>
      </c>
      <c r="AB592" s="7">
        <f t="shared" si="484"/>
        <v>181.89258776666665</v>
      </c>
      <c r="AC592" s="7">
        <f t="shared" si="485"/>
        <v>152.16123689512716</v>
      </c>
      <c r="AD592" s="7">
        <f t="shared" si="486"/>
        <v>167.02691233089689</v>
      </c>
      <c r="AE592" s="7"/>
      <c r="AF592" s="7">
        <f t="shared" si="519"/>
        <v>851544.66120274435</v>
      </c>
      <c r="AG592" s="3">
        <f t="shared" si="487"/>
        <v>64478411.340074047</v>
      </c>
      <c r="AH592" s="7"/>
      <c r="AI592" s="7"/>
      <c r="AJ592" s="7"/>
      <c r="AK592" s="7"/>
      <c r="AL592" s="3">
        <f t="shared" si="488"/>
        <v>77698842.994750381</v>
      </c>
      <c r="AM592" s="3">
        <f t="shared" si="489"/>
        <v>28910635.01007409</v>
      </c>
      <c r="AN592" s="3">
        <f t="shared" si="490"/>
        <v>22220431.654676717</v>
      </c>
      <c r="AO592" s="3">
        <f t="shared" si="491"/>
        <v>24567776.329999998</v>
      </c>
      <c r="AP592" s="3">
        <f t="shared" si="492"/>
        <v>54567776.329999998</v>
      </c>
      <c r="AQ592" s="7"/>
      <c r="AR592" s="40">
        <f t="shared" si="520"/>
        <v>448186.66120274441</v>
      </c>
      <c r="AS592" s="5">
        <f t="shared" si="481"/>
        <v>403358</v>
      </c>
      <c r="AT592" s="5">
        <f t="shared" si="493"/>
        <v>5467.625899280576</v>
      </c>
      <c r="AU592" s="5">
        <f t="shared" si="494"/>
        <v>857012.28710202489</v>
      </c>
      <c r="AV592" s="5">
        <f t="shared" si="495"/>
        <v>37698842.994750373</v>
      </c>
      <c r="AW592" s="3"/>
      <c r="AX592" s="4">
        <f t="shared" si="496"/>
        <v>1.1152939475929526E-2</v>
      </c>
      <c r="AY592" s="4">
        <f t="shared" si="497"/>
        <v>1.5746595503985054E-2</v>
      </c>
      <c r="AZ592" s="4">
        <f t="shared" si="498"/>
        <v>2.4612355402411505E-4</v>
      </c>
      <c r="BA592" s="4">
        <f t="shared" si="499"/>
        <v>7.4469183356224182E-3</v>
      </c>
      <c r="BB592" s="3"/>
      <c r="BC592" s="2">
        <f t="shared" si="500"/>
        <v>44462</v>
      </c>
      <c r="BD592" s="22">
        <f t="shared" si="501"/>
        <v>194.24710748687596</v>
      </c>
      <c r="BE592" s="22">
        <f t="shared" si="502"/>
        <v>152.16123689512679</v>
      </c>
      <c r="BF592" s="22">
        <f t="shared" si="503"/>
        <v>116.9496402877722</v>
      </c>
      <c r="BG592" s="22">
        <f t="shared" si="504"/>
        <v>181.89258776666665</v>
      </c>
      <c r="BH592" s="22"/>
      <c r="BI592" s="3">
        <f t="shared" si="505"/>
        <v>77698842.994750381</v>
      </c>
      <c r="BJ592" s="3">
        <f t="shared" si="506"/>
        <v>28910635.01007409</v>
      </c>
      <c r="BK592" s="3">
        <f t="shared" si="507"/>
        <v>22220431.654676717</v>
      </c>
      <c r="BL592" s="3">
        <f t="shared" si="508"/>
        <v>54725761.329999998</v>
      </c>
      <c r="BM592" s="22"/>
      <c r="BN592" s="3">
        <f t="shared" si="509"/>
        <v>0</v>
      </c>
      <c r="BO592" s="3">
        <f t="shared" si="510"/>
        <v>0</v>
      </c>
      <c r="BP592" s="3">
        <f t="shared" si="511"/>
        <v>0</v>
      </c>
      <c r="BQ592" s="3">
        <f t="shared" si="512"/>
        <v>-157985</v>
      </c>
      <c r="BR592" s="3"/>
      <c r="BS592" s="22">
        <f t="shared" si="513"/>
        <v>0</v>
      </c>
      <c r="BT592" s="22">
        <f t="shared" si="514"/>
        <v>0</v>
      </c>
      <c r="BU592" s="22">
        <f t="shared" si="515"/>
        <v>0</v>
      </c>
      <c r="BV592" s="22">
        <f t="shared" si="516"/>
        <v>-0.28868488287872301</v>
      </c>
      <c r="BW592" s="3"/>
      <c r="BX592" s="7"/>
      <c r="BY592" t="str">
        <f t="shared" si="471"/>
        <v>92021</v>
      </c>
      <c r="CQ592" s="15">
        <v>39672</v>
      </c>
      <c r="CR592" s="16">
        <v>4552.25</v>
      </c>
    </row>
    <row r="593" spans="1:96">
      <c r="A593" t="s">
        <v>235</v>
      </c>
      <c r="B593" t="s">
        <v>235</v>
      </c>
      <c r="C593" s="3">
        <v>556385</v>
      </c>
      <c r="D593">
        <v>0</v>
      </c>
      <c r="E593">
        <v>556385</v>
      </c>
      <c r="F593" t="s">
        <v>10</v>
      </c>
      <c r="G593" s="3">
        <v>50146900</v>
      </c>
      <c r="J593" s="3">
        <f t="shared" si="472"/>
        <v>556385</v>
      </c>
      <c r="L593" s="3">
        <f t="shared" si="517"/>
        <v>55124161.329999998</v>
      </c>
      <c r="M593" s="4">
        <f t="shared" si="473"/>
        <v>1.0196219040249097E-2</v>
      </c>
      <c r="N593" s="4">
        <f t="shared" si="474"/>
        <v>1.8546166666666666E-2</v>
      </c>
      <c r="O593" s="4"/>
      <c r="P593" s="3">
        <f t="shared" si="475"/>
        <v>0</v>
      </c>
      <c r="Q593" s="3">
        <f t="shared" si="476"/>
        <v>55124161.329999998</v>
      </c>
      <c r="R593" s="6">
        <f t="shared" si="477"/>
        <v>0</v>
      </c>
      <c r="S593" s="6">
        <f t="shared" si="478"/>
        <v>0</v>
      </c>
      <c r="T593" s="6"/>
      <c r="U593" s="6"/>
      <c r="V593" s="3">
        <f t="shared" si="518"/>
        <v>49068.572209131577</v>
      </c>
      <c r="W593" s="7">
        <f t="shared" si="479"/>
        <v>30.25</v>
      </c>
      <c r="X593" s="7">
        <f t="shared" si="482"/>
        <v>17853.2</v>
      </c>
      <c r="Y593" s="3">
        <f t="shared" si="483"/>
        <v>45725847.761499941</v>
      </c>
      <c r="Z593" s="3">
        <f t="shared" si="480"/>
        <v>100850009.09149994</v>
      </c>
      <c r="AA593" s="2">
        <v>44463</v>
      </c>
      <c r="AB593" s="7">
        <f t="shared" si="484"/>
        <v>183.74720443333331</v>
      </c>
      <c r="AC593" s="7">
        <f t="shared" si="485"/>
        <v>152.41949253833315</v>
      </c>
      <c r="AD593" s="7">
        <f t="shared" si="486"/>
        <v>168.08334848583323</v>
      </c>
      <c r="AE593" s="7"/>
      <c r="AF593" s="7">
        <f t="shared" si="519"/>
        <v>605453.57220913155</v>
      </c>
      <c r="AG593" s="3">
        <f t="shared" si="487"/>
        <v>65083864.912283182</v>
      </c>
      <c r="AH593" s="7"/>
      <c r="AI593" s="7"/>
      <c r="AJ593" s="7"/>
      <c r="AK593" s="7"/>
      <c r="AL593" s="3">
        <f t="shared" si="488"/>
        <v>78309764.192858785</v>
      </c>
      <c r="AM593" s="3">
        <f t="shared" si="489"/>
        <v>28959703.582283221</v>
      </c>
      <c r="AN593" s="3">
        <f t="shared" si="490"/>
        <v>22225899.280575998</v>
      </c>
      <c r="AO593" s="3">
        <f t="shared" si="491"/>
        <v>25124161.329999998</v>
      </c>
      <c r="AP593" s="3">
        <f t="shared" si="492"/>
        <v>55124161.329999998</v>
      </c>
      <c r="AQ593" s="7"/>
      <c r="AR593" s="40">
        <f t="shared" si="520"/>
        <v>49068.572209131577</v>
      </c>
      <c r="AS593" s="5">
        <f t="shared" si="481"/>
        <v>556385</v>
      </c>
      <c r="AT593" s="5">
        <f t="shared" si="493"/>
        <v>5467.625899280576</v>
      </c>
      <c r="AU593" s="5">
        <f t="shared" si="494"/>
        <v>610921.19810841209</v>
      </c>
      <c r="AV593" s="5">
        <f t="shared" si="495"/>
        <v>38309764.192858785</v>
      </c>
      <c r="AW593" s="3"/>
      <c r="AX593" s="4">
        <f t="shared" si="496"/>
        <v>7.8626807628227897E-3</v>
      </c>
      <c r="AY593" s="4">
        <f t="shared" si="497"/>
        <v>1.6972498940972182E-3</v>
      </c>
      <c r="AZ593" s="4">
        <f t="shared" si="498"/>
        <v>2.4606299212597921E-4</v>
      </c>
      <c r="BA593" s="4">
        <f t="shared" si="499"/>
        <v>1.0196219040249097E-2</v>
      </c>
      <c r="BB593" s="3"/>
      <c r="BC593" s="2">
        <f t="shared" si="500"/>
        <v>44463</v>
      </c>
      <c r="BD593" s="22">
        <f t="shared" si="501"/>
        <v>195.77441048214698</v>
      </c>
      <c r="BE593" s="22">
        <f t="shared" si="502"/>
        <v>152.41949253833275</v>
      </c>
      <c r="BF593" s="22">
        <f t="shared" si="503"/>
        <v>116.97841726618947</v>
      </c>
      <c r="BG593" s="22">
        <f t="shared" si="504"/>
        <v>183.74720443333331</v>
      </c>
      <c r="BH593" s="22"/>
      <c r="BI593" s="3">
        <f t="shared" si="505"/>
        <v>78309764.192858785</v>
      </c>
      <c r="BJ593" s="3">
        <f t="shared" si="506"/>
        <v>28959703.582283221</v>
      </c>
      <c r="BK593" s="3">
        <f t="shared" si="507"/>
        <v>22225899.280575998</v>
      </c>
      <c r="BL593" s="3">
        <f t="shared" si="508"/>
        <v>55124161.329999998</v>
      </c>
      <c r="BM593" s="22"/>
      <c r="BN593" s="3">
        <f t="shared" si="509"/>
        <v>0</v>
      </c>
      <c r="BO593" s="3">
        <f t="shared" si="510"/>
        <v>0</v>
      </c>
      <c r="BP593" s="3">
        <f t="shared" si="511"/>
        <v>0</v>
      </c>
      <c r="BQ593" s="3">
        <f t="shared" si="512"/>
        <v>0</v>
      </c>
      <c r="BR593" s="3"/>
      <c r="BS593" s="22">
        <f t="shared" si="513"/>
        <v>0</v>
      </c>
      <c r="BT593" s="22">
        <f t="shared" si="514"/>
        <v>0</v>
      </c>
      <c r="BU593" s="22">
        <f t="shared" si="515"/>
        <v>0</v>
      </c>
      <c r="BV593" s="22">
        <f t="shared" si="516"/>
        <v>0</v>
      </c>
      <c r="BW593" s="3"/>
      <c r="BX593" s="7"/>
      <c r="BY593" t="str">
        <f t="shared" si="471"/>
        <v>92021</v>
      </c>
      <c r="CQ593" s="15">
        <v>39673</v>
      </c>
      <c r="CR593" s="16">
        <v>4529.05</v>
      </c>
    </row>
    <row r="594" spans="1:96">
      <c r="A594" t="s">
        <v>236</v>
      </c>
      <c r="B594" t="s">
        <v>236</v>
      </c>
      <c r="C594" s="3">
        <v>-3878263</v>
      </c>
      <c r="D594">
        <v>0</v>
      </c>
      <c r="E594">
        <v>-3878262.5</v>
      </c>
      <c r="F594" t="s">
        <v>10</v>
      </c>
      <c r="G594" s="3">
        <v>46268637</v>
      </c>
      <c r="J594" s="3">
        <f t="shared" si="472"/>
        <v>-3878263</v>
      </c>
      <c r="L594" s="3">
        <f t="shared" si="517"/>
        <v>51245898.329999998</v>
      </c>
      <c r="M594" s="4">
        <f t="shared" si="473"/>
        <v>-7.0355047703725318E-2</v>
      </c>
      <c r="N594" s="4">
        <f t="shared" si="474"/>
        <v>-0.12927543333333333</v>
      </c>
      <c r="O594" s="4"/>
      <c r="P594" s="3">
        <f t="shared" si="475"/>
        <v>-3878263</v>
      </c>
      <c r="Q594" s="3">
        <f t="shared" si="476"/>
        <v>55124161.329999998</v>
      </c>
      <c r="R594" s="6">
        <f t="shared" si="477"/>
        <v>-7.0355047703725318E-2</v>
      </c>
      <c r="S594" s="6">
        <f t="shared" si="478"/>
        <v>-7.0355047703725318E-2</v>
      </c>
      <c r="T594" s="6"/>
      <c r="U594" s="6"/>
      <c r="V594" s="3">
        <f t="shared" si="518"/>
        <v>3081.992965198112</v>
      </c>
      <c r="W594" s="7">
        <f t="shared" si="479"/>
        <v>1.8999999999978172</v>
      </c>
      <c r="X594" s="7">
        <f t="shared" si="482"/>
        <v>17855.099999999999</v>
      </c>
      <c r="Y594" s="3">
        <f t="shared" si="483"/>
        <v>45730714.066181839</v>
      </c>
      <c r="Z594" s="3">
        <f t="shared" si="480"/>
        <v>96976612.396181837</v>
      </c>
      <c r="AA594" s="2">
        <v>44466</v>
      </c>
      <c r="AB594" s="7">
        <f t="shared" si="484"/>
        <v>170.81966109999999</v>
      </c>
      <c r="AC594" s="7">
        <f t="shared" si="485"/>
        <v>152.43571355393945</v>
      </c>
      <c r="AD594" s="7">
        <f t="shared" si="486"/>
        <v>161.62768732696972</v>
      </c>
      <c r="AE594" s="7"/>
      <c r="AF594" s="7">
        <f t="shared" si="519"/>
        <v>-3875181.0070348019</v>
      </c>
      <c r="AG594" s="3">
        <f t="shared" si="487"/>
        <v>61208683.905248381</v>
      </c>
      <c r="AH594" s="7"/>
      <c r="AI594" s="7"/>
      <c r="AJ594" s="7"/>
      <c r="AK594" s="7"/>
      <c r="AL594" s="3">
        <f t="shared" si="488"/>
        <v>74440050.811723262</v>
      </c>
      <c r="AM594" s="3">
        <f t="shared" si="489"/>
        <v>28962785.57524842</v>
      </c>
      <c r="AN594" s="3">
        <f t="shared" si="490"/>
        <v>22231366.906475279</v>
      </c>
      <c r="AO594" s="3">
        <f t="shared" si="491"/>
        <v>21245898.329999998</v>
      </c>
      <c r="AP594" s="3">
        <f t="shared" si="492"/>
        <v>51245898.329999998</v>
      </c>
      <c r="AQ594" s="7"/>
      <c r="AR594" s="40">
        <f t="shared" si="520"/>
        <v>3081.992965198112</v>
      </c>
      <c r="AS594" s="5">
        <f t="shared" si="481"/>
        <v>-3878263</v>
      </c>
      <c r="AT594" s="5">
        <f t="shared" si="493"/>
        <v>5467.625899280576</v>
      </c>
      <c r="AU594" s="5">
        <f t="shared" si="494"/>
        <v>-3869713.3811355215</v>
      </c>
      <c r="AV594" s="5">
        <f t="shared" si="495"/>
        <v>34440050.811723262</v>
      </c>
      <c r="AW594" s="3"/>
      <c r="AX594" s="4">
        <f t="shared" si="496"/>
        <v>-4.9415464610585658E-2</v>
      </c>
      <c r="AY594" s="4">
        <f t="shared" si="497"/>
        <v>1.0642349830830428E-4</v>
      </c>
      <c r="AZ594" s="4">
        <f t="shared" si="498"/>
        <v>2.4600246002459518E-4</v>
      </c>
      <c r="BA594" s="4">
        <f t="shared" si="499"/>
        <v>-7.0355047703725318E-2</v>
      </c>
      <c r="BB594" s="3"/>
      <c r="BC594" s="2">
        <f t="shared" si="500"/>
        <v>44466</v>
      </c>
      <c r="BD594" s="22">
        <f t="shared" si="501"/>
        <v>186.10012702930817</v>
      </c>
      <c r="BE594" s="22">
        <f t="shared" si="502"/>
        <v>152.43571355393905</v>
      </c>
      <c r="BF594" s="22">
        <f t="shared" si="503"/>
        <v>117.00719424460672</v>
      </c>
      <c r="BG594" s="22">
        <f t="shared" si="504"/>
        <v>170.81966109999999</v>
      </c>
      <c r="BH594" s="22"/>
      <c r="BI594" s="3">
        <f t="shared" si="505"/>
        <v>78309764.192858785</v>
      </c>
      <c r="BJ594" s="3">
        <f t="shared" si="506"/>
        <v>28962785.57524842</v>
      </c>
      <c r="BK594" s="3">
        <f t="shared" si="507"/>
        <v>22231366.906475279</v>
      </c>
      <c r="BL594" s="3">
        <f t="shared" si="508"/>
        <v>55124161.329999998</v>
      </c>
      <c r="BM594" s="22"/>
      <c r="BN594" s="3">
        <f t="shared" si="509"/>
        <v>-3869713.3811355215</v>
      </c>
      <c r="BO594" s="3">
        <f t="shared" si="510"/>
        <v>0</v>
      </c>
      <c r="BP594" s="3">
        <f t="shared" si="511"/>
        <v>0</v>
      </c>
      <c r="BQ594" s="3">
        <f t="shared" si="512"/>
        <v>-3878263</v>
      </c>
      <c r="BR594" s="3"/>
      <c r="BS594" s="22">
        <f t="shared" si="513"/>
        <v>-4.9415464610585662</v>
      </c>
      <c r="BT594" s="22">
        <f t="shared" si="514"/>
        <v>0</v>
      </c>
      <c r="BU594" s="22">
        <f t="shared" si="515"/>
        <v>0</v>
      </c>
      <c r="BV594" s="22">
        <f t="shared" si="516"/>
        <v>-7.0355047703725315</v>
      </c>
      <c r="BW594" s="3"/>
      <c r="BX594" s="7"/>
      <c r="BY594" t="str">
        <f t="shared" si="471"/>
        <v>92021</v>
      </c>
      <c r="CQ594" s="15">
        <v>39674</v>
      </c>
      <c r="CR594" s="16">
        <v>4430.7</v>
      </c>
    </row>
    <row r="595" spans="1:96">
      <c r="A595" t="s">
        <v>237</v>
      </c>
      <c r="B595" t="s">
        <v>237</v>
      </c>
      <c r="C595" s="3">
        <v>-2897680</v>
      </c>
      <c r="D595">
        <v>0</v>
      </c>
      <c r="E595">
        <v>-2897680.25</v>
      </c>
      <c r="F595" t="s">
        <v>10</v>
      </c>
      <c r="G595" s="3">
        <v>43370957</v>
      </c>
      <c r="J595" s="3">
        <f t="shared" si="472"/>
        <v>-2897680</v>
      </c>
      <c r="L595" s="3">
        <f t="shared" si="517"/>
        <v>48348218.329999998</v>
      </c>
      <c r="M595" s="4">
        <f t="shared" si="473"/>
        <v>-5.6544622973340702E-2</v>
      </c>
      <c r="N595" s="4">
        <f t="shared" si="474"/>
        <v>-9.6589333333333333E-2</v>
      </c>
      <c r="O595" s="4"/>
      <c r="P595" s="3">
        <f t="shared" si="475"/>
        <v>-6775943</v>
      </c>
      <c r="Q595" s="3">
        <f t="shared" si="476"/>
        <v>55124161.329999998</v>
      </c>
      <c r="R595" s="6">
        <f t="shared" si="477"/>
        <v>-0.12292147103038747</v>
      </c>
      <c r="S595" s="6">
        <f t="shared" si="478"/>
        <v>-0.12689967067706603</v>
      </c>
      <c r="T595" s="6"/>
      <c r="U595" s="6"/>
      <c r="V595" s="3">
        <f t="shared" si="518"/>
        <v>-172753.81620735579</v>
      </c>
      <c r="W595" s="7">
        <f t="shared" si="479"/>
        <v>-106.5</v>
      </c>
      <c r="X595" s="7">
        <f t="shared" si="482"/>
        <v>17748.599999999999</v>
      </c>
      <c r="Y595" s="3">
        <f t="shared" si="483"/>
        <v>45457944.882696539</v>
      </c>
      <c r="Z595" s="3">
        <f t="shared" si="480"/>
        <v>93806163.212696537</v>
      </c>
      <c r="AA595" s="2">
        <v>44467</v>
      </c>
      <c r="AB595" s="7">
        <f t="shared" si="484"/>
        <v>161.16072776666667</v>
      </c>
      <c r="AC595" s="7">
        <f t="shared" si="485"/>
        <v>151.52648294232179</v>
      </c>
      <c r="AD595" s="7">
        <f t="shared" si="486"/>
        <v>156.34360535449423</v>
      </c>
      <c r="AE595" s="7"/>
      <c r="AF595" s="7">
        <f t="shared" si="519"/>
        <v>-3070433.8162073558</v>
      </c>
      <c r="AG595" s="3">
        <f t="shared" si="487"/>
        <v>58138250.089041024</v>
      </c>
      <c r="AH595" s="7"/>
      <c r="AI595" s="7"/>
      <c r="AJ595" s="7"/>
      <c r="AK595" s="7"/>
      <c r="AL595" s="3">
        <f t="shared" si="488"/>
        <v>71375084.621415183</v>
      </c>
      <c r="AM595" s="3">
        <f t="shared" si="489"/>
        <v>28790031.759041063</v>
      </c>
      <c r="AN595" s="3">
        <f t="shared" si="490"/>
        <v>22236834.532374561</v>
      </c>
      <c r="AO595" s="3">
        <f t="shared" si="491"/>
        <v>18348218.329999998</v>
      </c>
      <c r="AP595" s="3">
        <f t="shared" si="492"/>
        <v>48348218.329999998</v>
      </c>
      <c r="AQ595" s="7"/>
      <c r="AR595" s="40">
        <f t="shared" si="520"/>
        <v>-172753.81620735579</v>
      </c>
      <c r="AS595" s="5">
        <f t="shared" si="481"/>
        <v>-2897680</v>
      </c>
      <c r="AT595" s="5">
        <f t="shared" si="493"/>
        <v>5467.625899280576</v>
      </c>
      <c r="AU595" s="5">
        <f t="shared" si="494"/>
        <v>-3064966.1903080754</v>
      </c>
      <c r="AV595" s="5">
        <f t="shared" si="495"/>
        <v>31375084.621415187</v>
      </c>
      <c r="AW595" s="3"/>
      <c r="AX595" s="4">
        <f t="shared" si="496"/>
        <v>-4.1173617654562192E-2</v>
      </c>
      <c r="AY595" s="4">
        <f t="shared" si="497"/>
        <v>-5.9646823596619485E-3</v>
      </c>
      <c r="AZ595" s="4">
        <f t="shared" si="498"/>
        <v>2.4594195769797822E-4</v>
      </c>
      <c r="BA595" s="4">
        <f t="shared" si="499"/>
        <v>-5.6544622973340702E-2</v>
      </c>
      <c r="BB595" s="3"/>
      <c r="BC595" s="2">
        <f t="shared" si="500"/>
        <v>44467</v>
      </c>
      <c r="BD595" s="22">
        <f t="shared" si="501"/>
        <v>178.43771155353795</v>
      </c>
      <c r="BE595" s="22">
        <f t="shared" si="502"/>
        <v>151.52648294232139</v>
      </c>
      <c r="BF595" s="22">
        <f t="shared" si="503"/>
        <v>117.03597122302401</v>
      </c>
      <c r="BG595" s="22">
        <f t="shared" si="504"/>
        <v>161.16072776666667</v>
      </c>
      <c r="BH595" s="22"/>
      <c r="BI595" s="3">
        <f t="shared" si="505"/>
        <v>78309764.192858785</v>
      </c>
      <c r="BJ595" s="3">
        <f t="shared" si="506"/>
        <v>28962785.57524842</v>
      </c>
      <c r="BK595" s="3">
        <f t="shared" si="507"/>
        <v>22236834.532374561</v>
      </c>
      <c r="BL595" s="3">
        <f t="shared" si="508"/>
        <v>55124161.329999998</v>
      </c>
      <c r="BM595" s="22"/>
      <c r="BN595" s="3">
        <f t="shared" si="509"/>
        <v>-6934679.5714435969</v>
      </c>
      <c r="BO595" s="3">
        <f t="shared" si="510"/>
        <v>-172753.81620735579</v>
      </c>
      <c r="BP595" s="3">
        <f t="shared" si="511"/>
        <v>0</v>
      </c>
      <c r="BQ595" s="3">
        <f t="shared" si="512"/>
        <v>-6775943</v>
      </c>
      <c r="BR595" s="3"/>
      <c r="BS595" s="22">
        <f t="shared" si="513"/>
        <v>-8.8554468819049053</v>
      </c>
      <c r="BT595" s="22">
        <f t="shared" si="514"/>
        <v>-0.5964682359661948</v>
      </c>
      <c r="BU595" s="22">
        <f t="shared" si="515"/>
        <v>0</v>
      </c>
      <c r="BV595" s="22">
        <f t="shared" si="516"/>
        <v>-12.292147103038747</v>
      </c>
      <c r="BW595" s="3"/>
      <c r="BX595" s="7"/>
      <c r="BY595" t="str">
        <f t="shared" si="471"/>
        <v>92021</v>
      </c>
      <c r="CQ595" s="15">
        <v>39675</v>
      </c>
      <c r="CR595" s="16">
        <v>4430.7</v>
      </c>
    </row>
    <row r="596" spans="1:96">
      <c r="A596" t="s">
        <v>238</v>
      </c>
      <c r="B596" t="s">
        <v>238</v>
      </c>
      <c r="C596" s="3">
        <v>2159653</v>
      </c>
      <c r="D596">
        <v>0</v>
      </c>
      <c r="E596">
        <v>2159653</v>
      </c>
      <c r="F596" t="s">
        <v>10</v>
      </c>
      <c r="G596" s="3">
        <v>45530610</v>
      </c>
      <c r="J596" s="3">
        <f t="shared" si="472"/>
        <v>2159653</v>
      </c>
      <c r="L596" s="3">
        <f t="shared" si="517"/>
        <v>50507871.329999998</v>
      </c>
      <c r="M596" s="4">
        <f t="shared" si="473"/>
        <v>4.466871943986276E-2</v>
      </c>
      <c r="N596" s="4">
        <f t="shared" si="474"/>
        <v>7.1988433333333338E-2</v>
      </c>
      <c r="O596" s="4"/>
      <c r="P596" s="3">
        <f t="shared" si="475"/>
        <v>-4616290</v>
      </c>
      <c r="Q596" s="3">
        <f t="shared" si="476"/>
        <v>55124161.329999998</v>
      </c>
      <c r="R596" s="6">
        <f t="shared" si="477"/>
        <v>-8.374349629311631E-2</v>
      </c>
      <c r="S596" s="6">
        <f t="shared" si="478"/>
        <v>-8.2230951237203281E-2</v>
      </c>
      <c r="T596" s="6"/>
      <c r="U596" s="6"/>
      <c r="V596" s="3">
        <f t="shared" si="518"/>
        <v>-60504.388211589161</v>
      </c>
      <c r="W596" s="7">
        <f t="shared" si="479"/>
        <v>-37.299999999999272</v>
      </c>
      <c r="X596" s="7">
        <f t="shared" si="482"/>
        <v>17711.3</v>
      </c>
      <c r="Y596" s="3">
        <f t="shared" si="483"/>
        <v>45362411.638151921</v>
      </c>
      <c r="Z596" s="3">
        <f t="shared" si="480"/>
        <v>95870282.968151927</v>
      </c>
      <c r="AA596" s="2">
        <v>44468</v>
      </c>
      <c r="AB596" s="7">
        <f t="shared" si="484"/>
        <v>168.35957109999998</v>
      </c>
      <c r="AC596" s="7">
        <f t="shared" si="485"/>
        <v>151.20803879383973</v>
      </c>
      <c r="AD596" s="7">
        <f t="shared" si="486"/>
        <v>159.78380494691987</v>
      </c>
      <c r="AE596" s="7"/>
      <c r="AF596" s="7">
        <f t="shared" si="519"/>
        <v>2099148.6117884107</v>
      </c>
      <c r="AG596" s="3">
        <f t="shared" si="487"/>
        <v>60237398.700829431</v>
      </c>
      <c r="AH596" s="7"/>
      <c r="AI596" s="7"/>
      <c r="AJ596" s="7"/>
      <c r="AK596" s="7"/>
      <c r="AL596" s="3">
        <f t="shared" si="488"/>
        <v>73479700.859102875</v>
      </c>
      <c r="AM596" s="3">
        <f t="shared" si="489"/>
        <v>28729527.370829474</v>
      </c>
      <c r="AN596" s="3">
        <f t="shared" si="490"/>
        <v>22242302.158273842</v>
      </c>
      <c r="AO596" s="3">
        <f t="shared" si="491"/>
        <v>20507871.329999998</v>
      </c>
      <c r="AP596" s="3">
        <f t="shared" si="492"/>
        <v>50507871.329999998</v>
      </c>
      <c r="AQ596" s="7"/>
      <c r="AR596" s="40">
        <f t="shared" si="520"/>
        <v>-60504.388211589161</v>
      </c>
      <c r="AS596" s="5">
        <f t="shared" si="481"/>
        <v>2159653</v>
      </c>
      <c r="AT596" s="5">
        <f t="shared" si="493"/>
        <v>5467.625899280576</v>
      </c>
      <c r="AU596" s="5">
        <f t="shared" si="494"/>
        <v>2104616.2376876911</v>
      </c>
      <c r="AV596" s="5">
        <f t="shared" si="495"/>
        <v>33479700.859102879</v>
      </c>
      <c r="AW596" s="3"/>
      <c r="AX596" s="4">
        <f t="shared" si="496"/>
        <v>2.948670742529989E-2</v>
      </c>
      <c r="AY596" s="4">
        <f t="shared" si="497"/>
        <v>-2.10157420866994E-3</v>
      </c>
      <c r="AZ596" s="4">
        <f t="shared" si="498"/>
        <v>2.4588148512416511E-4</v>
      </c>
      <c r="BA596" s="4">
        <f t="shared" si="499"/>
        <v>4.466871943986276E-2</v>
      </c>
      <c r="BB596" s="3"/>
      <c r="BC596" s="2">
        <f t="shared" si="500"/>
        <v>44468</v>
      </c>
      <c r="BD596" s="22">
        <f t="shared" si="501"/>
        <v>183.69925214775719</v>
      </c>
      <c r="BE596" s="22">
        <f t="shared" si="502"/>
        <v>151.20803879383934</v>
      </c>
      <c r="BF596" s="22">
        <f t="shared" si="503"/>
        <v>117.06474820144128</v>
      </c>
      <c r="BG596" s="22">
        <f t="shared" si="504"/>
        <v>168.35957109999998</v>
      </c>
      <c r="BH596" s="22"/>
      <c r="BI596" s="3">
        <f t="shared" si="505"/>
        <v>78309764.192858785</v>
      </c>
      <c r="BJ596" s="3">
        <f t="shared" si="506"/>
        <v>28962785.57524842</v>
      </c>
      <c r="BK596" s="3">
        <f t="shared" si="507"/>
        <v>22242302.158273842</v>
      </c>
      <c r="BL596" s="3">
        <f t="shared" si="508"/>
        <v>55124161.329999998</v>
      </c>
      <c r="BM596" s="22"/>
      <c r="BN596" s="3">
        <f t="shared" si="509"/>
        <v>-4830063.3337559057</v>
      </c>
      <c r="BO596" s="3">
        <f t="shared" si="510"/>
        <v>-233258.20441894495</v>
      </c>
      <c r="BP596" s="3">
        <f t="shared" si="511"/>
        <v>0</v>
      </c>
      <c r="BQ596" s="3">
        <f t="shared" si="512"/>
        <v>-4616290</v>
      </c>
      <c r="BR596" s="3"/>
      <c r="BS596" s="22">
        <f t="shared" si="513"/>
        <v>-6.1678941107019298</v>
      </c>
      <c r="BT596" s="22">
        <f t="shared" si="514"/>
        <v>-0.80537213457219148</v>
      </c>
      <c r="BU596" s="22">
        <f t="shared" si="515"/>
        <v>0</v>
      </c>
      <c r="BV596" s="22">
        <f t="shared" si="516"/>
        <v>-8.3743496293116308</v>
      </c>
      <c r="BW596" s="3"/>
      <c r="BX596" s="7"/>
      <c r="BY596" t="str">
        <f t="shared" si="471"/>
        <v>92021</v>
      </c>
      <c r="CQ596" s="15">
        <v>39676</v>
      </c>
      <c r="CR596" s="16">
        <v>4430.7</v>
      </c>
    </row>
    <row r="597" spans="1:96">
      <c r="A597" t="s">
        <v>239</v>
      </c>
      <c r="B597" t="s">
        <v>239</v>
      </c>
      <c r="C597" s="3">
        <v>173321</v>
      </c>
      <c r="D597">
        <v>0</v>
      </c>
      <c r="E597">
        <v>173321.25</v>
      </c>
      <c r="F597" t="s">
        <v>10</v>
      </c>
      <c r="G597" s="3">
        <v>45703931</v>
      </c>
      <c r="J597" s="3">
        <f t="shared" si="472"/>
        <v>173321</v>
      </c>
      <c r="L597" s="3">
        <f t="shared" si="517"/>
        <v>50681192.329999998</v>
      </c>
      <c r="M597" s="4">
        <f t="shared" si="473"/>
        <v>3.4315641391335586E-3</v>
      </c>
      <c r="N597" s="4">
        <f t="shared" si="474"/>
        <v>5.7773666666666662E-3</v>
      </c>
      <c r="O597" s="4"/>
      <c r="P597" s="3">
        <f t="shared" si="475"/>
        <v>-4442969</v>
      </c>
      <c r="Q597" s="3">
        <f t="shared" si="476"/>
        <v>55124161.329999998</v>
      </c>
      <c r="R597" s="6">
        <f t="shared" si="477"/>
        <v>-8.0599303332747868E-2</v>
      </c>
      <c r="S597" s="6">
        <f t="shared" si="478"/>
        <v>-7.8799387098069718E-2</v>
      </c>
      <c r="T597" s="6"/>
      <c r="U597" s="6"/>
      <c r="V597" s="3">
        <f t="shared" si="518"/>
        <v>-151098.76037290908</v>
      </c>
      <c r="W597" s="7">
        <f t="shared" si="479"/>
        <v>-93.149999999997817</v>
      </c>
      <c r="X597" s="7">
        <f t="shared" si="482"/>
        <v>17618.150000000001</v>
      </c>
      <c r="Y597" s="3">
        <f t="shared" si="483"/>
        <v>45123834.648089439</v>
      </c>
      <c r="Z597" s="3">
        <f t="shared" si="480"/>
        <v>95805026.978089437</v>
      </c>
      <c r="AA597" s="2">
        <v>44469</v>
      </c>
      <c r="AB597" s="7">
        <f t="shared" si="484"/>
        <v>168.93730776666666</v>
      </c>
      <c r="AC597" s="7">
        <f t="shared" si="485"/>
        <v>150.41278216029812</v>
      </c>
      <c r="AD597" s="7">
        <f t="shared" si="486"/>
        <v>159.67504496348241</v>
      </c>
      <c r="AE597" s="7"/>
      <c r="AF597" s="7">
        <f t="shared" si="519"/>
        <v>22222.239627090923</v>
      </c>
      <c r="AG597" s="3">
        <f t="shared" si="487"/>
        <v>60259620.940456524</v>
      </c>
      <c r="AH597" s="7"/>
      <c r="AI597" s="7"/>
      <c r="AJ597" s="7"/>
      <c r="AK597" s="7"/>
      <c r="AL597" s="3">
        <f t="shared" si="488"/>
        <v>73507390.724629253</v>
      </c>
      <c r="AM597" s="3">
        <f t="shared" si="489"/>
        <v>28578428.610456564</v>
      </c>
      <c r="AN597" s="3">
        <f t="shared" si="490"/>
        <v>22247769.784173124</v>
      </c>
      <c r="AO597" s="3">
        <f t="shared" si="491"/>
        <v>20681192.329999998</v>
      </c>
      <c r="AP597" s="3">
        <f t="shared" si="492"/>
        <v>50681192.329999998</v>
      </c>
      <c r="AQ597" s="7"/>
      <c r="AR597" s="40">
        <f t="shared" si="520"/>
        <v>-151098.76037290908</v>
      </c>
      <c r="AS597" s="5">
        <f t="shared" si="481"/>
        <v>173321</v>
      </c>
      <c r="AT597" s="5">
        <f t="shared" si="493"/>
        <v>5467.625899280576</v>
      </c>
      <c r="AU597" s="5">
        <f t="shared" si="494"/>
        <v>27689.865526371497</v>
      </c>
      <c r="AV597" s="5">
        <f t="shared" si="495"/>
        <v>33507390.724629249</v>
      </c>
      <c r="AW597" s="3"/>
      <c r="AX597" s="4">
        <f t="shared" si="496"/>
        <v>3.7683693867326349E-4</v>
      </c>
      <c r="AY597" s="4">
        <f t="shared" si="497"/>
        <v>-5.2593541976025402E-3</v>
      </c>
      <c r="AZ597" s="4">
        <f t="shared" si="498"/>
        <v>2.4582104228121419E-4</v>
      </c>
      <c r="BA597" s="4">
        <f t="shared" si="499"/>
        <v>3.4315641391335586E-3</v>
      </c>
      <c r="BB597" s="3"/>
      <c r="BC597" s="2">
        <f t="shared" si="500"/>
        <v>44469</v>
      </c>
      <c r="BD597" s="22">
        <f t="shared" si="501"/>
        <v>183.76847681157312</v>
      </c>
      <c r="BE597" s="22">
        <f t="shared" si="502"/>
        <v>150.4127821602977</v>
      </c>
      <c r="BF597" s="22">
        <f t="shared" si="503"/>
        <v>117.09352517985853</v>
      </c>
      <c r="BG597" s="22">
        <f t="shared" si="504"/>
        <v>168.93730776666666</v>
      </c>
      <c r="BH597" s="22"/>
      <c r="BI597" s="3">
        <f t="shared" si="505"/>
        <v>78309764.192858785</v>
      </c>
      <c r="BJ597" s="3">
        <f t="shared" si="506"/>
        <v>28962785.57524842</v>
      </c>
      <c r="BK597" s="3">
        <f t="shared" si="507"/>
        <v>22247769.784173124</v>
      </c>
      <c r="BL597" s="3">
        <f t="shared" si="508"/>
        <v>55124161.329999998</v>
      </c>
      <c r="BM597" s="22"/>
      <c r="BN597" s="3">
        <f t="shared" si="509"/>
        <v>-4802373.4682295341</v>
      </c>
      <c r="BO597" s="3">
        <f t="shared" si="510"/>
        <v>-384356.96479185403</v>
      </c>
      <c r="BP597" s="3">
        <f t="shared" si="511"/>
        <v>0</v>
      </c>
      <c r="BQ597" s="3">
        <f t="shared" si="512"/>
        <v>-4442969</v>
      </c>
      <c r="BR597" s="3"/>
      <c r="BS597" s="22">
        <f t="shared" si="513"/>
        <v>-6.1325347071693415</v>
      </c>
      <c r="BT597" s="22">
        <f t="shared" si="514"/>
        <v>-1.3270718170158511</v>
      </c>
      <c r="BU597" s="22">
        <f t="shared" si="515"/>
        <v>0</v>
      </c>
      <c r="BV597" s="22">
        <f t="shared" si="516"/>
        <v>-8.0599303332747869</v>
      </c>
      <c r="BW597" s="3"/>
      <c r="BX597" s="7"/>
      <c r="BY597" t="str">
        <f t="shared" si="471"/>
        <v>92021</v>
      </c>
      <c r="CQ597" s="15">
        <v>39677</v>
      </c>
      <c r="CR597" s="16">
        <v>4430.7</v>
      </c>
    </row>
    <row r="598" spans="1:96">
      <c r="A598" s="2">
        <v>44296</v>
      </c>
      <c r="B598" s="2">
        <v>44296</v>
      </c>
      <c r="C598" s="3">
        <v>69624</v>
      </c>
      <c r="D598">
        <v>0</v>
      </c>
      <c r="E598">
        <v>69624.25</v>
      </c>
      <c r="F598" t="s">
        <v>10</v>
      </c>
      <c r="G598" s="3">
        <v>45773555</v>
      </c>
      <c r="J598" s="3">
        <f t="shared" si="472"/>
        <v>69624</v>
      </c>
      <c r="L598" s="3">
        <f t="shared" si="517"/>
        <v>50750816.329999998</v>
      </c>
      <c r="M598" s="4">
        <f t="shared" si="473"/>
        <v>1.3737640493273692E-3</v>
      </c>
      <c r="N598" s="4">
        <f t="shared" si="474"/>
        <v>2.3208E-3</v>
      </c>
      <c r="O598" s="4"/>
      <c r="P598" s="3">
        <f t="shared" si="475"/>
        <v>-4373345</v>
      </c>
      <c r="Q598" s="3">
        <f t="shared" si="476"/>
        <v>55124161.329999998</v>
      </c>
      <c r="R598" s="6">
        <f t="shared" si="477"/>
        <v>-7.9336263708739863E-2</v>
      </c>
      <c r="S598" s="6">
        <f t="shared" si="478"/>
        <v>-7.7425623048742342E-2</v>
      </c>
      <c r="T598" s="6"/>
      <c r="U598" s="6"/>
      <c r="V598" s="3">
        <f t="shared" si="518"/>
        <v>118575.62408222965</v>
      </c>
      <c r="W598" s="7">
        <f t="shared" si="479"/>
        <v>73.099999999998545</v>
      </c>
      <c r="X598" s="7">
        <f t="shared" si="482"/>
        <v>17691.25</v>
      </c>
      <c r="Y598" s="3">
        <f t="shared" si="483"/>
        <v>45311059.317692958</v>
      </c>
      <c r="Z598" s="3">
        <f t="shared" si="480"/>
        <v>96061875.647692949</v>
      </c>
      <c r="AA598" s="2">
        <v>44473</v>
      </c>
      <c r="AB598" s="7">
        <f t="shared" si="484"/>
        <v>169.16938776666666</v>
      </c>
      <c r="AC598" s="7">
        <f t="shared" si="485"/>
        <v>151.03686439230987</v>
      </c>
      <c r="AD598" s="7">
        <f t="shared" si="486"/>
        <v>160.10312607948825</v>
      </c>
      <c r="AE598" s="7"/>
      <c r="AF598" s="7">
        <f t="shared" si="519"/>
        <v>188199.62408222965</v>
      </c>
      <c r="AG598" s="3">
        <f t="shared" si="487"/>
        <v>60447820.564538755</v>
      </c>
      <c r="AH598" s="7"/>
      <c r="AI598" s="7"/>
      <c r="AJ598" s="7"/>
      <c r="AK598" s="7"/>
      <c r="AL598" s="3">
        <f t="shared" si="488"/>
        <v>73701057.974610761</v>
      </c>
      <c r="AM598" s="3">
        <f t="shared" si="489"/>
        <v>28697004.234538794</v>
      </c>
      <c r="AN598" s="3">
        <f t="shared" si="490"/>
        <v>22253237.410072405</v>
      </c>
      <c r="AO598" s="3">
        <f t="shared" si="491"/>
        <v>20750816.329999998</v>
      </c>
      <c r="AP598" s="3">
        <f t="shared" si="492"/>
        <v>50750816.329999998</v>
      </c>
      <c r="AQ598" s="7"/>
      <c r="AR598" s="40">
        <f t="shared" si="520"/>
        <v>118575.62408222965</v>
      </c>
      <c r="AS598" s="5">
        <f t="shared" si="481"/>
        <v>69624</v>
      </c>
      <c r="AT598" s="5">
        <f t="shared" si="493"/>
        <v>5467.625899280576</v>
      </c>
      <c r="AU598" s="5">
        <f t="shared" si="494"/>
        <v>193667.24998151022</v>
      </c>
      <c r="AV598" s="5">
        <f t="shared" si="495"/>
        <v>33701057.974610761</v>
      </c>
      <c r="AW598" s="3"/>
      <c r="AX598" s="4">
        <f t="shared" si="496"/>
        <v>2.6346636450070649E-3</v>
      </c>
      <c r="AY598" s="4">
        <f t="shared" si="497"/>
        <v>4.1491303002868397E-3</v>
      </c>
      <c r="AZ598" s="4">
        <f t="shared" si="498"/>
        <v>2.4576062914720556E-4</v>
      </c>
      <c r="BA598" s="4">
        <f t="shared" si="499"/>
        <v>1.3737640493273692E-3</v>
      </c>
      <c r="BB598" s="3"/>
      <c r="BC598" s="2">
        <f t="shared" si="500"/>
        <v>44473</v>
      </c>
      <c r="BD598" s="22">
        <f t="shared" si="501"/>
        <v>184.25264493652691</v>
      </c>
      <c r="BE598" s="22">
        <f t="shared" si="502"/>
        <v>151.03686439230944</v>
      </c>
      <c r="BF598" s="22">
        <f t="shared" si="503"/>
        <v>117.12230215827582</v>
      </c>
      <c r="BG598" s="22">
        <f t="shared" si="504"/>
        <v>169.16938776666666</v>
      </c>
      <c r="BH598" s="22"/>
      <c r="BI598" s="3">
        <f t="shared" si="505"/>
        <v>78309764.192858785</v>
      </c>
      <c r="BJ598" s="3">
        <f t="shared" si="506"/>
        <v>28962785.57524842</v>
      </c>
      <c r="BK598" s="3">
        <f t="shared" si="507"/>
        <v>22253237.410072405</v>
      </c>
      <c r="BL598" s="3">
        <f t="shared" si="508"/>
        <v>55124161.329999998</v>
      </c>
      <c r="BM598" s="22"/>
      <c r="BN598" s="3">
        <f t="shared" si="509"/>
        <v>-4608706.2182480237</v>
      </c>
      <c r="BO598" s="3">
        <f t="shared" si="510"/>
        <v>-265781.34070962435</v>
      </c>
      <c r="BP598" s="3">
        <f t="shared" si="511"/>
        <v>0</v>
      </c>
      <c r="BQ598" s="3">
        <f t="shared" si="512"/>
        <v>-4373345</v>
      </c>
      <c r="BR598" s="3"/>
      <c r="BS598" s="22">
        <f t="shared" si="513"/>
        <v>-5.8852255089133578</v>
      </c>
      <c r="BT598" s="22">
        <f t="shared" si="514"/>
        <v>-0.91766498087380421</v>
      </c>
      <c r="BU598" s="22">
        <f t="shared" si="515"/>
        <v>0</v>
      </c>
      <c r="BV598" s="22">
        <f t="shared" si="516"/>
        <v>-7.933626370873986</v>
      </c>
      <c r="BW598" s="3"/>
      <c r="BX598" s="7"/>
      <c r="BY598" t="str">
        <f t="shared" si="471"/>
        <v>102021</v>
      </c>
      <c r="CQ598" s="15">
        <v>39678</v>
      </c>
      <c r="CR598" s="16">
        <v>4393.05</v>
      </c>
    </row>
    <row r="599" spans="1:96">
      <c r="A599" s="2">
        <v>44326</v>
      </c>
      <c r="B599" s="2">
        <v>44326</v>
      </c>
      <c r="C599" s="3">
        <v>130751</v>
      </c>
      <c r="D599">
        <v>0</v>
      </c>
      <c r="E599">
        <v>130751</v>
      </c>
      <c r="F599" t="s">
        <v>10</v>
      </c>
      <c r="G599" s="3">
        <v>45904306</v>
      </c>
      <c r="J599" s="3">
        <f t="shared" si="472"/>
        <v>130751</v>
      </c>
      <c r="L599" s="3">
        <f t="shared" si="517"/>
        <v>50881567.329999998</v>
      </c>
      <c r="M599" s="4">
        <f t="shared" si="473"/>
        <v>2.5763329430961296E-3</v>
      </c>
      <c r="N599" s="4">
        <f t="shared" si="474"/>
        <v>4.358366666666667E-3</v>
      </c>
      <c r="O599" s="4"/>
      <c r="P599" s="3">
        <f t="shared" si="475"/>
        <v>-4242594</v>
      </c>
      <c r="Q599" s="3">
        <f t="shared" si="476"/>
        <v>55124161.329999998</v>
      </c>
      <c r="R599" s="6">
        <f t="shared" si="477"/>
        <v>-7.6964327395418725E-2</v>
      </c>
      <c r="S599" s="6">
        <f t="shared" si="478"/>
        <v>-7.4849290105646213E-2</v>
      </c>
      <c r="T599" s="6"/>
      <c r="U599" s="6"/>
      <c r="V599" s="3">
        <f t="shared" si="518"/>
        <v>212576.40952088125</v>
      </c>
      <c r="W599" s="7">
        <f t="shared" si="479"/>
        <v>131.04999999999927</v>
      </c>
      <c r="X599" s="7">
        <f t="shared" si="482"/>
        <v>17822.3</v>
      </c>
      <c r="Y599" s="3">
        <f t="shared" si="483"/>
        <v>45646706.280094348</v>
      </c>
      <c r="Z599" s="3">
        <f t="shared" si="480"/>
        <v>96528273.610094339</v>
      </c>
      <c r="AA599" s="2">
        <v>44474</v>
      </c>
      <c r="AB599" s="7">
        <f t="shared" si="484"/>
        <v>169.60522443333332</v>
      </c>
      <c r="AC599" s="7">
        <f t="shared" si="485"/>
        <v>152.15568760031448</v>
      </c>
      <c r="AD599" s="7">
        <f t="shared" si="486"/>
        <v>160.8804560168239</v>
      </c>
      <c r="AE599" s="7"/>
      <c r="AF599" s="7">
        <f t="shared" si="519"/>
        <v>343327.40952088125</v>
      </c>
      <c r="AG599" s="3">
        <f t="shared" si="487"/>
        <v>60791147.974059634</v>
      </c>
      <c r="AH599" s="7"/>
      <c r="AI599" s="7"/>
      <c r="AJ599" s="7"/>
      <c r="AK599" s="7"/>
      <c r="AL599" s="3">
        <f t="shared" si="488"/>
        <v>74049853.010030925</v>
      </c>
      <c r="AM599" s="3">
        <f t="shared" si="489"/>
        <v>28909580.644059673</v>
      </c>
      <c r="AN599" s="3">
        <f t="shared" si="490"/>
        <v>22258705.035971686</v>
      </c>
      <c r="AO599" s="3">
        <f t="shared" si="491"/>
        <v>20881567.329999998</v>
      </c>
      <c r="AP599" s="3">
        <f t="shared" si="492"/>
        <v>50881567.329999998</v>
      </c>
      <c r="AQ599" s="7"/>
      <c r="AR599" s="40">
        <f t="shared" si="520"/>
        <v>212576.40952088125</v>
      </c>
      <c r="AS599" s="5">
        <f t="shared" si="481"/>
        <v>130751</v>
      </c>
      <c r="AT599" s="5">
        <f t="shared" si="493"/>
        <v>5467.625899280576</v>
      </c>
      <c r="AU599" s="5">
        <f t="shared" si="494"/>
        <v>348795.03542016185</v>
      </c>
      <c r="AV599" s="5">
        <f t="shared" si="495"/>
        <v>34049853.010030925</v>
      </c>
      <c r="AW599" s="3"/>
      <c r="AX599" s="4">
        <f t="shared" si="496"/>
        <v>4.7325648369975649E-3</v>
      </c>
      <c r="AY599" s="4">
        <f t="shared" si="497"/>
        <v>7.4076167596975545E-3</v>
      </c>
      <c r="AZ599" s="4">
        <f t="shared" si="498"/>
        <v>2.457002457002406E-4</v>
      </c>
      <c r="BA599" s="4">
        <f t="shared" si="499"/>
        <v>2.5763329430961296E-3</v>
      </c>
      <c r="BB599" s="3"/>
      <c r="BC599" s="2">
        <f t="shared" si="500"/>
        <v>44474</v>
      </c>
      <c r="BD599" s="22">
        <f t="shared" si="501"/>
        <v>185.12463252507732</v>
      </c>
      <c r="BE599" s="22">
        <f t="shared" si="502"/>
        <v>152.15568760031405</v>
      </c>
      <c r="BF599" s="22">
        <f t="shared" si="503"/>
        <v>117.1510791366931</v>
      </c>
      <c r="BG599" s="22">
        <f t="shared" si="504"/>
        <v>169.60522443333332</v>
      </c>
      <c r="BH599" s="22"/>
      <c r="BI599" s="3">
        <f t="shared" si="505"/>
        <v>78309764.192858785</v>
      </c>
      <c r="BJ599" s="3">
        <f t="shared" si="506"/>
        <v>28962785.57524842</v>
      </c>
      <c r="BK599" s="3">
        <f t="shared" si="507"/>
        <v>22258705.035971686</v>
      </c>
      <c r="BL599" s="3">
        <f t="shared" si="508"/>
        <v>55124161.329999998</v>
      </c>
      <c r="BM599" s="22"/>
      <c r="BN599" s="3">
        <f t="shared" si="509"/>
        <v>-4259911.182827862</v>
      </c>
      <c r="BO599" s="3">
        <f t="shared" si="510"/>
        <v>-53204.931188743096</v>
      </c>
      <c r="BP599" s="3">
        <f t="shared" si="511"/>
        <v>0</v>
      </c>
      <c r="BQ599" s="3">
        <f t="shared" si="512"/>
        <v>-4242594</v>
      </c>
      <c r="BR599" s="3"/>
      <c r="BS599" s="22">
        <f t="shared" si="513"/>
        <v>-5.4398212365148861</v>
      </c>
      <c r="BT599" s="22">
        <f t="shared" si="514"/>
        <v>-0.18370101539615721</v>
      </c>
      <c r="BU599" s="22">
        <f t="shared" si="515"/>
        <v>0</v>
      </c>
      <c r="BV599" s="22">
        <f t="shared" si="516"/>
        <v>-7.6964327395418728</v>
      </c>
      <c r="BW599" s="3"/>
      <c r="BX599" s="7"/>
      <c r="BY599" t="str">
        <f t="shared" si="471"/>
        <v>102021</v>
      </c>
      <c r="CQ599" s="15">
        <v>39679</v>
      </c>
      <c r="CR599" s="16">
        <v>4368.25</v>
      </c>
    </row>
    <row r="600" spans="1:96">
      <c r="A600" s="2">
        <v>44357</v>
      </c>
      <c r="B600" s="2">
        <v>44357</v>
      </c>
      <c r="C600" s="3">
        <v>-190831</v>
      </c>
      <c r="D600">
        <v>0</v>
      </c>
      <c r="E600">
        <v>-190831</v>
      </c>
      <c r="F600" t="s">
        <v>10</v>
      </c>
      <c r="G600" s="3">
        <v>45713475</v>
      </c>
      <c r="J600" s="3">
        <f t="shared" si="472"/>
        <v>-190831</v>
      </c>
      <c r="L600" s="3">
        <f t="shared" si="517"/>
        <v>50690736.329999998</v>
      </c>
      <c r="M600" s="4">
        <f t="shared" si="473"/>
        <v>-3.7504937448631852E-3</v>
      </c>
      <c r="N600" s="4">
        <f t="shared" si="474"/>
        <v>-6.3610333333333335E-3</v>
      </c>
      <c r="O600" s="4"/>
      <c r="P600" s="3">
        <f t="shared" si="475"/>
        <v>-4433425</v>
      </c>
      <c r="Q600" s="3">
        <f t="shared" si="476"/>
        <v>55124161.329999998</v>
      </c>
      <c r="R600" s="6">
        <f t="shared" si="477"/>
        <v>-8.0426166911807789E-2</v>
      </c>
      <c r="S600" s="6">
        <f t="shared" si="478"/>
        <v>-7.8599783850509392E-2</v>
      </c>
      <c r="T600" s="6"/>
      <c r="U600" s="6"/>
      <c r="V600" s="3">
        <f t="shared" si="518"/>
        <v>-285976.50513949955</v>
      </c>
      <c r="W600" s="7">
        <f t="shared" si="479"/>
        <v>-176.29999999999927</v>
      </c>
      <c r="X600" s="7">
        <f t="shared" si="482"/>
        <v>17646</v>
      </c>
      <c r="Y600" s="3">
        <f t="shared" si="483"/>
        <v>45195164.429874085</v>
      </c>
      <c r="Z600" s="3">
        <f t="shared" si="480"/>
        <v>95885900.759874076</v>
      </c>
      <c r="AA600" s="2">
        <v>44475</v>
      </c>
      <c r="AB600" s="7">
        <f t="shared" si="484"/>
        <v>168.9691211</v>
      </c>
      <c r="AC600" s="7">
        <f t="shared" si="485"/>
        <v>150.65054809958028</v>
      </c>
      <c r="AD600" s="7">
        <f t="shared" si="486"/>
        <v>159.80983459979012</v>
      </c>
      <c r="AE600" s="7"/>
      <c r="AF600" s="7">
        <f t="shared" si="519"/>
        <v>-476807.50513949955</v>
      </c>
      <c r="AG600" s="3">
        <f t="shared" si="487"/>
        <v>60314340.468920134</v>
      </c>
      <c r="AH600" s="7"/>
      <c r="AI600" s="7"/>
      <c r="AJ600" s="7"/>
      <c r="AK600" s="7"/>
      <c r="AL600" s="3">
        <f t="shared" si="488"/>
        <v>73578513.13079071</v>
      </c>
      <c r="AM600" s="3">
        <f t="shared" si="489"/>
        <v>28623604.138920173</v>
      </c>
      <c r="AN600" s="3">
        <f t="shared" si="490"/>
        <v>22264172.661870968</v>
      </c>
      <c r="AO600" s="3">
        <f t="shared" si="491"/>
        <v>20690736.329999998</v>
      </c>
      <c r="AP600" s="3">
        <f t="shared" si="492"/>
        <v>50690736.329999998</v>
      </c>
      <c r="AQ600" s="7"/>
      <c r="AR600" s="40">
        <f t="shared" si="520"/>
        <v>-285976.50513949955</v>
      </c>
      <c r="AS600" s="5">
        <f t="shared" si="481"/>
        <v>-190831</v>
      </c>
      <c r="AT600" s="5">
        <f t="shared" si="493"/>
        <v>5467.625899280576</v>
      </c>
      <c r="AU600" s="5">
        <f t="shared" si="494"/>
        <v>-471339.87924021896</v>
      </c>
      <c r="AV600" s="5">
        <f t="shared" si="495"/>
        <v>33578513.130790703</v>
      </c>
      <c r="AW600" s="3"/>
      <c r="AX600" s="4">
        <f t="shared" si="496"/>
        <v>-6.3651696807064612E-3</v>
      </c>
      <c r="AY600" s="4">
        <f t="shared" si="497"/>
        <v>-9.8921014683850794E-3</v>
      </c>
      <c r="AZ600" s="4">
        <f t="shared" si="498"/>
        <v>2.4563989191844245E-4</v>
      </c>
      <c r="BA600" s="4">
        <f t="shared" si="499"/>
        <v>-3.7504937448631852E-3</v>
      </c>
      <c r="BB600" s="3"/>
      <c r="BC600" s="2">
        <f t="shared" si="500"/>
        <v>44475</v>
      </c>
      <c r="BD600" s="22">
        <f t="shared" si="501"/>
        <v>183.94628282697678</v>
      </c>
      <c r="BE600" s="22">
        <f t="shared" si="502"/>
        <v>150.65054809957985</v>
      </c>
      <c r="BF600" s="22">
        <f t="shared" si="503"/>
        <v>117.17985611511035</v>
      </c>
      <c r="BG600" s="22">
        <f t="shared" si="504"/>
        <v>168.9691211</v>
      </c>
      <c r="BH600" s="22"/>
      <c r="BI600" s="3">
        <f t="shared" si="505"/>
        <v>78309764.192858785</v>
      </c>
      <c r="BJ600" s="3">
        <f t="shared" si="506"/>
        <v>28962785.57524842</v>
      </c>
      <c r="BK600" s="3">
        <f t="shared" si="507"/>
        <v>22264172.661870968</v>
      </c>
      <c r="BL600" s="3">
        <f t="shared" si="508"/>
        <v>55124161.329999998</v>
      </c>
      <c r="BM600" s="22"/>
      <c r="BN600" s="3">
        <f t="shared" si="509"/>
        <v>-4731251.0620680805</v>
      </c>
      <c r="BO600" s="3">
        <f t="shared" si="510"/>
        <v>-339181.43632824265</v>
      </c>
      <c r="BP600" s="3">
        <f t="shared" si="511"/>
        <v>0</v>
      </c>
      <c r="BQ600" s="3">
        <f t="shared" si="512"/>
        <v>-4433425</v>
      </c>
      <c r="BR600" s="3"/>
      <c r="BS600" s="22">
        <f t="shared" si="513"/>
        <v>-6.0417128193824032</v>
      </c>
      <c r="BT600" s="22">
        <f t="shared" si="514"/>
        <v>-1.171093973150521</v>
      </c>
      <c r="BU600" s="22">
        <f t="shared" si="515"/>
        <v>0</v>
      </c>
      <c r="BV600" s="22">
        <f t="shared" si="516"/>
        <v>-8.042616691180779</v>
      </c>
      <c r="BW600" s="3"/>
      <c r="BX600" s="7"/>
      <c r="BY600" t="str">
        <f t="shared" si="471"/>
        <v>102021</v>
      </c>
      <c r="CQ600" s="15">
        <v>39680</v>
      </c>
      <c r="CR600" s="16">
        <v>4415.75</v>
      </c>
    </row>
    <row r="601" spans="1:96">
      <c r="A601" s="2">
        <v>44387</v>
      </c>
      <c r="B601" s="2">
        <v>44387</v>
      </c>
      <c r="C601" s="3">
        <v>145199</v>
      </c>
      <c r="D601">
        <v>0</v>
      </c>
      <c r="E601">
        <v>145198.5</v>
      </c>
      <c r="F601" t="s">
        <v>10</v>
      </c>
      <c r="G601" s="3">
        <v>45858674</v>
      </c>
      <c r="J601" s="3">
        <f t="shared" si="472"/>
        <v>145199</v>
      </c>
      <c r="L601" s="3">
        <f t="shared" si="517"/>
        <v>50835935.329999998</v>
      </c>
      <c r="M601" s="4">
        <f t="shared" si="473"/>
        <v>2.8644089731651372E-3</v>
      </c>
      <c r="N601" s="4">
        <f t="shared" si="474"/>
        <v>4.8399666666666665E-3</v>
      </c>
      <c r="O601" s="4"/>
      <c r="P601" s="3">
        <f t="shared" si="475"/>
        <v>-4288226</v>
      </c>
      <c r="Q601" s="3">
        <f t="shared" si="476"/>
        <v>55124161.329999998</v>
      </c>
      <c r="R601" s="6">
        <f t="shared" si="477"/>
        <v>-7.7792131372822107E-2</v>
      </c>
      <c r="S601" s="6">
        <f t="shared" si="478"/>
        <v>-7.5735374877344261E-2</v>
      </c>
      <c r="T601" s="6"/>
      <c r="U601" s="6"/>
      <c r="V601" s="3">
        <f t="shared" si="518"/>
        <v>234150.36027729162</v>
      </c>
      <c r="W601" s="7">
        <f t="shared" si="479"/>
        <v>144.34999999999854</v>
      </c>
      <c r="X601" s="7">
        <f t="shared" si="482"/>
        <v>17790.349999999999</v>
      </c>
      <c r="Y601" s="3">
        <f t="shared" si="483"/>
        <v>45564875.525048763</v>
      </c>
      <c r="Z601" s="3">
        <f t="shared" si="480"/>
        <v>96400810.855048761</v>
      </c>
      <c r="AA601" s="2">
        <v>44476</v>
      </c>
      <c r="AB601" s="7">
        <f t="shared" si="484"/>
        <v>169.45311776666665</v>
      </c>
      <c r="AC601" s="7">
        <f t="shared" si="485"/>
        <v>151.88291841682923</v>
      </c>
      <c r="AD601" s="7">
        <f t="shared" si="486"/>
        <v>160.66801809174794</v>
      </c>
      <c r="AE601" s="7"/>
      <c r="AF601" s="7">
        <f t="shared" si="519"/>
        <v>379349.36027729162</v>
      </c>
      <c r="AG601" s="3">
        <f t="shared" si="487"/>
        <v>60693689.829197429</v>
      </c>
      <c r="AH601" s="7"/>
      <c r="AI601" s="7"/>
      <c r="AJ601" s="7"/>
      <c r="AK601" s="7"/>
      <c r="AL601" s="3">
        <f t="shared" si="488"/>
        <v>73963330.116967276</v>
      </c>
      <c r="AM601" s="3">
        <f t="shared" si="489"/>
        <v>28857754.499197464</v>
      </c>
      <c r="AN601" s="3">
        <f t="shared" si="490"/>
        <v>22269640.287770249</v>
      </c>
      <c r="AO601" s="3">
        <f t="shared" si="491"/>
        <v>20835935.329999998</v>
      </c>
      <c r="AP601" s="3">
        <f t="shared" si="492"/>
        <v>50835935.329999998</v>
      </c>
      <c r="AQ601" s="7"/>
      <c r="AR601" s="40">
        <f t="shared" si="520"/>
        <v>234150.36027729162</v>
      </c>
      <c r="AS601" s="5">
        <f t="shared" si="481"/>
        <v>145199</v>
      </c>
      <c r="AT601" s="5">
        <f t="shared" si="493"/>
        <v>5467.625899280576</v>
      </c>
      <c r="AU601" s="5">
        <f t="shared" si="494"/>
        <v>384816.98617657222</v>
      </c>
      <c r="AV601" s="5">
        <f t="shared" si="495"/>
        <v>33963330.116967276</v>
      </c>
      <c r="AW601" s="3"/>
      <c r="AX601" s="4">
        <f t="shared" si="496"/>
        <v>5.2300185176687979E-3</v>
      </c>
      <c r="AY601" s="4">
        <f t="shared" si="497"/>
        <v>8.1803241527824231E-3</v>
      </c>
      <c r="AZ601" s="4">
        <f t="shared" si="498"/>
        <v>2.4557956777995559E-4</v>
      </c>
      <c r="BA601" s="4">
        <f t="shared" si="499"/>
        <v>2.8644089731651372E-3</v>
      </c>
      <c r="BB601" s="3"/>
      <c r="BC601" s="2">
        <f t="shared" si="500"/>
        <v>44476</v>
      </c>
      <c r="BD601" s="22">
        <f t="shared" si="501"/>
        <v>184.9083252924182</v>
      </c>
      <c r="BE601" s="22">
        <f t="shared" si="502"/>
        <v>151.88291841682874</v>
      </c>
      <c r="BF601" s="22">
        <f t="shared" si="503"/>
        <v>117.20863309352762</v>
      </c>
      <c r="BG601" s="22">
        <f t="shared" si="504"/>
        <v>169.45311776666665</v>
      </c>
      <c r="BH601" s="22"/>
      <c r="BI601" s="3">
        <f t="shared" si="505"/>
        <v>78309764.192858785</v>
      </c>
      <c r="BJ601" s="3">
        <f t="shared" si="506"/>
        <v>28962785.57524842</v>
      </c>
      <c r="BK601" s="3">
        <f t="shared" si="507"/>
        <v>22269640.287770249</v>
      </c>
      <c r="BL601" s="3">
        <f t="shared" si="508"/>
        <v>55124161.329999998</v>
      </c>
      <c r="BM601" s="22"/>
      <c r="BN601" s="3">
        <f t="shared" si="509"/>
        <v>-4346434.0758915087</v>
      </c>
      <c r="BO601" s="3">
        <f t="shared" si="510"/>
        <v>-105031.07605095103</v>
      </c>
      <c r="BP601" s="3">
        <f t="shared" si="511"/>
        <v>0</v>
      </c>
      <c r="BQ601" s="3">
        <f t="shared" si="512"/>
        <v>-4288226</v>
      </c>
      <c r="BR601" s="3"/>
      <c r="BS601" s="22">
        <f t="shared" si="513"/>
        <v>-5.5503092375393308</v>
      </c>
      <c r="BT601" s="22">
        <f t="shared" si="514"/>
        <v>-0.36264148618601977</v>
      </c>
      <c r="BU601" s="22">
        <f t="shared" si="515"/>
        <v>0</v>
      </c>
      <c r="BV601" s="22">
        <f t="shared" si="516"/>
        <v>-7.7792131372822109</v>
      </c>
      <c r="BW601" s="3"/>
      <c r="BX601" s="7"/>
      <c r="BY601" t="str">
        <f t="shared" si="471"/>
        <v>102021</v>
      </c>
      <c r="CQ601" s="15">
        <v>39681</v>
      </c>
      <c r="CR601" s="16">
        <v>4283.8500000000004</v>
      </c>
    </row>
    <row r="602" spans="1:96">
      <c r="A602" s="2">
        <v>44418</v>
      </c>
      <c r="B602" s="2">
        <v>44418</v>
      </c>
      <c r="C602" s="3">
        <v>74109</v>
      </c>
      <c r="D602">
        <v>0</v>
      </c>
      <c r="E602">
        <v>74109</v>
      </c>
      <c r="F602" t="s">
        <v>10</v>
      </c>
      <c r="G602" s="3">
        <v>45932783</v>
      </c>
      <c r="J602" s="3">
        <f t="shared" si="472"/>
        <v>74109</v>
      </c>
      <c r="L602" s="3">
        <f t="shared" si="517"/>
        <v>50910044.329999998</v>
      </c>
      <c r="M602" s="4">
        <f t="shared" si="473"/>
        <v>1.4578073466913429E-3</v>
      </c>
      <c r="N602" s="4">
        <f t="shared" si="474"/>
        <v>2.4702999999999999E-3</v>
      </c>
      <c r="O602" s="4"/>
      <c r="P602" s="3">
        <f t="shared" si="475"/>
        <v>-4214117</v>
      </c>
      <c r="Q602" s="3">
        <f t="shared" si="476"/>
        <v>55124161.329999998</v>
      </c>
      <c r="R602" s="6">
        <f t="shared" si="477"/>
        <v>-7.6447729966760844E-2</v>
      </c>
      <c r="S602" s="6">
        <f t="shared" si="478"/>
        <v>-7.4277567530652913E-2</v>
      </c>
      <c r="T602" s="6"/>
      <c r="U602" s="6"/>
      <c r="V602" s="3">
        <f t="shared" si="518"/>
        <v>170077.34863231578</v>
      </c>
      <c r="W602" s="7">
        <f t="shared" si="479"/>
        <v>104.85000000000218</v>
      </c>
      <c r="X602" s="7">
        <f t="shared" si="482"/>
        <v>17895.2</v>
      </c>
      <c r="Y602" s="3">
        <f t="shared" si="483"/>
        <v>45833418.707099788</v>
      </c>
      <c r="Z602" s="3">
        <f t="shared" si="480"/>
        <v>96743463.037099779</v>
      </c>
      <c r="AA602" s="2">
        <v>44477</v>
      </c>
      <c r="AB602" s="7">
        <f t="shared" si="484"/>
        <v>169.70014776666667</v>
      </c>
      <c r="AC602" s="7">
        <f t="shared" si="485"/>
        <v>152.7780623569993</v>
      </c>
      <c r="AD602" s="7">
        <f t="shared" si="486"/>
        <v>161.23910506183296</v>
      </c>
      <c r="AE602" s="7"/>
      <c r="AF602" s="7">
        <f t="shared" si="519"/>
        <v>244186.34863231578</v>
      </c>
      <c r="AG602" s="3">
        <f t="shared" si="487"/>
        <v>60937876.177829742</v>
      </c>
      <c r="AH602" s="7"/>
      <c r="AI602" s="7"/>
      <c r="AJ602" s="7"/>
      <c r="AK602" s="7"/>
      <c r="AL602" s="3">
        <f t="shared" si="488"/>
        <v>74212984.091498867</v>
      </c>
      <c r="AM602" s="3">
        <f t="shared" si="489"/>
        <v>29027831.847829781</v>
      </c>
      <c r="AN602" s="3">
        <f t="shared" si="490"/>
        <v>22275107.91366953</v>
      </c>
      <c r="AO602" s="3">
        <f t="shared" si="491"/>
        <v>20910044.329999998</v>
      </c>
      <c r="AP602" s="3">
        <f t="shared" si="492"/>
        <v>50910044.329999998</v>
      </c>
      <c r="AQ602" s="7"/>
      <c r="AR602" s="40">
        <f t="shared" si="520"/>
        <v>170077.34863231578</v>
      </c>
      <c r="AS602" s="5">
        <f t="shared" si="481"/>
        <v>74109</v>
      </c>
      <c r="AT602" s="5">
        <f t="shared" si="493"/>
        <v>5467.625899280576</v>
      </c>
      <c r="AU602" s="5">
        <f t="shared" si="494"/>
        <v>249653.97453159635</v>
      </c>
      <c r="AV602" s="5">
        <f t="shared" si="495"/>
        <v>34212984.091498874</v>
      </c>
      <c r="AW602" s="3"/>
      <c r="AX602" s="4">
        <f t="shared" si="496"/>
        <v>3.375374988346089E-3</v>
      </c>
      <c r="AY602" s="4">
        <f t="shared" si="497"/>
        <v>5.8936445882178962E-3</v>
      </c>
      <c r="AZ602" s="4">
        <f t="shared" si="498"/>
        <v>2.4551927326294605E-4</v>
      </c>
      <c r="BA602" s="4">
        <f t="shared" si="499"/>
        <v>1.4578073466913429E-3</v>
      </c>
      <c r="BB602" s="3"/>
      <c r="BC602" s="2">
        <f t="shared" si="500"/>
        <v>44477</v>
      </c>
      <c r="BD602" s="22">
        <f t="shared" si="501"/>
        <v>185.53246022874717</v>
      </c>
      <c r="BE602" s="22">
        <f t="shared" si="502"/>
        <v>152.77806235699884</v>
      </c>
      <c r="BF602" s="22">
        <f t="shared" si="503"/>
        <v>117.23741007194491</v>
      </c>
      <c r="BG602" s="22">
        <f t="shared" si="504"/>
        <v>169.70014776666667</v>
      </c>
      <c r="BH602" s="22"/>
      <c r="BI602" s="3">
        <f t="shared" si="505"/>
        <v>78309764.192858785</v>
      </c>
      <c r="BJ602" s="3">
        <f t="shared" si="506"/>
        <v>29027831.847829781</v>
      </c>
      <c r="BK602" s="3">
        <f t="shared" si="507"/>
        <v>22275107.91366953</v>
      </c>
      <c r="BL602" s="3">
        <f t="shared" si="508"/>
        <v>55124161.329999998</v>
      </c>
      <c r="BM602" s="22"/>
      <c r="BN602" s="3">
        <f t="shared" si="509"/>
        <v>-4096780.1013599122</v>
      </c>
      <c r="BO602" s="3">
        <f t="shared" si="510"/>
        <v>0</v>
      </c>
      <c r="BP602" s="3">
        <f t="shared" si="511"/>
        <v>0</v>
      </c>
      <c r="BQ602" s="3">
        <f t="shared" si="512"/>
        <v>-4214117</v>
      </c>
      <c r="BR602" s="3"/>
      <c r="BS602" s="22">
        <f t="shared" si="513"/>
        <v>-5.2315061136826992</v>
      </c>
      <c r="BT602" s="22">
        <f t="shared" si="514"/>
        <v>0</v>
      </c>
      <c r="BU602" s="22">
        <f t="shared" si="515"/>
        <v>0</v>
      </c>
      <c r="BV602" s="22">
        <f t="shared" si="516"/>
        <v>-7.6447729966760845</v>
      </c>
      <c r="BW602" s="3"/>
      <c r="BX602" s="7"/>
      <c r="BY602" t="str">
        <f t="shared" si="471"/>
        <v>102021</v>
      </c>
      <c r="CQ602" s="15">
        <v>39682</v>
      </c>
      <c r="CR602" s="16">
        <v>4327.45</v>
      </c>
    </row>
    <row r="603" spans="1:96">
      <c r="A603" s="2">
        <v>44510</v>
      </c>
      <c r="B603" s="2">
        <v>44510</v>
      </c>
      <c r="C603" s="3">
        <v>-27305</v>
      </c>
      <c r="D603">
        <v>0</v>
      </c>
      <c r="E603">
        <v>-27305</v>
      </c>
      <c r="F603" t="s">
        <v>10</v>
      </c>
      <c r="G603" s="3">
        <v>45905478</v>
      </c>
      <c r="J603" s="3">
        <f t="shared" si="472"/>
        <v>-27305</v>
      </c>
      <c r="L603" s="3">
        <f t="shared" si="517"/>
        <v>50882739.329999998</v>
      </c>
      <c r="M603" s="4">
        <f t="shared" si="473"/>
        <v>-5.3633816979235772E-4</v>
      </c>
      <c r="N603" s="4">
        <f t="shared" si="474"/>
        <v>-9.1016666666666665E-4</v>
      </c>
      <c r="O603" s="4"/>
      <c r="P603" s="3">
        <f t="shared" si="475"/>
        <v>-4241422</v>
      </c>
      <c r="Q603" s="3">
        <f t="shared" si="476"/>
        <v>55124161.329999998</v>
      </c>
      <c r="R603" s="6">
        <f t="shared" si="477"/>
        <v>-7.6943066300978052E-2</v>
      </c>
      <c r="S603" s="6">
        <f t="shared" si="478"/>
        <v>-7.4813905700445271E-2</v>
      </c>
      <c r="T603" s="6"/>
      <c r="U603" s="6"/>
      <c r="V603" s="3">
        <f t="shared" si="518"/>
        <v>82321.654202096775</v>
      </c>
      <c r="W603" s="7">
        <f t="shared" si="479"/>
        <v>50.75</v>
      </c>
      <c r="X603" s="7">
        <f t="shared" si="482"/>
        <v>17945.95</v>
      </c>
      <c r="Y603" s="3">
        <f t="shared" si="483"/>
        <v>45963400.266366258</v>
      </c>
      <c r="Z603" s="3">
        <f t="shared" si="480"/>
        <v>96846139.596366256</v>
      </c>
      <c r="AA603" s="2">
        <v>44480</v>
      </c>
      <c r="AB603" s="7">
        <f t="shared" si="484"/>
        <v>169.60913110000001</v>
      </c>
      <c r="AC603" s="7">
        <f t="shared" si="485"/>
        <v>153.21133422122085</v>
      </c>
      <c r="AD603" s="7">
        <f t="shared" si="486"/>
        <v>161.41023266061043</v>
      </c>
      <c r="AE603" s="7"/>
      <c r="AF603" s="7">
        <f t="shared" si="519"/>
        <v>55016.654202096775</v>
      </c>
      <c r="AG603" s="3">
        <f t="shared" si="487"/>
        <v>60992892.832031839</v>
      </c>
      <c r="AH603" s="7"/>
      <c r="AI603" s="7"/>
      <c r="AJ603" s="7"/>
      <c r="AK603" s="7"/>
      <c r="AL603" s="3">
        <f t="shared" si="488"/>
        <v>74273468.37160024</v>
      </c>
      <c r="AM603" s="3">
        <f t="shared" si="489"/>
        <v>29110153.502031878</v>
      </c>
      <c r="AN603" s="3">
        <f t="shared" si="490"/>
        <v>22280575.539568812</v>
      </c>
      <c r="AO603" s="3">
        <f t="shared" si="491"/>
        <v>20882739.329999998</v>
      </c>
      <c r="AP603" s="3">
        <f t="shared" si="492"/>
        <v>50882739.329999998</v>
      </c>
      <c r="AQ603" s="7"/>
      <c r="AR603" s="40">
        <f t="shared" si="520"/>
        <v>82321.654202096775</v>
      </c>
      <c r="AS603" s="5">
        <f t="shared" si="481"/>
        <v>-27305</v>
      </c>
      <c r="AT603" s="5">
        <f t="shared" si="493"/>
        <v>5467.625899280576</v>
      </c>
      <c r="AU603" s="5">
        <f t="shared" si="494"/>
        <v>60484.28010137735</v>
      </c>
      <c r="AV603" s="5">
        <f t="shared" si="495"/>
        <v>34273468.371600248</v>
      </c>
      <c r="AW603" s="3"/>
      <c r="AX603" s="4">
        <f t="shared" si="496"/>
        <v>8.1500940626245283E-4</v>
      </c>
      <c r="AY603" s="4">
        <f t="shared" si="497"/>
        <v>2.8359560105503169E-3</v>
      </c>
      <c r="AZ603" s="4">
        <f t="shared" si="498"/>
        <v>2.4545900834560118E-4</v>
      </c>
      <c r="BA603" s="4">
        <f t="shared" si="499"/>
        <v>-5.3633816979235772E-4</v>
      </c>
      <c r="BB603" s="3"/>
      <c r="BC603" s="2">
        <f t="shared" si="500"/>
        <v>44480</v>
      </c>
      <c r="BD603" s="22">
        <f t="shared" si="501"/>
        <v>185.68367092900061</v>
      </c>
      <c r="BE603" s="22">
        <f t="shared" si="502"/>
        <v>153.21133422122043</v>
      </c>
      <c r="BF603" s="22">
        <f t="shared" si="503"/>
        <v>117.26618705036216</v>
      </c>
      <c r="BG603" s="22">
        <f t="shared" si="504"/>
        <v>169.60913110000001</v>
      </c>
      <c r="BH603" s="22"/>
      <c r="BI603" s="3">
        <f t="shared" si="505"/>
        <v>78309764.192858785</v>
      </c>
      <c r="BJ603" s="3">
        <f t="shared" si="506"/>
        <v>29110153.502031878</v>
      </c>
      <c r="BK603" s="3">
        <f t="shared" si="507"/>
        <v>22280575.539568812</v>
      </c>
      <c r="BL603" s="3">
        <f t="shared" si="508"/>
        <v>55124161.329999998</v>
      </c>
      <c r="BM603" s="22"/>
      <c r="BN603" s="3">
        <f t="shared" si="509"/>
        <v>-4036295.8212585347</v>
      </c>
      <c r="BO603" s="3">
        <f t="shared" si="510"/>
        <v>0</v>
      </c>
      <c r="BP603" s="3">
        <f t="shared" si="511"/>
        <v>0</v>
      </c>
      <c r="BQ603" s="3">
        <f t="shared" si="512"/>
        <v>-4241422</v>
      </c>
      <c r="BR603" s="3"/>
      <c r="BS603" s="22">
        <f t="shared" si="513"/>
        <v>-5.1542688997480237</v>
      </c>
      <c r="BT603" s="22">
        <f t="shared" si="514"/>
        <v>0</v>
      </c>
      <c r="BU603" s="22">
        <f t="shared" si="515"/>
        <v>0</v>
      </c>
      <c r="BV603" s="22">
        <f t="shared" si="516"/>
        <v>-7.6943066300978051</v>
      </c>
      <c r="BW603" s="3"/>
      <c r="BX603" s="7"/>
      <c r="BY603" t="str">
        <f t="shared" si="471"/>
        <v>102021</v>
      </c>
      <c r="CQ603" s="15">
        <v>39683</v>
      </c>
      <c r="CR603" s="16">
        <v>4327.45</v>
      </c>
    </row>
    <row r="604" spans="1:96">
      <c r="A604" s="2">
        <v>44540</v>
      </c>
      <c r="B604" s="2">
        <v>44540</v>
      </c>
      <c r="C604" s="3">
        <v>115398</v>
      </c>
      <c r="D604">
        <v>0</v>
      </c>
      <c r="E604">
        <v>115397.5</v>
      </c>
      <c r="F604" t="s">
        <v>10</v>
      </c>
      <c r="G604" s="3">
        <v>46020875</v>
      </c>
      <c r="J604" s="3">
        <f t="shared" si="472"/>
        <v>115398</v>
      </c>
      <c r="L604" s="3">
        <f t="shared" si="517"/>
        <v>50998137.329999998</v>
      </c>
      <c r="M604" s="4">
        <f t="shared" si="473"/>
        <v>2.2679203501915707E-3</v>
      </c>
      <c r="N604" s="4">
        <f t="shared" si="474"/>
        <v>3.8465999999999999E-3</v>
      </c>
      <c r="O604" s="4"/>
      <c r="P604" s="3">
        <f t="shared" si="475"/>
        <v>-4126024</v>
      </c>
      <c r="Q604" s="3">
        <f t="shared" si="476"/>
        <v>55124161.329999998</v>
      </c>
      <c r="R604" s="6">
        <f t="shared" si="477"/>
        <v>-7.4849646696656599E-2</v>
      </c>
      <c r="S604" s="6">
        <f t="shared" si="478"/>
        <v>-7.2545985350253694E-2</v>
      </c>
      <c r="T604" s="6"/>
      <c r="U604" s="6"/>
      <c r="V604" s="3">
        <f t="shared" si="518"/>
        <v>74616.671789092652</v>
      </c>
      <c r="W604" s="7">
        <f t="shared" si="479"/>
        <v>46</v>
      </c>
      <c r="X604" s="7">
        <f t="shared" si="482"/>
        <v>17991.95</v>
      </c>
      <c r="Y604" s="3">
        <f t="shared" si="483"/>
        <v>46081216.063927978</v>
      </c>
      <c r="Z604" s="3">
        <f t="shared" si="480"/>
        <v>97079353.393927976</v>
      </c>
      <c r="AA604" s="2">
        <v>44481</v>
      </c>
      <c r="AB604" s="7">
        <f t="shared" si="484"/>
        <v>169.99379109999998</v>
      </c>
      <c r="AC604" s="7">
        <f t="shared" si="485"/>
        <v>153.6040535464266</v>
      </c>
      <c r="AD604" s="7">
        <f t="shared" si="486"/>
        <v>161.79892232321328</v>
      </c>
      <c r="AE604" s="7"/>
      <c r="AF604" s="7">
        <f t="shared" si="519"/>
        <v>190014.67178909265</v>
      </c>
      <c r="AG604" s="3">
        <f t="shared" si="487"/>
        <v>61182907.503820933</v>
      </c>
      <c r="AH604" s="7"/>
      <c r="AI604" s="7"/>
      <c r="AJ604" s="7"/>
      <c r="AK604" s="7"/>
      <c r="AL604" s="3">
        <f t="shared" si="488"/>
        <v>74468950.66928862</v>
      </c>
      <c r="AM604" s="3">
        <f t="shared" si="489"/>
        <v>29184770.173820969</v>
      </c>
      <c r="AN604" s="3">
        <f t="shared" si="490"/>
        <v>22286043.165468093</v>
      </c>
      <c r="AO604" s="3">
        <f t="shared" si="491"/>
        <v>20998137.329999998</v>
      </c>
      <c r="AP604" s="3">
        <f t="shared" si="492"/>
        <v>50998137.329999998</v>
      </c>
      <c r="AQ604" s="7"/>
      <c r="AR604" s="40">
        <f t="shared" si="520"/>
        <v>74616.671789092652</v>
      </c>
      <c r="AS604" s="5">
        <f t="shared" si="481"/>
        <v>115398</v>
      </c>
      <c r="AT604" s="5">
        <f t="shared" si="493"/>
        <v>5467.625899280576</v>
      </c>
      <c r="AU604" s="5">
        <f t="shared" si="494"/>
        <v>195482.29768837322</v>
      </c>
      <c r="AV604" s="5">
        <f t="shared" si="495"/>
        <v>34468950.66928862</v>
      </c>
      <c r="AW604" s="3"/>
      <c r="AX604" s="4">
        <f t="shared" si="496"/>
        <v>2.6319263388959939E-3</v>
      </c>
      <c r="AY604" s="4">
        <f t="shared" si="497"/>
        <v>2.5632524330002049E-3</v>
      </c>
      <c r="AZ604" s="4">
        <f t="shared" si="498"/>
        <v>2.4539877300612983E-4</v>
      </c>
      <c r="BA604" s="4">
        <f t="shared" si="499"/>
        <v>2.2679203501915707E-3</v>
      </c>
      <c r="BB604" s="3"/>
      <c r="BC604" s="2">
        <f t="shared" si="500"/>
        <v>44481</v>
      </c>
      <c r="BD604" s="22">
        <f t="shared" si="501"/>
        <v>186.17237667322155</v>
      </c>
      <c r="BE604" s="22">
        <f t="shared" si="502"/>
        <v>153.60405354642614</v>
      </c>
      <c r="BF604" s="22">
        <f t="shared" si="503"/>
        <v>117.29496402877943</v>
      </c>
      <c r="BG604" s="22">
        <f t="shared" si="504"/>
        <v>169.99379109999998</v>
      </c>
      <c r="BH604" s="22"/>
      <c r="BI604" s="3">
        <f t="shared" si="505"/>
        <v>78309764.192858785</v>
      </c>
      <c r="BJ604" s="3">
        <f t="shared" si="506"/>
        <v>29184770.173820969</v>
      </c>
      <c r="BK604" s="3">
        <f t="shared" si="507"/>
        <v>22286043.165468093</v>
      </c>
      <c r="BL604" s="3">
        <f t="shared" si="508"/>
        <v>55124161.329999998</v>
      </c>
      <c r="BM604" s="22"/>
      <c r="BN604" s="3">
        <f t="shared" si="509"/>
        <v>-3840813.5235701613</v>
      </c>
      <c r="BO604" s="3">
        <f t="shared" si="510"/>
        <v>0</v>
      </c>
      <c r="BP604" s="3">
        <f t="shared" si="511"/>
        <v>0</v>
      </c>
      <c r="BQ604" s="3">
        <f t="shared" si="512"/>
        <v>-4126024</v>
      </c>
      <c r="BR604" s="3"/>
      <c r="BS604" s="22">
        <f t="shared" si="513"/>
        <v>-4.9046419219334236</v>
      </c>
      <c r="BT604" s="22">
        <f t="shared" si="514"/>
        <v>0</v>
      </c>
      <c r="BU604" s="22">
        <f t="shared" si="515"/>
        <v>0</v>
      </c>
      <c r="BV604" s="22">
        <f t="shared" si="516"/>
        <v>-7.4849646696656595</v>
      </c>
      <c r="BW604" s="3"/>
      <c r="BX604" s="7"/>
      <c r="BY604" t="str">
        <f t="shared" si="471"/>
        <v>102021</v>
      </c>
      <c r="CQ604" s="15">
        <v>39684</v>
      </c>
      <c r="CR604" s="16">
        <v>4327.45</v>
      </c>
    </row>
    <row r="605" spans="1:96">
      <c r="A605" t="s">
        <v>240</v>
      </c>
      <c r="B605" t="s">
        <v>240</v>
      </c>
      <c r="C605" s="3">
        <v>95552</v>
      </c>
      <c r="D605">
        <v>0</v>
      </c>
      <c r="E605">
        <v>95552</v>
      </c>
      <c r="F605" t="s">
        <v>10</v>
      </c>
      <c r="G605" s="3">
        <v>46116427</v>
      </c>
      <c r="J605" s="3">
        <f t="shared" si="472"/>
        <v>95552</v>
      </c>
      <c r="L605" s="3">
        <f t="shared" si="517"/>
        <v>51093689.329999998</v>
      </c>
      <c r="M605" s="4">
        <f t="shared" si="473"/>
        <v>1.8736370581870427E-3</v>
      </c>
      <c r="N605" s="4">
        <f t="shared" si="474"/>
        <v>3.1850666666666666E-3</v>
      </c>
      <c r="O605" s="4"/>
      <c r="P605" s="3">
        <f t="shared" si="475"/>
        <v>-4030472</v>
      </c>
      <c r="Q605" s="3">
        <f t="shared" si="476"/>
        <v>55124161.329999998</v>
      </c>
      <c r="R605" s="6">
        <f t="shared" si="477"/>
        <v>-7.3116250710312622E-2</v>
      </c>
      <c r="S605" s="6">
        <f t="shared" si="478"/>
        <v>-7.0672348292066658E-2</v>
      </c>
      <c r="T605" s="6"/>
      <c r="U605" s="6"/>
      <c r="V605" s="3">
        <f t="shared" si="518"/>
        <v>275432.84499538864</v>
      </c>
      <c r="W605" s="7">
        <f t="shared" si="479"/>
        <v>169.79999999999927</v>
      </c>
      <c r="X605" s="7">
        <f t="shared" si="482"/>
        <v>18161.75</v>
      </c>
      <c r="Y605" s="3">
        <f t="shared" si="483"/>
        <v>46516110.029710166</v>
      </c>
      <c r="Z605" s="3">
        <f t="shared" si="480"/>
        <v>97609799.359710157</v>
      </c>
      <c r="AA605" s="2">
        <v>44482</v>
      </c>
      <c r="AB605" s="7">
        <f t="shared" si="484"/>
        <v>170.31229776666666</v>
      </c>
      <c r="AC605" s="7">
        <f t="shared" si="485"/>
        <v>155.0537000990339</v>
      </c>
      <c r="AD605" s="7">
        <f t="shared" si="486"/>
        <v>162.68299893285024</v>
      </c>
      <c r="AE605" s="7"/>
      <c r="AF605" s="7">
        <f t="shared" si="519"/>
        <v>370984.84499538864</v>
      </c>
      <c r="AG605" s="3">
        <f t="shared" si="487"/>
        <v>61553892.34881632</v>
      </c>
      <c r="AH605" s="7"/>
      <c r="AI605" s="7"/>
      <c r="AJ605" s="7"/>
      <c r="AK605" s="7"/>
      <c r="AL605" s="3">
        <f t="shared" si="488"/>
        <v>74845403.140183285</v>
      </c>
      <c r="AM605" s="3">
        <f t="shared" si="489"/>
        <v>29460203.018816356</v>
      </c>
      <c r="AN605" s="3">
        <f t="shared" si="490"/>
        <v>22291510.791367374</v>
      </c>
      <c r="AO605" s="3">
        <f t="shared" si="491"/>
        <v>21093689.329999998</v>
      </c>
      <c r="AP605" s="3">
        <f t="shared" si="492"/>
        <v>51093689.329999998</v>
      </c>
      <c r="AQ605" s="7"/>
      <c r="AR605" s="40">
        <f t="shared" si="520"/>
        <v>275432.84499538864</v>
      </c>
      <c r="AS605" s="5">
        <f t="shared" si="481"/>
        <v>95552</v>
      </c>
      <c r="AT605" s="5">
        <f t="shared" si="493"/>
        <v>5467.625899280576</v>
      </c>
      <c r="AU605" s="5">
        <f t="shared" si="494"/>
        <v>376452.47089466924</v>
      </c>
      <c r="AV605" s="5">
        <f t="shared" si="495"/>
        <v>34845403.140183292</v>
      </c>
      <c r="AW605" s="3"/>
      <c r="AX605" s="4">
        <f t="shared" si="496"/>
        <v>5.0551601373633988E-3</v>
      </c>
      <c r="AY605" s="4">
        <f t="shared" si="497"/>
        <v>9.4375540172132195E-3</v>
      </c>
      <c r="AZ605" s="4">
        <f t="shared" si="498"/>
        <v>2.4533856722276231E-4</v>
      </c>
      <c r="BA605" s="4">
        <f t="shared" si="499"/>
        <v>1.8736370581870427E-3</v>
      </c>
      <c r="BB605" s="3"/>
      <c r="BC605" s="2">
        <f t="shared" si="500"/>
        <v>44482</v>
      </c>
      <c r="BD605" s="22">
        <f t="shared" si="501"/>
        <v>187.11350785045821</v>
      </c>
      <c r="BE605" s="22">
        <f t="shared" si="502"/>
        <v>155.05370009903345</v>
      </c>
      <c r="BF605" s="22">
        <f t="shared" si="503"/>
        <v>117.32374100719672</v>
      </c>
      <c r="BG605" s="22">
        <f t="shared" si="504"/>
        <v>170.31229776666666</v>
      </c>
      <c r="BH605" s="22"/>
      <c r="BI605" s="3">
        <f t="shared" si="505"/>
        <v>78309764.192858785</v>
      </c>
      <c r="BJ605" s="3">
        <f t="shared" si="506"/>
        <v>29460203.018816356</v>
      </c>
      <c r="BK605" s="3">
        <f t="shared" si="507"/>
        <v>22291510.791367374</v>
      </c>
      <c r="BL605" s="3">
        <f t="shared" si="508"/>
        <v>55124161.329999998</v>
      </c>
      <c r="BM605" s="22"/>
      <c r="BN605" s="3">
        <f t="shared" si="509"/>
        <v>-3464361.0526754921</v>
      </c>
      <c r="BO605" s="3">
        <f t="shared" si="510"/>
        <v>0</v>
      </c>
      <c r="BP605" s="3">
        <f t="shared" si="511"/>
        <v>0</v>
      </c>
      <c r="BQ605" s="3">
        <f t="shared" si="512"/>
        <v>-4030472</v>
      </c>
      <c r="BR605" s="3"/>
      <c r="BS605" s="22">
        <f t="shared" si="513"/>
        <v>-4.4239196585288836</v>
      </c>
      <c r="BT605" s="22">
        <f t="shared" si="514"/>
        <v>0</v>
      </c>
      <c r="BU605" s="22">
        <f t="shared" si="515"/>
        <v>0</v>
      </c>
      <c r="BV605" s="22">
        <f t="shared" si="516"/>
        <v>-7.311625071031262</v>
      </c>
      <c r="BW605" s="3"/>
      <c r="BX605" s="7"/>
      <c r="BY605" t="str">
        <f t="shared" si="471"/>
        <v>102021</v>
      </c>
      <c r="CQ605" s="15">
        <v>39685</v>
      </c>
      <c r="CR605" s="16">
        <v>4335.3500000000004</v>
      </c>
    </row>
    <row r="606" spans="1:96">
      <c r="A606" t="s">
        <v>241</v>
      </c>
      <c r="B606" t="s">
        <v>241</v>
      </c>
      <c r="C606" s="3">
        <v>-264701</v>
      </c>
      <c r="D606">
        <v>0</v>
      </c>
      <c r="E606">
        <v>-264700.88</v>
      </c>
      <c r="F606" t="s">
        <v>10</v>
      </c>
      <c r="G606" s="3">
        <v>45851727</v>
      </c>
      <c r="J606" s="3">
        <f t="shared" si="472"/>
        <v>-264701</v>
      </c>
      <c r="L606" s="3">
        <f t="shared" si="517"/>
        <v>50828988.329999998</v>
      </c>
      <c r="M606" s="4">
        <f t="shared" si="473"/>
        <v>-5.1806985064313813E-3</v>
      </c>
      <c r="N606" s="4">
        <f t="shared" si="474"/>
        <v>-8.8233666666666672E-3</v>
      </c>
      <c r="O606" s="4"/>
      <c r="P606" s="3">
        <f t="shared" si="475"/>
        <v>-4295173</v>
      </c>
      <c r="Q606" s="3">
        <f t="shared" si="476"/>
        <v>55124161.329999998</v>
      </c>
      <c r="R606" s="6">
        <f t="shared" si="477"/>
        <v>-7.7918155965893229E-2</v>
      </c>
      <c r="S606" s="6">
        <f t="shared" si="478"/>
        <v>-7.5853046798498039E-2</v>
      </c>
      <c r="T606" s="6"/>
      <c r="U606" s="6"/>
      <c r="V606" s="3">
        <f t="shared" si="518"/>
        <v>286787.55591981579</v>
      </c>
      <c r="W606" s="7">
        <f t="shared" si="479"/>
        <v>176.79999999999927</v>
      </c>
      <c r="X606" s="7">
        <f t="shared" si="482"/>
        <v>18338.55</v>
      </c>
      <c r="Y606" s="3">
        <f t="shared" si="483"/>
        <v>46968932.486425661</v>
      </c>
      <c r="Z606" s="3">
        <f t="shared" si="480"/>
        <v>97797920.816425651</v>
      </c>
      <c r="AA606" s="2">
        <v>44483</v>
      </c>
      <c r="AB606" s="7">
        <f t="shared" si="484"/>
        <v>169.42996109999999</v>
      </c>
      <c r="AC606" s="7">
        <f t="shared" si="485"/>
        <v>156.56310828808552</v>
      </c>
      <c r="AD606" s="7">
        <f t="shared" si="486"/>
        <v>162.99653469404277</v>
      </c>
      <c r="AE606" s="7"/>
      <c r="AF606" s="7">
        <f t="shared" si="519"/>
        <v>22086.555919815786</v>
      </c>
      <c r="AG606" s="3">
        <f t="shared" si="487"/>
        <v>61575978.904736139</v>
      </c>
      <c r="AH606" s="7"/>
      <c r="AI606" s="7"/>
      <c r="AJ606" s="7"/>
      <c r="AK606" s="7"/>
      <c r="AL606" s="3">
        <f t="shared" si="488"/>
        <v>74872957.322002381</v>
      </c>
      <c r="AM606" s="3">
        <f t="shared" si="489"/>
        <v>29746990.57473617</v>
      </c>
      <c r="AN606" s="3">
        <f t="shared" si="490"/>
        <v>22296978.417266656</v>
      </c>
      <c r="AO606" s="3">
        <f t="shared" si="491"/>
        <v>20828988.329999998</v>
      </c>
      <c r="AP606" s="3">
        <f t="shared" si="492"/>
        <v>50828988.329999998</v>
      </c>
      <c r="AQ606" s="7"/>
      <c r="AR606" s="40">
        <f t="shared" si="520"/>
        <v>286787.55591981579</v>
      </c>
      <c r="AS606" s="5">
        <f t="shared" si="481"/>
        <v>-264701</v>
      </c>
      <c r="AT606" s="5">
        <f t="shared" si="493"/>
        <v>5467.625899280576</v>
      </c>
      <c r="AU606" s="5">
        <f t="shared" si="494"/>
        <v>27554.18181909636</v>
      </c>
      <c r="AV606" s="5">
        <f t="shared" si="495"/>
        <v>34872957.322002389</v>
      </c>
      <c r="AW606" s="3"/>
      <c r="AX606" s="4">
        <f t="shared" si="496"/>
        <v>3.6814795115056259E-4</v>
      </c>
      <c r="AY606" s="4">
        <f t="shared" si="497"/>
        <v>9.7347447244896228E-3</v>
      </c>
      <c r="AZ606" s="4">
        <f t="shared" si="498"/>
        <v>2.452783909737501E-4</v>
      </c>
      <c r="BA606" s="4">
        <f t="shared" si="499"/>
        <v>-5.1806985064313813E-3</v>
      </c>
      <c r="BB606" s="3"/>
      <c r="BC606" s="2">
        <f t="shared" si="500"/>
        <v>44483</v>
      </c>
      <c r="BD606" s="22">
        <f t="shared" si="501"/>
        <v>187.18239330500595</v>
      </c>
      <c r="BE606" s="22">
        <f t="shared" si="502"/>
        <v>156.56310828808512</v>
      </c>
      <c r="BF606" s="22">
        <f t="shared" si="503"/>
        <v>117.35251798561397</v>
      </c>
      <c r="BG606" s="22">
        <f t="shared" si="504"/>
        <v>169.42996109999999</v>
      </c>
      <c r="BH606" s="22"/>
      <c r="BI606" s="3">
        <f t="shared" si="505"/>
        <v>78309764.192858785</v>
      </c>
      <c r="BJ606" s="3">
        <f t="shared" si="506"/>
        <v>29746990.57473617</v>
      </c>
      <c r="BK606" s="3">
        <f t="shared" si="507"/>
        <v>22296978.417266656</v>
      </c>
      <c r="BL606" s="3">
        <f t="shared" si="508"/>
        <v>55124161.329999998</v>
      </c>
      <c r="BM606" s="22"/>
      <c r="BN606" s="3">
        <f t="shared" si="509"/>
        <v>-3436806.8708563959</v>
      </c>
      <c r="BO606" s="3">
        <f t="shared" si="510"/>
        <v>0</v>
      </c>
      <c r="BP606" s="3">
        <f t="shared" si="511"/>
        <v>0</v>
      </c>
      <c r="BQ606" s="3">
        <f t="shared" si="512"/>
        <v>-4295173</v>
      </c>
      <c r="BR606" s="3"/>
      <c r="BS606" s="22">
        <f t="shared" si="513"/>
        <v>-4.3887335203721696</v>
      </c>
      <c r="BT606" s="22">
        <f t="shared" si="514"/>
        <v>0</v>
      </c>
      <c r="BU606" s="22">
        <f t="shared" si="515"/>
        <v>0</v>
      </c>
      <c r="BV606" s="22">
        <f t="shared" si="516"/>
        <v>-7.7918155965893225</v>
      </c>
      <c r="BW606" s="3"/>
      <c r="BX606" s="7"/>
      <c r="BY606" t="str">
        <f t="shared" si="471"/>
        <v>102021</v>
      </c>
      <c r="CQ606" s="15">
        <v>39686</v>
      </c>
      <c r="CR606" s="16">
        <v>4337.5</v>
      </c>
    </row>
    <row r="607" spans="1:96">
      <c r="A607" t="s">
        <v>242</v>
      </c>
      <c r="B607" t="s">
        <v>242</v>
      </c>
      <c r="C607" s="3">
        <v>149445</v>
      </c>
      <c r="D607">
        <v>0</v>
      </c>
      <c r="E607">
        <v>149445</v>
      </c>
      <c r="F607" t="s">
        <v>10</v>
      </c>
      <c r="G607" s="3">
        <v>46001172</v>
      </c>
      <c r="J607" s="3">
        <f t="shared" si="472"/>
        <v>149445</v>
      </c>
      <c r="L607" s="3">
        <f t="shared" si="517"/>
        <v>50978433.329999998</v>
      </c>
      <c r="M607" s="4">
        <f t="shared" si="473"/>
        <v>2.9401529503154684E-3</v>
      </c>
      <c r="N607" s="4">
        <f t="shared" si="474"/>
        <v>4.9814999999999998E-3</v>
      </c>
      <c r="O607" s="4"/>
      <c r="P607" s="3">
        <f t="shared" si="475"/>
        <v>-4145728</v>
      </c>
      <c r="Q607" s="3">
        <f t="shared" si="476"/>
        <v>55124161.329999998</v>
      </c>
      <c r="R607" s="6">
        <f t="shared" si="477"/>
        <v>-7.5207094311724024E-2</v>
      </c>
      <c r="S607" s="6">
        <f t="shared" si="478"/>
        <v>-7.2912893848182572E-2</v>
      </c>
      <c r="T607" s="6"/>
      <c r="U607" s="6"/>
      <c r="V607" s="3">
        <f t="shared" si="518"/>
        <v>224661.06614759416</v>
      </c>
      <c r="W607" s="7">
        <f t="shared" si="479"/>
        <v>138.5</v>
      </c>
      <c r="X607" s="7">
        <f t="shared" si="482"/>
        <v>18477.05</v>
      </c>
      <c r="Y607" s="3">
        <f t="shared" si="483"/>
        <v>47323660.485606074</v>
      </c>
      <c r="Z607" s="3">
        <f t="shared" si="480"/>
        <v>98302093.815606073</v>
      </c>
      <c r="AA607" s="2">
        <v>44487</v>
      </c>
      <c r="AB607" s="7">
        <f t="shared" si="484"/>
        <v>169.9281111</v>
      </c>
      <c r="AC607" s="7">
        <f t="shared" si="485"/>
        <v>157.74553495202025</v>
      </c>
      <c r="AD607" s="7">
        <f t="shared" si="486"/>
        <v>163.83682302601014</v>
      </c>
      <c r="AE607" s="7"/>
      <c r="AF607" s="7">
        <f t="shared" si="519"/>
        <v>374106.06614759413</v>
      </c>
      <c r="AG607" s="3">
        <f t="shared" si="487"/>
        <v>61950084.970883735</v>
      </c>
      <c r="AH607" s="7"/>
      <c r="AI607" s="7"/>
      <c r="AJ607" s="7"/>
      <c r="AK607" s="7"/>
      <c r="AL607" s="3">
        <f t="shared" si="488"/>
        <v>75252531.014049262</v>
      </c>
      <c r="AM607" s="3">
        <f t="shared" si="489"/>
        <v>29971651.640883766</v>
      </c>
      <c r="AN607" s="3">
        <f t="shared" si="490"/>
        <v>22302446.043165937</v>
      </c>
      <c r="AO607" s="3">
        <f t="shared" si="491"/>
        <v>20978433.329999998</v>
      </c>
      <c r="AP607" s="3">
        <f t="shared" si="492"/>
        <v>50978433.329999998</v>
      </c>
      <c r="AQ607" s="7"/>
      <c r="AR607" s="40">
        <f t="shared" si="520"/>
        <v>224661.06614759416</v>
      </c>
      <c r="AS607" s="5">
        <f t="shared" si="481"/>
        <v>149445</v>
      </c>
      <c r="AT607" s="5">
        <f t="shared" si="493"/>
        <v>5467.625899280576</v>
      </c>
      <c r="AU607" s="5">
        <f t="shared" si="494"/>
        <v>379573.69204687473</v>
      </c>
      <c r="AV607" s="5">
        <f t="shared" si="495"/>
        <v>35252531.014049262</v>
      </c>
      <c r="AW607" s="3"/>
      <c r="AX607" s="4">
        <f t="shared" si="496"/>
        <v>5.0695699171392572E-3</v>
      </c>
      <c r="AY607" s="4">
        <f t="shared" si="497"/>
        <v>7.5523964544634177E-3</v>
      </c>
      <c r="AZ607" s="4">
        <f t="shared" si="498"/>
        <v>2.4521824423736613E-4</v>
      </c>
      <c r="BA607" s="4">
        <f t="shared" si="499"/>
        <v>2.9401529503154684E-3</v>
      </c>
      <c r="BB607" s="3"/>
      <c r="BC607" s="2">
        <f t="shared" si="500"/>
        <v>44487</v>
      </c>
      <c r="BD607" s="22">
        <f t="shared" si="501"/>
        <v>188.13132753512315</v>
      </c>
      <c r="BE607" s="22">
        <f t="shared" si="502"/>
        <v>157.74553495201982</v>
      </c>
      <c r="BF607" s="22">
        <f t="shared" si="503"/>
        <v>117.38129496403124</v>
      </c>
      <c r="BG607" s="22">
        <f t="shared" si="504"/>
        <v>169.9281111</v>
      </c>
      <c r="BH607" s="22"/>
      <c r="BI607" s="3">
        <f t="shared" si="505"/>
        <v>78309764.192858785</v>
      </c>
      <c r="BJ607" s="3">
        <f t="shared" si="506"/>
        <v>29971651.640883766</v>
      </c>
      <c r="BK607" s="3">
        <f t="shared" si="507"/>
        <v>22302446.043165937</v>
      </c>
      <c r="BL607" s="3">
        <f t="shared" si="508"/>
        <v>55124161.329999998</v>
      </c>
      <c r="BM607" s="22"/>
      <c r="BN607" s="3">
        <f t="shared" si="509"/>
        <v>-3057233.1788095213</v>
      </c>
      <c r="BO607" s="3">
        <f t="shared" si="510"/>
        <v>0</v>
      </c>
      <c r="BP607" s="3">
        <f t="shared" si="511"/>
        <v>0</v>
      </c>
      <c r="BQ607" s="3">
        <f t="shared" si="512"/>
        <v>-4145728</v>
      </c>
      <c r="BR607" s="3"/>
      <c r="BS607" s="22">
        <f t="shared" si="513"/>
        <v>-3.9040255200874632</v>
      </c>
      <c r="BT607" s="22">
        <f t="shared" si="514"/>
        <v>0</v>
      </c>
      <c r="BU607" s="22">
        <f t="shared" si="515"/>
        <v>0</v>
      </c>
      <c r="BV607" s="22">
        <f t="shared" si="516"/>
        <v>-7.5207094311724028</v>
      </c>
      <c r="BW607" s="3"/>
      <c r="BX607" s="7"/>
      <c r="BY607" t="str">
        <f t="shared" si="471"/>
        <v>102021</v>
      </c>
      <c r="CQ607" s="15">
        <v>39687</v>
      </c>
      <c r="CR607" s="16">
        <v>4292.1000000000004</v>
      </c>
    </row>
    <row r="608" spans="1:96">
      <c r="A608" t="s">
        <v>243</v>
      </c>
      <c r="B608" t="s">
        <v>243</v>
      </c>
      <c r="C608" s="3">
        <v>-16696</v>
      </c>
      <c r="D608">
        <v>0</v>
      </c>
      <c r="E608">
        <v>-16696</v>
      </c>
      <c r="F608" t="s">
        <v>10</v>
      </c>
      <c r="G608" s="3">
        <v>45984476</v>
      </c>
      <c r="J608" s="3">
        <f t="shared" si="472"/>
        <v>-16696</v>
      </c>
      <c r="L608" s="3">
        <f t="shared" si="517"/>
        <v>50961737.329999998</v>
      </c>
      <c r="M608" s="4">
        <f t="shared" si="473"/>
        <v>-3.2751104554197173E-4</v>
      </c>
      <c r="N608" s="4">
        <f t="shared" si="474"/>
        <v>-5.5653333333333338E-4</v>
      </c>
      <c r="O608" s="4"/>
      <c r="P608" s="3">
        <f t="shared" si="475"/>
        <v>-4162424</v>
      </c>
      <c r="Q608" s="3">
        <f t="shared" si="476"/>
        <v>55124161.329999998</v>
      </c>
      <c r="R608" s="6">
        <f t="shared" si="477"/>
        <v>-7.5509974203175789E-2</v>
      </c>
      <c r="S608" s="6">
        <f t="shared" si="478"/>
        <v>-7.3240404893724548E-2</v>
      </c>
      <c r="T608" s="6"/>
      <c r="U608" s="6"/>
      <c r="V608" s="3">
        <f t="shared" si="518"/>
        <v>-94568.520984870585</v>
      </c>
      <c r="W608" s="7">
        <f t="shared" si="479"/>
        <v>-58.299999999999272</v>
      </c>
      <c r="X608" s="7">
        <f t="shared" si="482"/>
        <v>18418.75</v>
      </c>
      <c r="Y608" s="3">
        <f t="shared" si="483"/>
        <v>47174341.768261537</v>
      </c>
      <c r="Z608" s="3">
        <f t="shared" si="480"/>
        <v>98136079.098261535</v>
      </c>
      <c r="AA608" s="2">
        <v>44488</v>
      </c>
      <c r="AB608" s="7">
        <f t="shared" si="484"/>
        <v>169.87245776666666</v>
      </c>
      <c r="AC608" s="7">
        <f t="shared" si="485"/>
        <v>157.24780589420513</v>
      </c>
      <c r="AD608" s="7">
        <f t="shared" si="486"/>
        <v>163.56013183043589</v>
      </c>
      <c r="AE608" s="7"/>
      <c r="AF608" s="7">
        <f t="shared" si="519"/>
        <v>-111264.52098487059</v>
      </c>
      <c r="AG608" s="3">
        <f t="shared" si="487"/>
        <v>61838820.449898861</v>
      </c>
      <c r="AH608" s="7"/>
      <c r="AI608" s="7"/>
      <c r="AJ608" s="7"/>
      <c r="AK608" s="7"/>
      <c r="AL608" s="3">
        <f t="shared" si="488"/>
        <v>75146734.118963674</v>
      </c>
      <c r="AM608" s="3">
        <f t="shared" si="489"/>
        <v>29877083.119898897</v>
      </c>
      <c r="AN608" s="3">
        <f t="shared" si="490"/>
        <v>22307913.669065218</v>
      </c>
      <c r="AO608" s="3">
        <f t="shared" si="491"/>
        <v>20961737.329999998</v>
      </c>
      <c r="AP608" s="3">
        <f t="shared" si="492"/>
        <v>50961737.329999998</v>
      </c>
      <c r="AQ608" s="7"/>
      <c r="AR608" s="40">
        <f t="shared" si="520"/>
        <v>-94568.520984870585</v>
      </c>
      <c r="AS608" s="5">
        <f t="shared" si="481"/>
        <v>-16696</v>
      </c>
      <c r="AT608" s="5">
        <f t="shared" si="493"/>
        <v>5467.625899280576</v>
      </c>
      <c r="AU608" s="5">
        <f t="shared" si="494"/>
        <v>-105796.89508559</v>
      </c>
      <c r="AV608" s="5">
        <f t="shared" si="495"/>
        <v>35146734.118963674</v>
      </c>
      <c r="AW608" s="3"/>
      <c r="AX608" s="4">
        <f t="shared" si="496"/>
        <v>-1.4058915183309685E-3</v>
      </c>
      <c r="AY608" s="4">
        <f t="shared" si="497"/>
        <v>-3.1552655862272017E-3</v>
      </c>
      <c r="AZ608" s="4">
        <f t="shared" si="498"/>
        <v>2.4515812699190466E-4</v>
      </c>
      <c r="BA608" s="4">
        <f t="shared" si="499"/>
        <v>-3.2751104554197173E-4</v>
      </c>
      <c r="BB608" s="3"/>
      <c r="BC608" s="2">
        <f t="shared" si="500"/>
        <v>44488</v>
      </c>
      <c r="BD608" s="22">
        <f t="shared" si="501"/>
        <v>187.86683529740918</v>
      </c>
      <c r="BE608" s="22">
        <f t="shared" si="502"/>
        <v>157.24780589420473</v>
      </c>
      <c r="BF608" s="22">
        <f t="shared" si="503"/>
        <v>117.41007194244852</v>
      </c>
      <c r="BG608" s="22">
        <f t="shared" si="504"/>
        <v>169.87245776666666</v>
      </c>
      <c r="BH608" s="22"/>
      <c r="BI608" s="3">
        <f t="shared" si="505"/>
        <v>78309764.192858785</v>
      </c>
      <c r="BJ608" s="3">
        <f t="shared" si="506"/>
        <v>29971651.640883766</v>
      </c>
      <c r="BK608" s="3">
        <f t="shared" si="507"/>
        <v>22307913.669065218</v>
      </c>
      <c r="BL608" s="3">
        <f t="shared" si="508"/>
        <v>55124161.329999998</v>
      </c>
      <c r="BM608" s="22"/>
      <c r="BN608" s="3">
        <f t="shared" si="509"/>
        <v>-3163030.0738951112</v>
      </c>
      <c r="BO608" s="3">
        <f t="shared" si="510"/>
        <v>-94568.520984870585</v>
      </c>
      <c r="BP608" s="3">
        <f t="shared" si="511"/>
        <v>0</v>
      </c>
      <c r="BQ608" s="3">
        <f t="shared" si="512"/>
        <v>-4162424</v>
      </c>
      <c r="BR608" s="3"/>
      <c r="BS608" s="22">
        <f t="shared" si="513"/>
        <v>-4.0391260355545215</v>
      </c>
      <c r="BT608" s="22">
        <f t="shared" si="514"/>
        <v>-0.31552655862272017</v>
      </c>
      <c r="BU608" s="22">
        <f t="shared" si="515"/>
        <v>0</v>
      </c>
      <c r="BV608" s="22">
        <f t="shared" si="516"/>
        <v>-7.5509974203175787</v>
      </c>
      <c r="BW608" s="3"/>
      <c r="BX608" s="7"/>
      <c r="BY608" t="str">
        <f t="shared" si="471"/>
        <v>102021</v>
      </c>
      <c r="CQ608" s="15">
        <v>39688</v>
      </c>
      <c r="CR608" s="16">
        <v>4214</v>
      </c>
    </row>
    <row r="609" spans="1:96">
      <c r="A609" t="s">
        <v>244</v>
      </c>
      <c r="B609" t="s">
        <v>244</v>
      </c>
      <c r="C609" s="3">
        <v>-272675</v>
      </c>
      <c r="D609">
        <v>0</v>
      </c>
      <c r="E609">
        <v>-272674.5</v>
      </c>
      <c r="F609" t="s">
        <v>10</v>
      </c>
      <c r="G609" s="3">
        <v>45711801</v>
      </c>
      <c r="J609" s="3">
        <f t="shared" si="472"/>
        <v>-272675</v>
      </c>
      <c r="L609" s="3">
        <f t="shared" si="517"/>
        <v>50689062.329999998</v>
      </c>
      <c r="M609" s="4">
        <f t="shared" si="473"/>
        <v>-5.3505828938740386E-3</v>
      </c>
      <c r="N609" s="4">
        <f t="shared" si="474"/>
        <v>-9.0891666666666673E-3</v>
      </c>
      <c r="O609" s="4"/>
      <c r="P609" s="3">
        <f t="shared" si="475"/>
        <v>-4435099</v>
      </c>
      <c r="Q609" s="3">
        <f t="shared" si="476"/>
        <v>55124161.329999998</v>
      </c>
      <c r="R609" s="6">
        <f t="shared" si="477"/>
        <v>-8.0456534720761447E-2</v>
      </c>
      <c r="S609" s="6">
        <f t="shared" si="478"/>
        <v>-7.8590987787598585E-2</v>
      </c>
      <c r="T609" s="6"/>
      <c r="U609" s="6"/>
      <c r="V609" s="3">
        <f t="shared" si="518"/>
        <v>-246802.75245022945</v>
      </c>
      <c r="W609" s="7">
        <f t="shared" si="479"/>
        <v>-152.15000000000146</v>
      </c>
      <c r="X609" s="7">
        <f t="shared" si="482"/>
        <v>18266.599999999999</v>
      </c>
      <c r="Y609" s="3">
        <f t="shared" si="483"/>
        <v>46784653.211761177</v>
      </c>
      <c r="Z609" s="3">
        <f t="shared" si="480"/>
        <v>97473715.541761175</v>
      </c>
      <c r="AA609" s="2">
        <v>44489</v>
      </c>
      <c r="AB609" s="7">
        <f t="shared" si="484"/>
        <v>168.96354110000001</v>
      </c>
      <c r="AC609" s="7">
        <f t="shared" si="485"/>
        <v>155.94884403920392</v>
      </c>
      <c r="AD609" s="7">
        <f t="shared" si="486"/>
        <v>162.45619256960197</v>
      </c>
      <c r="AE609" s="7"/>
      <c r="AF609" s="7">
        <f t="shared" si="519"/>
        <v>-519477.75245022948</v>
      </c>
      <c r="AG609" s="3">
        <f t="shared" si="487"/>
        <v>61319342.697448634</v>
      </c>
      <c r="AH609" s="7"/>
      <c r="AI609" s="7"/>
      <c r="AJ609" s="7"/>
      <c r="AK609" s="7"/>
      <c r="AL609" s="3">
        <f t="shared" si="488"/>
        <v>74632723.992412731</v>
      </c>
      <c r="AM609" s="3">
        <f t="shared" si="489"/>
        <v>29630280.367448669</v>
      </c>
      <c r="AN609" s="3">
        <f t="shared" si="490"/>
        <v>22313381.2949645</v>
      </c>
      <c r="AO609" s="3">
        <f t="shared" si="491"/>
        <v>20689062.329999998</v>
      </c>
      <c r="AP609" s="3">
        <f t="shared" si="492"/>
        <v>50689062.329999998</v>
      </c>
      <c r="AQ609" s="7"/>
      <c r="AR609" s="40">
        <f t="shared" si="520"/>
        <v>-246802.75245022945</v>
      </c>
      <c r="AS609" s="5">
        <f t="shared" si="481"/>
        <v>-272675</v>
      </c>
      <c r="AT609" s="5">
        <f t="shared" si="493"/>
        <v>5467.625899280576</v>
      </c>
      <c r="AU609" s="5">
        <f t="shared" si="494"/>
        <v>-514010.12655094889</v>
      </c>
      <c r="AV609" s="5">
        <f t="shared" si="495"/>
        <v>34632723.992412724</v>
      </c>
      <c r="AW609" s="3"/>
      <c r="AX609" s="4">
        <f t="shared" si="496"/>
        <v>-6.8400860340414411E-3</v>
      </c>
      <c r="AY609" s="4">
        <f t="shared" si="497"/>
        <v>-8.2606040040720217E-3</v>
      </c>
      <c r="AZ609" s="4">
        <f t="shared" si="498"/>
        <v>2.4509803921568112E-4</v>
      </c>
      <c r="BA609" s="4">
        <f t="shared" si="499"/>
        <v>-5.3505828938740386E-3</v>
      </c>
      <c r="BB609" s="3"/>
      <c r="BC609" s="2">
        <f t="shared" si="500"/>
        <v>44489</v>
      </c>
      <c r="BD609" s="22">
        <f t="shared" si="501"/>
        <v>186.58180998103182</v>
      </c>
      <c r="BE609" s="22">
        <f t="shared" si="502"/>
        <v>155.94884403920352</v>
      </c>
      <c r="BF609" s="22">
        <f t="shared" si="503"/>
        <v>117.43884892086578</v>
      </c>
      <c r="BG609" s="22">
        <f t="shared" si="504"/>
        <v>168.96354110000001</v>
      </c>
      <c r="BH609" s="22"/>
      <c r="BI609" s="3">
        <f t="shared" si="505"/>
        <v>78309764.192858785</v>
      </c>
      <c r="BJ609" s="3">
        <f t="shared" si="506"/>
        <v>29971651.640883766</v>
      </c>
      <c r="BK609" s="3">
        <f t="shared" si="507"/>
        <v>22313381.2949645</v>
      </c>
      <c r="BL609" s="3">
        <f t="shared" si="508"/>
        <v>55124161.329999998</v>
      </c>
      <c r="BM609" s="22"/>
      <c r="BN609" s="3">
        <f t="shared" si="509"/>
        <v>-3677040.2004460599</v>
      </c>
      <c r="BO609" s="3">
        <f t="shared" si="510"/>
        <v>-341371.27343510004</v>
      </c>
      <c r="BP609" s="3">
        <f t="shared" si="511"/>
        <v>0</v>
      </c>
      <c r="BQ609" s="3">
        <f t="shared" si="512"/>
        <v>-4435099</v>
      </c>
      <c r="BR609" s="3"/>
      <c r="BS609" s="22">
        <f t="shared" si="513"/>
        <v>-4.6955066693731355</v>
      </c>
      <c r="BT609" s="22">
        <f t="shared" si="514"/>
        <v>-1.1389805190763724</v>
      </c>
      <c r="BU609" s="22">
        <f t="shared" si="515"/>
        <v>0</v>
      </c>
      <c r="BV609" s="22">
        <f t="shared" si="516"/>
        <v>-8.045653472076145</v>
      </c>
      <c r="BW609" s="3"/>
      <c r="BX609" s="7"/>
      <c r="BY609" t="str">
        <f t="shared" si="471"/>
        <v>102021</v>
      </c>
      <c r="CQ609" s="15">
        <v>39689</v>
      </c>
      <c r="CR609" s="16">
        <v>4360</v>
      </c>
    </row>
    <row r="610" spans="1:96">
      <c r="A610" t="s">
        <v>245</v>
      </c>
      <c r="B610" t="s">
        <v>245</v>
      </c>
      <c r="C610" s="3">
        <v>248753</v>
      </c>
      <c r="D610">
        <v>0</v>
      </c>
      <c r="E610">
        <v>248753</v>
      </c>
      <c r="F610" t="s">
        <v>10</v>
      </c>
      <c r="G610" s="3">
        <v>45960554</v>
      </c>
      <c r="J610" s="3">
        <f t="shared" si="472"/>
        <v>248753</v>
      </c>
      <c r="L610" s="3">
        <f t="shared" si="517"/>
        <v>50937815.329999998</v>
      </c>
      <c r="M610" s="4">
        <f t="shared" si="473"/>
        <v>4.9074295038355267E-3</v>
      </c>
      <c r="N610" s="4">
        <f t="shared" si="474"/>
        <v>8.2917666666666671E-3</v>
      </c>
      <c r="O610" s="4"/>
      <c r="P610" s="3">
        <f t="shared" si="475"/>
        <v>-4186346</v>
      </c>
      <c r="Q610" s="3">
        <f t="shared" si="476"/>
        <v>55124161.329999998</v>
      </c>
      <c r="R610" s="6">
        <f t="shared" si="477"/>
        <v>-7.5943939989190939E-2</v>
      </c>
      <c r="S610" s="6">
        <f t="shared" si="478"/>
        <v>-7.3683558283763051E-2</v>
      </c>
      <c r="T610" s="6"/>
      <c r="U610" s="6"/>
      <c r="V610" s="3">
        <f t="shared" si="518"/>
        <v>-143555.98811597173</v>
      </c>
      <c r="W610" s="7">
        <f t="shared" si="479"/>
        <v>-88.5</v>
      </c>
      <c r="X610" s="7">
        <f t="shared" si="482"/>
        <v>18178.099999999999</v>
      </c>
      <c r="Y610" s="3">
        <f t="shared" si="483"/>
        <v>46557985.862104379</v>
      </c>
      <c r="Z610" s="3">
        <f t="shared" si="480"/>
        <v>97495801.192104369</v>
      </c>
      <c r="AA610" s="2">
        <v>44490</v>
      </c>
      <c r="AB610" s="7">
        <f t="shared" si="484"/>
        <v>169.79271776666667</v>
      </c>
      <c r="AC610" s="7">
        <f t="shared" si="485"/>
        <v>155.19328620701461</v>
      </c>
      <c r="AD610" s="7">
        <f t="shared" si="486"/>
        <v>162.49300198684062</v>
      </c>
      <c r="AE610" s="7"/>
      <c r="AF610" s="7">
        <f t="shared" si="519"/>
        <v>105197.01188402827</v>
      </c>
      <c r="AG610" s="3">
        <f t="shared" si="487"/>
        <v>61424539.70933266</v>
      </c>
      <c r="AH610" s="7"/>
      <c r="AI610" s="7"/>
      <c r="AJ610" s="7"/>
      <c r="AK610" s="7"/>
      <c r="AL610" s="3">
        <f t="shared" si="488"/>
        <v>74743388.630196035</v>
      </c>
      <c r="AM610" s="3">
        <f t="shared" si="489"/>
        <v>29486724.379332699</v>
      </c>
      <c r="AN610" s="3">
        <f t="shared" si="490"/>
        <v>22318848.920863781</v>
      </c>
      <c r="AO610" s="3">
        <f t="shared" si="491"/>
        <v>20937815.329999998</v>
      </c>
      <c r="AP610" s="3">
        <f t="shared" si="492"/>
        <v>50937815.329999998</v>
      </c>
      <c r="AQ610" s="7"/>
      <c r="AR610" s="40">
        <f t="shared" si="520"/>
        <v>-143555.98811597173</v>
      </c>
      <c r="AS610" s="5">
        <f t="shared" si="481"/>
        <v>248753</v>
      </c>
      <c r="AT610" s="5">
        <f t="shared" si="493"/>
        <v>5467.625899280576</v>
      </c>
      <c r="AU610" s="5">
        <f t="shared" si="494"/>
        <v>110664.63778330885</v>
      </c>
      <c r="AV610" s="5">
        <f t="shared" si="495"/>
        <v>34743388.630196035</v>
      </c>
      <c r="AW610" s="3"/>
      <c r="AX610" s="4">
        <f t="shared" si="496"/>
        <v>1.4827897450796405E-3</v>
      </c>
      <c r="AY610" s="4">
        <f t="shared" si="497"/>
        <v>-4.8449081930955987E-3</v>
      </c>
      <c r="AZ610" s="4">
        <f t="shared" si="498"/>
        <v>2.4503798088703233E-4</v>
      </c>
      <c r="BA610" s="4">
        <f t="shared" si="499"/>
        <v>4.9074295038355267E-3</v>
      </c>
      <c r="BB610" s="3"/>
      <c r="BC610" s="2">
        <f t="shared" si="500"/>
        <v>44490</v>
      </c>
      <c r="BD610" s="22">
        <f t="shared" si="501"/>
        <v>186.85847157549009</v>
      </c>
      <c r="BE610" s="22">
        <f t="shared" si="502"/>
        <v>155.19328620701421</v>
      </c>
      <c r="BF610" s="22">
        <f t="shared" si="503"/>
        <v>117.46762589928306</v>
      </c>
      <c r="BG610" s="22">
        <f t="shared" si="504"/>
        <v>169.79271776666667</v>
      </c>
      <c r="BH610" s="22"/>
      <c r="BI610" s="3">
        <f t="shared" si="505"/>
        <v>78309764.192858785</v>
      </c>
      <c r="BJ610" s="3">
        <f t="shared" si="506"/>
        <v>29971651.640883766</v>
      </c>
      <c r="BK610" s="3">
        <f t="shared" si="507"/>
        <v>22318848.920863781</v>
      </c>
      <c r="BL610" s="3">
        <f t="shared" si="508"/>
        <v>55124161.329999998</v>
      </c>
      <c r="BM610" s="22"/>
      <c r="BN610" s="3">
        <f t="shared" si="509"/>
        <v>-3566375.5626627509</v>
      </c>
      <c r="BO610" s="3">
        <f t="shared" si="510"/>
        <v>-484927.26155107177</v>
      </c>
      <c r="BP610" s="3">
        <f t="shared" si="511"/>
        <v>0</v>
      </c>
      <c r="BQ610" s="3">
        <f t="shared" si="512"/>
        <v>-4186346</v>
      </c>
      <c r="BR610" s="3"/>
      <c r="BS610" s="22">
        <f t="shared" si="513"/>
        <v>-4.5541901440024706</v>
      </c>
      <c r="BT610" s="22">
        <f t="shared" si="514"/>
        <v>-1.617953082337283</v>
      </c>
      <c r="BU610" s="22">
        <f t="shared" si="515"/>
        <v>0</v>
      </c>
      <c r="BV610" s="22">
        <f t="shared" si="516"/>
        <v>-7.5943939989190943</v>
      </c>
      <c r="BW610" s="3"/>
      <c r="BX610" s="7"/>
      <c r="BY610" t="str">
        <f t="shared" si="471"/>
        <v>102021</v>
      </c>
      <c r="CQ610" s="15">
        <v>39690</v>
      </c>
      <c r="CR610" s="16">
        <v>4360</v>
      </c>
    </row>
    <row r="611" spans="1:96">
      <c r="A611" t="s">
        <v>246</v>
      </c>
      <c r="B611" t="s">
        <v>246</v>
      </c>
      <c r="C611" s="3">
        <v>-294394</v>
      </c>
      <c r="D611">
        <v>0</v>
      </c>
      <c r="E611">
        <v>-294394</v>
      </c>
      <c r="F611" t="s">
        <v>10</v>
      </c>
      <c r="G611" s="3">
        <v>45666160</v>
      </c>
      <c r="J611" s="3">
        <f t="shared" si="472"/>
        <v>-294394</v>
      </c>
      <c r="L611" s="3">
        <f t="shared" si="517"/>
        <v>50643421.329999998</v>
      </c>
      <c r="M611" s="4">
        <f t="shared" si="473"/>
        <v>-5.7794783324092748E-3</v>
      </c>
      <c r="N611" s="4">
        <f t="shared" si="474"/>
        <v>-9.8131333333333331E-3</v>
      </c>
      <c r="O611" s="4"/>
      <c r="P611" s="3">
        <f t="shared" si="475"/>
        <v>-4480740</v>
      </c>
      <c r="Q611" s="3">
        <f t="shared" si="476"/>
        <v>55124161.329999998</v>
      </c>
      <c r="R611" s="6">
        <f t="shared" si="477"/>
        <v>-8.1284501965954895E-2</v>
      </c>
      <c r="S611" s="6">
        <f t="shared" si="478"/>
        <v>-7.9463036616172322E-2</v>
      </c>
      <c r="T611" s="6"/>
      <c r="U611" s="6"/>
      <c r="V611" s="3">
        <f t="shared" si="518"/>
        <v>-102516.81863196605</v>
      </c>
      <c r="W611" s="7">
        <f t="shared" si="479"/>
        <v>-63.19999999999709</v>
      </c>
      <c r="X611" s="7">
        <f t="shared" si="482"/>
        <v>18114.900000000001</v>
      </c>
      <c r="Y611" s="3">
        <f t="shared" si="483"/>
        <v>46396117.201106533</v>
      </c>
      <c r="Z611" s="3">
        <f t="shared" si="480"/>
        <v>97039538.531106532</v>
      </c>
      <c r="AA611" s="2">
        <v>44491</v>
      </c>
      <c r="AB611" s="7">
        <f t="shared" si="484"/>
        <v>168.81140443333334</v>
      </c>
      <c r="AC611" s="7">
        <f t="shared" si="485"/>
        <v>154.65372400368844</v>
      </c>
      <c r="AD611" s="7">
        <f t="shared" si="486"/>
        <v>161.73256421851087</v>
      </c>
      <c r="AE611" s="7"/>
      <c r="AF611" s="7">
        <f t="shared" si="519"/>
        <v>-396910.81863196602</v>
      </c>
      <c r="AG611" s="3">
        <f t="shared" si="487"/>
        <v>61027628.89070069</v>
      </c>
      <c r="AH611" s="7"/>
      <c r="AI611" s="7"/>
      <c r="AJ611" s="7"/>
      <c r="AK611" s="7"/>
      <c r="AL611" s="3">
        <f t="shared" si="488"/>
        <v>74351945.437463343</v>
      </c>
      <c r="AM611" s="3">
        <f t="shared" si="489"/>
        <v>29384207.560700733</v>
      </c>
      <c r="AN611" s="3">
        <f t="shared" si="490"/>
        <v>22324316.546763062</v>
      </c>
      <c r="AO611" s="3">
        <f t="shared" si="491"/>
        <v>20643421.329999998</v>
      </c>
      <c r="AP611" s="3">
        <f t="shared" si="492"/>
        <v>50643421.329999998</v>
      </c>
      <c r="AQ611" s="7"/>
      <c r="AR611" s="40">
        <f t="shared" si="520"/>
        <v>-102516.81863196605</v>
      </c>
      <c r="AS611" s="5">
        <f t="shared" si="481"/>
        <v>-294394</v>
      </c>
      <c r="AT611" s="5">
        <f t="shared" si="493"/>
        <v>5467.625899280576</v>
      </c>
      <c r="AU611" s="5">
        <f t="shared" si="494"/>
        <v>-391443.19273268542</v>
      </c>
      <c r="AV611" s="5">
        <f t="shared" si="495"/>
        <v>34351945.437463351</v>
      </c>
      <c r="AW611" s="3"/>
      <c r="AX611" s="4">
        <f t="shared" si="496"/>
        <v>-5.2371614387114358E-3</v>
      </c>
      <c r="AY611" s="4">
        <f t="shared" si="497"/>
        <v>-3.4767109873967647E-3</v>
      </c>
      <c r="AZ611" s="4">
        <f t="shared" si="498"/>
        <v>2.4497795198431626E-4</v>
      </c>
      <c r="BA611" s="4">
        <f t="shared" si="499"/>
        <v>-5.7794783324092748E-3</v>
      </c>
      <c r="BB611" s="3"/>
      <c r="BC611" s="2">
        <f t="shared" si="500"/>
        <v>44491</v>
      </c>
      <c r="BD611" s="22">
        <f t="shared" si="501"/>
        <v>185.87986359365834</v>
      </c>
      <c r="BE611" s="22">
        <f t="shared" si="502"/>
        <v>154.65372400368807</v>
      </c>
      <c r="BF611" s="22">
        <f t="shared" si="503"/>
        <v>117.49640287770033</v>
      </c>
      <c r="BG611" s="22">
        <f t="shared" si="504"/>
        <v>168.81140443333334</v>
      </c>
      <c r="BH611" s="22"/>
      <c r="BI611" s="3">
        <f t="shared" si="505"/>
        <v>78309764.192858785</v>
      </c>
      <c r="BJ611" s="3">
        <f t="shared" si="506"/>
        <v>29971651.640883766</v>
      </c>
      <c r="BK611" s="3">
        <f t="shared" si="507"/>
        <v>22324316.546763062</v>
      </c>
      <c r="BL611" s="3">
        <f t="shared" si="508"/>
        <v>55124161.329999998</v>
      </c>
      <c r="BM611" s="22"/>
      <c r="BN611" s="3">
        <f t="shared" si="509"/>
        <v>-3957818.7553954362</v>
      </c>
      <c r="BO611" s="3">
        <f t="shared" si="510"/>
        <v>-587444.08018303779</v>
      </c>
      <c r="BP611" s="3">
        <f t="shared" si="511"/>
        <v>0</v>
      </c>
      <c r="BQ611" s="3">
        <f t="shared" si="512"/>
        <v>-4480740</v>
      </c>
      <c r="BR611" s="3"/>
      <c r="BS611" s="22">
        <f t="shared" si="513"/>
        <v>-5.0540552588668843</v>
      </c>
      <c r="BT611" s="22">
        <f t="shared" si="514"/>
        <v>-1.9599990258185052</v>
      </c>
      <c r="BU611" s="22">
        <f t="shared" si="515"/>
        <v>0</v>
      </c>
      <c r="BV611" s="22">
        <f t="shared" si="516"/>
        <v>-8.1284501965954892</v>
      </c>
      <c r="BW611" s="3"/>
      <c r="BX611" s="7"/>
      <c r="BY611" t="str">
        <f t="shared" si="471"/>
        <v>102021</v>
      </c>
      <c r="CQ611" s="15">
        <v>39691</v>
      </c>
      <c r="CR611" s="16">
        <v>4360</v>
      </c>
    </row>
    <row r="612" spans="1:96">
      <c r="A612" t="s">
        <v>247</v>
      </c>
      <c r="B612" t="s">
        <v>247</v>
      </c>
      <c r="C612" s="3">
        <v>139916</v>
      </c>
      <c r="D612">
        <v>0</v>
      </c>
      <c r="E612">
        <v>139916</v>
      </c>
      <c r="F612" t="s">
        <v>10</v>
      </c>
      <c r="G612" s="3">
        <v>45806076</v>
      </c>
      <c r="J612" s="3">
        <f t="shared" si="472"/>
        <v>139916</v>
      </c>
      <c r="L612" s="3">
        <f t="shared" si="517"/>
        <v>50783337.329999998</v>
      </c>
      <c r="M612" s="4">
        <f t="shared" si="473"/>
        <v>2.7627675288422306E-3</v>
      </c>
      <c r="N612" s="4">
        <f t="shared" si="474"/>
        <v>4.6638666666666663E-3</v>
      </c>
      <c r="O612" s="4"/>
      <c r="P612" s="3">
        <f t="shared" si="475"/>
        <v>-4340824</v>
      </c>
      <c r="Q612" s="3">
        <f t="shared" si="476"/>
        <v>55124161.329999998</v>
      </c>
      <c r="R612" s="6">
        <f t="shared" si="477"/>
        <v>-7.874630461974233E-2</v>
      </c>
      <c r="S612" s="6">
        <f t="shared" si="478"/>
        <v>-7.6700269087330089E-2</v>
      </c>
      <c r="T612" s="6"/>
      <c r="U612" s="6"/>
      <c r="V612" s="3">
        <f t="shared" si="518"/>
        <v>17032.066386640712</v>
      </c>
      <c r="W612" s="7">
        <f t="shared" si="479"/>
        <v>10.5</v>
      </c>
      <c r="X612" s="7">
        <f t="shared" si="482"/>
        <v>18125.400000000001</v>
      </c>
      <c r="Y612" s="3">
        <f t="shared" si="483"/>
        <v>46423009.937506489</v>
      </c>
      <c r="Z612" s="3">
        <f t="shared" si="480"/>
        <v>97206347.26750648</v>
      </c>
      <c r="AA612" s="2">
        <v>44494</v>
      </c>
      <c r="AB612" s="7">
        <f t="shared" si="484"/>
        <v>169.27779109999997</v>
      </c>
      <c r="AC612" s="7">
        <f t="shared" si="485"/>
        <v>154.74336645835496</v>
      </c>
      <c r="AD612" s="7">
        <f t="shared" si="486"/>
        <v>162.01057877917745</v>
      </c>
      <c r="AE612" s="7"/>
      <c r="AF612" s="7">
        <f t="shared" si="519"/>
        <v>156948.06638664071</v>
      </c>
      <c r="AG612" s="3">
        <f t="shared" si="487"/>
        <v>61184576.957087331</v>
      </c>
      <c r="AH612" s="7"/>
      <c r="AI612" s="7"/>
      <c r="AJ612" s="7"/>
      <c r="AK612" s="7"/>
      <c r="AL612" s="3">
        <f t="shared" si="488"/>
        <v>74514361.129749268</v>
      </c>
      <c r="AM612" s="3">
        <f t="shared" si="489"/>
        <v>29401239.627087373</v>
      </c>
      <c r="AN612" s="3">
        <f t="shared" si="490"/>
        <v>22329784.172662344</v>
      </c>
      <c r="AO612" s="3">
        <f t="shared" si="491"/>
        <v>20783337.329999998</v>
      </c>
      <c r="AP612" s="3">
        <f t="shared" si="492"/>
        <v>50783337.329999998</v>
      </c>
      <c r="AQ612" s="7"/>
      <c r="AR612" s="40">
        <f t="shared" si="520"/>
        <v>17032.066386640712</v>
      </c>
      <c r="AS612" s="5">
        <f t="shared" si="481"/>
        <v>139916</v>
      </c>
      <c r="AT612" s="5">
        <f t="shared" si="493"/>
        <v>5467.625899280576</v>
      </c>
      <c r="AU612" s="5">
        <f t="shared" si="494"/>
        <v>162415.69228592128</v>
      </c>
      <c r="AV612" s="5">
        <f t="shared" si="495"/>
        <v>34514361.129749268</v>
      </c>
      <c r="AW612" s="3"/>
      <c r="AX612" s="4">
        <f t="shared" si="496"/>
        <v>2.1844175203529471E-3</v>
      </c>
      <c r="AY612" s="4">
        <f t="shared" si="497"/>
        <v>5.7963334050974635E-4</v>
      </c>
      <c r="AZ612" s="4">
        <f t="shared" si="498"/>
        <v>2.4491795248591207E-4</v>
      </c>
      <c r="BA612" s="4">
        <f t="shared" si="499"/>
        <v>2.7627675288422306E-3</v>
      </c>
      <c r="BB612" s="3"/>
      <c r="BC612" s="2">
        <f t="shared" si="500"/>
        <v>44494</v>
      </c>
      <c r="BD612" s="22">
        <f t="shared" si="501"/>
        <v>186.28590282437315</v>
      </c>
      <c r="BE612" s="22">
        <f t="shared" si="502"/>
        <v>154.74336645835461</v>
      </c>
      <c r="BF612" s="22">
        <f t="shared" si="503"/>
        <v>117.52517985611759</v>
      </c>
      <c r="BG612" s="22">
        <f t="shared" si="504"/>
        <v>169.27779109999997</v>
      </c>
      <c r="BH612" s="22"/>
      <c r="BI612" s="3">
        <f t="shared" si="505"/>
        <v>78309764.192858785</v>
      </c>
      <c r="BJ612" s="3">
        <f t="shared" si="506"/>
        <v>29971651.640883766</v>
      </c>
      <c r="BK612" s="3">
        <f t="shared" si="507"/>
        <v>22329784.172662344</v>
      </c>
      <c r="BL612" s="3">
        <f t="shared" si="508"/>
        <v>55124161.329999998</v>
      </c>
      <c r="BM612" s="22"/>
      <c r="BN612" s="3">
        <f t="shared" si="509"/>
        <v>-3795403.0631095148</v>
      </c>
      <c r="BO612" s="3">
        <f t="shared" si="510"/>
        <v>-570412.01379639702</v>
      </c>
      <c r="BP612" s="3">
        <f t="shared" si="511"/>
        <v>0</v>
      </c>
      <c r="BQ612" s="3">
        <f t="shared" si="512"/>
        <v>-4340824</v>
      </c>
      <c r="BR612" s="3"/>
      <c r="BS612" s="22">
        <f t="shared" si="513"/>
        <v>-4.8466536736878911</v>
      </c>
      <c r="BT612" s="22">
        <f t="shared" si="514"/>
        <v>-1.9031717725502613</v>
      </c>
      <c r="BU612" s="22">
        <f t="shared" si="515"/>
        <v>0</v>
      </c>
      <c r="BV612" s="22">
        <f t="shared" si="516"/>
        <v>-7.8746304619742329</v>
      </c>
      <c r="BW612" s="3"/>
      <c r="BX612" s="7"/>
      <c r="BY612" t="str">
        <f t="shared" si="471"/>
        <v>102021</v>
      </c>
      <c r="CQ612" s="15">
        <v>39692</v>
      </c>
      <c r="CR612" s="16">
        <v>4348.6499999999996</v>
      </c>
    </row>
    <row r="613" spans="1:96">
      <c r="A613" t="s">
        <v>248</v>
      </c>
      <c r="B613" t="s">
        <v>248</v>
      </c>
      <c r="C613" s="3">
        <v>141568</v>
      </c>
      <c r="D613">
        <v>0</v>
      </c>
      <c r="E613">
        <v>141567.84</v>
      </c>
      <c r="F613" t="s">
        <v>10</v>
      </c>
      <c r="G613" s="3">
        <v>45947644</v>
      </c>
      <c r="J613" s="3">
        <f t="shared" si="472"/>
        <v>141568</v>
      </c>
      <c r="L613" s="3">
        <f t="shared" si="517"/>
        <v>50924905.329999998</v>
      </c>
      <c r="M613" s="4">
        <f t="shared" si="473"/>
        <v>2.7876860293773844E-3</v>
      </c>
      <c r="N613" s="4">
        <f t="shared" si="474"/>
        <v>4.718933333333333E-3</v>
      </c>
      <c r="O613" s="4"/>
      <c r="P613" s="3">
        <f t="shared" si="475"/>
        <v>-4199256</v>
      </c>
      <c r="Q613" s="3">
        <f t="shared" si="476"/>
        <v>55124161.329999998</v>
      </c>
      <c r="R613" s="6">
        <f t="shared" si="477"/>
        <v>-7.6178138563618492E-2</v>
      </c>
      <c r="S613" s="6">
        <f t="shared" si="478"/>
        <v>-7.3912583057952702E-2</v>
      </c>
      <c r="T613" s="6"/>
      <c r="U613" s="6"/>
      <c r="V613" s="3">
        <f t="shared" si="518"/>
        <v>231960.52317044017</v>
      </c>
      <c r="W613" s="7">
        <f t="shared" si="479"/>
        <v>143</v>
      </c>
      <c r="X613" s="7">
        <f t="shared" si="482"/>
        <v>18268.400000000001</v>
      </c>
      <c r="Y613" s="3">
        <f t="shared" si="483"/>
        <v>46789263.395144023</v>
      </c>
      <c r="Z613" s="3">
        <f t="shared" si="480"/>
        <v>97714168.725144029</v>
      </c>
      <c r="AA613" s="2">
        <v>44495</v>
      </c>
      <c r="AB613" s="7">
        <f t="shared" si="484"/>
        <v>169.74968443333333</v>
      </c>
      <c r="AC613" s="7">
        <f t="shared" si="485"/>
        <v>155.96421131714675</v>
      </c>
      <c r="AD613" s="7">
        <f t="shared" si="486"/>
        <v>162.85694787524005</v>
      </c>
      <c r="AE613" s="7"/>
      <c r="AF613" s="7">
        <f t="shared" si="519"/>
        <v>373528.52317044017</v>
      </c>
      <c r="AG613" s="3">
        <f t="shared" si="487"/>
        <v>61558105.480257772</v>
      </c>
      <c r="AH613" s="7"/>
      <c r="AI613" s="7"/>
      <c r="AJ613" s="7"/>
      <c r="AK613" s="7"/>
      <c r="AL613" s="3">
        <f t="shared" si="488"/>
        <v>74893357.278818995</v>
      </c>
      <c r="AM613" s="3">
        <f t="shared" si="489"/>
        <v>29633200.150257815</v>
      </c>
      <c r="AN613" s="3">
        <f t="shared" si="490"/>
        <v>22335251.798561625</v>
      </c>
      <c r="AO613" s="3">
        <f t="shared" si="491"/>
        <v>20924905.329999998</v>
      </c>
      <c r="AP613" s="3">
        <f t="shared" si="492"/>
        <v>50924905.329999998</v>
      </c>
      <c r="AQ613" s="7"/>
      <c r="AR613" s="40">
        <f t="shared" si="520"/>
        <v>231960.52317044017</v>
      </c>
      <c r="AS613" s="5">
        <f t="shared" si="481"/>
        <v>141568</v>
      </c>
      <c r="AT613" s="5">
        <f t="shared" si="493"/>
        <v>5467.625899280576</v>
      </c>
      <c r="AU613" s="5">
        <f t="shared" si="494"/>
        <v>378996.14906972076</v>
      </c>
      <c r="AV613" s="5">
        <f t="shared" si="495"/>
        <v>34893357.278818987</v>
      </c>
      <c r="AW613" s="3"/>
      <c r="AX613" s="4">
        <f t="shared" si="496"/>
        <v>5.0862161779765911E-3</v>
      </c>
      <c r="AY613" s="4">
        <f t="shared" si="497"/>
        <v>7.8894810597283406E-3</v>
      </c>
      <c r="AZ613" s="4">
        <f t="shared" si="498"/>
        <v>2.4485798237022013E-4</v>
      </c>
      <c r="BA613" s="4">
        <f t="shared" si="499"/>
        <v>2.7876860293773844E-3</v>
      </c>
      <c r="BB613" s="3"/>
      <c r="BC613" s="2">
        <f t="shared" si="500"/>
        <v>44495</v>
      </c>
      <c r="BD613" s="22">
        <f t="shared" si="501"/>
        <v>187.23339319704749</v>
      </c>
      <c r="BE613" s="22">
        <f t="shared" si="502"/>
        <v>155.96421131714641</v>
      </c>
      <c r="BF613" s="22">
        <f t="shared" si="503"/>
        <v>117.55395683453487</v>
      </c>
      <c r="BG613" s="22">
        <f t="shared" si="504"/>
        <v>169.74968443333333</v>
      </c>
      <c r="BH613" s="22"/>
      <c r="BI613" s="3">
        <f t="shared" si="505"/>
        <v>78309764.192858785</v>
      </c>
      <c r="BJ613" s="3">
        <f t="shared" si="506"/>
        <v>29971651.640883766</v>
      </c>
      <c r="BK613" s="3">
        <f t="shared" si="507"/>
        <v>22335251.798561625</v>
      </c>
      <c r="BL613" s="3">
        <f t="shared" si="508"/>
        <v>55124161.329999998</v>
      </c>
      <c r="BM613" s="22"/>
      <c r="BN613" s="3">
        <f t="shared" si="509"/>
        <v>-3416406.9140397939</v>
      </c>
      <c r="BO613" s="3">
        <f t="shared" si="510"/>
        <v>-338451.49062595685</v>
      </c>
      <c r="BP613" s="3">
        <f t="shared" si="511"/>
        <v>0</v>
      </c>
      <c r="BQ613" s="3">
        <f t="shared" si="512"/>
        <v>-4199256</v>
      </c>
      <c r="BR613" s="3"/>
      <c r="BS613" s="22">
        <f t="shared" si="513"/>
        <v>-4.3626831842143927</v>
      </c>
      <c r="BT613" s="22">
        <f t="shared" si="514"/>
        <v>-1.129238704230372</v>
      </c>
      <c r="BU613" s="22">
        <f t="shared" si="515"/>
        <v>0</v>
      </c>
      <c r="BV613" s="22">
        <f t="shared" si="516"/>
        <v>-7.6178138563618489</v>
      </c>
      <c r="BW613" s="3"/>
      <c r="BX613" s="7"/>
      <c r="BY613" t="str">
        <f t="shared" si="471"/>
        <v>102021</v>
      </c>
      <c r="CQ613" s="15">
        <v>39693</v>
      </c>
      <c r="CR613" s="16">
        <v>4504</v>
      </c>
    </row>
    <row r="614" spans="1:96">
      <c r="A614" t="s">
        <v>249</v>
      </c>
      <c r="B614" t="s">
        <v>249</v>
      </c>
      <c r="C614" s="3">
        <v>84916</v>
      </c>
      <c r="D614">
        <v>0</v>
      </c>
      <c r="E614">
        <v>84915.5</v>
      </c>
      <c r="F614" t="s">
        <v>10</v>
      </c>
      <c r="G614" s="3">
        <v>46032559</v>
      </c>
      <c r="J614" s="3">
        <f t="shared" si="472"/>
        <v>84916</v>
      </c>
      <c r="L614" s="3">
        <f t="shared" si="517"/>
        <v>51009821.329999998</v>
      </c>
      <c r="M614" s="4">
        <f t="shared" si="473"/>
        <v>1.6674748720637437E-3</v>
      </c>
      <c r="N614" s="4">
        <f t="shared" si="474"/>
        <v>2.8305333333333333E-3</v>
      </c>
      <c r="O614" s="4"/>
      <c r="P614" s="3">
        <f t="shared" si="475"/>
        <v>-4114340</v>
      </c>
      <c r="Q614" s="3">
        <f t="shared" si="476"/>
        <v>55124161.329999998</v>
      </c>
      <c r="R614" s="6">
        <f t="shared" si="477"/>
        <v>-7.4637688823410167E-2</v>
      </c>
      <c r="S614" s="6">
        <f t="shared" si="478"/>
        <v>-7.2245108185888959E-2</v>
      </c>
      <c r="T614" s="6"/>
      <c r="U614" s="6"/>
      <c r="V614" s="3">
        <f t="shared" si="518"/>
        <v>-93189.734658335365</v>
      </c>
      <c r="W614" s="7">
        <f t="shared" si="479"/>
        <v>-57.450000000000728</v>
      </c>
      <c r="X614" s="7">
        <f t="shared" si="482"/>
        <v>18210.95</v>
      </c>
      <c r="Y614" s="3">
        <f t="shared" si="483"/>
        <v>46642121.708841383</v>
      </c>
      <c r="Z614" s="3">
        <f t="shared" si="480"/>
        <v>97651943.038841382</v>
      </c>
      <c r="AA614" s="2">
        <v>44496</v>
      </c>
      <c r="AB614" s="7">
        <f t="shared" si="484"/>
        <v>170.03273776666666</v>
      </c>
      <c r="AC614" s="7">
        <f t="shared" si="485"/>
        <v>155.47373902947129</v>
      </c>
      <c r="AD614" s="7">
        <f t="shared" si="486"/>
        <v>162.75323839806896</v>
      </c>
      <c r="AE614" s="7"/>
      <c r="AF614" s="7">
        <f t="shared" si="519"/>
        <v>-8273.7346583353647</v>
      </c>
      <c r="AG614" s="3">
        <f t="shared" si="487"/>
        <v>61549831.745599434</v>
      </c>
      <c r="AH614" s="7"/>
      <c r="AI614" s="7"/>
      <c r="AJ614" s="7"/>
      <c r="AK614" s="7"/>
      <c r="AL614" s="3">
        <f t="shared" si="488"/>
        <v>74890551.170059934</v>
      </c>
      <c r="AM614" s="3">
        <f t="shared" si="489"/>
        <v>29540010.41559948</v>
      </c>
      <c r="AN614" s="3">
        <f t="shared" si="490"/>
        <v>22340719.424460907</v>
      </c>
      <c r="AO614" s="3">
        <f t="shared" si="491"/>
        <v>21009821.329999998</v>
      </c>
      <c r="AP614" s="3">
        <f t="shared" si="492"/>
        <v>51009821.329999998</v>
      </c>
      <c r="AQ614" s="7"/>
      <c r="AR614" s="40">
        <f t="shared" si="520"/>
        <v>-93189.734658335365</v>
      </c>
      <c r="AS614" s="5">
        <f t="shared" si="481"/>
        <v>84916</v>
      </c>
      <c r="AT614" s="5">
        <f t="shared" si="493"/>
        <v>5467.625899280576</v>
      </c>
      <c r="AU614" s="5">
        <f t="shared" si="494"/>
        <v>-2806.1087590547886</v>
      </c>
      <c r="AV614" s="5">
        <f t="shared" si="495"/>
        <v>34890551.170059934</v>
      </c>
      <c r="AW614" s="3"/>
      <c r="AX614" s="4">
        <f t="shared" si="496"/>
        <v>-3.7468059398218482E-5</v>
      </c>
      <c r="AY614" s="4">
        <f t="shared" si="497"/>
        <v>-3.1447745834337301E-3</v>
      </c>
      <c r="AZ614" s="4">
        <f t="shared" si="498"/>
        <v>2.4479804161566188E-4</v>
      </c>
      <c r="BA614" s="4">
        <f t="shared" si="499"/>
        <v>1.6674748720637437E-3</v>
      </c>
      <c r="BB614" s="3"/>
      <c r="BC614" s="2">
        <f t="shared" si="500"/>
        <v>44496</v>
      </c>
      <c r="BD614" s="22">
        <f t="shared" si="501"/>
        <v>187.22637792514985</v>
      </c>
      <c r="BE614" s="22">
        <f t="shared" si="502"/>
        <v>155.47373902947095</v>
      </c>
      <c r="BF614" s="22">
        <f t="shared" si="503"/>
        <v>117.58273381295214</v>
      </c>
      <c r="BG614" s="22">
        <f t="shared" si="504"/>
        <v>170.03273776666666</v>
      </c>
      <c r="BH614" s="22"/>
      <c r="BI614" s="3">
        <f t="shared" si="505"/>
        <v>78309764.192858785</v>
      </c>
      <c r="BJ614" s="3">
        <f t="shared" si="506"/>
        <v>29971651.640883766</v>
      </c>
      <c r="BK614" s="3">
        <f t="shared" si="507"/>
        <v>22340719.424460907</v>
      </c>
      <c r="BL614" s="3">
        <f t="shared" si="508"/>
        <v>55124161.329999998</v>
      </c>
      <c r="BM614" s="22"/>
      <c r="BN614" s="3">
        <f t="shared" si="509"/>
        <v>-3419213.0227988488</v>
      </c>
      <c r="BO614" s="3">
        <f t="shared" si="510"/>
        <v>-431641.22528429225</v>
      </c>
      <c r="BP614" s="3">
        <f t="shared" si="511"/>
        <v>0</v>
      </c>
      <c r="BQ614" s="3">
        <f t="shared" si="512"/>
        <v>-4114340</v>
      </c>
      <c r="BR614" s="3"/>
      <c r="BS614" s="22">
        <f t="shared" si="513"/>
        <v>-4.3662665288815328</v>
      </c>
      <c r="BT614" s="22">
        <f t="shared" si="514"/>
        <v>-1.4401649613980518</v>
      </c>
      <c r="BU614" s="22">
        <f t="shared" si="515"/>
        <v>0</v>
      </c>
      <c r="BV614" s="22">
        <f t="shared" si="516"/>
        <v>-7.4637688823410171</v>
      </c>
      <c r="BW614" s="3"/>
      <c r="BX614" s="7"/>
      <c r="BY614" t="str">
        <f t="shared" si="471"/>
        <v>102021</v>
      </c>
      <c r="CQ614" s="15">
        <v>39694</v>
      </c>
      <c r="CR614" s="16">
        <v>4504</v>
      </c>
    </row>
    <row r="615" spans="1:96">
      <c r="A615" t="s">
        <v>250</v>
      </c>
      <c r="B615" t="s">
        <v>250</v>
      </c>
      <c r="C615" s="3">
        <v>-741040</v>
      </c>
      <c r="D615">
        <v>0</v>
      </c>
      <c r="E615">
        <v>-741040</v>
      </c>
      <c r="F615" t="s">
        <v>10</v>
      </c>
      <c r="G615" s="3">
        <v>45291519</v>
      </c>
      <c r="J615" s="3">
        <f t="shared" si="472"/>
        <v>-741040</v>
      </c>
      <c r="L615" s="3">
        <f t="shared" si="517"/>
        <v>50268781.329999998</v>
      </c>
      <c r="M615" s="4">
        <f t="shared" si="473"/>
        <v>-1.4527398463248058E-2</v>
      </c>
      <c r="N615" s="4">
        <f t="shared" si="474"/>
        <v>-2.4701333333333332E-2</v>
      </c>
      <c r="O615" s="4"/>
      <c r="P615" s="3">
        <f t="shared" si="475"/>
        <v>-4855380</v>
      </c>
      <c r="Q615" s="3">
        <f t="shared" si="476"/>
        <v>55124161.329999998</v>
      </c>
      <c r="R615" s="6">
        <f t="shared" si="477"/>
        <v>-8.808079584074463E-2</v>
      </c>
      <c r="S615" s="6">
        <f t="shared" si="478"/>
        <v>-8.6772506649137021E-2</v>
      </c>
      <c r="T615" s="6"/>
      <c r="U615" s="6"/>
      <c r="V615" s="3">
        <f t="shared" si="518"/>
        <v>-573737.32199569838</v>
      </c>
      <c r="W615" s="7">
        <f t="shared" si="479"/>
        <v>-353.70000000000073</v>
      </c>
      <c r="X615" s="7">
        <f t="shared" si="482"/>
        <v>17857.25</v>
      </c>
      <c r="Y615" s="3">
        <f t="shared" si="483"/>
        <v>45736220.674111336</v>
      </c>
      <c r="Z615" s="3">
        <f t="shared" si="480"/>
        <v>96005002.004111335</v>
      </c>
      <c r="AA615" s="2">
        <v>44497</v>
      </c>
      <c r="AB615" s="7">
        <f t="shared" si="484"/>
        <v>167.56260443333332</v>
      </c>
      <c r="AC615" s="7">
        <f t="shared" si="485"/>
        <v>152.45406891370445</v>
      </c>
      <c r="AD615" s="7">
        <f t="shared" si="486"/>
        <v>160.00833667351887</v>
      </c>
      <c r="AE615" s="7"/>
      <c r="AF615" s="7">
        <f t="shared" si="519"/>
        <v>-1314777.3219956984</v>
      </c>
      <c r="AG615" s="3">
        <f t="shared" si="487"/>
        <v>60235054.423603736</v>
      </c>
      <c r="AH615" s="7"/>
      <c r="AI615" s="7"/>
      <c r="AJ615" s="7"/>
      <c r="AK615" s="7"/>
      <c r="AL615" s="3">
        <f t="shared" si="488"/>
        <v>73581241.473963514</v>
      </c>
      <c r="AM615" s="3">
        <f t="shared" si="489"/>
        <v>28966273.093603782</v>
      </c>
      <c r="AN615" s="3">
        <f t="shared" si="490"/>
        <v>22346187.050360188</v>
      </c>
      <c r="AO615" s="3">
        <f t="shared" si="491"/>
        <v>20268781.329999998</v>
      </c>
      <c r="AP615" s="3">
        <f t="shared" si="492"/>
        <v>50268781.329999998</v>
      </c>
      <c r="AQ615" s="7"/>
      <c r="AR615" s="40">
        <f t="shared" si="520"/>
        <v>-573737.32199569838</v>
      </c>
      <c r="AS615" s="5">
        <f t="shared" si="481"/>
        <v>-741040</v>
      </c>
      <c r="AT615" s="5">
        <f t="shared" si="493"/>
        <v>5467.625899280576</v>
      </c>
      <c r="AU615" s="5">
        <f t="shared" si="494"/>
        <v>-1309309.6960964177</v>
      </c>
      <c r="AV615" s="5">
        <f t="shared" si="495"/>
        <v>33581241.473963514</v>
      </c>
      <c r="AW615" s="3"/>
      <c r="AX615" s="4">
        <f t="shared" si="496"/>
        <v>-1.7482975831266939E-2</v>
      </c>
      <c r="AY615" s="4">
        <f t="shared" si="497"/>
        <v>-1.9422380490858572E-2</v>
      </c>
      <c r="AZ615" s="4">
        <f t="shared" si="498"/>
        <v>2.4473813020068009E-4</v>
      </c>
      <c r="BA615" s="4">
        <f t="shared" si="499"/>
        <v>-1.4527398463248058E-2</v>
      </c>
      <c r="BB615" s="3"/>
      <c r="BC615" s="2">
        <f t="shared" si="500"/>
        <v>44497</v>
      </c>
      <c r="BD615" s="22">
        <f t="shared" si="501"/>
        <v>183.95310368490877</v>
      </c>
      <c r="BE615" s="22">
        <f t="shared" si="502"/>
        <v>152.45406891370413</v>
      </c>
      <c r="BF615" s="22">
        <f t="shared" si="503"/>
        <v>117.6115107913694</v>
      </c>
      <c r="BG615" s="22">
        <f t="shared" si="504"/>
        <v>167.56260443333332</v>
      </c>
      <c r="BH615" s="22"/>
      <c r="BI615" s="3">
        <f t="shared" si="505"/>
        <v>78309764.192858785</v>
      </c>
      <c r="BJ615" s="3">
        <f t="shared" si="506"/>
        <v>29971651.640883766</v>
      </c>
      <c r="BK615" s="3">
        <f t="shared" si="507"/>
        <v>22346187.050360188</v>
      </c>
      <c r="BL615" s="3">
        <f t="shared" si="508"/>
        <v>55124161.329999998</v>
      </c>
      <c r="BM615" s="22"/>
      <c r="BN615" s="3">
        <f t="shared" si="509"/>
        <v>-4728522.7188952668</v>
      </c>
      <c r="BO615" s="3">
        <f t="shared" si="510"/>
        <v>-1005378.5472799906</v>
      </c>
      <c r="BP615" s="3">
        <f t="shared" si="511"/>
        <v>0</v>
      </c>
      <c r="BQ615" s="3">
        <f t="shared" si="512"/>
        <v>-4855380</v>
      </c>
      <c r="BR615" s="3"/>
      <c r="BS615" s="22">
        <f t="shared" si="513"/>
        <v>-6.0382287798109209</v>
      </c>
      <c r="BT615" s="22">
        <f t="shared" si="514"/>
        <v>-3.354431578634034</v>
      </c>
      <c r="BU615" s="22">
        <f t="shared" si="515"/>
        <v>0</v>
      </c>
      <c r="BV615" s="22">
        <f t="shared" si="516"/>
        <v>-8.8080795840744628</v>
      </c>
      <c r="BW615" s="3"/>
      <c r="BX615" s="7"/>
      <c r="BY615" t="str">
        <f t="shared" si="471"/>
        <v>102021</v>
      </c>
      <c r="CQ615" s="15">
        <v>39695</v>
      </c>
      <c r="CR615" s="16">
        <v>4447.75</v>
      </c>
    </row>
    <row r="616" spans="1:96">
      <c r="A616" t="s">
        <v>251</v>
      </c>
      <c r="B616" t="s">
        <v>251</v>
      </c>
      <c r="C616" s="3">
        <v>149723</v>
      </c>
      <c r="D616">
        <v>0</v>
      </c>
      <c r="E616">
        <v>149723</v>
      </c>
      <c r="F616" t="s">
        <v>10</v>
      </c>
      <c r="G616" s="3">
        <v>45441242</v>
      </c>
      <c r="J616" s="3">
        <f t="shared" si="472"/>
        <v>149723</v>
      </c>
      <c r="L616" s="3">
        <f t="shared" si="517"/>
        <v>50418504.329999998</v>
      </c>
      <c r="M616" s="4">
        <f t="shared" si="473"/>
        <v>2.9784489704875049E-3</v>
      </c>
      <c r="N616" s="4">
        <f t="shared" si="474"/>
        <v>4.990766666666667E-3</v>
      </c>
      <c r="O616" s="4"/>
      <c r="P616" s="3">
        <f t="shared" si="475"/>
        <v>-4705657</v>
      </c>
      <c r="Q616" s="3">
        <f t="shared" si="476"/>
        <v>55124161.329999998</v>
      </c>
      <c r="R616" s="6">
        <f t="shared" si="477"/>
        <v>-8.5364691025948708E-2</v>
      </c>
      <c r="S616" s="6">
        <f t="shared" si="478"/>
        <v>-8.3794057678649517E-2</v>
      </c>
      <c r="T616" s="6"/>
      <c r="U616" s="6"/>
      <c r="V616" s="3">
        <f t="shared" si="518"/>
        <v>-301062.04965338012</v>
      </c>
      <c r="W616" s="7">
        <f t="shared" si="479"/>
        <v>-185.59999999999854</v>
      </c>
      <c r="X616" s="7">
        <f t="shared" si="482"/>
        <v>17671.650000000001</v>
      </c>
      <c r="Y616" s="3">
        <f t="shared" si="483"/>
        <v>45260859.543079682</v>
      </c>
      <c r="Z616" s="3">
        <f t="shared" si="480"/>
        <v>95679363.873079687</v>
      </c>
      <c r="AA616" s="2">
        <v>44498</v>
      </c>
      <c r="AB616" s="7">
        <f t="shared" si="484"/>
        <v>168.06168109999999</v>
      </c>
      <c r="AC616" s="7">
        <f t="shared" si="485"/>
        <v>150.86953181026561</v>
      </c>
      <c r="AD616" s="7">
        <f t="shared" si="486"/>
        <v>159.46560645513281</v>
      </c>
      <c r="AE616" s="7"/>
      <c r="AF616" s="7">
        <f t="shared" si="519"/>
        <v>-151339.04965338012</v>
      </c>
      <c r="AG616" s="3">
        <f t="shared" si="487"/>
        <v>60083715.373950355</v>
      </c>
      <c r="AH616" s="7"/>
      <c r="AI616" s="7"/>
      <c r="AJ616" s="7"/>
      <c r="AK616" s="7"/>
      <c r="AL616" s="3">
        <f t="shared" si="488"/>
        <v>73435370.050209418</v>
      </c>
      <c r="AM616" s="3">
        <f t="shared" si="489"/>
        <v>28665211.043950401</v>
      </c>
      <c r="AN616" s="3">
        <f t="shared" si="490"/>
        <v>22351654.676259469</v>
      </c>
      <c r="AO616" s="3">
        <f t="shared" si="491"/>
        <v>20418504.329999998</v>
      </c>
      <c r="AP616" s="3">
        <f t="shared" si="492"/>
        <v>50418504.329999998</v>
      </c>
      <c r="AQ616" s="7"/>
      <c r="AR616" s="40">
        <f t="shared" si="520"/>
        <v>-301062.04965338012</v>
      </c>
      <c r="AS616" s="5">
        <f t="shared" si="481"/>
        <v>149723</v>
      </c>
      <c r="AT616" s="5">
        <f t="shared" si="493"/>
        <v>5467.625899280576</v>
      </c>
      <c r="AU616" s="5">
        <f t="shared" si="494"/>
        <v>-145871.42375409955</v>
      </c>
      <c r="AV616" s="5">
        <f t="shared" si="495"/>
        <v>33435370.050209414</v>
      </c>
      <c r="AW616" s="3"/>
      <c r="AX616" s="4">
        <f t="shared" si="496"/>
        <v>-1.9824539628855772E-3</v>
      </c>
      <c r="AY616" s="4">
        <f t="shared" si="497"/>
        <v>-1.039353763877409E-2</v>
      </c>
      <c r="AZ616" s="4">
        <f t="shared" si="498"/>
        <v>2.4467824810373842E-4</v>
      </c>
      <c r="BA616" s="4">
        <f t="shared" si="499"/>
        <v>2.9784489704875049E-3</v>
      </c>
      <c r="BB616" s="3"/>
      <c r="BC616" s="2">
        <f t="shared" si="500"/>
        <v>44498</v>
      </c>
      <c r="BD616" s="22">
        <f t="shared" si="501"/>
        <v>183.58842512552354</v>
      </c>
      <c r="BE616" s="22">
        <f t="shared" si="502"/>
        <v>150.86953181026527</v>
      </c>
      <c r="BF616" s="22">
        <f t="shared" si="503"/>
        <v>117.64028776978668</v>
      </c>
      <c r="BG616" s="22">
        <f t="shared" si="504"/>
        <v>168.06168109999999</v>
      </c>
      <c r="BH616" s="22"/>
      <c r="BI616" s="3">
        <f t="shared" si="505"/>
        <v>78309764.192858785</v>
      </c>
      <c r="BJ616" s="3">
        <f t="shared" si="506"/>
        <v>29971651.640883766</v>
      </c>
      <c r="BK616" s="3">
        <f t="shared" si="507"/>
        <v>22351654.676259469</v>
      </c>
      <c r="BL616" s="3">
        <f t="shared" si="508"/>
        <v>55124161.329999998</v>
      </c>
      <c r="BM616" s="22"/>
      <c r="BN616" s="3">
        <f t="shared" si="509"/>
        <v>-4874394.1426493665</v>
      </c>
      <c r="BO616" s="3">
        <f t="shared" si="510"/>
        <v>-1306440.5969333707</v>
      </c>
      <c r="BP616" s="3">
        <f t="shared" si="511"/>
        <v>0</v>
      </c>
      <c r="BQ616" s="3">
        <f t="shared" si="512"/>
        <v>-4705657</v>
      </c>
      <c r="BR616" s="3"/>
      <c r="BS616" s="22">
        <f t="shared" si="513"/>
        <v>-6.2245036655261332</v>
      </c>
      <c r="BT616" s="22">
        <f t="shared" si="514"/>
        <v>-4.3589209316422179</v>
      </c>
      <c r="BU616" s="22">
        <f t="shared" si="515"/>
        <v>0</v>
      </c>
      <c r="BV616" s="22">
        <f t="shared" si="516"/>
        <v>-8.5364691025948716</v>
      </c>
      <c r="BW616" s="3"/>
      <c r="BX616" s="7"/>
      <c r="BY616" t="str">
        <f t="shared" si="471"/>
        <v>102021</v>
      </c>
      <c r="CQ616" s="15">
        <v>39696</v>
      </c>
      <c r="CR616" s="16">
        <v>4352.3</v>
      </c>
    </row>
    <row r="617" spans="1:96">
      <c r="A617" s="2">
        <v>44207</v>
      </c>
      <c r="B617" s="2">
        <v>44207</v>
      </c>
      <c r="C617" s="3">
        <v>-61745</v>
      </c>
      <c r="D617">
        <v>0</v>
      </c>
      <c r="E617">
        <v>-61744.5</v>
      </c>
      <c r="F617" t="s">
        <v>10</v>
      </c>
      <c r="G617" s="3">
        <v>45379498</v>
      </c>
      <c r="J617" s="3">
        <f t="shared" si="472"/>
        <v>-61745</v>
      </c>
      <c r="L617" s="3">
        <f t="shared" si="517"/>
        <v>50356759.329999998</v>
      </c>
      <c r="M617" s="4">
        <f t="shared" si="473"/>
        <v>-1.2246495769859742E-3</v>
      </c>
      <c r="N617" s="4">
        <f t="shared" si="474"/>
        <v>-2.0581666666666665E-3</v>
      </c>
      <c r="O617" s="4"/>
      <c r="P617" s="3">
        <f t="shared" si="475"/>
        <v>-4767402</v>
      </c>
      <c r="Q617" s="3">
        <f t="shared" si="476"/>
        <v>55124161.329999998</v>
      </c>
      <c r="R617" s="6">
        <f t="shared" si="477"/>
        <v>-8.6484798770180227E-2</v>
      </c>
      <c r="S617" s="6">
        <f t="shared" si="478"/>
        <v>-8.5018707255635484E-2</v>
      </c>
      <c r="T617" s="6"/>
      <c r="U617" s="6"/>
      <c r="V617" s="3">
        <f t="shared" si="518"/>
        <v>418502.20264317177</v>
      </c>
      <c r="W617" s="7">
        <f t="shared" si="479"/>
        <v>258</v>
      </c>
      <c r="X617" s="7">
        <f t="shared" si="482"/>
        <v>17929.650000000001</v>
      </c>
      <c r="Y617" s="3">
        <f t="shared" si="483"/>
        <v>45921652.494621538</v>
      </c>
      <c r="Z617" s="3">
        <f t="shared" si="480"/>
        <v>96278411.824621528</v>
      </c>
      <c r="AA617" s="2">
        <v>44501</v>
      </c>
      <c r="AB617" s="7">
        <f t="shared" si="484"/>
        <v>167.85586443333332</v>
      </c>
      <c r="AC617" s="7">
        <f t="shared" si="485"/>
        <v>153.0721749820718</v>
      </c>
      <c r="AD617" s="7">
        <f t="shared" si="486"/>
        <v>160.46401970770253</v>
      </c>
      <c r="AE617" s="7"/>
      <c r="AF617" s="7">
        <f t="shared" si="519"/>
        <v>356757.20264317177</v>
      </c>
      <c r="AG617" s="3">
        <f t="shared" si="487"/>
        <v>60440472.576593526</v>
      </c>
      <c r="AH617" s="7"/>
      <c r="AI617" s="7"/>
      <c r="AJ617" s="7"/>
      <c r="AK617" s="7"/>
      <c r="AL617" s="3">
        <f t="shared" si="488"/>
        <v>73797594.878751874</v>
      </c>
      <c r="AM617" s="3">
        <f t="shared" si="489"/>
        <v>29083713.246593572</v>
      </c>
      <c r="AN617" s="3">
        <f t="shared" si="490"/>
        <v>22357122.302158751</v>
      </c>
      <c r="AO617" s="3">
        <f t="shared" si="491"/>
        <v>20356759.329999998</v>
      </c>
      <c r="AP617" s="3">
        <f t="shared" si="492"/>
        <v>50356759.329999998</v>
      </c>
      <c r="AQ617" s="7"/>
      <c r="AR617" s="40">
        <f t="shared" si="520"/>
        <v>418502.20264317177</v>
      </c>
      <c r="AS617" s="5">
        <f t="shared" si="481"/>
        <v>-61745</v>
      </c>
      <c r="AT617" s="5">
        <f t="shared" si="493"/>
        <v>5467.625899280576</v>
      </c>
      <c r="AU617" s="5">
        <f t="shared" si="494"/>
        <v>362224.82854245236</v>
      </c>
      <c r="AV617" s="5">
        <f t="shared" si="495"/>
        <v>33797594.878751867</v>
      </c>
      <c r="AW617" s="3"/>
      <c r="AX617" s="4">
        <f t="shared" si="496"/>
        <v>4.9325662592125709E-3</v>
      </c>
      <c r="AY617" s="4">
        <f t="shared" si="497"/>
        <v>1.4599655380227658E-2</v>
      </c>
      <c r="AZ617" s="4">
        <f t="shared" si="498"/>
        <v>2.4461839530332159E-4</v>
      </c>
      <c r="BA617" s="4">
        <f t="shared" si="499"/>
        <v>-1.2246495769859742E-3</v>
      </c>
      <c r="BB617" s="3"/>
      <c r="BC617" s="2">
        <f t="shared" si="500"/>
        <v>44501</v>
      </c>
      <c r="BD617" s="22">
        <f t="shared" si="501"/>
        <v>184.49398719687969</v>
      </c>
      <c r="BE617" s="22">
        <f t="shared" si="502"/>
        <v>153.07217498207143</v>
      </c>
      <c r="BF617" s="22">
        <f t="shared" si="503"/>
        <v>117.66906474820395</v>
      </c>
      <c r="BG617" s="22">
        <f t="shared" si="504"/>
        <v>167.85586443333332</v>
      </c>
      <c r="BH617" s="22"/>
      <c r="BI617" s="3">
        <f t="shared" si="505"/>
        <v>78309764.192858785</v>
      </c>
      <c r="BJ617" s="3">
        <f t="shared" si="506"/>
        <v>29971651.640883766</v>
      </c>
      <c r="BK617" s="3">
        <f t="shared" si="507"/>
        <v>22357122.302158751</v>
      </c>
      <c r="BL617" s="3">
        <f t="shared" si="508"/>
        <v>55124161.329999998</v>
      </c>
      <c r="BM617" s="22"/>
      <c r="BN617" s="3">
        <f t="shared" si="509"/>
        <v>-4512169.3141069142</v>
      </c>
      <c r="BO617" s="3">
        <f t="shared" si="510"/>
        <v>-887938.39429019892</v>
      </c>
      <c r="BP617" s="3">
        <f t="shared" si="511"/>
        <v>0</v>
      </c>
      <c r="BQ617" s="3">
        <f t="shared" si="512"/>
        <v>-4767402</v>
      </c>
      <c r="BR617" s="3"/>
      <c r="BS617" s="22">
        <f t="shared" si="513"/>
        <v>-5.761949816365795</v>
      </c>
      <c r="BT617" s="22">
        <f t="shared" si="514"/>
        <v>-2.9625941370510889</v>
      </c>
      <c r="BU617" s="22">
        <f t="shared" si="515"/>
        <v>0</v>
      </c>
      <c r="BV617" s="22">
        <f t="shared" si="516"/>
        <v>-8.6484798770180227</v>
      </c>
      <c r="BW617" s="3"/>
      <c r="BX617" s="7"/>
      <c r="BY617" t="str">
        <f t="shared" si="471"/>
        <v>112021</v>
      </c>
      <c r="CQ617" s="15">
        <v>39697</v>
      </c>
      <c r="CR617" s="16">
        <v>4352.3</v>
      </c>
    </row>
    <row r="618" spans="1:96">
      <c r="A618" s="2">
        <v>44238</v>
      </c>
      <c r="B618" s="2">
        <v>44238</v>
      </c>
      <c r="C618" s="3">
        <v>229706</v>
      </c>
      <c r="D618">
        <v>0</v>
      </c>
      <c r="E618">
        <v>229706</v>
      </c>
      <c r="F618" t="s">
        <v>10</v>
      </c>
      <c r="G618" s="3">
        <v>45609204</v>
      </c>
      <c r="J618" s="3">
        <f t="shared" si="472"/>
        <v>229706</v>
      </c>
      <c r="L618" s="3">
        <f t="shared" si="517"/>
        <v>50586465.329999998</v>
      </c>
      <c r="M618" s="4">
        <f t="shared" si="473"/>
        <v>4.5615723302343814E-3</v>
      </c>
      <c r="N618" s="4">
        <f t="shared" si="474"/>
        <v>7.6568666666666663E-3</v>
      </c>
      <c r="O618" s="4"/>
      <c r="P618" s="3">
        <f t="shared" si="475"/>
        <v>-4537696</v>
      </c>
      <c r="Q618" s="3">
        <f t="shared" si="476"/>
        <v>55124161.329999998</v>
      </c>
      <c r="R618" s="6">
        <f t="shared" si="477"/>
        <v>-8.2317733105001789E-2</v>
      </c>
      <c r="S618" s="6">
        <f t="shared" si="478"/>
        <v>-8.0457134925401103E-2</v>
      </c>
      <c r="T618" s="6"/>
      <c r="U618" s="6"/>
      <c r="V618" s="3">
        <f t="shared" si="518"/>
        <v>-66019.533517741846</v>
      </c>
      <c r="W618" s="7">
        <f t="shared" si="479"/>
        <v>-40.700000000000728</v>
      </c>
      <c r="X618" s="7">
        <f t="shared" si="482"/>
        <v>17888.95</v>
      </c>
      <c r="Y618" s="3">
        <f t="shared" si="483"/>
        <v>45817411.125909314</v>
      </c>
      <c r="Z618" s="3">
        <f t="shared" si="480"/>
        <v>96403876.455909312</v>
      </c>
      <c r="AA618" s="2">
        <v>44502</v>
      </c>
      <c r="AB618" s="7">
        <f t="shared" si="484"/>
        <v>168.62155109999998</v>
      </c>
      <c r="AC618" s="7">
        <f t="shared" si="485"/>
        <v>152.72470375303104</v>
      </c>
      <c r="AD618" s="7">
        <f t="shared" si="486"/>
        <v>160.67312742651552</v>
      </c>
      <c r="AE618" s="7"/>
      <c r="AF618" s="7">
        <f t="shared" si="519"/>
        <v>163686.46648225817</v>
      </c>
      <c r="AG618" s="3">
        <f t="shared" si="487"/>
        <v>60604159.043075785</v>
      </c>
      <c r="AH618" s="7"/>
      <c r="AI618" s="7"/>
      <c r="AJ618" s="7"/>
      <c r="AK618" s="7"/>
      <c r="AL618" s="3">
        <f t="shared" si="488"/>
        <v>73966748.971133411</v>
      </c>
      <c r="AM618" s="3">
        <f t="shared" si="489"/>
        <v>29017693.713075832</v>
      </c>
      <c r="AN618" s="3">
        <f t="shared" si="490"/>
        <v>22362589.928058032</v>
      </c>
      <c r="AO618" s="3">
        <f t="shared" si="491"/>
        <v>20586465.329999998</v>
      </c>
      <c r="AP618" s="3">
        <f t="shared" si="492"/>
        <v>50586465.329999998</v>
      </c>
      <c r="AQ618" s="7"/>
      <c r="AR618" s="40">
        <f t="shared" si="520"/>
        <v>-66019.533517741846</v>
      </c>
      <c r="AS618" s="5">
        <f t="shared" si="481"/>
        <v>229706</v>
      </c>
      <c r="AT618" s="5">
        <f t="shared" si="493"/>
        <v>5467.625899280576</v>
      </c>
      <c r="AU618" s="5">
        <f t="shared" si="494"/>
        <v>169154.09238153874</v>
      </c>
      <c r="AV618" s="5">
        <f t="shared" si="495"/>
        <v>33966748.971133403</v>
      </c>
      <c r="AW618" s="3"/>
      <c r="AX618" s="4">
        <f t="shared" si="496"/>
        <v>2.2921355724323522E-3</v>
      </c>
      <c r="AY618" s="4">
        <f t="shared" si="497"/>
        <v>-2.2699829611844483E-3</v>
      </c>
      <c r="AZ618" s="4">
        <f t="shared" si="498"/>
        <v>2.4455857177793563E-4</v>
      </c>
      <c r="BA618" s="4">
        <f t="shared" si="499"/>
        <v>4.5615723302343814E-3</v>
      </c>
      <c r="BB618" s="3"/>
      <c r="BC618" s="2">
        <f t="shared" si="500"/>
        <v>44502</v>
      </c>
      <c r="BD618" s="22">
        <f t="shared" si="501"/>
        <v>184.91687242783351</v>
      </c>
      <c r="BE618" s="22">
        <f t="shared" si="502"/>
        <v>152.7247037530307</v>
      </c>
      <c r="BF618" s="22">
        <f t="shared" si="503"/>
        <v>117.69784172662121</v>
      </c>
      <c r="BG618" s="22">
        <f t="shared" si="504"/>
        <v>168.62155109999998</v>
      </c>
      <c r="BH618" s="22"/>
      <c r="BI618" s="3">
        <f t="shared" si="505"/>
        <v>78309764.192858785</v>
      </c>
      <c r="BJ618" s="3">
        <f t="shared" si="506"/>
        <v>29971651.640883766</v>
      </c>
      <c r="BK618" s="3">
        <f t="shared" si="507"/>
        <v>22362589.928058032</v>
      </c>
      <c r="BL618" s="3">
        <f t="shared" si="508"/>
        <v>55124161.329999998</v>
      </c>
      <c r="BM618" s="22"/>
      <c r="BN618" s="3">
        <f t="shared" si="509"/>
        <v>-4343015.2217253754</v>
      </c>
      <c r="BO618" s="3">
        <f t="shared" si="510"/>
        <v>-953957.92780794075</v>
      </c>
      <c r="BP618" s="3">
        <f t="shared" si="511"/>
        <v>0</v>
      </c>
      <c r="BQ618" s="3">
        <f t="shared" si="512"/>
        <v>-4537696</v>
      </c>
      <c r="BR618" s="3"/>
      <c r="BS618" s="22">
        <f t="shared" si="513"/>
        <v>-5.5459434292632217</v>
      </c>
      <c r="BT618" s="22">
        <f t="shared" si="514"/>
        <v>-3.1828673949575226</v>
      </c>
      <c r="BU618" s="22">
        <f t="shared" si="515"/>
        <v>0</v>
      </c>
      <c r="BV618" s="22">
        <f t="shared" si="516"/>
        <v>-8.2317733105001789</v>
      </c>
      <c r="BW618" s="3"/>
      <c r="BX618" s="7"/>
      <c r="BY618" t="str">
        <f t="shared" si="471"/>
        <v>112021</v>
      </c>
      <c r="CQ618" s="15">
        <v>39698</v>
      </c>
      <c r="CR618" s="16">
        <v>4352.3</v>
      </c>
    </row>
    <row r="619" spans="1:96">
      <c r="A619" s="2">
        <v>44266</v>
      </c>
      <c r="B619" s="2">
        <v>44266</v>
      </c>
      <c r="C619" s="3">
        <v>1007828</v>
      </c>
      <c r="D619">
        <v>0</v>
      </c>
      <c r="E619">
        <v>1007828</v>
      </c>
      <c r="F619" t="s">
        <v>10</v>
      </c>
      <c r="G619" s="3">
        <v>46617032</v>
      </c>
      <c r="J619" s="3">
        <f t="shared" si="472"/>
        <v>1007828</v>
      </c>
      <c r="L619" s="3">
        <f t="shared" si="517"/>
        <v>51594293.329999998</v>
      </c>
      <c r="M619" s="4">
        <f t="shared" si="473"/>
        <v>1.9922878450301877E-2</v>
      </c>
      <c r="N619" s="4">
        <f t="shared" si="474"/>
        <v>3.3594266666666664E-2</v>
      </c>
      <c r="O619" s="4"/>
      <c r="P619" s="3">
        <f t="shared" si="475"/>
        <v>-3529868</v>
      </c>
      <c r="Q619" s="3">
        <f t="shared" si="476"/>
        <v>55124161.329999998</v>
      </c>
      <c r="R619" s="6">
        <f t="shared" si="477"/>
        <v>-6.4034860845655253E-2</v>
      </c>
      <c r="S619" s="6">
        <f t="shared" si="478"/>
        <v>-6.0534256475099225E-2</v>
      </c>
      <c r="T619" s="6"/>
      <c r="U619" s="6"/>
      <c r="V619" s="3">
        <f t="shared" si="518"/>
        <v>-96920.568247788819</v>
      </c>
      <c r="W619" s="7">
        <f t="shared" si="479"/>
        <v>-59.75</v>
      </c>
      <c r="X619" s="7">
        <f t="shared" si="482"/>
        <v>17829.2</v>
      </c>
      <c r="Y619" s="3">
        <f t="shared" si="483"/>
        <v>45664378.649728589</v>
      </c>
      <c r="Z619" s="3">
        <f t="shared" si="480"/>
        <v>97258671.97972858</v>
      </c>
      <c r="AA619" s="2">
        <v>44503</v>
      </c>
      <c r="AB619" s="7">
        <f t="shared" si="484"/>
        <v>171.98097776666665</v>
      </c>
      <c r="AC619" s="7">
        <f t="shared" si="485"/>
        <v>152.21459549909531</v>
      </c>
      <c r="AD619" s="7">
        <f t="shared" si="486"/>
        <v>162.09778663288097</v>
      </c>
      <c r="AE619" s="7"/>
      <c r="AF619" s="7">
        <f t="shared" si="519"/>
        <v>910907.43175221118</v>
      </c>
      <c r="AG619" s="3">
        <f t="shared" si="487"/>
        <v>61515066.474827997</v>
      </c>
      <c r="AH619" s="7"/>
      <c r="AI619" s="7"/>
      <c r="AJ619" s="7"/>
      <c r="AK619" s="7"/>
      <c r="AL619" s="3">
        <f t="shared" si="488"/>
        <v>74883124.028784901</v>
      </c>
      <c r="AM619" s="3">
        <f t="shared" si="489"/>
        <v>28920773.144828044</v>
      </c>
      <c r="AN619" s="3">
        <f t="shared" si="490"/>
        <v>22368057.553957313</v>
      </c>
      <c r="AO619" s="3">
        <f t="shared" si="491"/>
        <v>21594293.329999998</v>
      </c>
      <c r="AP619" s="3">
        <f t="shared" si="492"/>
        <v>51594293.329999998</v>
      </c>
      <c r="AQ619" s="7"/>
      <c r="AR619" s="40">
        <f t="shared" si="520"/>
        <v>-96920.568247788819</v>
      </c>
      <c r="AS619" s="5">
        <f t="shared" si="481"/>
        <v>1007828</v>
      </c>
      <c r="AT619" s="5">
        <f t="shared" si="493"/>
        <v>5467.625899280576</v>
      </c>
      <c r="AU619" s="5">
        <f t="shared" si="494"/>
        <v>916375.05765149172</v>
      </c>
      <c r="AV619" s="5">
        <f t="shared" si="495"/>
        <v>34883124.028784893</v>
      </c>
      <c r="AW619" s="3"/>
      <c r="AX619" s="4">
        <f t="shared" si="496"/>
        <v>1.2389013582429049E-2</v>
      </c>
      <c r="AY619" s="4">
        <f t="shared" si="497"/>
        <v>-3.3400507016901511E-3</v>
      </c>
      <c r="AZ619" s="4">
        <f t="shared" si="498"/>
        <v>2.4449877750610724E-4</v>
      </c>
      <c r="BA619" s="4">
        <f t="shared" si="499"/>
        <v>1.9922878450301877E-2</v>
      </c>
      <c r="BB619" s="3"/>
      <c r="BC619" s="2">
        <f t="shared" si="500"/>
        <v>44503</v>
      </c>
      <c r="BD619" s="22">
        <f t="shared" si="501"/>
        <v>187.20781007196226</v>
      </c>
      <c r="BE619" s="22">
        <f t="shared" si="502"/>
        <v>152.21459549909497</v>
      </c>
      <c r="BF619" s="22">
        <f t="shared" si="503"/>
        <v>117.72661870503849</v>
      </c>
      <c r="BG619" s="22">
        <f t="shared" si="504"/>
        <v>171.98097776666665</v>
      </c>
      <c r="BH619" s="22"/>
      <c r="BI619" s="3">
        <f t="shared" si="505"/>
        <v>78309764.192858785</v>
      </c>
      <c r="BJ619" s="3">
        <f t="shared" si="506"/>
        <v>29971651.640883766</v>
      </c>
      <c r="BK619" s="3">
        <f t="shared" si="507"/>
        <v>22368057.553957313</v>
      </c>
      <c r="BL619" s="3">
        <f t="shared" si="508"/>
        <v>55124161.329999998</v>
      </c>
      <c r="BM619" s="22"/>
      <c r="BN619" s="3">
        <f t="shared" si="509"/>
        <v>-3426640.1640738836</v>
      </c>
      <c r="BO619" s="3">
        <f t="shared" si="510"/>
        <v>-1050878.4960557297</v>
      </c>
      <c r="BP619" s="3">
        <f t="shared" si="511"/>
        <v>0</v>
      </c>
      <c r="BQ619" s="3">
        <f t="shared" si="512"/>
        <v>-3529868</v>
      </c>
      <c r="BR619" s="3"/>
      <c r="BS619" s="22">
        <f t="shared" si="513"/>
        <v>-4.3757508394928424</v>
      </c>
      <c r="BT619" s="22">
        <f t="shared" si="514"/>
        <v>-3.5062415266506242</v>
      </c>
      <c r="BU619" s="22">
        <f t="shared" si="515"/>
        <v>0</v>
      </c>
      <c r="BV619" s="22">
        <f t="shared" si="516"/>
        <v>-6.4034860845655253</v>
      </c>
      <c r="BW619" s="3"/>
      <c r="BX619" s="7"/>
      <c r="BY619" t="str">
        <f t="shared" si="471"/>
        <v>112021</v>
      </c>
      <c r="CQ619" s="15">
        <v>39699</v>
      </c>
      <c r="CR619" s="16">
        <v>4482.3</v>
      </c>
    </row>
    <row r="620" spans="1:96">
      <c r="A620" s="2">
        <v>44419</v>
      </c>
      <c r="B620" s="2">
        <v>44419</v>
      </c>
      <c r="C620" s="3">
        <v>-1128163</v>
      </c>
      <c r="D620">
        <v>0</v>
      </c>
      <c r="E620">
        <v>-1128162.96</v>
      </c>
      <c r="F620" t="s">
        <v>10</v>
      </c>
      <c r="G620" s="3">
        <v>45488869</v>
      </c>
      <c r="J620" s="3">
        <f t="shared" si="472"/>
        <v>-1128163</v>
      </c>
      <c r="L620" s="3">
        <f t="shared" si="517"/>
        <v>50466130.329999998</v>
      </c>
      <c r="M620" s="4">
        <f t="shared" si="473"/>
        <v>-2.1866042292394743E-2</v>
      </c>
      <c r="N620" s="4">
        <f t="shared" si="474"/>
        <v>-3.7605433333333334E-2</v>
      </c>
      <c r="O620" s="4"/>
      <c r="P620" s="3">
        <f t="shared" si="475"/>
        <v>-4658031</v>
      </c>
      <c r="Q620" s="3">
        <f t="shared" si="476"/>
        <v>55124161.329999998</v>
      </c>
      <c r="R620" s="6">
        <f t="shared" si="477"/>
        <v>-8.4500714162611276E-2</v>
      </c>
      <c r="S620" s="6">
        <f t="shared" si="478"/>
        <v>-8.2400298767493968E-2</v>
      </c>
      <c r="T620" s="6"/>
      <c r="U620" s="6"/>
      <c r="V620" s="3">
        <f t="shared" si="518"/>
        <v>388250.00853737426</v>
      </c>
      <c r="W620" s="7">
        <f t="shared" si="479"/>
        <v>239.34999999999854</v>
      </c>
      <c r="X620" s="7">
        <f t="shared" si="482"/>
        <v>18068.55</v>
      </c>
      <c r="Y620" s="3">
        <f t="shared" si="483"/>
        <v>46277404.978998125</v>
      </c>
      <c r="Z620" s="3">
        <f t="shared" si="480"/>
        <v>96743535.308998123</v>
      </c>
      <c r="AA620" s="2">
        <v>44508</v>
      </c>
      <c r="AB620" s="7">
        <f t="shared" si="484"/>
        <v>168.22043443333331</v>
      </c>
      <c r="AC620" s="7">
        <f t="shared" si="485"/>
        <v>154.25801659666041</v>
      </c>
      <c r="AD620" s="7">
        <f t="shared" si="486"/>
        <v>161.23922551499689</v>
      </c>
      <c r="AE620" s="7"/>
      <c r="AF620" s="7">
        <f t="shared" si="519"/>
        <v>-739912.9914626258</v>
      </c>
      <c r="AG620" s="3">
        <f t="shared" si="487"/>
        <v>60775153.483365372</v>
      </c>
      <c r="AH620" s="7"/>
      <c r="AI620" s="7"/>
      <c r="AJ620" s="7"/>
      <c r="AK620" s="7"/>
      <c r="AL620" s="3">
        <f t="shared" si="488"/>
        <v>74148678.663221553</v>
      </c>
      <c r="AM620" s="3">
        <f t="shared" si="489"/>
        <v>29309023.153365418</v>
      </c>
      <c r="AN620" s="3">
        <f t="shared" si="490"/>
        <v>22373525.179856595</v>
      </c>
      <c r="AO620" s="3">
        <f t="shared" si="491"/>
        <v>20466130.329999998</v>
      </c>
      <c r="AP620" s="3">
        <f t="shared" si="492"/>
        <v>50466130.329999998</v>
      </c>
      <c r="AQ620" s="7"/>
      <c r="AR620" s="40">
        <f t="shared" si="520"/>
        <v>388250.00853737426</v>
      </c>
      <c r="AS620" s="5">
        <f t="shared" si="481"/>
        <v>-1128163</v>
      </c>
      <c r="AT620" s="5">
        <f t="shared" si="493"/>
        <v>5467.625899280576</v>
      </c>
      <c r="AU620" s="5">
        <f t="shared" si="494"/>
        <v>-734445.36556334526</v>
      </c>
      <c r="AV620" s="5">
        <f t="shared" si="495"/>
        <v>34148678.663221546</v>
      </c>
      <c r="AW620" s="3"/>
      <c r="AX620" s="4">
        <f t="shared" si="496"/>
        <v>-9.8078889614838464E-3</v>
      </c>
      <c r="AY620" s="4">
        <f t="shared" si="497"/>
        <v>1.3424606824759308E-2</v>
      </c>
      <c r="AZ620" s="4">
        <f t="shared" si="498"/>
        <v>2.4443901246638442E-4</v>
      </c>
      <c r="BA620" s="4">
        <f t="shared" si="499"/>
        <v>-2.1866042292394743E-2</v>
      </c>
      <c r="BB620" s="3"/>
      <c r="BC620" s="2">
        <f t="shared" si="500"/>
        <v>44508</v>
      </c>
      <c r="BD620" s="22">
        <f t="shared" si="501"/>
        <v>185.37169665805388</v>
      </c>
      <c r="BE620" s="22">
        <f t="shared" si="502"/>
        <v>154.2580165966601</v>
      </c>
      <c r="BF620" s="22">
        <f t="shared" si="503"/>
        <v>117.75539568345576</v>
      </c>
      <c r="BG620" s="22">
        <f t="shared" si="504"/>
        <v>168.22043443333331</v>
      </c>
      <c r="BH620" s="22"/>
      <c r="BI620" s="3">
        <f t="shared" si="505"/>
        <v>78309764.192858785</v>
      </c>
      <c r="BJ620" s="3">
        <f t="shared" si="506"/>
        <v>29971651.640883766</v>
      </c>
      <c r="BK620" s="3">
        <f t="shared" si="507"/>
        <v>22373525.179856595</v>
      </c>
      <c r="BL620" s="3">
        <f t="shared" si="508"/>
        <v>55124161.329999998</v>
      </c>
      <c r="BM620" s="22"/>
      <c r="BN620" s="3">
        <f t="shared" si="509"/>
        <v>-4161085.5296372287</v>
      </c>
      <c r="BO620" s="3">
        <f t="shared" si="510"/>
        <v>-662628.48751835548</v>
      </c>
      <c r="BP620" s="3">
        <f t="shared" si="511"/>
        <v>0</v>
      </c>
      <c r="BQ620" s="3">
        <f t="shared" si="512"/>
        <v>-4658031</v>
      </c>
      <c r="BR620" s="3"/>
      <c r="BS620" s="22">
        <f t="shared" si="513"/>
        <v>-5.3136228572843613</v>
      </c>
      <c r="BT620" s="22">
        <f t="shared" si="514"/>
        <v>-2.2108507581026213</v>
      </c>
      <c r="BU620" s="22">
        <f t="shared" si="515"/>
        <v>0</v>
      </c>
      <c r="BV620" s="22">
        <f t="shared" si="516"/>
        <v>-8.4500714162611281</v>
      </c>
      <c r="BW620" s="3"/>
      <c r="BX620" s="7"/>
      <c r="BY620" t="str">
        <f t="shared" si="471"/>
        <v>112021</v>
      </c>
      <c r="CQ620" s="15">
        <v>39700</v>
      </c>
      <c r="CR620" s="16">
        <v>4468.7</v>
      </c>
    </row>
    <row r="621" spans="1:96">
      <c r="A621" s="2">
        <v>44450</v>
      </c>
      <c r="B621" s="2">
        <v>44450</v>
      </c>
      <c r="C621" s="3">
        <v>5270</v>
      </c>
      <c r="D621">
        <v>0</v>
      </c>
      <c r="E621">
        <v>5269.75</v>
      </c>
      <c r="F621" t="s">
        <v>10</v>
      </c>
      <c r="G621" s="3">
        <v>45494139</v>
      </c>
      <c r="J621" s="3">
        <f t="shared" si="472"/>
        <v>5270</v>
      </c>
      <c r="L621" s="3">
        <f t="shared" si="517"/>
        <v>50471400.329999998</v>
      </c>
      <c r="M621" s="4">
        <f t="shared" si="473"/>
        <v>1.0442647307291571E-4</v>
      </c>
      <c r="N621" s="4">
        <f t="shared" si="474"/>
        <v>1.7566666666666666E-4</v>
      </c>
      <c r="O621" s="4"/>
      <c r="P621" s="3">
        <f t="shared" si="475"/>
        <v>-4652761</v>
      </c>
      <c r="Q621" s="3">
        <f t="shared" si="476"/>
        <v>55124161.329999998</v>
      </c>
      <c r="R621" s="6">
        <f t="shared" si="477"/>
        <v>-8.4405111801090504E-2</v>
      </c>
      <c r="S621" s="6">
        <f t="shared" si="478"/>
        <v>-8.2295872294421049E-2</v>
      </c>
      <c r="T621" s="6"/>
      <c r="U621" s="6"/>
      <c r="V621" s="3">
        <f t="shared" si="518"/>
        <v>-39417.067923367329</v>
      </c>
      <c r="W621" s="7">
        <f t="shared" si="479"/>
        <v>-24.299999999999272</v>
      </c>
      <c r="X621" s="7">
        <f t="shared" si="482"/>
        <v>18044.25</v>
      </c>
      <c r="Y621" s="3">
        <f t="shared" si="483"/>
        <v>46215167.50332965</v>
      </c>
      <c r="Z621" s="3">
        <f t="shared" si="480"/>
        <v>96686567.833329648</v>
      </c>
      <c r="AA621" s="2">
        <v>44509</v>
      </c>
      <c r="AB621" s="7">
        <f t="shared" si="484"/>
        <v>168.23800109999999</v>
      </c>
      <c r="AC621" s="7">
        <f t="shared" si="485"/>
        <v>154.05055834443218</v>
      </c>
      <c r="AD621" s="7">
        <f t="shared" si="486"/>
        <v>161.14427972221608</v>
      </c>
      <c r="AE621" s="7"/>
      <c r="AF621" s="7">
        <f t="shared" si="519"/>
        <v>-34147.067923367329</v>
      </c>
      <c r="AG621" s="3">
        <f t="shared" si="487"/>
        <v>60741006.415442005</v>
      </c>
      <c r="AH621" s="7"/>
      <c r="AI621" s="7"/>
      <c r="AJ621" s="7"/>
      <c r="AK621" s="7"/>
      <c r="AL621" s="3">
        <f t="shared" si="488"/>
        <v>74119999.221197471</v>
      </c>
      <c r="AM621" s="3">
        <f t="shared" si="489"/>
        <v>29269606.085442051</v>
      </c>
      <c r="AN621" s="3">
        <f t="shared" si="490"/>
        <v>22378992.805755876</v>
      </c>
      <c r="AO621" s="3">
        <f t="shared" si="491"/>
        <v>20471400.329999998</v>
      </c>
      <c r="AP621" s="3">
        <f t="shared" si="492"/>
        <v>50471400.329999998</v>
      </c>
      <c r="AQ621" s="7"/>
      <c r="AR621" s="40">
        <f t="shared" si="520"/>
        <v>-39417.067923367329</v>
      </c>
      <c r="AS621" s="5">
        <f t="shared" si="481"/>
        <v>5270</v>
      </c>
      <c r="AT621" s="5">
        <f t="shared" si="493"/>
        <v>5467.625899280576</v>
      </c>
      <c r="AU621" s="5">
        <f t="shared" si="494"/>
        <v>-28679.442024086755</v>
      </c>
      <c r="AV621" s="5">
        <f t="shared" si="495"/>
        <v>34119999.221197456</v>
      </c>
      <c r="AW621" s="3"/>
      <c r="AX621" s="4">
        <f t="shared" si="496"/>
        <v>-3.8678291428963831E-4</v>
      </c>
      <c r="AY621" s="4">
        <f t="shared" si="497"/>
        <v>-1.3448782553109845E-3</v>
      </c>
      <c r="AZ621" s="4">
        <f t="shared" si="498"/>
        <v>2.4437927663733595E-4</v>
      </c>
      <c r="BA621" s="4">
        <f t="shared" si="499"/>
        <v>1.0442647307291571E-4</v>
      </c>
      <c r="BB621" s="3"/>
      <c r="BC621" s="2">
        <f t="shared" si="500"/>
        <v>44509</v>
      </c>
      <c r="BD621" s="22">
        <f t="shared" si="501"/>
        <v>185.29999805299369</v>
      </c>
      <c r="BE621" s="22">
        <f t="shared" si="502"/>
        <v>154.05055834443183</v>
      </c>
      <c r="BF621" s="22">
        <f t="shared" si="503"/>
        <v>117.78417266187301</v>
      </c>
      <c r="BG621" s="22">
        <f t="shared" si="504"/>
        <v>168.23800109999999</v>
      </c>
      <c r="BH621" s="22"/>
      <c r="BI621" s="3">
        <f t="shared" si="505"/>
        <v>78309764.192858785</v>
      </c>
      <c r="BJ621" s="3">
        <f t="shared" si="506"/>
        <v>29971651.640883766</v>
      </c>
      <c r="BK621" s="3">
        <f t="shared" si="507"/>
        <v>22378992.805755876</v>
      </c>
      <c r="BL621" s="3">
        <f t="shared" si="508"/>
        <v>55124161.329999998</v>
      </c>
      <c r="BM621" s="22"/>
      <c r="BN621" s="3">
        <f t="shared" si="509"/>
        <v>-4189764.9716613153</v>
      </c>
      <c r="BO621" s="3">
        <f t="shared" si="510"/>
        <v>-702045.55544172286</v>
      </c>
      <c r="BP621" s="3">
        <f t="shared" si="511"/>
        <v>0</v>
      </c>
      <c r="BQ621" s="3">
        <f t="shared" si="512"/>
        <v>-4652761</v>
      </c>
      <c r="BR621" s="3"/>
      <c r="BS621" s="22">
        <f t="shared" si="513"/>
        <v>-5.3502459301791481</v>
      </c>
      <c r="BT621" s="22">
        <f t="shared" si="514"/>
        <v>-2.3423652585234098</v>
      </c>
      <c r="BU621" s="22">
        <f t="shared" si="515"/>
        <v>0</v>
      </c>
      <c r="BV621" s="22">
        <f t="shared" si="516"/>
        <v>-8.4405111801090502</v>
      </c>
      <c r="BW621" s="3"/>
      <c r="BX621" s="7"/>
      <c r="BY621" t="str">
        <f t="shared" ref="BY621:BY684" si="521">+MONTH(BC621)&amp;YEAR(BC621)</f>
        <v>112021</v>
      </c>
      <c r="CQ621" s="15">
        <v>39701</v>
      </c>
      <c r="CR621" s="16">
        <v>4400.25</v>
      </c>
    </row>
    <row r="622" spans="1:96">
      <c r="A622" s="2">
        <v>44480</v>
      </c>
      <c r="B622" s="2">
        <v>44480</v>
      </c>
      <c r="C622" s="3">
        <v>-55942</v>
      </c>
      <c r="D622">
        <v>0</v>
      </c>
      <c r="E622">
        <v>-55942</v>
      </c>
      <c r="F622" t="s">
        <v>10</v>
      </c>
      <c r="G622" s="3">
        <v>45438197</v>
      </c>
      <c r="J622" s="3">
        <f t="shared" si="472"/>
        <v>-55942</v>
      </c>
      <c r="L622" s="3">
        <f t="shared" si="517"/>
        <v>50415458.329999998</v>
      </c>
      <c r="M622" s="4">
        <f t="shared" si="473"/>
        <v>-1.108390090907549E-3</v>
      </c>
      <c r="N622" s="4">
        <f t="shared" si="474"/>
        <v>-1.8647333333333333E-3</v>
      </c>
      <c r="O622" s="4"/>
      <c r="P622" s="3">
        <f t="shared" si="475"/>
        <v>-4708703</v>
      </c>
      <c r="Q622" s="3">
        <f t="shared" si="476"/>
        <v>55124161.329999998</v>
      </c>
      <c r="R622" s="6">
        <f t="shared" si="477"/>
        <v>-8.5419948102455789E-2</v>
      </c>
      <c r="S622" s="6">
        <f t="shared" si="478"/>
        <v>-8.3404262385328595E-2</v>
      </c>
      <c r="T622" s="6"/>
      <c r="U622" s="6"/>
      <c r="V622" s="3">
        <f t="shared" si="518"/>
        <v>-43877.847215106558</v>
      </c>
      <c r="W622" s="7">
        <f t="shared" si="479"/>
        <v>-27.049999999999272</v>
      </c>
      <c r="X622" s="7">
        <f t="shared" si="482"/>
        <v>18017.2</v>
      </c>
      <c r="Y622" s="3">
        <f t="shared" si="483"/>
        <v>46145886.69193738</v>
      </c>
      <c r="Z622" s="3">
        <f t="shared" si="480"/>
        <v>96561345.02193737</v>
      </c>
      <c r="AA622" s="2">
        <v>44510</v>
      </c>
      <c r="AB622" s="7">
        <f t="shared" si="484"/>
        <v>168.05152776666665</v>
      </c>
      <c r="AC622" s="7">
        <f t="shared" si="485"/>
        <v>153.81962230645794</v>
      </c>
      <c r="AD622" s="7">
        <f t="shared" si="486"/>
        <v>160.93557503656228</v>
      </c>
      <c r="AE622" s="7"/>
      <c r="AF622" s="7">
        <f t="shared" si="519"/>
        <v>-99819.847215106565</v>
      </c>
      <c r="AG622" s="3">
        <f t="shared" si="487"/>
        <v>60641186.568226896</v>
      </c>
      <c r="AH622" s="7"/>
      <c r="AI622" s="7"/>
      <c r="AJ622" s="7"/>
      <c r="AK622" s="7"/>
      <c r="AL622" s="3">
        <f t="shared" si="488"/>
        <v>74025646.99988164</v>
      </c>
      <c r="AM622" s="3">
        <f t="shared" si="489"/>
        <v>29225728.238226946</v>
      </c>
      <c r="AN622" s="3">
        <f t="shared" si="490"/>
        <v>22384460.431655157</v>
      </c>
      <c r="AO622" s="3">
        <f t="shared" si="491"/>
        <v>20415458.329999998</v>
      </c>
      <c r="AP622" s="3">
        <f t="shared" si="492"/>
        <v>50415458.329999998</v>
      </c>
      <c r="AQ622" s="7"/>
      <c r="AR622" s="40">
        <f t="shared" si="520"/>
        <v>-43877.847215106558</v>
      </c>
      <c r="AS622" s="5">
        <f t="shared" si="481"/>
        <v>-55942</v>
      </c>
      <c r="AT622" s="5">
        <f t="shared" si="493"/>
        <v>5467.625899280576</v>
      </c>
      <c r="AU622" s="5">
        <f t="shared" si="494"/>
        <v>-94352.221315825984</v>
      </c>
      <c r="AV622" s="5">
        <f t="shared" si="495"/>
        <v>34025646.999881633</v>
      </c>
      <c r="AW622" s="3"/>
      <c r="AX622" s="4">
        <f t="shared" si="496"/>
        <v>-1.2729657623747294E-3</v>
      </c>
      <c r="AY622" s="4">
        <f t="shared" si="497"/>
        <v>-1.4990925086938655E-3</v>
      </c>
      <c r="AZ622" s="4">
        <f t="shared" si="498"/>
        <v>2.443195699975516E-4</v>
      </c>
      <c r="BA622" s="4">
        <f t="shared" si="499"/>
        <v>-1.108390090907549E-3</v>
      </c>
      <c r="BB622" s="3"/>
      <c r="BC622" s="2">
        <f t="shared" si="500"/>
        <v>44510</v>
      </c>
      <c r="BD622" s="22">
        <f t="shared" si="501"/>
        <v>185.06411749970411</v>
      </c>
      <c r="BE622" s="22">
        <f t="shared" si="502"/>
        <v>153.8196223064576</v>
      </c>
      <c r="BF622" s="22">
        <f t="shared" si="503"/>
        <v>117.8129496402903</v>
      </c>
      <c r="BG622" s="22">
        <f t="shared" si="504"/>
        <v>168.05152776666665</v>
      </c>
      <c r="BH622" s="22"/>
      <c r="BI622" s="3">
        <f t="shared" si="505"/>
        <v>78309764.192858785</v>
      </c>
      <c r="BJ622" s="3">
        <f t="shared" si="506"/>
        <v>29971651.640883766</v>
      </c>
      <c r="BK622" s="3">
        <f t="shared" si="507"/>
        <v>22384460.431655157</v>
      </c>
      <c r="BL622" s="3">
        <f t="shared" si="508"/>
        <v>55124161.329999998</v>
      </c>
      <c r="BM622" s="22"/>
      <c r="BN622" s="3">
        <f t="shared" si="509"/>
        <v>-4284117.1929771416</v>
      </c>
      <c r="BO622" s="3">
        <f t="shared" si="510"/>
        <v>-745923.40265682945</v>
      </c>
      <c r="BP622" s="3">
        <f t="shared" si="511"/>
        <v>0</v>
      </c>
      <c r="BQ622" s="3">
        <f t="shared" si="512"/>
        <v>-4708703</v>
      </c>
      <c r="BR622" s="3"/>
      <c r="BS622" s="22">
        <f t="shared" si="513"/>
        <v>-5.4707318265272189</v>
      </c>
      <c r="BT622" s="22">
        <f t="shared" si="514"/>
        <v>-2.4887630871811193</v>
      </c>
      <c r="BU622" s="22">
        <f t="shared" si="515"/>
        <v>0</v>
      </c>
      <c r="BV622" s="22">
        <f t="shared" si="516"/>
        <v>-8.5419948102455798</v>
      </c>
      <c r="BW622" s="3"/>
      <c r="BX622" s="7"/>
      <c r="BY622" t="str">
        <f t="shared" si="521"/>
        <v>112021</v>
      </c>
      <c r="CQ622" s="15">
        <v>39702</v>
      </c>
      <c r="CR622" s="16">
        <v>4290.3</v>
      </c>
    </row>
    <row r="623" spans="1:96">
      <c r="A623" s="2">
        <v>44511</v>
      </c>
      <c r="B623" s="2">
        <v>44511</v>
      </c>
      <c r="C623" s="3">
        <v>223306</v>
      </c>
      <c r="D623">
        <v>0</v>
      </c>
      <c r="E623">
        <v>223306</v>
      </c>
      <c r="F623" t="s">
        <v>10</v>
      </c>
      <c r="G623" s="3">
        <v>45661503</v>
      </c>
      <c r="J623" s="3">
        <f t="shared" ref="J623:J686" si="522">+C623+D623-D622</f>
        <v>223306</v>
      </c>
      <c r="L623" s="3">
        <f t="shared" si="517"/>
        <v>50638764.329999998</v>
      </c>
      <c r="M623" s="4">
        <f t="shared" si="473"/>
        <v>4.4293160748103428E-3</v>
      </c>
      <c r="N623" s="4">
        <f t="shared" si="474"/>
        <v>7.4435333333333336E-3</v>
      </c>
      <c r="O623" s="4"/>
      <c r="P623" s="3">
        <f t="shared" si="475"/>
        <v>-4485397</v>
      </c>
      <c r="Q623" s="3">
        <f t="shared" si="476"/>
        <v>55124161.329999998</v>
      </c>
      <c r="R623" s="6">
        <f t="shared" si="477"/>
        <v>-8.136898397688512E-2</v>
      </c>
      <c r="S623" s="6">
        <f t="shared" si="478"/>
        <v>-7.8974946310518254E-2</v>
      </c>
      <c r="T623" s="6"/>
      <c r="U623" s="6"/>
      <c r="V623" s="3">
        <f t="shared" si="518"/>
        <v>-232933.78410682318</v>
      </c>
      <c r="W623" s="7">
        <f t="shared" si="479"/>
        <v>-143.60000000000218</v>
      </c>
      <c r="X623" s="7">
        <f t="shared" si="482"/>
        <v>17873.599999999999</v>
      </c>
      <c r="Y623" s="3">
        <f t="shared" si="483"/>
        <v>45778096.506505549</v>
      </c>
      <c r="Z623" s="3">
        <f t="shared" si="480"/>
        <v>96416860.836505547</v>
      </c>
      <c r="AA623" s="2">
        <v>44511</v>
      </c>
      <c r="AB623" s="7">
        <f t="shared" si="484"/>
        <v>168.7958811</v>
      </c>
      <c r="AC623" s="7">
        <f t="shared" si="485"/>
        <v>152.59365502168515</v>
      </c>
      <c r="AD623" s="7">
        <f t="shared" si="486"/>
        <v>160.69476806084256</v>
      </c>
      <c r="AE623" s="7"/>
      <c r="AF623" s="7">
        <f t="shared" si="519"/>
        <v>-9627.7841068231792</v>
      </c>
      <c r="AG623" s="3">
        <f t="shared" si="487"/>
        <v>60631558.784120075</v>
      </c>
      <c r="AH623" s="7"/>
      <c r="AI623" s="7"/>
      <c r="AJ623" s="7"/>
      <c r="AK623" s="7"/>
      <c r="AL623" s="3">
        <f t="shared" si="488"/>
        <v>74021486.841674104</v>
      </c>
      <c r="AM623" s="3">
        <f t="shared" si="489"/>
        <v>28992794.454120122</v>
      </c>
      <c r="AN623" s="3">
        <f t="shared" si="490"/>
        <v>22389928.057554439</v>
      </c>
      <c r="AO623" s="3">
        <f t="shared" si="491"/>
        <v>20638764.329999998</v>
      </c>
      <c r="AP623" s="3">
        <f t="shared" si="492"/>
        <v>50638764.329999998</v>
      </c>
      <c r="AQ623" s="7"/>
      <c r="AR623" s="40">
        <f t="shared" si="520"/>
        <v>-232933.78410682318</v>
      </c>
      <c r="AS623" s="5">
        <f t="shared" si="481"/>
        <v>223306</v>
      </c>
      <c r="AT623" s="5">
        <f t="shared" si="493"/>
        <v>5467.625899280576</v>
      </c>
      <c r="AU623" s="5">
        <f t="shared" si="494"/>
        <v>-4160.1582075426031</v>
      </c>
      <c r="AV623" s="5">
        <f t="shared" si="495"/>
        <v>34021486.841674089</v>
      </c>
      <c r="AW623" s="3"/>
      <c r="AX623" s="4">
        <f t="shared" si="496"/>
        <v>-5.619887668863272E-5</v>
      </c>
      <c r="AY623" s="4">
        <f t="shared" si="497"/>
        <v>-7.9701618453479027E-3</v>
      </c>
      <c r="AZ623" s="4">
        <f t="shared" si="498"/>
        <v>2.4425989252564208E-4</v>
      </c>
      <c r="BA623" s="4">
        <f t="shared" si="499"/>
        <v>4.4293160748103428E-3</v>
      </c>
      <c r="BB623" s="3"/>
      <c r="BC623" s="2">
        <f t="shared" si="500"/>
        <v>44511</v>
      </c>
      <c r="BD623" s="22">
        <f t="shared" si="501"/>
        <v>185.05371710418527</v>
      </c>
      <c r="BE623" s="22">
        <f t="shared" si="502"/>
        <v>152.59365502168484</v>
      </c>
      <c r="BF623" s="22">
        <f t="shared" si="503"/>
        <v>117.84172661870758</v>
      </c>
      <c r="BG623" s="22">
        <f t="shared" si="504"/>
        <v>168.7958811</v>
      </c>
      <c r="BH623" s="22"/>
      <c r="BI623" s="3">
        <f t="shared" si="505"/>
        <v>78309764.192858785</v>
      </c>
      <c r="BJ623" s="3">
        <f t="shared" si="506"/>
        <v>29971651.640883766</v>
      </c>
      <c r="BK623" s="3">
        <f t="shared" si="507"/>
        <v>22389928.057554439</v>
      </c>
      <c r="BL623" s="3">
        <f t="shared" si="508"/>
        <v>55124161.329999998</v>
      </c>
      <c r="BM623" s="22"/>
      <c r="BN623" s="3">
        <f t="shared" si="509"/>
        <v>-4288277.3511846839</v>
      </c>
      <c r="BO623" s="3">
        <f t="shared" si="510"/>
        <v>-978857.1867636526</v>
      </c>
      <c r="BP623" s="3">
        <f t="shared" si="511"/>
        <v>0</v>
      </c>
      <c r="BQ623" s="3">
        <f t="shared" si="512"/>
        <v>-4485397</v>
      </c>
      <c r="BR623" s="3"/>
      <c r="BS623" s="22">
        <f t="shared" si="513"/>
        <v>-5.4760442652127663</v>
      </c>
      <c r="BT623" s="22">
        <f t="shared" si="514"/>
        <v>-3.265943427116349</v>
      </c>
      <c r="BU623" s="22">
        <f t="shared" si="515"/>
        <v>0</v>
      </c>
      <c r="BV623" s="22">
        <f t="shared" si="516"/>
        <v>-8.1368983976885119</v>
      </c>
      <c r="BW623" s="3"/>
      <c r="BX623" s="7"/>
      <c r="BY623" t="str">
        <f t="shared" si="521"/>
        <v>112021</v>
      </c>
      <c r="CQ623" s="15">
        <v>39703</v>
      </c>
      <c r="CR623" s="16">
        <v>4228.45</v>
      </c>
    </row>
    <row r="624" spans="1:96">
      <c r="A624" s="2">
        <v>44541</v>
      </c>
      <c r="B624" s="2">
        <v>44541</v>
      </c>
      <c r="C624" s="3">
        <v>-549813</v>
      </c>
      <c r="D624">
        <v>0</v>
      </c>
      <c r="E624">
        <v>-549813</v>
      </c>
      <c r="F624" t="s">
        <v>10</v>
      </c>
      <c r="G624" s="3">
        <v>45111690</v>
      </c>
      <c r="J624" s="3">
        <f t="shared" si="522"/>
        <v>-549813</v>
      </c>
      <c r="L624" s="3">
        <f t="shared" si="517"/>
        <v>50088951.329999998</v>
      </c>
      <c r="M624" s="4">
        <f t="shared" ref="M624:M687" si="523">+J624/L623</f>
        <v>-1.0857551665696422E-2</v>
      </c>
      <c r="N624" s="4">
        <f t="shared" ref="N624:N687" si="524">+J624/$L$2</f>
        <v>-1.8327099999999999E-2</v>
      </c>
      <c r="O624" s="4"/>
      <c r="P624" s="3">
        <f t="shared" ref="P624:P687" si="525">+MIN(J624+P623,0)</f>
        <v>-5035210</v>
      </c>
      <c r="Q624" s="3">
        <f t="shared" ref="Q624:Q687" si="526">+MAX(L624,Q623)</f>
        <v>55124161.329999998</v>
      </c>
      <c r="R624" s="6">
        <f t="shared" ref="R624:R687" si="527">+P624/Q624</f>
        <v>-9.1343067695067282E-2</v>
      </c>
      <c r="S624" s="6">
        <f t="shared" ref="S624:S687" si="528">+MIN(M624+S623,0)</f>
        <v>-8.9832497976214676E-2</v>
      </c>
      <c r="T624" s="6"/>
      <c r="U624" s="6"/>
      <c r="V624" s="3">
        <f t="shared" si="518"/>
        <v>371704.57261892798</v>
      </c>
      <c r="W624" s="7">
        <f t="shared" si="479"/>
        <v>229.15000000000146</v>
      </c>
      <c r="X624" s="7">
        <f t="shared" si="482"/>
        <v>18102.75</v>
      </c>
      <c r="Y624" s="3">
        <f t="shared" si="483"/>
        <v>46364998.463272281</v>
      </c>
      <c r="Z624" s="3">
        <f t="shared" si="480"/>
        <v>96453949.793272287</v>
      </c>
      <c r="AA624" s="2">
        <v>44512</v>
      </c>
      <c r="AB624" s="7">
        <f t="shared" si="484"/>
        <v>166.96317109999998</v>
      </c>
      <c r="AC624" s="7">
        <f t="shared" si="485"/>
        <v>154.54999487757425</v>
      </c>
      <c r="AD624" s="7">
        <f t="shared" si="486"/>
        <v>160.75658298878716</v>
      </c>
      <c r="AE624" s="7"/>
      <c r="AF624" s="7">
        <f t="shared" si="519"/>
        <v>-178108.42738107202</v>
      </c>
      <c r="AG624" s="3">
        <f t="shared" si="487"/>
        <v>60453450.356739007</v>
      </c>
      <c r="AH624" s="7"/>
      <c r="AI624" s="7"/>
      <c r="AJ624" s="7"/>
      <c r="AK624" s="7"/>
      <c r="AL624" s="3">
        <f t="shared" si="488"/>
        <v>73848846.040192306</v>
      </c>
      <c r="AM624" s="3">
        <f t="shared" si="489"/>
        <v>29364499.02673905</v>
      </c>
      <c r="AN624" s="3">
        <f t="shared" si="490"/>
        <v>22395395.68345372</v>
      </c>
      <c r="AO624" s="3">
        <f t="shared" si="491"/>
        <v>20088951.329999998</v>
      </c>
      <c r="AP624" s="3">
        <f t="shared" si="492"/>
        <v>50088951.329999998</v>
      </c>
      <c r="AQ624" s="7"/>
      <c r="AR624" s="40">
        <f t="shared" si="520"/>
        <v>371704.57261892798</v>
      </c>
      <c r="AS624" s="5">
        <f t="shared" si="481"/>
        <v>-549813</v>
      </c>
      <c r="AT624" s="5">
        <f t="shared" si="493"/>
        <v>5467.625899280576</v>
      </c>
      <c r="AU624" s="5">
        <f t="shared" si="494"/>
        <v>-172640.80148179145</v>
      </c>
      <c r="AV624" s="5">
        <f t="shared" si="495"/>
        <v>33848846.040192299</v>
      </c>
      <c r="AW624" s="3"/>
      <c r="AX624" s="4">
        <f t="shared" si="496"/>
        <v>-2.3323065889105416E-3</v>
      </c>
      <c r="AY624" s="4">
        <f t="shared" si="497"/>
        <v>1.2820584549279472E-2</v>
      </c>
      <c r="AZ624" s="4">
        <f t="shared" si="498"/>
        <v>2.4420024420023894E-4</v>
      </c>
      <c r="BA624" s="4">
        <f t="shared" si="499"/>
        <v>-1.0857551665696422E-2</v>
      </c>
      <c r="BB624" s="3"/>
      <c r="BC624" s="2">
        <f t="shared" si="500"/>
        <v>44512</v>
      </c>
      <c r="BD624" s="22">
        <f t="shared" si="501"/>
        <v>184.62211510048076</v>
      </c>
      <c r="BE624" s="22">
        <f t="shared" si="502"/>
        <v>154.54999487757394</v>
      </c>
      <c r="BF624" s="22">
        <f t="shared" si="503"/>
        <v>117.87050359712484</v>
      </c>
      <c r="BG624" s="22">
        <f t="shared" si="504"/>
        <v>166.96317109999998</v>
      </c>
      <c r="BH624" s="22"/>
      <c r="BI624" s="3">
        <f t="shared" si="505"/>
        <v>78309764.192858785</v>
      </c>
      <c r="BJ624" s="3">
        <f t="shared" si="506"/>
        <v>29971651.640883766</v>
      </c>
      <c r="BK624" s="3">
        <f t="shared" si="507"/>
        <v>22395395.68345372</v>
      </c>
      <c r="BL624" s="3">
        <f t="shared" si="508"/>
        <v>55124161.329999998</v>
      </c>
      <c r="BM624" s="22"/>
      <c r="BN624" s="3">
        <f t="shared" si="509"/>
        <v>-4460918.1526664756</v>
      </c>
      <c r="BO624" s="3">
        <f t="shared" si="510"/>
        <v>-607152.61414472456</v>
      </c>
      <c r="BP624" s="3">
        <f t="shared" si="511"/>
        <v>0</v>
      </c>
      <c r="BQ624" s="3">
        <f t="shared" si="512"/>
        <v>-5035210</v>
      </c>
      <c r="BR624" s="3"/>
      <c r="BS624" s="22">
        <f t="shared" si="513"/>
        <v>-5.6965031099828991</v>
      </c>
      <c r="BT624" s="22">
        <f t="shared" si="514"/>
        <v>-2.0257562760289094</v>
      </c>
      <c r="BU624" s="22">
        <f t="shared" si="515"/>
        <v>0</v>
      </c>
      <c r="BV624" s="22">
        <f t="shared" si="516"/>
        <v>-9.134306769506729</v>
      </c>
      <c r="BW624" s="3"/>
      <c r="BX624" s="7"/>
      <c r="BY624" t="str">
        <f t="shared" si="521"/>
        <v>112021</v>
      </c>
      <c r="CQ624" s="15">
        <v>39704</v>
      </c>
      <c r="CR624" s="16">
        <v>4228.45</v>
      </c>
    </row>
    <row r="625" spans="1:96">
      <c r="A625" t="s">
        <v>252</v>
      </c>
      <c r="B625" t="s">
        <v>252</v>
      </c>
      <c r="C625" s="3">
        <v>-43692</v>
      </c>
      <c r="D625">
        <v>0</v>
      </c>
      <c r="E625">
        <v>-43691.56</v>
      </c>
      <c r="F625" t="s">
        <v>10</v>
      </c>
      <c r="G625" s="3">
        <v>45067998</v>
      </c>
      <c r="J625" s="3">
        <f t="shared" si="522"/>
        <v>-43692</v>
      </c>
      <c r="L625" s="3">
        <f t="shared" si="517"/>
        <v>50045259.329999998</v>
      </c>
      <c r="M625" s="4">
        <f t="shared" si="523"/>
        <v>-8.7228817613179603E-4</v>
      </c>
      <c r="N625" s="4">
        <f t="shared" si="524"/>
        <v>-1.4564000000000001E-3</v>
      </c>
      <c r="O625" s="4"/>
      <c r="P625" s="3">
        <f t="shared" si="525"/>
        <v>-5078902</v>
      </c>
      <c r="Q625" s="3">
        <f t="shared" si="526"/>
        <v>55124161.329999998</v>
      </c>
      <c r="R625" s="6">
        <f t="shared" si="527"/>
        <v>-9.2135678393277062E-2</v>
      </c>
      <c r="S625" s="6">
        <f t="shared" si="528"/>
        <v>-9.0704786152346478E-2</v>
      </c>
      <c r="T625" s="6"/>
      <c r="U625" s="6"/>
      <c r="V625" s="3">
        <f t="shared" si="518"/>
        <v>10868.080456238587</v>
      </c>
      <c r="W625" s="7">
        <f t="shared" si="479"/>
        <v>6.7000000000007276</v>
      </c>
      <c r="X625" s="7">
        <f t="shared" si="482"/>
        <v>18109.45</v>
      </c>
      <c r="Y625" s="3">
        <f t="shared" si="483"/>
        <v>46382158.59030845</v>
      </c>
      <c r="Z625" s="3">
        <f t="shared" si="480"/>
        <v>96427417.920308441</v>
      </c>
      <c r="AA625" s="2">
        <v>44515</v>
      </c>
      <c r="AB625" s="7">
        <f t="shared" si="484"/>
        <v>166.8175311</v>
      </c>
      <c r="AC625" s="7">
        <f t="shared" si="485"/>
        <v>154.60719530102818</v>
      </c>
      <c r="AD625" s="7">
        <f t="shared" si="486"/>
        <v>160.71236320051406</v>
      </c>
      <c r="AE625" s="7"/>
      <c r="AF625" s="7">
        <f t="shared" si="519"/>
        <v>-32823.919543761411</v>
      </c>
      <c r="AG625" s="3">
        <f t="shared" si="487"/>
        <v>60420626.437195249</v>
      </c>
      <c r="AH625" s="7"/>
      <c r="AI625" s="7"/>
      <c r="AJ625" s="7"/>
      <c r="AK625" s="7"/>
      <c r="AL625" s="3">
        <f t="shared" si="488"/>
        <v>73821489.746547818</v>
      </c>
      <c r="AM625" s="3">
        <f t="shared" si="489"/>
        <v>29375367.107195288</v>
      </c>
      <c r="AN625" s="3">
        <f t="shared" si="490"/>
        <v>22400863.309353001</v>
      </c>
      <c r="AO625" s="3">
        <f t="shared" si="491"/>
        <v>20045259.329999998</v>
      </c>
      <c r="AP625" s="3">
        <f t="shared" si="492"/>
        <v>50045259.329999998</v>
      </c>
      <c r="AQ625" s="7"/>
      <c r="AR625" s="40">
        <f t="shared" si="520"/>
        <v>10868.080456238587</v>
      </c>
      <c r="AS625" s="5">
        <f t="shared" si="481"/>
        <v>-43692</v>
      </c>
      <c r="AT625" s="5">
        <f t="shared" si="493"/>
        <v>5467.625899280576</v>
      </c>
      <c r="AU625" s="5">
        <f t="shared" si="494"/>
        <v>-27356.293644480837</v>
      </c>
      <c r="AV625" s="5">
        <f t="shared" si="495"/>
        <v>33821489.746547818</v>
      </c>
      <c r="AW625" s="3"/>
      <c r="AX625" s="4">
        <f t="shared" si="496"/>
        <v>-3.7043630484885501E-4</v>
      </c>
      <c r="AY625" s="4">
        <f t="shared" si="497"/>
        <v>3.701095137479516E-4</v>
      </c>
      <c r="AZ625" s="4">
        <f t="shared" si="498"/>
        <v>2.4414062499999477E-4</v>
      </c>
      <c r="BA625" s="4">
        <f t="shared" si="499"/>
        <v>-8.7228817613179603E-4</v>
      </c>
      <c r="BB625" s="3"/>
      <c r="BC625" s="2">
        <f t="shared" si="500"/>
        <v>44515</v>
      </c>
      <c r="BD625" s="22">
        <f t="shared" si="501"/>
        <v>184.55372436636955</v>
      </c>
      <c r="BE625" s="22">
        <f t="shared" si="502"/>
        <v>154.60719530102782</v>
      </c>
      <c r="BF625" s="22">
        <f t="shared" si="503"/>
        <v>117.89928057554211</v>
      </c>
      <c r="BG625" s="22">
        <f t="shared" si="504"/>
        <v>166.8175311</v>
      </c>
      <c r="BH625" s="22"/>
      <c r="BI625" s="3">
        <f t="shared" si="505"/>
        <v>78309764.192858785</v>
      </c>
      <c r="BJ625" s="3">
        <f t="shared" si="506"/>
        <v>29971651.640883766</v>
      </c>
      <c r="BK625" s="3">
        <f t="shared" si="507"/>
        <v>22400863.309353001</v>
      </c>
      <c r="BL625" s="3">
        <f t="shared" si="508"/>
        <v>55124161.329999998</v>
      </c>
      <c r="BM625" s="22"/>
      <c r="BN625" s="3">
        <f t="shared" si="509"/>
        <v>-4488274.446310956</v>
      </c>
      <c r="BO625" s="3">
        <f t="shared" si="510"/>
        <v>-596284.53368848597</v>
      </c>
      <c r="BP625" s="3">
        <f t="shared" si="511"/>
        <v>0</v>
      </c>
      <c r="BQ625" s="3">
        <f t="shared" si="512"/>
        <v>-5078902</v>
      </c>
      <c r="BR625" s="3"/>
      <c r="BS625" s="22">
        <f t="shared" si="513"/>
        <v>-5.7314365489051626</v>
      </c>
      <c r="BT625" s="22">
        <f t="shared" si="514"/>
        <v>-1.9894950763244075</v>
      </c>
      <c r="BU625" s="22">
        <f t="shared" si="515"/>
        <v>0</v>
      </c>
      <c r="BV625" s="22">
        <f t="shared" si="516"/>
        <v>-9.2135678393277054</v>
      </c>
      <c r="BW625" s="3"/>
      <c r="BX625" s="7"/>
      <c r="BY625" t="str">
        <f t="shared" si="521"/>
        <v>112021</v>
      </c>
      <c r="CQ625" s="15">
        <v>39705</v>
      </c>
      <c r="CR625" s="16">
        <v>4228.45</v>
      </c>
    </row>
    <row r="626" spans="1:96">
      <c r="A626" t="s">
        <v>253</v>
      </c>
      <c r="B626" t="s">
        <v>253</v>
      </c>
      <c r="C626" s="3">
        <v>273079</v>
      </c>
      <c r="D626">
        <v>0</v>
      </c>
      <c r="E626">
        <v>273078.5</v>
      </c>
      <c r="F626" t="s">
        <v>10</v>
      </c>
      <c r="G626" s="3">
        <v>45341077</v>
      </c>
      <c r="J626" s="3">
        <f t="shared" si="522"/>
        <v>273079</v>
      </c>
      <c r="L626" s="3">
        <f t="shared" si="517"/>
        <v>50318338.329999998</v>
      </c>
      <c r="M626" s="4">
        <f t="shared" si="523"/>
        <v>5.4566407219374877E-3</v>
      </c>
      <c r="N626" s="4">
        <f t="shared" si="524"/>
        <v>9.1026333333333338E-3</v>
      </c>
      <c r="O626" s="4"/>
      <c r="P626" s="3">
        <f t="shared" si="525"/>
        <v>-4805823</v>
      </c>
      <c r="Q626" s="3">
        <f t="shared" si="526"/>
        <v>55124161.329999998</v>
      </c>
      <c r="R626" s="6">
        <f t="shared" si="527"/>
        <v>-8.7181788966003676E-2</v>
      </c>
      <c r="S626" s="6">
        <f t="shared" si="528"/>
        <v>-8.5248145430408984E-2</v>
      </c>
      <c r="T626" s="6"/>
      <c r="U626" s="6"/>
      <c r="V626" s="3">
        <f t="shared" si="518"/>
        <v>-178836.69705972748</v>
      </c>
      <c r="W626" s="7">
        <f t="shared" si="479"/>
        <v>-110.25</v>
      </c>
      <c r="X626" s="7">
        <f t="shared" si="482"/>
        <v>17999.2</v>
      </c>
      <c r="Y626" s="3">
        <f t="shared" si="483"/>
        <v>46099784.858108886</v>
      </c>
      <c r="Z626" s="3">
        <f t="shared" si="480"/>
        <v>96418123.188108891</v>
      </c>
      <c r="AA626" s="2">
        <v>44516</v>
      </c>
      <c r="AB626" s="7">
        <f t="shared" si="484"/>
        <v>167.72779443333332</v>
      </c>
      <c r="AC626" s="7">
        <f t="shared" si="485"/>
        <v>153.66594952702962</v>
      </c>
      <c r="AD626" s="7">
        <f t="shared" si="486"/>
        <v>160.69687198018147</v>
      </c>
      <c r="AE626" s="7"/>
      <c r="AF626" s="7">
        <f t="shared" si="519"/>
        <v>94242.302940272522</v>
      </c>
      <c r="AG626" s="3">
        <f t="shared" si="487"/>
        <v>60514868.740135521</v>
      </c>
      <c r="AH626" s="7"/>
      <c r="AI626" s="7"/>
      <c r="AJ626" s="7"/>
      <c r="AK626" s="7"/>
      <c r="AL626" s="3">
        <f t="shared" si="488"/>
        <v>73921199.675387368</v>
      </c>
      <c r="AM626" s="3">
        <f t="shared" si="489"/>
        <v>29196530.41013556</v>
      </c>
      <c r="AN626" s="3">
        <f t="shared" si="490"/>
        <v>22406330.935252283</v>
      </c>
      <c r="AO626" s="3">
        <f t="shared" si="491"/>
        <v>20318338.329999998</v>
      </c>
      <c r="AP626" s="3">
        <f t="shared" si="492"/>
        <v>50318338.329999998</v>
      </c>
      <c r="AQ626" s="7"/>
      <c r="AR626" s="40">
        <f t="shared" si="520"/>
        <v>-178836.69705972748</v>
      </c>
      <c r="AS626" s="5">
        <f t="shared" si="481"/>
        <v>273079</v>
      </c>
      <c r="AT626" s="5">
        <f t="shared" si="493"/>
        <v>5467.625899280576</v>
      </c>
      <c r="AU626" s="5">
        <f t="shared" si="494"/>
        <v>99709.928839553104</v>
      </c>
      <c r="AV626" s="5">
        <f t="shared" si="495"/>
        <v>33921199.675387368</v>
      </c>
      <c r="AW626" s="3"/>
      <c r="AX626" s="4">
        <f t="shared" si="496"/>
        <v>1.3506897406417612E-3</v>
      </c>
      <c r="AY626" s="4">
        <f t="shared" si="497"/>
        <v>-6.0879816891181151E-3</v>
      </c>
      <c r="AZ626" s="4">
        <f t="shared" si="498"/>
        <v>2.4408103490358273E-4</v>
      </c>
      <c r="BA626" s="4">
        <f t="shared" si="499"/>
        <v>5.4566407219374877E-3</v>
      </c>
      <c r="BB626" s="3"/>
      <c r="BC626" s="2">
        <f t="shared" si="500"/>
        <v>44516</v>
      </c>
      <c r="BD626" s="22">
        <f t="shared" si="501"/>
        <v>184.80299918846842</v>
      </c>
      <c r="BE626" s="22">
        <f t="shared" si="502"/>
        <v>153.66594952702926</v>
      </c>
      <c r="BF626" s="22">
        <f t="shared" si="503"/>
        <v>117.92805755395939</v>
      </c>
      <c r="BG626" s="22">
        <f t="shared" si="504"/>
        <v>167.72779443333332</v>
      </c>
      <c r="BH626" s="22"/>
      <c r="BI626" s="3">
        <f t="shared" si="505"/>
        <v>78309764.192858785</v>
      </c>
      <c r="BJ626" s="3">
        <f t="shared" si="506"/>
        <v>29971651.640883766</v>
      </c>
      <c r="BK626" s="3">
        <f t="shared" si="507"/>
        <v>22406330.935252283</v>
      </c>
      <c r="BL626" s="3">
        <f t="shared" si="508"/>
        <v>55124161.329999998</v>
      </c>
      <c r="BM626" s="22"/>
      <c r="BN626" s="3">
        <f t="shared" si="509"/>
        <v>-4388564.5174714029</v>
      </c>
      <c r="BO626" s="3">
        <f t="shared" si="510"/>
        <v>-775121.23074821348</v>
      </c>
      <c r="BP626" s="3">
        <f t="shared" si="511"/>
        <v>0</v>
      </c>
      <c r="BQ626" s="3">
        <f t="shared" si="512"/>
        <v>-4805823</v>
      </c>
      <c r="BR626" s="3"/>
      <c r="BS626" s="22">
        <f t="shared" si="513"/>
        <v>-5.6041089673867308</v>
      </c>
      <c r="BT626" s="22">
        <f t="shared" si="514"/>
        <v>-2.5861812356409652</v>
      </c>
      <c r="BU626" s="22">
        <f t="shared" si="515"/>
        <v>0</v>
      </c>
      <c r="BV626" s="22">
        <f t="shared" si="516"/>
        <v>-8.7181788966003673</v>
      </c>
      <c r="BW626" s="3"/>
      <c r="BX626" s="7"/>
      <c r="BY626" t="str">
        <f t="shared" si="521"/>
        <v>112021</v>
      </c>
      <c r="CQ626" s="15">
        <v>39706</v>
      </c>
      <c r="CR626" s="16">
        <v>4072.9</v>
      </c>
    </row>
    <row r="627" spans="1:96">
      <c r="A627" t="s">
        <v>254</v>
      </c>
      <c r="B627" t="s">
        <v>254</v>
      </c>
      <c r="C627" s="3">
        <v>99961</v>
      </c>
      <c r="D627">
        <v>0</v>
      </c>
      <c r="E627">
        <v>99961</v>
      </c>
      <c r="F627" t="s">
        <v>10</v>
      </c>
      <c r="G627" s="3">
        <v>45441038</v>
      </c>
      <c r="J627" s="3">
        <f t="shared" si="522"/>
        <v>99961</v>
      </c>
      <c r="L627" s="3">
        <f t="shared" si="517"/>
        <v>50418299.329999998</v>
      </c>
      <c r="M627" s="4">
        <f t="shared" si="523"/>
        <v>1.9865719599965973E-3</v>
      </c>
      <c r="N627" s="4">
        <f t="shared" si="524"/>
        <v>3.3320333333333335E-3</v>
      </c>
      <c r="O627" s="4"/>
      <c r="P627" s="3">
        <f t="shared" si="525"/>
        <v>-4705862</v>
      </c>
      <c r="Q627" s="3">
        <f t="shared" si="526"/>
        <v>55124161.329999998</v>
      </c>
      <c r="R627" s="6">
        <f t="shared" si="527"/>
        <v>-8.5368409903389272E-2</v>
      </c>
      <c r="S627" s="6">
        <f t="shared" si="528"/>
        <v>-8.3261573470412381E-2</v>
      </c>
      <c r="T627" s="6"/>
      <c r="U627" s="6"/>
      <c r="V627" s="3">
        <f t="shared" si="518"/>
        <v>-163102.31192159155</v>
      </c>
      <c r="W627" s="7">
        <f t="shared" si="479"/>
        <v>-100.54999999999927</v>
      </c>
      <c r="X627" s="7">
        <f t="shared" si="482"/>
        <v>17898.650000000001</v>
      </c>
      <c r="Y627" s="3">
        <f t="shared" si="483"/>
        <v>45842254.891916901</v>
      </c>
      <c r="Z627" s="3">
        <f t="shared" si="480"/>
        <v>96260554.221916899</v>
      </c>
      <c r="AA627" s="2">
        <v>44517</v>
      </c>
      <c r="AB627" s="7">
        <f t="shared" si="484"/>
        <v>168.06099776666665</v>
      </c>
      <c r="AC627" s="7">
        <f t="shared" si="485"/>
        <v>152.80751630638966</v>
      </c>
      <c r="AD627" s="7">
        <f t="shared" si="486"/>
        <v>160.43425703652815</v>
      </c>
      <c r="AE627" s="7"/>
      <c r="AF627" s="7">
        <f t="shared" si="519"/>
        <v>-63141.31192159155</v>
      </c>
      <c r="AG627" s="3">
        <f t="shared" si="487"/>
        <v>60451727.428213932</v>
      </c>
      <c r="AH627" s="7"/>
      <c r="AI627" s="7"/>
      <c r="AJ627" s="7"/>
      <c r="AK627" s="7"/>
      <c r="AL627" s="3">
        <f t="shared" si="488"/>
        <v>73863525.989365056</v>
      </c>
      <c r="AM627" s="3">
        <f t="shared" si="489"/>
        <v>29033428.098213967</v>
      </c>
      <c r="AN627" s="3">
        <f t="shared" si="490"/>
        <v>22411798.561151564</v>
      </c>
      <c r="AO627" s="3">
        <f t="shared" si="491"/>
        <v>20418299.329999998</v>
      </c>
      <c r="AP627" s="3">
        <f t="shared" si="492"/>
        <v>50418299.329999998</v>
      </c>
      <c r="AQ627" s="7"/>
      <c r="AR627" s="40">
        <f t="shared" si="520"/>
        <v>-163102.31192159155</v>
      </c>
      <c r="AS627" s="5">
        <f t="shared" si="481"/>
        <v>99961</v>
      </c>
      <c r="AT627" s="5">
        <f t="shared" si="493"/>
        <v>5467.625899280576</v>
      </c>
      <c r="AU627" s="5">
        <f t="shared" si="494"/>
        <v>-57673.686022310976</v>
      </c>
      <c r="AV627" s="5">
        <f t="shared" si="495"/>
        <v>33863525.989365056</v>
      </c>
      <c r="AW627" s="3"/>
      <c r="AX627" s="4">
        <f t="shared" si="496"/>
        <v>-7.8020495169958497E-4</v>
      </c>
      <c r="AY627" s="4">
        <f t="shared" si="497"/>
        <v>-5.5863593937507958E-3</v>
      </c>
      <c r="AZ627" s="4">
        <f t="shared" si="498"/>
        <v>2.4402147388969704E-4</v>
      </c>
      <c r="BA627" s="4">
        <f t="shared" si="499"/>
        <v>1.9865719599965973E-3</v>
      </c>
      <c r="BB627" s="3"/>
      <c r="BC627" s="2">
        <f t="shared" si="500"/>
        <v>44517</v>
      </c>
      <c r="BD627" s="22">
        <f t="shared" si="501"/>
        <v>184.65881497341263</v>
      </c>
      <c r="BE627" s="22">
        <f t="shared" si="502"/>
        <v>152.80751630638929</v>
      </c>
      <c r="BF627" s="22">
        <f t="shared" si="503"/>
        <v>117.95683453237666</v>
      </c>
      <c r="BG627" s="22">
        <f t="shared" si="504"/>
        <v>168.06099776666665</v>
      </c>
      <c r="BH627" s="22"/>
      <c r="BI627" s="3">
        <f t="shared" si="505"/>
        <v>78309764.192858785</v>
      </c>
      <c r="BJ627" s="3">
        <f t="shared" si="506"/>
        <v>29971651.640883766</v>
      </c>
      <c r="BK627" s="3">
        <f t="shared" si="507"/>
        <v>22411798.561151564</v>
      </c>
      <c r="BL627" s="3">
        <f t="shared" si="508"/>
        <v>55124161.329999998</v>
      </c>
      <c r="BM627" s="22"/>
      <c r="BN627" s="3">
        <f t="shared" si="509"/>
        <v>-4446238.2034937134</v>
      </c>
      <c r="BO627" s="3">
        <f t="shared" si="510"/>
        <v>-938223.542669805</v>
      </c>
      <c r="BP627" s="3">
        <f t="shared" si="511"/>
        <v>0</v>
      </c>
      <c r="BQ627" s="3">
        <f t="shared" si="512"/>
        <v>-4705862</v>
      </c>
      <c r="BR627" s="3"/>
      <c r="BS627" s="22">
        <f t="shared" si="513"/>
        <v>-5.6777571089904697</v>
      </c>
      <c r="BT627" s="22">
        <f t="shared" si="514"/>
        <v>-3.1303698371763797</v>
      </c>
      <c r="BU627" s="22">
        <f t="shared" si="515"/>
        <v>0</v>
      </c>
      <c r="BV627" s="22">
        <f t="shared" si="516"/>
        <v>-8.5368409903389271</v>
      </c>
      <c r="BW627" s="3"/>
      <c r="BX627" s="7"/>
      <c r="BY627" t="str">
        <f t="shared" si="521"/>
        <v>112021</v>
      </c>
      <c r="CQ627" s="15">
        <v>39707</v>
      </c>
      <c r="CR627" s="16">
        <v>4074.9</v>
      </c>
    </row>
    <row r="628" spans="1:96">
      <c r="A628" t="s">
        <v>255</v>
      </c>
      <c r="B628" t="s">
        <v>255</v>
      </c>
      <c r="C628" s="3">
        <v>-597173</v>
      </c>
      <c r="D628">
        <v>0</v>
      </c>
      <c r="E628">
        <v>-597173</v>
      </c>
      <c r="F628" t="s">
        <v>10</v>
      </c>
      <c r="G628" s="3">
        <v>44843865</v>
      </c>
      <c r="J628" s="3">
        <f t="shared" si="522"/>
        <v>-597173</v>
      </c>
      <c r="L628" s="3">
        <f t="shared" si="517"/>
        <v>49821126.329999998</v>
      </c>
      <c r="M628" s="4">
        <f t="shared" si="523"/>
        <v>-1.1844370157972959E-2</v>
      </c>
      <c r="N628" s="4">
        <f t="shared" si="524"/>
        <v>-1.9905766666666668E-2</v>
      </c>
      <c r="O628" s="4"/>
      <c r="P628" s="3">
        <f t="shared" si="525"/>
        <v>-5303035</v>
      </c>
      <c r="Q628" s="3">
        <f t="shared" si="526"/>
        <v>55124161.329999998</v>
      </c>
      <c r="R628" s="6">
        <f t="shared" si="527"/>
        <v>-9.6201645014668921E-2</v>
      </c>
      <c r="S628" s="6">
        <f t="shared" si="528"/>
        <v>-9.5105943628385342E-2</v>
      </c>
      <c r="T628" s="6"/>
      <c r="U628" s="6"/>
      <c r="V628" s="3">
        <f t="shared" si="518"/>
        <v>-217118.29389065682</v>
      </c>
      <c r="W628" s="7">
        <f t="shared" si="479"/>
        <v>-133.85000000000218</v>
      </c>
      <c r="X628" s="7">
        <f t="shared" si="482"/>
        <v>17764.8</v>
      </c>
      <c r="Y628" s="3">
        <f t="shared" si="483"/>
        <v>45499436.533142179</v>
      </c>
      <c r="Z628" s="3">
        <f t="shared" si="480"/>
        <v>95320562.863142177</v>
      </c>
      <c r="AA628" s="2">
        <v>44518</v>
      </c>
      <c r="AB628" s="7">
        <f t="shared" si="484"/>
        <v>166.07042109999998</v>
      </c>
      <c r="AC628" s="7">
        <f t="shared" si="485"/>
        <v>151.66478844380725</v>
      </c>
      <c r="AD628" s="7">
        <f t="shared" si="486"/>
        <v>158.86760477190361</v>
      </c>
      <c r="AE628" s="7"/>
      <c r="AF628" s="7">
        <f t="shared" si="519"/>
        <v>-814291.29389065679</v>
      </c>
      <c r="AG628" s="3">
        <f t="shared" si="487"/>
        <v>59637436.134323277</v>
      </c>
      <c r="AH628" s="7"/>
      <c r="AI628" s="7"/>
      <c r="AJ628" s="7"/>
      <c r="AK628" s="7"/>
      <c r="AL628" s="3">
        <f t="shared" si="488"/>
        <v>73054702.321373686</v>
      </c>
      <c r="AM628" s="3">
        <f t="shared" si="489"/>
        <v>28816309.804323312</v>
      </c>
      <c r="AN628" s="3">
        <f t="shared" si="490"/>
        <v>22417266.187050845</v>
      </c>
      <c r="AO628" s="3">
        <f t="shared" si="491"/>
        <v>19821126.329999998</v>
      </c>
      <c r="AP628" s="3">
        <f t="shared" si="492"/>
        <v>49821126.329999998</v>
      </c>
      <c r="AQ628" s="7"/>
      <c r="AR628" s="40">
        <f t="shared" si="520"/>
        <v>-217118.29389065682</v>
      </c>
      <c r="AS628" s="5">
        <f t="shared" si="481"/>
        <v>-597173</v>
      </c>
      <c r="AT628" s="5">
        <f t="shared" si="493"/>
        <v>5467.625899280576</v>
      </c>
      <c r="AU628" s="5">
        <f t="shared" si="494"/>
        <v>-808823.66799137625</v>
      </c>
      <c r="AV628" s="5">
        <f t="shared" si="495"/>
        <v>33054702.321373679</v>
      </c>
      <c r="AW628" s="3"/>
      <c r="AX628" s="4">
        <f t="shared" si="496"/>
        <v>-1.0950244483425168E-2</v>
      </c>
      <c r="AY628" s="4">
        <f t="shared" si="497"/>
        <v>-7.4782176309387714E-3</v>
      </c>
      <c r="AZ628" s="4">
        <f t="shared" si="498"/>
        <v>2.4396194193705256E-4</v>
      </c>
      <c r="BA628" s="4">
        <f t="shared" si="499"/>
        <v>-1.1844370157972959E-2</v>
      </c>
      <c r="BB628" s="3"/>
      <c r="BC628" s="2">
        <f t="shared" si="500"/>
        <v>44518</v>
      </c>
      <c r="BD628" s="22">
        <f t="shared" si="501"/>
        <v>182.63675580343423</v>
      </c>
      <c r="BE628" s="22">
        <f t="shared" si="502"/>
        <v>151.66478844380691</v>
      </c>
      <c r="BF628" s="22">
        <f t="shared" si="503"/>
        <v>117.98561151079392</v>
      </c>
      <c r="BG628" s="22">
        <f t="shared" si="504"/>
        <v>166.07042109999998</v>
      </c>
      <c r="BH628" s="22"/>
      <c r="BI628" s="3">
        <f t="shared" si="505"/>
        <v>78309764.192858785</v>
      </c>
      <c r="BJ628" s="3">
        <f t="shared" si="506"/>
        <v>29971651.640883766</v>
      </c>
      <c r="BK628" s="3">
        <f t="shared" si="507"/>
        <v>22417266.187050845</v>
      </c>
      <c r="BL628" s="3">
        <f t="shared" si="508"/>
        <v>55124161.329999998</v>
      </c>
      <c r="BM628" s="22"/>
      <c r="BN628" s="3">
        <f t="shared" si="509"/>
        <v>-5255061.8714850899</v>
      </c>
      <c r="BO628" s="3">
        <f t="shared" si="510"/>
        <v>-1155341.8365604619</v>
      </c>
      <c r="BP628" s="3">
        <f t="shared" si="511"/>
        <v>0</v>
      </c>
      <c r="BQ628" s="3">
        <f t="shared" si="512"/>
        <v>-5303035</v>
      </c>
      <c r="BR628" s="3"/>
      <c r="BS628" s="22">
        <f t="shared" si="513"/>
        <v>-6.7106087288720362</v>
      </c>
      <c r="BT628" s="22">
        <f t="shared" si="514"/>
        <v>-3.8547820133625259</v>
      </c>
      <c r="BU628" s="22">
        <f t="shared" si="515"/>
        <v>0</v>
      </c>
      <c r="BV628" s="22">
        <f t="shared" si="516"/>
        <v>-9.6201645014668919</v>
      </c>
      <c r="BW628" s="3"/>
      <c r="BX628" s="7"/>
      <c r="BY628" t="str">
        <f t="shared" si="521"/>
        <v>112021</v>
      </c>
      <c r="CQ628" s="15">
        <v>39708</v>
      </c>
      <c r="CR628" s="16">
        <v>4008.25</v>
      </c>
    </row>
    <row r="629" spans="1:96">
      <c r="A629" t="s">
        <v>256</v>
      </c>
      <c r="B629" t="s">
        <v>256</v>
      </c>
      <c r="C629" s="3">
        <v>19090</v>
      </c>
      <c r="D629">
        <v>0</v>
      </c>
      <c r="E629">
        <v>19090</v>
      </c>
      <c r="F629" t="s">
        <v>10</v>
      </c>
      <c r="G629" s="3">
        <v>44862955</v>
      </c>
      <c r="J629" s="3">
        <f t="shared" si="522"/>
        <v>19090</v>
      </c>
      <c r="L629" s="3">
        <f t="shared" si="517"/>
        <v>49840216.329999998</v>
      </c>
      <c r="M629" s="4">
        <f t="shared" si="523"/>
        <v>3.8317078328485875E-4</v>
      </c>
      <c r="N629" s="4">
        <f t="shared" si="524"/>
        <v>6.3633333333333337E-4</v>
      </c>
      <c r="O629" s="4"/>
      <c r="P629" s="3">
        <f t="shared" si="525"/>
        <v>-5283945</v>
      </c>
      <c r="Q629" s="3">
        <f t="shared" si="526"/>
        <v>55124161.329999998</v>
      </c>
      <c r="R629" s="6">
        <f t="shared" si="527"/>
        <v>-9.585533589105763E-2</v>
      </c>
      <c r="S629" s="6">
        <f t="shared" si="528"/>
        <v>-9.4722772845100486E-2</v>
      </c>
      <c r="T629" s="6"/>
      <c r="U629" s="6"/>
      <c r="V629" s="3">
        <f t="shared" si="518"/>
        <v>-564896.86849025032</v>
      </c>
      <c r="W629" s="7">
        <f t="shared" si="479"/>
        <v>-348.25</v>
      </c>
      <c r="X629" s="7">
        <f t="shared" si="482"/>
        <v>17416.55</v>
      </c>
      <c r="Y629" s="3">
        <f t="shared" si="483"/>
        <v>44607494.109210201</v>
      </c>
      <c r="Z629" s="3">
        <f t="shared" si="480"/>
        <v>94447710.439210206</v>
      </c>
      <c r="AA629" s="2">
        <v>44522</v>
      </c>
      <c r="AB629" s="7">
        <f t="shared" si="484"/>
        <v>166.13405443333335</v>
      </c>
      <c r="AC629" s="7">
        <f t="shared" si="485"/>
        <v>148.69164703070066</v>
      </c>
      <c r="AD629" s="7">
        <f t="shared" si="486"/>
        <v>157.41285073201701</v>
      </c>
      <c r="AE629" s="7"/>
      <c r="AF629" s="7">
        <f t="shared" si="519"/>
        <v>-545806.86849025032</v>
      </c>
      <c r="AG629" s="3">
        <f t="shared" si="487"/>
        <v>59091629.265833028</v>
      </c>
      <c r="AH629" s="7"/>
      <c r="AI629" s="7"/>
      <c r="AJ629" s="7"/>
      <c r="AK629" s="7"/>
      <c r="AL629" s="3">
        <f t="shared" si="488"/>
        <v>72514363.078782722</v>
      </c>
      <c r="AM629" s="3">
        <f t="shared" si="489"/>
        <v>28251412.935833063</v>
      </c>
      <c r="AN629" s="3">
        <f t="shared" si="490"/>
        <v>22422733.812950127</v>
      </c>
      <c r="AO629" s="3">
        <f t="shared" si="491"/>
        <v>19840216.329999998</v>
      </c>
      <c r="AP629" s="3">
        <f t="shared" si="492"/>
        <v>49840216.329999998</v>
      </c>
      <c r="AQ629" s="7"/>
      <c r="AR629" s="40">
        <f t="shared" si="520"/>
        <v>-564896.86849025032</v>
      </c>
      <c r="AS629" s="5">
        <f t="shared" si="481"/>
        <v>19090</v>
      </c>
      <c r="AT629" s="5">
        <f t="shared" si="493"/>
        <v>5467.625899280576</v>
      </c>
      <c r="AU629" s="5">
        <f t="shared" si="494"/>
        <v>-540339.24259096978</v>
      </c>
      <c r="AV629" s="5">
        <f t="shared" si="495"/>
        <v>32514363.078782707</v>
      </c>
      <c r="AW629" s="3"/>
      <c r="AX629" s="4">
        <f t="shared" si="496"/>
        <v>-7.3963649898123283E-3</v>
      </c>
      <c r="AY629" s="4">
        <f t="shared" si="497"/>
        <v>-1.9603372962262462E-2</v>
      </c>
      <c r="AZ629" s="4">
        <f t="shared" si="498"/>
        <v>2.4390243902438499E-4</v>
      </c>
      <c r="BA629" s="4">
        <f t="shared" si="499"/>
        <v>3.8317078328485875E-4</v>
      </c>
      <c r="BB629" s="3"/>
      <c r="BC629" s="2">
        <f t="shared" si="500"/>
        <v>44522</v>
      </c>
      <c r="BD629" s="22">
        <f t="shared" si="501"/>
        <v>181.2859076969568</v>
      </c>
      <c r="BE629" s="22">
        <f t="shared" si="502"/>
        <v>148.69164703070032</v>
      </c>
      <c r="BF629" s="22">
        <f t="shared" si="503"/>
        <v>118.0143884892112</v>
      </c>
      <c r="BG629" s="22">
        <f t="shared" si="504"/>
        <v>166.13405443333335</v>
      </c>
      <c r="BH629" s="22"/>
      <c r="BI629" s="3">
        <f t="shared" si="505"/>
        <v>78309764.192858785</v>
      </c>
      <c r="BJ629" s="3">
        <f t="shared" si="506"/>
        <v>29971651.640883766</v>
      </c>
      <c r="BK629" s="3">
        <f t="shared" si="507"/>
        <v>22422733.812950127</v>
      </c>
      <c r="BL629" s="3">
        <f t="shared" si="508"/>
        <v>55124161.329999998</v>
      </c>
      <c r="BM629" s="22"/>
      <c r="BN629" s="3">
        <f t="shared" si="509"/>
        <v>-5795401.1140760593</v>
      </c>
      <c r="BO629" s="3">
        <f t="shared" si="510"/>
        <v>-1720238.7050507122</v>
      </c>
      <c r="BP629" s="3">
        <f t="shared" si="511"/>
        <v>0</v>
      </c>
      <c r="BQ629" s="3">
        <f t="shared" si="512"/>
        <v>-5283945</v>
      </c>
      <c r="BR629" s="3"/>
      <c r="BS629" s="22">
        <f t="shared" si="513"/>
        <v>-7.4006111163907109</v>
      </c>
      <c r="BT629" s="22">
        <f t="shared" si="514"/>
        <v>-5.7395525800926066</v>
      </c>
      <c r="BU629" s="22">
        <f t="shared" si="515"/>
        <v>0</v>
      </c>
      <c r="BV629" s="22">
        <f t="shared" si="516"/>
        <v>-9.5855335891057631</v>
      </c>
      <c r="BW629" s="3"/>
      <c r="BX629" s="7"/>
      <c r="BY629" t="str">
        <f t="shared" si="521"/>
        <v>112021</v>
      </c>
      <c r="CQ629" s="15">
        <v>39709</v>
      </c>
      <c r="CR629" s="16">
        <v>4038.15</v>
      </c>
    </row>
    <row r="630" spans="1:96">
      <c r="A630" t="s">
        <v>257</v>
      </c>
      <c r="B630" t="s">
        <v>257</v>
      </c>
      <c r="C630" s="3">
        <v>1736300</v>
      </c>
      <c r="D630">
        <v>0</v>
      </c>
      <c r="E630">
        <v>1736300</v>
      </c>
      <c r="F630" t="s">
        <v>10</v>
      </c>
      <c r="G630" s="3">
        <v>46599255</v>
      </c>
      <c r="J630" s="3">
        <f t="shared" si="522"/>
        <v>1736300</v>
      </c>
      <c r="L630" s="3">
        <f t="shared" si="517"/>
        <v>51576516.329999998</v>
      </c>
      <c r="M630" s="4">
        <f t="shared" si="523"/>
        <v>3.4837328724732684E-2</v>
      </c>
      <c r="N630" s="4">
        <f t="shared" si="524"/>
        <v>5.7876666666666667E-2</v>
      </c>
      <c r="O630" s="4"/>
      <c r="P630" s="3">
        <f t="shared" si="525"/>
        <v>-3547645</v>
      </c>
      <c r="Q630" s="3">
        <f t="shared" si="526"/>
        <v>55124161.329999998</v>
      </c>
      <c r="R630" s="6">
        <f t="shared" si="527"/>
        <v>-6.4357351012781394E-2</v>
      </c>
      <c r="S630" s="6">
        <f t="shared" si="528"/>
        <v>-5.9885444120367802E-2</v>
      </c>
      <c r="T630" s="6"/>
      <c r="U630" s="6"/>
      <c r="V630" s="3">
        <f t="shared" si="518"/>
        <v>140798.41546289538</v>
      </c>
      <c r="W630" s="7">
        <f t="shared" si="479"/>
        <v>86.799999999999272</v>
      </c>
      <c r="X630" s="7">
        <f t="shared" si="482"/>
        <v>17503.349999999999</v>
      </c>
      <c r="Y630" s="3">
        <f t="shared" si="483"/>
        <v>44829807.396783195</v>
      </c>
      <c r="Z630" s="3">
        <f t="shared" si="480"/>
        <v>96406323.726783186</v>
      </c>
      <c r="AA630" s="2">
        <v>44523</v>
      </c>
      <c r="AB630" s="7">
        <f t="shared" si="484"/>
        <v>171.92172109999998</v>
      </c>
      <c r="AC630" s="7">
        <f t="shared" si="485"/>
        <v>149.43269132261065</v>
      </c>
      <c r="AD630" s="7">
        <f t="shared" si="486"/>
        <v>160.6772062113053</v>
      </c>
      <c r="AE630" s="7"/>
      <c r="AF630" s="7">
        <f t="shared" si="519"/>
        <v>1877098.4154628953</v>
      </c>
      <c r="AG630" s="3">
        <f t="shared" si="487"/>
        <v>60968727.681295924</v>
      </c>
      <c r="AH630" s="7"/>
      <c r="AI630" s="7"/>
      <c r="AJ630" s="7"/>
      <c r="AK630" s="7"/>
      <c r="AL630" s="3">
        <f t="shared" si="488"/>
        <v>74396929.120144904</v>
      </c>
      <c r="AM630" s="3">
        <f t="shared" si="489"/>
        <v>28392211.351295959</v>
      </c>
      <c r="AN630" s="3">
        <f t="shared" si="490"/>
        <v>22428201.438849408</v>
      </c>
      <c r="AO630" s="3">
        <f t="shared" si="491"/>
        <v>21576516.329999998</v>
      </c>
      <c r="AP630" s="3">
        <f t="shared" si="492"/>
        <v>51576516.329999998</v>
      </c>
      <c r="AQ630" s="7"/>
      <c r="AR630" s="40">
        <f t="shared" si="520"/>
        <v>140798.41546289538</v>
      </c>
      <c r="AS630" s="5">
        <f t="shared" si="481"/>
        <v>1736300</v>
      </c>
      <c r="AT630" s="5">
        <f t="shared" si="493"/>
        <v>5467.625899280576</v>
      </c>
      <c r="AU630" s="5">
        <f t="shared" si="494"/>
        <v>1882566.041362176</v>
      </c>
      <c r="AV630" s="5">
        <f t="shared" si="495"/>
        <v>34396929.120144881</v>
      </c>
      <c r="AW630" s="3"/>
      <c r="AX630" s="4">
        <f t="shared" si="496"/>
        <v>2.5961284929399094E-2</v>
      </c>
      <c r="AY630" s="4">
        <f t="shared" si="497"/>
        <v>4.9837654414909569E-3</v>
      </c>
      <c r="AZ630" s="4">
        <f t="shared" si="498"/>
        <v>2.4384296513045071E-4</v>
      </c>
      <c r="BA630" s="4">
        <f t="shared" si="499"/>
        <v>3.4837328724732684E-2</v>
      </c>
      <c r="BB630" s="3"/>
      <c r="BC630" s="2">
        <f t="shared" si="500"/>
        <v>44523</v>
      </c>
      <c r="BD630" s="22">
        <f t="shared" si="501"/>
        <v>185.99232280036227</v>
      </c>
      <c r="BE630" s="22">
        <f t="shared" si="502"/>
        <v>149.43269132261031</v>
      </c>
      <c r="BF630" s="22">
        <f t="shared" si="503"/>
        <v>118.04316546762847</v>
      </c>
      <c r="BG630" s="22">
        <f t="shared" si="504"/>
        <v>171.92172109999998</v>
      </c>
      <c r="BH630" s="22"/>
      <c r="BI630" s="3">
        <f t="shared" si="505"/>
        <v>78309764.192858785</v>
      </c>
      <c r="BJ630" s="3">
        <f t="shared" si="506"/>
        <v>29971651.640883766</v>
      </c>
      <c r="BK630" s="3">
        <f t="shared" si="507"/>
        <v>22428201.438849408</v>
      </c>
      <c r="BL630" s="3">
        <f t="shared" si="508"/>
        <v>55124161.329999998</v>
      </c>
      <c r="BM630" s="22"/>
      <c r="BN630" s="3">
        <f t="shared" si="509"/>
        <v>-3912835.0727138836</v>
      </c>
      <c r="BO630" s="3">
        <f t="shared" si="510"/>
        <v>-1579440.2895878169</v>
      </c>
      <c r="BP630" s="3">
        <f t="shared" si="511"/>
        <v>0</v>
      </c>
      <c r="BQ630" s="3">
        <f t="shared" si="512"/>
        <v>-3547645</v>
      </c>
      <c r="BR630" s="3"/>
      <c r="BS630" s="22">
        <f t="shared" si="513"/>
        <v>-4.9966119972950986</v>
      </c>
      <c r="BT630" s="22">
        <f t="shared" si="514"/>
        <v>-5.2697806197417973</v>
      </c>
      <c r="BU630" s="22">
        <f t="shared" si="515"/>
        <v>0</v>
      </c>
      <c r="BV630" s="22">
        <f t="shared" si="516"/>
        <v>-6.435735101278139</v>
      </c>
      <c r="BW630" s="3"/>
      <c r="BX630" s="7"/>
      <c r="BY630" t="str">
        <f t="shared" si="521"/>
        <v>112021</v>
      </c>
      <c r="CQ630" s="15">
        <v>39710</v>
      </c>
      <c r="CR630" s="16">
        <v>4245.25</v>
      </c>
    </row>
    <row r="631" spans="1:96">
      <c r="A631" t="s">
        <v>258</v>
      </c>
      <c r="B631" t="s">
        <v>258</v>
      </c>
      <c r="C631" s="3">
        <v>-2056814</v>
      </c>
      <c r="D631">
        <v>0</v>
      </c>
      <c r="E631">
        <v>-2056813.5</v>
      </c>
      <c r="F631" t="s">
        <v>10</v>
      </c>
      <c r="G631" s="3">
        <v>44542441</v>
      </c>
      <c r="J631" s="3">
        <f t="shared" si="522"/>
        <v>-2056814</v>
      </c>
      <c r="L631" s="3">
        <f t="shared" si="517"/>
        <v>49519702.329999998</v>
      </c>
      <c r="M631" s="4">
        <f t="shared" si="523"/>
        <v>-3.9878885709146536E-2</v>
      </c>
      <c r="N631" s="4">
        <f t="shared" si="524"/>
        <v>-6.8560466666666667E-2</v>
      </c>
      <c r="O631" s="4"/>
      <c r="P631" s="3">
        <f t="shared" si="525"/>
        <v>-5604459</v>
      </c>
      <c r="Q631" s="3">
        <f t="shared" si="526"/>
        <v>55124161.329999998</v>
      </c>
      <c r="R631" s="6">
        <f t="shared" si="527"/>
        <v>-0.10166973727634579</v>
      </c>
      <c r="S631" s="6">
        <f t="shared" si="528"/>
        <v>-9.9764329829514331E-2</v>
      </c>
      <c r="T631" s="6"/>
      <c r="U631" s="6"/>
      <c r="V631" s="3">
        <f t="shared" si="518"/>
        <v>53367.141344809927</v>
      </c>
      <c r="W631" s="7">
        <f t="shared" si="479"/>
        <v>32.900000000001455</v>
      </c>
      <c r="X631" s="7">
        <f t="shared" si="482"/>
        <v>17536.25</v>
      </c>
      <c r="Y631" s="3">
        <f t="shared" si="483"/>
        <v>44914071.304169744</v>
      </c>
      <c r="Z631" s="3">
        <f t="shared" si="480"/>
        <v>94433773.634169742</v>
      </c>
      <c r="AA631" s="2">
        <v>44525</v>
      </c>
      <c r="AB631" s="7">
        <f t="shared" si="484"/>
        <v>165.06567443333333</v>
      </c>
      <c r="AC631" s="7">
        <f t="shared" si="485"/>
        <v>149.71357101389916</v>
      </c>
      <c r="AD631" s="7">
        <f t="shared" si="486"/>
        <v>157.38962272361624</v>
      </c>
      <c r="AE631" s="7"/>
      <c r="AF631" s="7">
        <f t="shared" si="519"/>
        <v>-2003446.8586551901</v>
      </c>
      <c r="AG631" s="3">
        <f t="shared" si="487"/>
        <v>58965280.822640732</v>
      </c>
      <c r="AH631" s="7"/>
      <c r="AI631" s="7"/>
      <c r="AJ631" s="7"/>
      <c r="AK631" s="7"/>
      <c r="AL631" s="3">
        <f t="shared" si="488"/>
        <v>72398949.887388989</v>
      </c>
      <c r="AM631" s="3">
        <f t="shared" si="489"/>
        <v>28445578.492640771</v>
      </c>
      <c r="AN631" s="3">
        <f t="shared" si="490"/>
        <v>22433669.06474869</v>
      </c>
      <c r="AO631" s="3">
        <f t="shared" si="491"/>
        <v>19519702.329999998</v>
      </c>
      <c r="AP631" s="3">
        <f t="shared" si="492"/>
        <v>49519702.329999998</v>
      </c>
      <c r="AQ631" s="7"/>
      <c r="AR631" s="40">
        <f t="shared" si="520"/>
        <v>53367.141344809927</v>
      </c>
      <c r="AS631" s="5">
        <f t="shared" si="481"/>
        <v>-2056814</v>
      </c>
      <c r="AT631" s="5">
        <f t="shared" si="493"/>
        <v>5467.625899280576</v>
      </c>
      <c r="AU631" s="5">
        <f t="shared" si="494"/>
        <v>-1997979.2327559094</v>
      </c>
      <c r="AV631" s="5">
        <f t="shared" si="495"/>
        <v>32398949.887388971</v>
      </c>
      <c r="AW631" s="3"/>
      <c r="AX631" s="4">
        <f t="shared" si="496"/>
        <v>-2.6855668054918475E-2</v>
      </c>
      <c r="AY631" s="4">
        <f t="shared" si="497"/>
        <v>1.879640183165021E-3</v>
      </c>
      <c r="AZ631" s="4">
        <f t="shared" si="498"/>
        <v>2.4378352023402691E-4</v>
      </c>
      <c r="BA631" s="4">
        <f t="shared" si="499"/>
        <v>-3.9878885709146536E-2</v>
      </c>
      <c r="BB631" s="3"/>
      <c r="BC631" s="2">
        <f t="shared" si="500"/>
        <v>44525</v>
      </c>
      <c r="BD631" s="22">
        <f t="shared" si="501"/>
        <v>180.99737471847249</v>
      </c>
      <c r="BE631" s="22">
        <f t="shared" si="502"/>
        <v>149.71357101389879</v>
      </c>
      <c r="BF631" s="22">
        <f t="shared" si="503"/>
        <v>118.07194244604572</v>
      </c>
      <c r="BG631" s="22">
        <f t="shared" si="504"/>
        <v>165.06567443333333</v>
      </c>
      <c r="BH631" s="22"/>
      <c r="BI631" s="3">
        <f t="shared" si="505"/>
        <v>78309764.192858785</v>
      </c>
      <c r="BJ631" s="3">
        <f t="shared" si="506"/>
        <v>29971651.640883766</v>
      </c>
      <c r="BK631" s="3">
        <f t="shared" si="507"/>
        <v>22433669.06474869</v>
      </c>
      <c r="BL631" s="3">
        <f t="shared" si="508"/>
        <v>55124161.329999998</v>
      </c>
      <c r="BM631" s="22"/>
      <c r="BN631" s="3">
        <f t="shared" si="509"/>
        <v>-5910814.3054697933</v>
      </c>
      <c r="BO631" s="3">
        <f t="shared" si="510"/>
        <v>-1526073.148243007</v>
      </c>
      <c r="BP631" s="3">
        <f t="shared" si="511"/>
        <v>0</v>
      </c>
      <c r="BQ631" s="3">
        <f t="shared" si="512"/>
        <v>-5604459</v>
      </c>
      <c r="BR631" s="3"/>
      <c r="BS631" s="22">
        <f t="shared" si="513"/>
        <v>-7.5479914495883662</v>
      </c>
      <c r="BT631" s="22">
        <f t="shared" si="514"/>
        <v>-5.0917218928346255</v>
      </c>
      <c r="BU631" s="22">
        <f t="shared" si="515"/>
        <v>0</v>
      </c>
      <c r="BV631" s="22">
        <f t="shared" si="516"/>
        <v>-10.166973727634579</v>
      </c>
      <c r="BW631" s="3"/>
      <c r="BX631" s="7"/>
      <c r="BY631" t="str">
        <f t="shared" si="521"/>
        <v>112021</v>
      </c>
      <c r="CQ631" s="15">
        <v>39711</v>
      </c>
      <c r="CR631" s="16">
        <v>4245.25</v>
      </c>
    </row>
    <row r="632" spans="1:96">
      <c r="A632" t="s">
        <v>259</v>
      </c>
      <c r="B632" t="s">
        <v>259</v>
      </c>
      <c r="C632" s="3">
        <v>456454</v>
      </c>
      <c r="D632">
        <v>0</v>
      </c>
      <c r="E632">
        <v>456453.75</v>
      </c>
      <c r="F632" t="s">
        <v>10</v>
      </c>
      <c r="G632" s="3">
        <v>44998895</v>
      </c>
      <c r="J632" s="3">
        <f t="shared" si="522"/>
        <v>456454</v>
      </c>
      <c r="L632" s="3">
        <f t="shared" si="517"/>
        <v>49976156.329999998</v>
      </c>
      <c r="M632" s="4">
        <f t="shared" si="523"/>
        <v>9.2176240672487107E-3</v>
      </c>
      <c r="N632" s="4">
        <f t="shared" si="524"/>
        <v>1.5215133333333334E-2</v>
      </c>
      <c r="O632" s="4"/>
      <c r="P632" s="3">
        <f t="shared" si="525"/>
        <v>-5148005</v>
      </c>
      <c r="Q632" s="3">
        <f t="shared" si="526"/>
        <v>55124161.329999998</v>
      </c>
      <c r="R632" s="6">
        <f t="shared" si="527"/>
        <v>-9.3389266626326378E-2</v>
      </c>
      <c r="S632" s="6">
        <f t="shared" si="528"/>
        <v>-9.0546705762265617E-2</v>
      </c>
      <c r="T632" s="6"/>
      <c r="U632" s="6"/>
      <c r="V632" s="3">
        <f t="shared" si="518"/>
        <v>-826947.37561042118</v>
      </c>
      <c r="W632" s="7">
        <f t="shared" si="479"/>
        <v>-509.79999999999927</v>
      </c>
      <c r="X632" s="7">
        <f t="shared" si="482"/>
        <v>17026.45</v>
      </c>
      <c r="Y632" s="3">
        <f t="shared" si="483"/>
        <v>43608364.92162697</v>
      </c>
      <c r="Z632" s="3">
        <f t="shared" si="480"/>
        <v>93584521.251626968</v>
      </c>
      <c r="AA632" s="2">
        <v>44526</v>
      </c>
      <c r="AB632" s="7">
        <f t="shared" si="484"/>
        <v>166.58718776666666</v>
      </c>
      <c r="AC632" s="7">
        <f t="shared" si="485"/>
        <v>145.36121640542322</v>
      </c>
      <c r="AD632" s="7">
        <f t="shared" si="486"/>
        <v>155.97420208604495</v>
      </c>
      <c r="AE632" s="7"/>
      <c r="AF632" s="7">
        <f t="shared" si="519"/>
        <v>-370493.37561042118</v>
      </c>
      <c r="AG632" s="3">
        <f t="shared" si="487"/>
        <v>58594787.447030313</v>
      </c>
      <c r="AH632" s="7"/>
      <c r="AI632" s="7"/>
      <c r="AJ632" s="7"/>
      <c r="AK632" s="7"/>
      <c r="AL632" s="3">
        <f t="shared" si="488"/>
        <v>72033924.137677848</v>
      </c>
      <c r="AM632" s="3">
        <f t="shared" si="489"/>
        <v>27618631.117030349</v>
      </c>
      <c r="AN632" s="3">
        <f t="shared" si="490"/>
        <v>22439136.690647971</v>
      </c>
      <c r="AO632" s="3">
        <f t="shared" si="491"/>
        <v>19976156.329999998</v>
      </c>
      <c r="AP632" s="3">
        <f t="shared" si="492"/>
        <v>49976156.329999998</v>
      </c>
      <c r="AQ632" s="7"/>
      <c r="AR632" s="40">
        <f t="shared" si="520"/>
        <v>-826947.37561042118</v>
      </c>
      <c r="AS632" s="5">
        <f t="shared" si="481"/>
        <v>456454</v>
      </c>
      <c r="AT632" s="5">
        <f t="shared" si="493"/>
        <v>5467.625899280576</v>
      </c>
      <c r="AU632" s="5">
        <f t="shared" si="494"/>
        <v>-365025.74971114058</v>
      </c>
      <c r="AV632" s="5">
        <f t="shared" si="495"/>
        <v>32033924.13767783</v>
      </c>
      <c r="AW632" s="3"/>
      <c r="AX632" s="4">
        <f t="shared" si="496"/>
        <v>-5.0418652518981304E-3</v>
      </c>
      <c r="AY632" s="4">
        <f t="shared" si="497"/>
        <v>-2.9071209637180094E-2</v>
      </c>
      <c r="AZ632" s="4">
        <f t="shared" si="498"/>
        <v>2.4372410431391136E-4</v>
      </c>
      <c r="BA632" s="4">
        <f t="shared" si="499"/>
        <v>9.2176240672487107E-3</v>
      </c>
      <c r="BB632" s="3"/>
      <c r="BC632" s="2">
        <f t="shared" si="500"/>
        <v>44526</v>
      </c>
      <c r="BD632" s="22">
        <f t="shared" si="501"/>
        <v>180.08481034419461</v>
      </c>
      <c r="BE632" s="22">
        <f t="shared" si="502"/>
        <v>145.36121640542288</v>
      </c>
      <c r="BF632" s="22">
        <f t="shared" si="503"/>
        <v>118.10071942446301</v>
      </c>
      <c r="BG632" s="22">
        <f t="shared" si="504"/>
        <v>166.58718776666666</v>
      </c>
      <c r="BH632" s="22"/>
      <c r="BI632" s="3">
        <f t="shared" si="505"/>
        <v>78309764.192858785</v>
      </c>
      <c r="BJ632" s="3">
        <f t="shared" si="506"/>
        <v>29971651.640883766</v>
      </c>
      <c r="BK632" s="3">
        <f t="shared" si="507"/>
        <v>22439136.690647971</v>
      </c>
      <c r="BL632" s="3">
        <f t="shared" si="508"/>
        <v>55124161.329999998</v>
      </c>
      <c r="BM632" s="22"/>
      <c r="BN632" s="3">
        <f t="shared" si="509"/>
        <v>-6275840.0551809343</v>
      </c>
      <c r="BO632" s="3">
        <f t="shared" si="510"/>
        <v>-2353020.5238534282</v>
      </c>
      <c r="BP632" s="3">
        <f t="shared" si="511"/>
        <v>0</v>
      </c>
      <c r="BQ632" s="3">
        <f t="shared" si="512"/>
        <v>-5148005</v>
      </c>
      <c r="BR632" s="3"/>
      <c r="BS632" s="22">
        <f t="shared" si="513"/>
        <v>-8.0141220189668765</v>
      </c>
      <c r="BT632" s="22">
        <f t="shared" si="514"/>
        <v>-7.8508203419918212</v>
      </c>
      <c r="BU632" s="22">
        <f t="shared" si="515"/>
        <v>0</v>
      </c>
      <c r="BV632" s="22">
        <f t="shared" si="516"/>
        <v>-9.3389266626326375</v>
      </c>
      <c r="BW632" s="3"/>
      <c r="BX632" s="7"/>
      <c r="BY632" t="str">
        <f t="shared" si="521"/>
        <v>112021</v>
      </c>
      <c r="CQ632" s="15">
        <v>39712</v>
      </c>
      <c r="CR632" s="16">
        <v>4245.25</v>
      </c>
    </row>
    <row r="633" spans="1:96">
      <c r="A633" t="s">
        <v>260</v>
      </c>
      <c r="B633" t="s">
        <v>260</v>
      </c>
      <c r="C633" s="3">
        <v>203602</v>
      </c>
      <c r="D633">
        <v>0</v>
      </c>
      <c r="E633">
        <v>203602</v>
      </c>
      <c r="F633" t="s">
        <v>10</v>
      </c>
      <c r="G633" s="3">
        <v>45202497</v>
      </c>
      <c r="J633" s="3">
        <f t="shared" si="522"/>
        <v>203602</v>
      </c>
      <c r="L633" s="3">
        <f t="shared" si="517"/>
        <v>50179758.329999998</v>
      </c>
      <c r="M633" s="4">
        <f t="shared" si="523"/>
        <v>4.0739827740169871E-3</v>
      </c>
      <c r="N633" s="4">
        <f t="shared" si="524"/>
        <v>6.7867333333333337E-3</v>
      </c>
      <c r="O633" s="4"/>
      <c r="P633" s="3">
        <f t="shared" si="525"/>
        <v>-4944403</v>
      </c>
      <c r="Q633" s="3">
        <f t="shared" si="526"/>
        <v>55124161.329999998</v>
      </c>
      <c r="R633" s="6">
        <f t="shared" si="527"/>
        <v>-8.969575011582312E-2</v>
      </c>
      <c r="S633" s="6">
        <f t="shared" si="528"/>
        <v>-8.6472722988248624E-2</v>
      </c>
      <c r="T633" s="6"/>
      <c r="U633" s="6"/>
      <c r="V633" s="3">
        <f t="shared" si="518"/>
        <v>44607.79291739234</v>
      </c>
      <c r="W633" s="7">
        <f t="shared" si="479"/>
        <v>27.5</v>
      </c>
      <c r="X633" s="7">
        <f t="shared" si="482"/>
        <v>17053.95</v>
      </c>
      <c r="Y633" s="3">
        <f t="shared" si="483"/>
        <v>43678798.278864957</v>
      </c>
      <c r="Z633" s="3">
        <f t="shared" si="480"/>
        <v>93858556.608864963</v>
      </c>
      <c r="AA633" s="2">
        <v>44529</v>
      </c>
      <c r="AB633" s="7">
        <f t="shared" si="484"/>
        <v>167.2658611</v>
      </c>
      <c r="AC633" s="7">
        <f t="shared" si="485"/>
        <v>145.59599426288318</v>
      </c>
      <c r="AD633" s="7">
        <f t="shared" si="486"/>
        <v>156.4309276814416</v>
      </c>
      <c r="AE633" s="7"/>
      <c r="AF633" s="7">
        <f t="shared" si="519"/>
        <v>248209.79291739233</v>
      </c>
      <c r="AG633" s="3">
        <f t="shared" si="487"/>
        <v>58842997.239947706</v>
      </c>
      <c r="AH633" s="7"/>
      <c r="AI633" s="7"/>
      <c r="AJ633" s="7"/>
      <c r="AK633" s="7"/>
      <c r="AL633" s="3">
        <f t="shared" si="488"/>
        <v>72287601.556494519</v>
      </c>
      <c r="AM633" s="3">
        <f t="shared" si="489"/>
        <v>27663238.909947742</v>
      </c>
      <c r="AN633" s="3">
        <f t="shared" si="490"/>
        <v>22444604.316547252</v>
      </c>
      <c r="AO633" s="3">
        <f t="shared" si="491"/>
        <v>20179758.329999998</v>
      </c>
      <c r="AP633" s="3">
        <f t="shared" si="492"/>
        <v>50179758.329999998</v>
      </c>
      <c r="AQ633" s="7"/>
      <c r="AR633" s="40">
        <f t="shared" si="520"/>
        <v>44607.79291739234</v>
      </c>
      <c r="AS633" s="5">
        <f t="shared" si="481"/>
        <v>203602</v>
      </c>
      <c r="AT633" s="5">
        <f t="shared" si="493"/>
        <v>5467.625899280576</v>
      </c>
      <c r="AU633" s="5">
        <f t="shared" si="494"/>
        <v>253677.4188166729</v>
      </c>
      <c r="AV633" s="5">
        <f t="shared" si="495"/>
        <v>32287601.556494504</v>
      </c>
      <c r="AW633" s="3"/>
      <c r="AX633" s="4">
        <f t="shared" si="496"/>
        <v>3.521638198299753E-3</v>
      </c>
      <c r="AY633" s="4">
        <f t="shared" si="497"/>
        <v>1.6151341001794271E-3</v>
      </c>
      <c r="AZ633" s="4">
        <f t="shared" si="498"/>
        <v>2.4366471734892258E-4</v>
      </c>
      <c r="BA633" s="4">
        <f t="shared" si="499"/>
        <v>4.0739827740169871E-3</v>
      </c>
      <c r="BB633" s="3"/>
      <c r="BC633" s="2">
        <f t="shared" si="500"/>
        <v>44529</v>
      </c>
      <c r="BD633" s="22">
        <f t="shared" si="501"/>
        <v>180.7190038912363</v>
      </c>
      <c r="BE633" s="22">
        <f t="shared" si="502"/>
        <v>145.59599426288287</v>
      </c>
      <c r="BF633" s="22">
        <f t="shared" si="503"/>
        <v>118.12949640288028</v>
      </c>
      <c r="BG633" s="22">
        <f t="shared" si="504"/>
        <v>167.2658611</v>
      </c>
      <c r="BH633" s="22"/>
      <c r="BI633" s="3">
        <f t="shared" si="505"/>
        <v>78309764.192858785</v>
      </c>
      <c r="BJ633" s="3">
        <f t="shared" si="506"/>
        <v>29971651.640883766</v>
      </c>
      <c r="BK633" s="3">
        <f t="shared" si="507"/>
        <v>22444604.316547252</v>
      </c>
      <c r="BL633" s="3">
        <f t="shared" si="508"/>
        <v>55124161.329999998</v>
      </c>
      <c r="BM633" s="22"/>
      <c r="BN633" s="3">
        <f t="shared" si="509"/>
        <v>-6022162.6363642616</v>
      </c>
      <c r="BO633" s="3">
        <f t="shared" si="510"/>
        <v>-2308412.730936036</v>
      </c>
      <c r="BP633" s="3">
        <f t="shared" si="511"/>
        <v>0</v>
      </c>
      <c r="BQ633" s="3">
        <f t="shared" si="512"/>
        <v>-4944403</v>
      </c>
      <c r="BR633" s="3"/>
      <c r="BS633" s="22">
        <f t="shared" si="513"/>
        <v>-7.690181037364729</v>
      </c>
      <c r="BT633" s="22">
        <f t="shared" si="514"/>
        <v>-7.7019870596226125</v>
      </c>
      <c r="BU633" s="22">
        <f t="shared" si="515"/>
        <v>0</v>
      </c>
      <c r="BV633" s="22">
        <f t="shared" si="516"/>
        <v>-8.9695750115823127</v>
      </c>
      <c r="BW633" s="3"/>
      <c r="BX633" s="7"/>
      <c r="BY633" t="str">
        <f t="shared" si="521"/>
        <v>112021</v>
      </c>
      <c r="CQ633" s="15">
        <v>39713</v>
      </c>
      <c r="CR633" s="16">
        <v>4223.05</v>
      </c>
    </row>
    <row r="634" spans="1:96">
      <c r="A634" t="s">
        <v>261</v>
      </c>
      <c r="B634" t="s">
        <v>261</v>
      </c>
      <c r="C634" s="3">
        <v>-103611</v>
      </c>
      <c r="D634">
        <v>0</v>
      </c>
      <c r="E634">
        <v>-103611.25</v>
      </c>
      <c r="F634" t="s">
        <v>10</v>
      </c>
      <c r="G634" s="3">
        <v>45098886</v>
      </c>
      <c r="J634" s="3">
        <f t="shared" si="522"/>
        <v>-103611</v>
      </c>
      <c r="L634" s="3">
        <f t="shared" si="517"/>
        <v>50076147.329999998</v>
      </c>
      <c r="M634" s="4">
        <f t="shared" si="523"/>
        <v>-2.0647967118258537E-3</v>
      </c>
      <c r="N634" s="4">
        <f t="shared" si="524"/>
        <v>-3.4537000000000001E-3</v>
      </c>
      <c r="O634" s="4"/>
      <c r="P634" s="3">
        <f t="shared" si="525"/>
        <v>-5048014</v>
      </c>
      <c r="Q634" s="3">
        <f t="shared" si="526"/>
        <v>55124161.329999998</v>
      </c>
      <c r="R634" s="6">
        <f t="shared" si="527"/>
        <v>-9.1575343337745072E-2</v>
      </c>
      <c r="S634" s="6">
        <f t="shared" si="528"/>
        <v>-8.853751970007448E-2</v>
      </c>
      <c r="T634" s="6"/>
      <c r="U634" s="6"/>
      <c r="V634" s="3">
        <f t="shared" si="518"/>
        <v>-114763.68541474575</v>
      </c>
      <c r="W634" s="7">
        <f t="shared" si="479"/>
        <v>-70.75</v>
      </c>
      <c r="X634" s="7">
        <f t="shared" si="482"/>
        <v>16983.2</v>
      </c>
      <c r="Y634" s="3">
        <f t="shared" si="483"/>
        <v>43497592.459789045</v>
      </c>
      <c r="Z634" s="3">
        <f t="shared" si="480"/>
        <v>93573739.789789051</v>
      </c>
      <c r="AA634" s="2">
        <v>44530</v>
      </c>
      <c r="AB634" s="7">
        <f t="shared" si="484"/>
        <v>166.92049109999999</v>
      </c>
      <c r="AC634" s="7">
        <f t="shared" si="485"/>
        <v>144.9919748659635</v>
      </c>
      <c r="AD634" s="7">
        <f t="shared" si="486"/>
        <v>155.95623298298176</v>
      </c>
      <c r="AE634" s="7"/>
      <c r="AF634" s="7">
        <f t="shared" si="519"/>
        <v>-218374.68541474576</v>
      </c>
      <c r="AG634" s="3">
        <f t="shared" si="487"/>
        <v>58624622.55453296</v>
      </c>
      <c r="AH634" s="7"/>
      <c r="AI634" s="7"/>
      <c r="AJ634" s="7"/>
      <c r="AK634" s="7"/>
      <c r="AL634" s="3">
        <f t="shared" si="488"/>
        <v>72074694.496979058</v>
      </c>
      <c r="AM634" s="3">
        <f t="shared" si="489"/>
        <v>27548475.224532995</v>
      </c>
      <c r="AN634" s="3">
        <f t="shared" si="490"/>
        <v>22450071.942446534</v>
      </c>
      <c r="AO634" s="3">
        <f t="shared" si="491"/>
        <v>20076147.329999998</v>
      </c>
      <c r="AP634" s="3">
        <f t="shared" si="492"/>
        <v>50076147.329999998</v>
      </c>
      <c r="AQ634" s="7"/>
      <c r="AR634" s="40">
        <f t="shared" si="520"/>
        <v>-114763.68541474575</v>
      </c>
      <c r="AS634" s="5">
        <f t="shared" si="481"/>
        <v>-103611</v>
      </c>
      <c r="AT634" s="5">
        <f t="shared" si="493"/>
        <v>5467.625899280576</v>
      </c>
      <c r="AU634" s="5">
        <f t="shared" si="494"/>
        <v>-212907.0595154652</v>
      </c>
      <c r="AV634" s="5">
        <f t="shared" si="495"/>
        <v>32074694.496979039</v>
      </c>
      <c r="AW634" s="3"/>
      <c r="AX634" s="4">
        <f t="shared" si="496"/>
        <v>-2.9452776815270757E-3</v>
      </c>
      <c r="AY634" s="4">
        <f t="shared" si="497"/>
        <v>-4.1485990049226146E-3</v>
      </c>
      <c r="AZ634" s="4">
        <f t="shared" si="498"/>
        <v>2.4360535931789969E-4</v>
      </c>
      <c r="BA634" s="4">
        <f t="shared" si="499"/>
        <v>-2.0647967118258537E-3</v>
      </c>
      <c r="BB634" s="3"/>
      <c r="BC634" s="2">
        <f t="shared" si="500"/>
        <v>44530</v>
      </c>
      <c r="BD634" s="22">
        <f t="shared" si="501"/>
        <v>180.18673624244767</v>
      </c>
      <c r="BE634" s="22">
        <f t="shared" si="502"/>
        <v>144.99197486596313</v>
      </c>
      <c r="BF634" s="22">
        <f t="shared" si="503"/>
        <v>118.15827338129753</v>
      </c>
      <c r="BG634" s="22">
        <f t="shared" si="504"/>
        <v>166.92049109999999</v>
      </c>
      <c r="BH634" s="22"/>
      <c r="BI634" s="3">
        <f t="shared" si="505"/>
        <v>78309764.192858785</v>
      </c>
      <c r="BJ634" s="3">
        <f t="shared" si="506"/>
        <v>29971651.640883766</v>
      </c>
      <c r="BK634" s="3">
        <f t="shared" si="507"/>
        <v>22450071.942446534</v>
      </c>
      <c r="BL634" s="3">
        <f t="shared" si="508"/>
        <v>55124161.329999998</v>
      </c>
      <c r="BM634" s="22"/>
      <c r="BN634" s="3">
        <f t="shared" si="509"/>
        <v>-6235069.6958797267</v>
      </c>
      <c r="BO634" s="3">
        <f t="shared" si="510"/>
        <v>-2423176.4163507819</v>
      </c>
      <c r="BP634" s="3">
        <f t="shared" si="511"/>
        <v>0</v>
      </c>
      <c r="BQ634" s="3">
        <f t="shared" si="512"/>
        <v>-5048014</v>
      </c>
      <c r="BR634" s="3"/>
      <c r="BS634" s="22">
        <f t="shared" si="513"/>
        <v>-7.962059086941184</v>
      </c>
      <c r="BT634" s="22">
        <f t="shared" si="514"/>
        <v>-8.0848945042633975</v>
      </c>
      <c r="BU634" s="22">
        <f t="shared" si="515"/>
        <v>0</v>
      </c>
      <c r="BV634" s="22">
        <f t="shared" si="516"/>
        <v>-9.1575343337745068</v>
      </c>
      <c r="BW634" s="3"/>
      <c r="BX634" s="7"/>
      <c r="BY634" t="str">
        <f t="shared" si="521"/>
        <v>112021</v>
      </c>
      <c r="CQ634" s="15">
        <v>39714</v>
      </c>
      <c r="CR634" s="16">
        <v>4126.8999999999996</v>
      </c>
    </row>
    <row r="635" spans="1:96">
      <c r="A635" s="2">
        <v>44208</v>
      </c>
      <c r="B635" s="2">
        <v>44208</v>
      </c>
      <c r="C635" s="3">
        <v>-284712</v>
      </c>
      <c r="D635">
        <v>0</v>
      </c>
      <c r="E635">
        <v>-284712.25</v>
      </c>
      <c r="F635" t="s">
        <v>10</v>
      </c>
      <c r="G635" s="3">
        <v>44814173</v>
      </c>
      <c r="J635" s="3">
        <f t="shared" si="522"/>
        <v>-284712</v>
      </c>
      <c r="L635" s="3">
        <f t="shared" si="517"/>
        <v>49791435.329999998</v>
      </c>
      <c r="M635" s="4">
        <f t="shared" si="523"/>
        <v>-5.6855811634980271E-3</v>
      </c>
      <c r="N635" s="4">
        <f t="shared" si="524"/>
        <v>-9.4903999999999995E-3</v>
      </c>
      <c r="O635" s="4"/>
      <c r="P635" s="3">
        <f t="shared" si="525"/>
        <v>-5332726</v>
      </c>
      <c r="Q635" s="3">
        <f t="shared" si="526"/>
        <v>55124161.329999998</v>
      </c>
      <c r="R635" s="6">
        <f t="shared" si="527"/>
        <v>-9.6740265454121149E-2</v>
      </c>
      <c r="S635" s="6">
        <f t="shared" si="528"/>
        <v>-9.4223100863572509E-2</v>
      </c>
      <c r="T635" s="6"/>
      <c r="U635" s="6"/>
      <c r="V635" s="3">
        <f t="shared" si="518"/>
        <v>297980.056688182</v>
      </c>
      <c r="W635" s="7">
        <f t="shared" si="479"/>
        <v>183.70000000000073</v>
      </c>
      <c r="X635" s="7">
        <f t="shared" si="482"/>
        <v>17166.900000000001</v>
      </c>
      <c r="Y635" s="3">
        <f t="shared" si="483"/>
        <v>43968087.28613881</v>
      </c>
      <c r="Z635" s="3">
        <f t="shared" si="480"/>
        <v>93759522.616138816</v>
      </c>
      <c r="AA635" s="2">
        <v>44531</v>
      </c>
      <c r="AB635" s="7">
        <f t="shared" si="484"/>
        <v>165.9714511</v>
      </c>
      <c r="AC635" s="7">
        <f t="shared" si="485"/>
        <v>146.56029095379603</v>
      </c>
      <c r="AD635" s="7">
        <f t="shared" si="486"/>
        <v>156.26587102689803</v>
      </c>
      <c r="AE635" s="7"/>
      <c r="AF635" s="7">
        <f t="shared" si="519"/>
        <v>13268.056688181998</v>
      </c>
      <c r="AG635" s="3">
        <f t="shared" si="487"/>
        <v>58637890.611221142</v>
      </c>
      <c r="AH635" s="7"/>
      <c r="AI635" s="7"/>
      <c r="AJ635" s="7"/>
      <c r="AK635" s="7"/>
      <c r="AL635" s="3">
        <f t="shared" si="488"/>
        <v>72093430.179566517</v>
      </c>
      <c r="AM635" s="3">
        <f t="shared" si="489"/>
        <v>27846455.281221177</v>
      </c>
      <c r="AN635" s="3">
        <f t="shared" si="490"/>
        <v>22455539.568345815</v>
      </c>
      <c r="AO635" s="3">
        <f t="shared" si="491"/>
        <v>19791435.329999998</v>
      </c>
      <c r="AP635" s="3">
        <f t="shared" si="492"/>
        <v>49791435.329999998</v>
      </c>
      <c r="AQ635" s="7"/>
      <c r="AR635" s="40">
        <f t="shared" si="520"/>
        <v>297980.056688182</v>
      </c>
      <c r="AS635" s="5">
        <f t="shared" si="481"/>
        <v>-284712</v>
      </c>
      <c r="AT635" s="5">
        <f t="shared" si="493"/>
        <v>5467.625899280576</v>
      </c>
      <c r="AU635" s="5">
        <f t="shared" si="494"/>
        <v>18735.682587462572</v>
      </c>
      <c r="AV635" s="5">
        <f t="shared" si="495"/>
        <v>32093430.179566503</v>
      </c>
      <c r="AW635" s="3"/>
      <c r="AX635" s="4">
        <f t="shared" si="496"/>
        <v>2.5994813739027171E-4</v>
      </c>
      <c r="AY635" s="4">
        <f t="shared" si="497"/>
        <v>1.0816571670827687E-2</v>
      </c>
      <c r="AZ635" s="4">
        <f t="shared" si="498"/>
        <v>2.4354603019970244E-4</v>
      </c>
      <c r="BA635" s="4">
        <f t="shared" si="499"/>
        <v>-5.6855811634980271E-3</v>
      </c>
      <c r="BB635" s="3"/>
      <c r="BC635" s="2">
        <f t="shared" si="500"/>
        <v>44531</v>
      </c>
      <c r="BD635" s="22">
        <f t="shared" si="501"/>
        <v>180.2335754489163</v>
      </c>
      <c r="BE635" s="22">
        <f t="shared" si="502"/>
        <v>146.56029095379569</v>
      </c>
      <c r="BF635" s="22">
        <f t="shared" si="503"/>
        <v>118.18705035971482</v>
      </c>
      <c r="BG635" s="22">
        <f t="shared" si="504"/>
        <v>165.9714511</v>
      </c>
      <c r="BH635" s="22"/>
      <c r="BI635" s="3">
        <f t="shared" si="505"/>
        <v>78309764.192858785</v>
      </c>
      <c r="BJ635" s="3">
        <f t="shared" si="506"/>
        <v>29971651.640883766</v>
      </c>
      <c r="BK635" s="3">
        <f t="shared" si="507"/>
        <v>22455539.568345815</v>
      </c>
      <c r="BL635" s="3">
        <f t="shared" si="508"/>
        <v>55124161.329999998</v>
      </c>
      <c r="BM635" s="22"/>
      <c r="BN635" s="3">
        <f t="shared" si="509"/>
        <v>-6216334.0132922642</v>
      </c>
      <c r="BO635" s="3">
        <f t="shared" si="510"/>
        <v>-2125196.3596625999</v>
      </c>
      <c r="BP635" s="3">
        <f t="shared" si="511"/>
        <v>0</v>
      </c>
      <c r="BQ635" s="3">
        <f t="shared" si="512"/>
        <v>-5332726</v>
      </c>
      <c r="BR635" s="3"/>
      <c r="BS635" s="22">
        <f t="shared" si="513"/>
        <v>-7.938133995631599</v>
      </c>
      <c r="BT635" s="22">
        <f t="shared" si="514"/>
        <v>-7.090688178037075</v>
      </c>
      <c r="BU635" s="22">
        <f t="shared" si="515"/>
        <v>0</v>
      </c>
      <c r="BV635" s="22">
        <f t="shared" si="516"/>
        <v>-9.674026545412115</v>
      </c>
      <c r="BW635" s="3"/>
      <c r="BX635" s="7"/>
      <c r="BY635" t="str">
        <f t="shared" si="521"/>
        <v>122021</v>
      </c>
      <c r="CQ635" s="15">
        <v>39715</v>
      </c>
      <c r="CR635" s="16">
        <v>4161.25</v>
      </c>
    </row>
    <row r="636" spans="1:96">
      <c r="A636" s="2">
        <v>44239</v>
      </c>
      <c r="B636" s="2">
        <v>44239</v>
      </c>
      <c r="C636" s="3">
        <v>503931</v>
      </c>
      <c r="D636">
        <v>0</v>
      </c>
      <c r="E636">
        <v>503930.5</v>
      </c>
      <c r="F636" t="s">
        <v>10</v>
      </c>
      <c r="G636" s="3">
        <v>45318104</v>
      </c>
      <c r="J636" s="3">
        <f t="shared" si="522"/>
        <v>503931</v>
      </c>
      <c r="L636" s="3">
        <f t="shared" si="517"/>
        <v>50295366.329999998</v>
      </c>
      <c r="M636" s="4">
        <f t="shared" si="523"/>
        <v>1.0120836980499233E-2</v>
      </c>
      <c r="N636" s="4">
        <f t="shared" si="524"/>
        <v>1.6797699999999999E-2</v>
      </c>
      <c r="O636" s="4"/>
      <c r="P636" s="3">
        <f t="shared" si="525"/>
        <v>-4828795</v>
      </c>
      <c r="Q636" s="3">
        <f t="shared" si="526"/>
        <v>55124161.329999998</v>
      </c>
      <c r="R636" s="6">
        <f t="shared" si="527"/>
        <v>-8.7598520929733303E-2</v>
      </c>
      <c r="S636" s="6">
        <f t="shared" si="528"/>
        <v>-8.4102263883073278E-2</v>
      </c>
      <c r="T636" s="6"/>
      <c r="U636" s="6"/>
      <c r="V636" s="3">
        <f t="shared" si="518"/>
        <v>380788.34135846735</v>
      </c>
      <c r="W636" s="7">
        <f t="shared" si="479"/>
        <v>234.75</v>
      </c>
      <c r="X636" s="7">
        <f t="shared" si="482"/>
        <v>17401.650000000001</v>
      </c>
      <c r="Y636" s="3">
        <f t="shared" si="483"/>
        <v>44569332.035652183</v>
      </c>
      <c r="Z636" s="3">
        <f t="shared" si="480"/>
        <v>94864698.365652174</v>
      </c>
      <c r="AA636" s="2">
        <v>44532</v>
      </c>
      <c r="AB636" s="7">
        <f t="shared" si="484"/>
        <v>167.65122109999999</v>
      </c>
      <c r="AC636" s="7">
        <f t="shared" si="485"/>
        <v>148.56444011884059</v>
      </c>
      <c r="AD636" s="7">
        <f t="shared" si="486"/>
        <v>158.10783060942029</v>
      </c>
      <c r="AE636" s="7"/>
      <c r="AF636" s="7">
        <f t="shared" si="519"/>
        <v>884719.34135846735</v>
      </c>
      <c r="AG636" s="3">
        <f t="shared" si="487"/>
        <v>59522609.95257961</v>
      </c>
      <c r="AH636" s="7"/>
      <c r="AI636" s="7"/>
      <c r="AJ636" s="7"/>
      <c r="AK636" s="7"/>
      <c r="AL636" s="3">
        <f t="shared" si="488"/>
        <v>72983617.14682427</v>
      </c>
      <c r="AM636" s="3">
        <f t="shared" si="489"/>
        <v>28227243.622579645</v>
      </c>
      <c r="AN636" s="3">
        <f t="shared" si="490"/>
        <v>22461007.194245096</v>
      </c>
      <c r="AO636" s="3">
        <f t="shared" si="491"/>
        <v>20295366.329999998</v>
      </c>
      <c r="AP636" s="3">
        <f t="shared" si="492"/>
        <v>50295366.329999998</v>
      </c>
      <c r="AQ636" s="7"/>
      <c r="AR636" s="40">
        <f t="shared" si="520"/>
        <v>380788.34135846735</v>
      </c>
      <c r="AS636" s="5">
        <f t="shared" si="481"/>
        <v>503931</v>
      </c>
      <c r="AT636" s="5">
        <f t="shared" si="493"/>
        <v>5467.625899280576</v>
      </c>
      <c r="AU636" s="5">
        <f t="shared" si="494"/>
        <v>890186.96725774789</v>
      </c>
      <c r="AV636" s="5">
        <f t="shared" si="495"/>
        <v>32983617.146824252</v>
      </c>
      <c r="AW636" s="3"/>
      <c r="AX636" s="4">
        <f t="shared" si="496"/>
        <v>1.2347685011526253E-2</v>
      </c>
      <c r="AY636" s="4">
        <f t="shared" si="497"/>
        <v>1.367457141359244E-2</v>
      </c>
      <c r="AZ636" s="4">
        <f t="shared" si="498"/>
        <v>2.4348672997321114E-4</v>
      </c>
      <c r="BA636" s="4">
        <f t="shared" si="499"/>
        <v>1.0120836980499233E-2</v>
      </c>
      <c r="BB636" s="3"/>
      <c r="BC636" s="2">
        <f t="shared" si="500"/>
        <v>44532</v>
      </c>
      <c r="BD636" s="22">
        <f t="shared" si="501"/>
        <v>182.45904286706067</v>
      </c>
      <c r="BE636" s="22">
        <f t="shared" si="502"/>
        <v>148.56444011884025</v>
      </c>
      <c r="BF636" s="22">
        <f t="shared" si="503"/>
        <v>118.2158273381321</v>
      </c>
      <c r="BG636" s="22">
        <f t="shared" si="504"/>
        <v>167.65122109999999</v>
      </c>
      <c r="BH636" s="22"/>
      <c r="BI636" s="3">
        <f t="shared" si="505"/>
        <v>78309764.192858785</v>
      </c>
      <c r="BJ636" s="3">
        <f t="shared" si="506"/>
        <v>29971651.640883766</v>
      </c>
      <c r="BK636" s="3">
        <f t="shared" si="507"/>
        <v>22461007.194245096</v>
      </c>
      <c r="BL636" s="3">
        <f t="shared" si="508"/>
        <v>55124161.329999998</v>
      </c>
      <c r="BM636" s="22"/>
      <c r="BN636" s="3">
        <f t="shared" si="509"/>
        <v>-5326147.0460345168</v>
      </c>
      <c r="BO636" s="3">
        <f t="shared" si="510"/>
        <v>-1744408.0183041324</v>
      </c>
      <c r="BP636" s="3">
        <f t="shared" si="511"/>
        <v>0</v>
      </c>
      <c r="BQ636" s="3">
        <f t="shared" si="512"/>
        <v>-4828795</v>
      </c>
      <c r="BR636" s="3"/>
      <c r="BS636" s="22">
        <f t="shared" si="513"/>
        <v>-6.8013830726363214</v>
      </c>
      <c r="BT636" s="22">
        <f t="shared" si="514"/>
        <v>-5.8201931585399125</v>
      </c>
      <c r="BU636" s="22">
        <f t="shared" si="515"/>
        <v>0</v>
      </c>
      <c r="BV636" s="22">
        <f t="shared" si="516"/>
        <v>-8.7598520929733308</v>
      </c>
      <c r="BW636" s="3"/>
      <c r="BX636" s="7"/>
      <c r="BY636" t="str">
        <f t="shared" si="521"/>
        <v>122021</v>
      </c>
      <c r="CQ636" s="15">
        <v>39716</v>
      </c>
      <c r="CR636" s="16">
        <v>4110.55</v>
      </c>
    </row>
    <row r="637" spans="1:96">
      <c r="A637" s="2">
        <v>44267</v>
      </c>
      <c r="B637" s="2">
        <v>44267</v>
      </c>
      <c r="C637" s="3">
        <v>142789</v>
      </c>
      <c r="D637">
        <v>0</v>
      </c>
      <c r="E637">
        <v>142789</v>
      </c>
      <c r="F637" t="s">
        <v>10</v>
      </c>
      <c r="G637" s="3">
        <v>45460893</v>
      </c>
      <c r="J637" s="3">
        <f t="shared" si="522"/>
        <v>142789</v>
      </c>
      <c r="L637" s="3">
        <f t="shared" si="517"/>
        <v>50438155.329999998</v>
      </c>
      <c r="M637" s="4">
        <f t="shared" si="523"/>
        <v>2.8390090463428982E-3</v>
      </c>
      <c r="N637" s="4">
        <f t="shared" si="524"/>
        <v>4.7596333333333333E-3</v>
      </c>
      <c r="O637" s="4"/>
      <c r="P637" s="3">
        <f t="shared" si="525"/>
        <v>-4686006</v>
      </c>
      <c r="Q637" s="3">
        <f t="shared" si="526"/>
        <v>55124161.329999998</v>
      </c>
      <c r="R637" s="6">
        <f t="shared" si="527"/>
        <v>-8.5008204876756172E-2</v>
      </c>
      <c r="S637" s="6">
        <f t="shared" si="528"/>
        <v>-8.1263254836730386E-2</v>
      </c>
      <c r="T637" s="6"/>
      <c r="U637" s="6"/>
      <c r="V637" s="3">
        <f t="shared" si="518"/>
        <v>-332449.71485162154</v>
      </c>
      <c r="W637" s="7">
        <f t="shared" si="479"/>
        <v>-204.95000000000073</v>
      </c>
      <c r="X637" s="7">
        <f t="shared" si="482"/>
        <v>17196.7</v>
      </c>
      <c r="Y637" s="3">
        <f t="shared" si="483"/>
        <v>44044411.433254883</v>
      </c>
      <c r="Z637" s="3">
        <f t="shared" si="480"/>
        <v>94482566.763254881</v>
      </c>
      <c r="AA637" s="2">
        <v>44533</v>
      </c>
      <c r="AB637" s="7">
        <f t="shared" si="484"/>
        <v>168.12718443333333</v>
      </c>
      <c r="AC637" s="7">
        <f t="shared" si="485"/>
        <v>146.81470477751628</v>
      </c>
      <c r="AD637" s="7">
        <f t="shared" si="486"/>
        <v>157.47094460542482</v>
      </c>
      <c r="AE637" s="7"/>
      <c r="AF637" s="7">
        <f t="shared" si="519"/>
        <v>-189660.71485162154</v>
      </c>
      <c r="AG637" s="3">
        <f t="shared" si="487"/>
        <v>59332949.237727985</v>
      </c>
      <c r="AH637" s="7"/>
      <c r="AI637" s="7"/>
      <c r="AJ637" s="7"/>
      <c r="AK637" s="7"/>
      <c r="AL637" s="3">
        <f t="shared" si="488"/>
        <v>72799424.057871923</v>
      </c>
      <c r="AM637" s="3">
        <f t="shared" si="489"/>
        <v>27894793.907728024</v>
      </c>
      <c r="AN637" s="3">
        <f t="shared" si="490"/>
        <v>22466474.820144378</v>
      </c>
      <c r="AO637" s="3">
        <f t="shared" si="491"/>
        <v>20438155.329999998</v>
      </c>
      <c r="AP637" s="3">
        <f t="shared" si="492"/>
        <v>50438155.329999998</v>
      </c>
      <c r="AQ637" s="7"/>
      <c r="AR637" s="40">
        <f t="shared" si="520"/>
        <v>-332449.71485162154</v>
      </c>
      <c r="AS637" s="5">
        <f t="shared" si="481"/>
        <v>142789</v>
      </c>
      <c r="AT637" s="5">
        <f t="shared" si="493"/>
        <v>5467.625899280576</v>
      </c>
      <c r="AU637" s="5">
        <f t="shared" si="494"/>
        <v>-184193.08895234097</v>
      </c>
      <c r="AV637" s="5">
        <f t="shared" si="495"/>
        <v>32799424.057871912</v>
      </c>
      <c r="AW637" s="3"/>
      <c r="AX637" s="4">
        <f t="shared" si="496"/>
        <v>-2.5237593881074958E-3</v>
      </c>
      <c r="AY637" s="4">
        <f t="shared" si="497"/>
        <v>-1.1777618789022924E-2</v>
      </c>
      <c r="AZ637" s="4">
        <f t="shared" si="498"/>
        <v>2.4342745861732673E-4</v>
      </c>
      <c r="BA637" s="4">
        <f t="shared" si="499"/>
        <v>2.8390090463428982E-3</v>
      </c>
      <c r="BB637" s="3"/>
      <c r="BC637" s="2">
        <f t="shared" si="500"/>
        <v>44533</v>
      </c>
      <c r="BD637" s="22">
        <f t="shared" si="501"/>
        <v>181.9985601446798</v>
      </c>
      <c r="BE637" s="22">
        <f t="shared" si="502"/>
        <v>146.81470477751591</v>
      </c>
      <c r="BF637" s="22">
        <f t="shared" si="503"/>
        <v>118.24460431654936</v>
      </c>
      <c r="BG637" s="22">
        <f t="shared" si="504"/>
        <v>168.12718443333333</v>
      </c>
      <c r="BH637" s="22"/>
      <c r="BI637" s="3">
        <f t="shared" si="505"/>
        <v>78309764.192858785</v>
      </c>
      <c r="BJ637" s="3">
        <f t="shared" si="506"/>
        <v>29971651.640883766</v>
      </c>
      <c r="BK637" s="3">
        <f t="shared" si="507"/>
        <v>22466474.820144378</v>
      </c>
      <c r="BL637" s="3">
        <f t="shared" si="508"/>
        <v>55124161.329999998</v>
      </c>
      <c r="BM637" s="22"/>
      <c r="BN637" s="3">
        <f t="shared" si="509"/>
        <v>-5510340.1349868579</v>
      </c>
      <c r="BO637" s="3">
        <f t="shared" si="510"/>
        <v>-2076857.7331557539</v>
      </c>
      <c r="BP637" s="3">
        <f t="shared" si="511"/>
        <v>0</v>
      </c>
      <c r="BQ637" s="3">
        <f t="shared" si="512"/>
        <v>-4686006</v>
      </c>
      <c r="BR637" s="3"/>
      <c r="BS637" s="22">
        <f t="shared" si="513"/>
        <v>-7.0365939570653904</v>
      </c>
      <c r="BT637" s="22">
        <f t="shared" si="514"/>
        <v>-6.9294070211424437</v>
      </c>
      <c r="BU637" s="22">
        <f t="shared" si="515"/>
        <v>0</v>
      </c>
      <c r="BV637" s="22">
        <f t="shared" si="516"/>
        <v>-8.5008204876756164</v>
      </c>
      <c r="BW637" s="3"/>
      <c r="BX637" s="7"/>
      <c r="BY637" t="str">
        <f t="shared" si="521"/>
        <v>122021</v>
      </c>
      <c r="CQ637" s="15">
        <v>39717</v>
      </c>
      <c r="CR637" s="16">
        <v>3985.25</v>
      </c>
    </row>
    <row r="638" spans="1:96">
      <c r="A638" s="2">
        <v>44359</v>
      </c>
      <c r="B638" s="2">
        <v>44359</v>
      </c>
      <c r="C638" s="3">
        <v>-540036</v>
      </c>
      <c r="D638">
        <v>0</v>
      </c>
      <c r="E638">
        <v>-540036</v>
      </c>
      <c r="F638" t="s">
        <v>10</v>
      </c>
      <c r="G638" s="3">
        <v>44920857</v>
      </c>
      <c r="J638" s="3">
        <f t="shared" si="522"/>
        <v>-540036</v>
      </c>
      <c r="L638" s="3">
        <f t="shared" si="517"/>
        <v>49898119.329999998</v>
      </c>
      <c r="M638" s="4">
        <f t="shared" si="523"/>
        <v>-1.070689434351286E-2</v>
      </c>
      <c r="N638" s="4">
        <f t="shared" si="524"/>
        <v>-1.8001199999999998E-2</v>
      </c>
      <c r="O638" s="4"/>
      <c r="P638" s="3">
        <f t="shared" si="525"/>
        <v>-5226042</v>
      </c>
      <c r="Q638" s="3">
        <f t="shared" si="526"/>
        <v>55124161.329999998</v>
      </c>
      <c r="R638" s="6">
        <f t="shared" si="527"/>
        <v>-9.4804925352321906E-2</v>
      </c>
      <c r="S638" s="6">
        <f t="shared" si="528"/>
        <v>-9.1970149180243252E-2</v>
      </c>
      <c r="T638" s="6"/>
      <c r="U638" s="6"/>
      <c r="V638" s="3">
        <f t="shared" si="518"/>
        <v>-461406.78892190126</v>
      </c>
      <c r="W638" s="7">
        <f t="shared" si="479"/>
        <v>-284.45000000000073</v>
      </c>
      <c r="X638" s="7">
        <f t="shared" si="482"/>
        <v>16912.25</v>
      </c>
      <c r="Y638" s="3">
        <f t="shared" si="483"/>
        <v>43315874.398115039</v>
      </c>
      <c r="Z638" s="3">
        <f t="shared" si="480"/>
        <v>93213993.728115037</v>
      </c>
      <c r="AA638" s="2">
        <v>44536</v>
      </c>
      <c r="AB638" s="7">
        <f t="shared" si="484"/>
        <v>166.32706443333333</v>
      </c>
      <c r="AC638" s="7">
        <f t="shared" si="485"/>
        <v>144.38624799371681</v>
      </c>
      <c r="AD638" s="7">
        <f t="shared" si="486"/>
        <v>155.35665621352507</v>
      </c>
      <c r="AE638" s="7"/>
      <c r="AF638" s="7">
        <f t="shared" si="519"/>
        <v>-1001442.7889219013</v>
      </c>
      <c r="AG638" s="3">
        <f t="shared" si="487"/>
        <v>58331506.448806085</v>
      </c>
      <c r="AH638" s="7"/>
      <c r="AI638" s="7"/>
      <c r="AJ638" s="7"/>
      <c r="AK638" s="7"/>
      <c r="AL638" s="3">
        <f t="shared" si="488"/>
        <v>71803448.8948493</v>
      </c>
      <c r="AM638" s="3">
        <f t="shared" si="489"/>
        <v>27433387.118806124</v>
      </c>
      <c r="AN638" s="3">
        <f t="shared" si="490"/>
        <v>22471942.446043659</v>
      </c>
      <c r="AO638" s="3">
        <f t="shared" si="491"/>
        <v>19898119.329999998</v>
      </c>
      <c r="AP638" s="3">
        <f t="shared" si="492"/>
        <v>49898119.329999998</v>
      </c>
      <c r="AQ638" s="7"/>
      <c r="AR638" s="40">
        <f t="shared" si="520"/>
        <v>-461406.78892190126</v>
      </c>
      <c r="AS638" s="5">
        <f t="shared" si="481"/>
        <v>-540036</v>
      </c>
      <c r="AT638" s="5">
        <f t="shared" si="493"/>
        <v>5467.625899280576</v>
      </c>
      <c r="AU638" s="5">
        <f t="shared" si="494"/>
        <v>-995975.16302262072</v>
      </c>
      <c r="AV638" s="5">
        <f t="shared" si="495"/>
        <v>31803448.894849289</v>
      </c>
      <c r="AW638" s="3"/>
      <c r="AX638" s="4">
        <f t="shared" si="496"/>
        <v>-1.3681085749124472E-2</v>
      </c>
      <c r="AY638" s="4">
        <f t="shared" si="497"/>
        <v>-1.654096425476986E-2</v>
      </c>
      <c r="AZ638" s="4">
        <f t="shared" si="498"/>
        <v>2.4336821611097058E-4</v>
      </c>
      <c r="BA638" s="4">
        <f t="shared" si="499"/>
        <v>-1.070689434351286E-2</v>
      </c>
      <c r="BB638" s="3"/>
      <c r="BC638" s="2">
        <f t="shared" si="500"/>
        <v>44536</v>
      </c>
      <c r="BD638" s="22">
        <f t="shared" si="501"/>
        <v>179.50862223712326</v>
      </c>
      <c r="BE638" s="22">
        <f t="shared" si="502"/>
        <v>144.38624799371644</v>
      </c>
      <c r="BF638" s="22">
        <f t="shared" si="503"/>
        <v>118.27338129496663</v>
      </c>
      <c r="BG638" s="22">
        <f t="shared" si="504"/>
        <v>166.32706443333333</v>
      </c>
      <c r="BH638" s="22"/>
      <c r="BI638" s="3">
        <f t="shared" si="505"/>
        <v>78309764.192858785</v>
      </c>
      <c r="BJ638" s="3">
        <f t="shared" si="506"/>
        <v>29971651.640883766</v>
      </c>
      <c r="BK638" s="3">
        <f t="shared" si="507"/>
        <v>22471942.446043659</v>
      </c>
      <c r="BL638" s="3">
        <f t="shared" si="508"/>
        <v>55124161.329999998</v>
      </c>
      <c r="BM638" s="22"/>
      <c r="BN638" s="3">
        <f t="shared" si="509"/>
        <v>-6506315.2980094785</v>
      </c>
      <c r="BO638" s="3">
        <f t="shared" si="510"/>
        <v>-2538264.5220776554</v>
      </c>
      <c r="BP638" s="3">
        <f t="shared" si="511"/>
        <v>0</v>
      </c>
      <c r="BQ638" s="3">
        <f t="shared" si="512"/>
        <v>-5226042</v>
      </c>
      <c r="BR638" s="3"/>
      <c r="BS638" s="22">
        <f t="shared" si="513"/>
        <v>-8.3084342866694545</v>
      </c>
      <c r="BT638" s="22">
        <f t="shared" si="514"/>
        <v>-8.4688843727759622</v>
      </c>
      <c r="BU638" s="22">
        <f t="shared" si="515"/>
        <v>0</v>
      </c>
      <c r="BV638" s="22">
        <f t="shared" si="516"/>
        <v>-9.4804925352321909</v>
      </c>
      <c r="BW638" s="3"/>
      <c r="BX638" s="7"/>
      <c r="BY638" t="str">
        <f t="shared" si="521"/>
        <v>122021</v>
      </c>
      <c r="CQ638" s="15">
        <v>39718</v>
      </c>
      <c r="CR638" s="16">
        <v>3985.25</v>
      </c>
    </row>
    <row r="639" spans="1:96">
      <c r="A639" s="2">
        <v>44389</v>
      </c>
      <c r="B639" s="2">
        <v>44389</v>
      </c>
      <c r="C639" s="3">
        <v>-990848</v>
      </c>
      <c r="D639">
        <v>0</v>
      </c>
      <c r="E639">
        <v>-990847.5</v>
      </c>
      <c r="F639" t="s">
        <v>10</v>
      </c>
      <c r="G639" s="3">
        <v>43930009</v>
      </c>
      <c r="J639" s="3">
        <f t="shared" si="522"/>
        <v>-990848</v>
      </c>
      <c r="L639" s="3">
        <f t="shared" si="517"/>
        <v>48907271.329999998</v>
      </c>
      <c r="M639" s="4">
        <f t="shared" si="523"/>
        <v>-1.985742174864449E-2</v>
      </c>
      <c r="N639" s="4">
        <f t="shared" si="524"/>
        <v>-3.3028266666666667E-2</v>
      </c>
      <c r="O639" s="4"/>
      <c r="P639" s="3">
        <f t="shared" si="525"/>
        <v>-6216890</v>
      </c>
      <c r="Q639" s="3">
        <f t="shared" si="526"/>
        <v>55124161.329999998</v>
      </c>
      <c r="R639" s="6">
        <f t="shared" si="527"/>
        <v>-0.11277976571439659</v>
      </c>
      <c r="S639" s="6">
        <f t="shared" si="528"/>
        <v>-0.11182757092888775</v>
      </c>
      <c r="T639" s="6"/>
      <c r="U639" s="6"/>
      <c r="V639" s="3">
        <f t="shared" si="518"/>
        <v>428964.75770925224</v>
      </c>
      <c r="W639" s="7">
        <f t="shared" si="479"/>
        <v>264.45000000000073</v>
      </c>
      <c r="X639" s="7">
        <f t="shared" si="482"/>
        <v>17176.7</v>
      </c>
      <c r="Y639" s="3">
        <f t="shared" si="483"/>
        <v>43993187.173445441</v>
      </c>
      <c r="Z639" s="3">
        <f t="shared" si="480"/>
        <v>92900458.503445446</v>
      </c>
      <c r="AA639" s="2">
        <v>44537</v>
      </c>
      <c r="AB639" s="7">
        <f t="shared" si="484"/>
        <v>163.02423776666666</v>
      </c>
      <c r="AC639" s="7">
        <f t="shared" si="485"/>
        <v>146.64395724481813</v>
      </c>
      <c r="AD639" s="7">
        <f t="shared" si="486"/>
        <v>154.83409750574242</v>
      </c>
      <c r="AE639" s="7"/>
      <c r="AF639" s="7">
        <f t="shared" si="519"/>
        <v>-561883.24229074782</v>
      </c>
      <c r="AG639" s="3">
        <f t="shared" si="487"/>
        <v>57769623.206515335</v>
      </c>
      <c r="AH639" s="7"/>
      <c r="AI639" s="7"/>
      <c r="AJ639" s="7"/>
      <c r="AK639" s="7"/>
      <c r="AL639" s="3">
        <f t="shared" si="488"/>
        <v>71247033.278457835</v>
      </c>
      <c r="AM639" s="3">
        <f t="shared" si="489"/>
        <v>27862351.876515377</v>
      </c>
      <c r="AN639" s="3">
        <f t="shared" si="490"/>
        <v>22477410.07194294</v>
      </c>
      <c r="AO639" s="3">
        <f t="shared" si="491"/>
        <v>18907271.329999998</v>
      </c>
      <c r="AP639" s="3">
        <f t="shared" si="492"/>
        <v>48907271.329999998</v>
      </c>
      <c r="AQ639" s="7"/>
      <c r="AR639" s="40">
        <f t="shared" si="520"/>
        <v>428964.75770925224</v>
      </c>
      <c r="AS639" s="5">
        <f t="shared" si="481"/>
        <v>-990848</v>
      </c>
      <c r="AT639" s="5">
        <f t="shared" si="493"/>
        <v>5467.625899280576</v>
      </c>
      <c r="AU639" s="5">
        <f t="shared" si="494"/>
        <v>-556415.61639146728</v>
      </c>
      <c r="AV639" s="5">
        <f t="shared" si="495"/>
        <v>31247033.27845782</v>
      </c>
      <c r="AW639" s="3"/>
      <c r="AX639" s="4">
        <f t="shared" si="496"/>
        <v>-7.7491488912502758E-3</v>
      </c>
      <c r="AY639" s="4">
        <f t="shared" si="497"/>
        <v>1.5636594775976041E-2</v>
      </c>
      <c r="AZ639" s="4">
        <f t="shared" si="498"/>
        <v>2.433090024330847E-4</v>
      </c>
      <c r="BA639" s="4">
        <f t="shared" si="499"/>
        <v>-1.985742174864449E-2</v>
      </c>
      <c r="BB639" s="3"/>
      <c r="BC639" s="2">
        <f t="shared" si="500"/>
        <v>44537</v>
      </c>
      <c r="BD639" s="22">
        <f t="shared" si="501"/>
        <v>178.11758319614458</v>
      </c>
      <c r="BE639" s="22">
        <f t="shared" si="502"/>
        <v>146.64395724481778</v>
      </c>
      <c r="BF639" s="22">
        <f t="shared" si="503"/>
        <v>118.30215827338391</v>
      </c>
      <c r="BG639" s="22">
        <f t="shared" si="504"/>
        <v>163.02423776666666</v>
      </c>
      <c r="BH639" s="22"/>
      <c r="BI639" s="3">
        <f t="shared" si="505"/>
        <v>78309764.192858785</v>
      </c>
      <c r="BJ639" s="3">
        <f t="shared" si="506"/>
        <v>29971651.640883766</v>
      </c>
      <c r="BK639" s="3">
        <f t="shared" si="507"/>
        <v>22477410.07194294</v>
      </c>
      <c r="BL639" s="3">
        <f t="shared" si="508"/>
        <v>55124161.329999998</v>
      </c>
      <c r="BM639" s="22"/>
      <c r="BN639" s="3">
        <f t="shared" si="509"/>
        <v>-7062730.9144009454</v>
      </c>
      <c r="BO639" s="3">
        <f t="shared" si="510"/>
        <v>-2109299.7643684032</v>
      </c>
      <c r="BP639" s="3">
        <f t="shared" si="511"/>
        <v>0</v>
      </c>
      <c r="BQ639" s="3">
        <f t="shared" si="512"/>
        <v>-6216890</v>
      </c>
      <c r="BR639" s="3"/>
      <c r="BS639" s="22">
        <f t="shared" si="513"/>
        <v>-9.0189658814539104</v>
      </c>
      <c r="BT639" s="22">
        <f t="shared" si="514"/>
        <v>-7.0376494083200516</v>
      </c>
      <c r="BU639" s="22">
        <f t="shared" si="515"/>
        <v>0</v>
      </c>
      <c r="BV639" s="22">
        <f t="shared" si="516"/>
        <v>-11.277976571439659</v>
      </c>
      <c r="BW639" s="3"/>
      <c r="BX639" s="7"/>
      <c r="BY639" t="str">
        <f t="shared" si="521"/>
        <v>122021</v>
      </c>
      <c r="CQ639" s="15">
        <v>39719</v>
      </c>
      <c r="CR639" s="16">
        <v>3985.25</v>
      </c>
    </row>
    <row r="640" spans="1:96">
      <c r="A640" s="2">
        <v>44420</v>
      </c>
      <c r="B640" s="2">
        <v>44420</v>
      </c>
      <c r="C640" s="3">
        <v>408944</v>
      </c>
      <c r="D640">
        <v>0</v>
      </c>
      <c r="E640">
        <v>408943.5</v>
      </c>
      <c r="F640" t="s">
        <v>10</v>
      </c>
      <c r="G640" s="3">
        <v>44338953</v>
      </c>
      <c r="J640" s="3">
        <f t="shared" si="522"/>
        <v>408944</v>
      </c>
      <c r="L640" s="3">
        <f t="shared" si="517"/>
        <v>49316215.329999998</v>
      </c>
      <c r="M640" s="4">
        <f t="shared" si="523"/>
        <v>8.3616196299455253E-3</v>
      </c>
      <c r="N640" s="4">
        <f t="shared" si="524"/>
        <v>1.3631466666666666E-2</v>
      </c>
      <c r="O640" s="4"/>
      <c r="P640" s="3">
        <f t="shared" si="525"/>
        <v>-5807946</v>
      </c>
      <c r="Q640" s="3">
        <f t="shared" si="526"/>
        <v>55124161.329999998</v>
      </c>
      <c r="R640" s="6">
        <f t="shared" si="527"/>
        <v>-0.10536116758730922</v>
      </c>
      <c r="S640" s="6">
        <f t="shared" si="528"/>
        <v>-0.10346595129894222</v>
      </c>
      <c r="T640" s="6"/>
      <c r="U640" s="6"/>
      <c r="V640" s="3">
        <f t="shared" si="518"/>
        <v>475356.86234333797</v>
      </c>
      <c r="W640" s="7">
        <f t="shared" si="479"/>
        <v>293.04999999999927</v>
      </c>
      <c r="X640" s="7">
        <f t="shared" si="482"/>
        <v>17469.75</v>
      </c>
      <c r="Y640" s="3">
        <f t="shared" si="483"/>
        <v>44743750.640303351</v>
      </c>
      <c r="Z640" s="3">
        <f t="shared" si="480"/>
        <v>94059965.970303357</v>
      </c>
      <c r="AA640" s="2">
        <v>44538</v>
      </c>
      <c r="AB640" s="7">
        <f t="shared" si="484"/>
        <v>164.38738443333332</v>
      </c>
      <c r="AC640" s="7">
        <f t="shared" si="485"/>
        <v>149.14583546767784</v>
      </c>
      <c r="AD640" s="7">
        <f t="shared" si="486"/>
        <v>156.7666099505056</v>
      </c>
      <c r="AE640" s="7"/>
      <c r="AF640" s="7">
        <f t="shared" si="519"/>
        <v>884300.86234333797</v>
      </c>
      <c r="AG640" s="3">
        <f t="shared" si="487"/>
        <v>58653924.068858676</v>
      </c>
      <c r="AH640" s="7"/>
      <c r="AI640" s="7"/>
      <c r="AJ640" s="7"/>
      <c r="AK640" s="7"/>
      <c r="AL640" s="3">
        <f t="shared" si="488"/>
        <v>72136801.766700447</v>
      </c>
      <c r="AM640" s="3">
        <f t="shared" si="489"/>
        <v>28337708.738858715</v>
      </c>
      <c r="AN640" s="3">
        <f t="shared" si="490"/>
        <v>22482877.697842222</v>
      </c>
      <c r="AO640" s="3">
        <f t="shared" si="491"/>
        <v>19316215.329999998</v>
      </c>
      <c r="AP640" s="3">
        <f t="shared" si="492"/>
        <v>49316215.329999998</v>
      </c>
      <c r="AQ640" s="7"/>
      <c r="AR640" s="40">
        <f t="shared" si="520"/>
        <v>475356.86234333797</v>
      </c>
      <c r="AS640" s="5">
        <f t="shared" si="481"/>
        <v>408944</v>
      </c>
      <c r="AT640" s="5">
        <f t="shared" si="493"/>
        <v>5467.625899280576</v>
      </c>
      <c r="AU640" s="5">
        <f t="shared" si="494"/>
        <v>889768.48824261851</v>
      </c>
      <c r="AV640" s="5">
        <f t="shared" si="495"/>
        <v>32136801.766700439</v>
      </c>
      <c r="AW640" s="3"/>
      <c r="AX640" s="4">
        <f t="shared" si="496"/>
        <v>1.2488498780926052E-2</v>
      </c>
      <c r="AY640" s="4">
        <f t="shared" si="497"/>
        <v>1.7060902268771029E-2</v>
      </c>
      <c r="AZ640" s="4">
        <f t="shared" si="498"/>
        <v>2.4324981756263151E-4</v>
      </c>
      <c r="BA640" s="4">
        <f t="shared" si="499"/>
        <v>8.3616196299455253E-3</v>
      </c>
      <c r="BB640" s="3"/>
      <c r="BC640" s="2">
        <f t="shared" si="500"/>
        <v>44538</v>
      </c>
      <c r="BD640" s="22">
        <f t="shared" si="501"/>
        <v>180.34200441675111</v>
      </c>
      <c r="BE640" s="22">
        <f t="shared" si="502"/>
        <v>149.14583546767744</v>
      </c>
      <c r="BF640" s="22">
        <f t="shared" si="503"/>
        <v>118.33093525180117</v>
      </c>
      <c r="BG640" s="22">
        <f t="shared" si="504"/>
        <v>164.38738443333332</v>
      </c>
      <c r="BH640" s="22"/>
      <c r="BI640" s="3">
        <f t="shared" si="505"/>
        <v>78309764.192858785</v>
      </c>
      <c r="BJ640" s="3">
        <f t="shared" si="506"/>
        <v>29971651.640883766</v>
      </c>
      <c r="BK640" s="3">
        <f t="shared" si="507"/>
        <v>22482877.697842222</v>
      </c>
      <c r="BL640" s="3">
        <f t="shared" si="508"/>
        <v>55124161.329999998</v>
      </c>
      <c r="BM640" s="22"/>
      <c r="BN640" s="3">
        <f t="shared" si="509"/>
        <v>-6172962.4261583267</v>
      </c>
      <c r="BO640" s="3">
        <f t="shared" si="510"/>
        <v>-1633942.9020250654</v>
      </c>
      <c r="BP640" s="3">
        <f t="shared" si="511"/>
        <v>0</v>
      </c>
      <c r="BQ640" s="3">
        <f t="shared" si="512"/>
        <v>-5807946</v>
      </c>
      <c r="BR640" s="3"/>
      <c r="BS640" s="22">
        <f t="shared" si="513"/>
        <v>-7.8827493477770556</v>
      </c>
      <c r="BT640" s="22">
        <f t="shared" si="514"/>
        <v>-5.4516278302001702</v>
      </c>
      <c r="BU640" s="22">
        <f t="shared" si="515"/>
        <v>0</v>
      </c>
      <c r="BV640" s="22">
        <f t="shared" si="516"/>
        <v>-10.536116758730921</v>
      </c>
      <c r="BW640" s="3"/>
      <c r="BX640" s="7"/>
      <c r="BY640" t="str">
        <f t="shared" si="521"/>
        <v>122021</v>
      </c>
      <c r="CQ640" s="15">
        <v>39720</v>
      </c>
      <c r="CR640" s="16">
        <v>3850.05</v>
      </c>
    </row>
    <row r="641" spans="1:96">
      <c r="A641" s="2">
        <v>44451</v>
      </c>
      <c r="B641" s="2">
        <v>44451</v>
      </c>
      <c r="C641" s="3">
        <v>281316</v>
      </c>
      <c r="D641">
        <v>0</v>
      </c>
      <c r="E641">
        <v>281316.25</v>
      </c>
      <c r="F641" t="s">
        <v>10</v>
      </c>
      <c r="G641" s="3">
        <v>44620269</v>
      </c>
      <c r="J641" s="3">
        <f t="shared" si="522"/>
        <v>281316</v>
      </c>
      <c r="L641" s="3">
        <f t="shared" si="517"/>
        <v>49597531.329999998</v>
      </c>
      <c r="M641" s="4">
        <f t="shared" si="523"/>
        <v>5.7043306773962863E-3</v>
      </c>
      <c r="N641" s="4">
        <f t="shared" si="524"/>
        <v>9.3772000000000005E-3</v>
      </c>
      <c r="O641" s="4"/>
      <c r="P641" s="3">
        <f t="shared" si="525"/>
        <v>-5526630</v>
      </c>
      <c r="Q641" s="3">
        <f t="shared" si="526"/>
        <v>55124161.329999998</v>
      </c>
      <c r="R641" s="6">
        <f t="shared" si="527"/>
        <v>-0.10025785185038751</v>
      </c>
      <c r="S641" s="6">
        <f t="shared" si="528"/>
        <v>-9.7761620621545933E-2</v>
      </c>
      <c r="T641" s="6"/>
      <c r="U641" s="6"/>
      <c r="V641" s="3">
        <f t="shared" si="518"/>
        <v>76400.983505785975</v>
      </c>
      <c r="W641" s="7">
        <f t="shared" si="479"/>
        <v>47.099999999998545</v>
      </c>
      <c r="X641" s="7">
        <f t="shared" si="482"/>
        <v>17516.849999999999</v>
      </c>
      <c r="Y641" s="3">
        <f t="shared" si="483"/>
        <v>44864383.772154592</v>
      </c>
      <c r="Z641" s="3">
        <f t="shared" si="480"/>
        <v>94461915.102154583</v>
      </c>
      <c r="AA641" s="2">
        <v>44539</v>
      </c>
      <c r="AB641" s="7">
        <f t="shared" si="484"/>
        <v>165.32510443333334</v>
      </c>
      <c r="AC641" s="7">
        <f t="shared" si="485"/>
        <v>149.54794590718197</v>
      </c>
      <c r="AD641" s="7">
        <f t="shared" si="486"/>
        <v>157.43652517025762</v>
      </c>
      <c r="AE641" s="7"/>
      <c r="AF641" s="7">
        <f t="shared" si="519"/>
        <v>357716.98350578599</v>
      </c>
      <c r="AG641" s="3">
        <f t="shared" si="487"/>
        <v>59011641.052364461</v>
      </c>
      <c r="AH641" s="7"/>
      <c r="AI641" s="7"/>
      <c r="AJ641" s="7"/>
      <c r="AK641" s="7"/>
      <c r="AL641" s="3">
        <f t="shared" si="488"/>
        <v>72499986.376105517</v>
      </c>
      <c r="AM641" s="3">
        <f t="shared" si="489"/>
        <v>28414109.7223645</v>
      </c>
      <c r="AN641" s="3">
        <f t="shared" si="490"/>
        <v>22488345.323741503</v>
      </c>
      <c r="AO641" s="3">
        <f t="shared" si="491"/>
        <v>19597531.329999998</v>
      </c>
      <c r="AP641" s="3">
        <f t="shared" si="492"/>
        <v>49597531.329999998</v>
      </c>
      <c r="AQ641" s="7"/>
      <c r="AR641" s="40">
        <f t="shared" si="520"/>
        <v>76400.983505785975</v>
      </c>
      <c r="AS641" s="5">
        <f t="shared" si="481"/>
        <v>281316</v>
      </c>
      <c r="AT641" s="5">
        <f t="shared" si="493"/>
        <v>5467.625899280576</v>
      </c>
      <c r="AU641" s="5">
        <f t="shared" si="494"/>
        <v>363184.60940506659</v>
      </c>
      <c r="AV641" s="5">
        <f t="shared" si="495"/>
        <v>32499986.376105506</v>
      </c>
      <c r="AW641" s="3"/>
      <c r="AX641" s="4">
        <f t="shared" si="496"/>
        <v>5.0346646997139078E-3</v>
      </c>
      <c r="AY641" s="4">
        <f t="shared" si="497"/>
        <v>2.6960889537628505E-3</v>
      </c>
      <c r="AZ641" s="4">
        <f t="shared" si="498"/>
        <v>2.4319066147859389E-4</v>
      </c>
      <c r="BA641" s="4">
        <f t="shared" si="499"/>
        <v>5.7043306773962863E-3</v>
      </c>
      <c r="BB641" s="3"/>
      <c r="BC641" s="2">
        <f t="shared" si="500"/>
        <v>44539</v>
      </c>
      <c r="BD641" s="22">
        <f t="shared" si="501"/>
        <v>181.24996594026379</v>
      </c>
      <c r="BE641" s="22">
        <f t="shared" si="502"/>
        <v>149.5479459071816</v>
      </c>
      <c r="BF641" s="22">
        <f t="shared" si="503"/>
        <v>118.35971223021843</v>
      </c>
      <c r="BG641" s="22">
        <f t="shared" si="504"/>
        <v>165.32510443333334</v>
      </c>
      <c r="BH641" s="22"/>
      <c r="BI641" s="3">
        <f t="shared" si="505"/>
        <v>78309764.192858785</v>
      </c>
      <c r="BJ641" s="3">
        <f t="shared" si="506"/>
        <v>29971651.640883766</v>
      </c>
      <c r="BK641" s="3">
        <f t="shared" si="507"/>
        <v>22488345.323741503</v>
      </c>
      <c r="BL641" s="3">
        <f t="shared" si="508"/>
        <v>55124161.329999998</v>
      </c>
      <c r="BM641" s="22"/>
      <c r="BN641" s="3">
        <f t="shared" si="509"/>
        <v>-5809777.8167532599</v>
      </c>
      <c r="BO641" s="3">
        <f t="shared" si="510"/>
        <v>-1557541.9185192795</v>
      </c>
      <c r="BP641" s="3">
        <f t="shared" si="511"/>
        <v>0</v>
      </c>
      <c r="BQ641" s="3">
        <f t="shared" si="512"/>
        <v>-5526630</v>
      </c>
      <c r="BR641" s="3"/>
      <c r="BS641" s="22">
        <f t="shared" si="513"/>
        <v>-7.4189698776836108</v>
      </c>
      <c r="BT641" s="22">
        <f t="shared" si="514"/>
        <v>-5.1967170083969139</v>
      </c>
      <c r="BU641" s="22">
        <f t="shared" si="515"/>
        <v>0</v>
      </c>
      <c r="BV641" s="22">
        <f t="shared" si="516"/>
        <v>-10.025785185038751</v>
      </c>
      <c r="BW641" s="3"/>
      <c r="BX641" s="7"/>
      <c r="BY641" t="str">
        <f t="shared" si="521"/>
        <v>122021</v>
      </c>
      <c r="CQ641" s="15">
        <v>39721</v>
      </c>
      <c r="CR641" s="16">
        <v>3921.2</v>
      </c>
    </row>
    <row r="642" spans="1:96">
      <c r="A642" t="s">
        <v>262</v>
      </c>
      <c r="B642" t="s">
        <v>262</v>
      </c>
      <c r="C642" s="3">
        <v>11205</v>
      </c>
      <c r="D642">
        <v>0</v>
      </c>
      <c r="E642">
        <v>11204.5</v>
      </c>
      <c r="F642" t="s">
        <v>10</v>
      </c>
      <c r="G642" s="3">
        <v>44631474</v>
      </c>
      <c r="J642" s="3">
        <f t="shared" si="522"/>
        <v>11205</v>
      </c>
      <c r="L642" s="3">
        <f t="shared" si="517"/>
        <v>49608736.329999998</v>
      </c>
      <c r="M642" s="4">
        <f t="shared" si="523"/>
        <v>2.2591850238365483E-4</v>
      </c>
      <c r="N642" s="4">
        <f t="shared" si="524"/>
        <v>3.7350000000000003E-4</v>
      </c>
      <c r="O642" s="4"/>
      <c r="P642" s="3">
        <f t="shared" si="525"/>
        <v>-5515425</v>
      </c>
      <c r="Q642" s="3">
        <f t="shared" si="526"/>
        <v>55124161.329999998</v>
      </c>
      <c r="R642" s="6">
        <f t="shared" si="527"/>
        <v>-0.1000545834517461</v>
      </c>
      <c r="S642" s="6">
        <f t="shared" si="528"/>
        <v>-9.7535702119162279E-2</v>
      </c>
      <c r="T642" s="6"/>
      <c r="U642" s="6"/>
      <c r="V642" s="3">
        <f t="shared" si="518"/>
        <v>-241044.29190997954</v>
      </c>
      <c r="W642" s="7">
        <f t="shared" si="479"/>
        <v>-148.59999999999854</v>
      </c>
      <c r="X642" s="7">
        <f t="shared" si="482"/>
        <v>17368.25</v>
      </c>
      <c r="Y642" s="3">
        <f t="shared" si="483"/>
        <v>44483787.521770418</v>
      </c>
      <c r="Z642" s="3">
        <f t="shared" si="480"/>
        <v>94092523.851770416</v>
      </c>
      <c r="AA642" s="2">
        <v>44543</v>
      </c>
      <c r="AB642" s="7">
        <f t="shared" si="484"/>
        <v>165.36245443333334</v>
      </c>
      <c r="AC642" s="7">
        <f t="shared" si="485"/>
        <v>148.27929173923474</v>
      </c>
      <c r="AD642" s="7">
        <f t="shared" si="486"/>
        <v>156.82087308628402</v>
      </c>
      <c r="AE642" s="7"/>
      <c r="AF642" s="7">
        <f t="shared" si="519"/>
        <v>-229839.29190997954</v>
      </c>
      <c r="AG642" s="3">
        <f t="shared" si="487"/>
        <v>58781801.760454483</v>
      </c>
      <c r="AH642" s="7"/>
      <c r="AI642" s="7"/>
      <c r="AJ642" s="7"/>
      <c r="AK642" s="7"/>
      <c r="AL642" s="3">
        <f t="shared" si="488"/>
        <v>72275614.710094824</v>
      </c>
      <c r="AM642" s="3">
        <f t="shared" si="489"/>
        <v>28173065.430454522</v>
      </c>
      <c r="AN642" s="3">
        <f t="shared" si="490"/>
        <v>22493812.949640784</v>
      </c>
      <c r="AO642" s="3">
        <f t="shared" si="491"/>
        <v>19608736.329999998</v>
      </c>
      <c r="AP642" s="3">
        <f t="shared" si="492"/>
        <v>49608736.329999998</v>
      </c>
      <c r="AQ642" s="7"/>
      <c r="AR642" s="40">
        <f t="shared" si="520"/>
        <v>-241044.29190997954</v>
      </c>
      <c r="AS642" s="5">
        <f t="shared" si="481"/>
        <v>11205</v>
      </c>
      <c r="AT642" s="5">
        <f t="shared" si="493"/>
        <v>5467.625899280576</v>
      </c>
      <c r="AU642" s="5">
        <f t="shared" si="494"/>
        <v>-224371.66601069897</v>
      </c>
      <c r="AV642" s="5">
        <f t="shared" si="495"/>
        <v>32275614.710094806</v>
      </c>
      <c r="AW642" s="3"/>
      <c r="AX642" s="4">
        <f t="shared" si="496"/>
        <v>-3.0947821817059983E-3</v>
      </c>
      <c r="AY642" s="4">
        <f t="shared" si="497"/>
        <v>-8.483260403554212E-3</v>
      </c>
      <c r="AZ642" s="4">
        <f t="shared" si="498"/>
        <v>2.431315341599752E-4</v>
      </c>
      <c r="BA642" s="4">
        <f t="shared" si="499"/>
        <v>2.2591850238365483E-4</v>
      </c>
      <c r="BB642" s="3"/>
      <c r="BC642" s="2">
        <f t="shared" si="500"/>
        <v>44543</v>
      </c>
      <c r="BD642" s="22">
        <f t="shared" si="501"/>
        <v>180.68903677523707</v>
      </c>
      <c r="BE642" s="22">
        <f t="shared" si="502"/>
        <v>148.27929173923434</v>
      </c>
      <c r="BF642" s="22">
        <f t="shared" si="503"/>
        <v>118.38848920863572</v>
      </c>
      <c r="BG642" s="22">
        <f t="shared" si="504"/>
        <v>165.36245443333334</v>
      </c>
      <c r="BH642" s="22"/>
      <c r="BI642" s="3">
        <f t="shared" si="505"/>
        <v>78309764.192858785</v>
      </c>
      <c r="BJ642" s="3">
        <f t="shared" si="506"/>
        <v>29971651.640883766</v>
      </c>
      <c r="BK642" s="3">
        <f t="shared" si="507"/>
        <v>22493812.949640784</v>
      </c>
      <c r="BL642" s="3">
        <f t="shared" si="508"/>
        <v>55124161.329999998</v>
      </c>
      <c r="BM642" s="22"/>
      <c r="BN642" s="3">
        <f t="shared" si="509"/>
        <v>-6034149.4827639591</v>
      </c>
      <c r="BO642" s="3">
        <f t="shared" si="510"/>
        <v>-1798586.2104292591</v>
      </c>
      <c r="BP642" s="3">
        <f t="shared" si="511"/>
        <v>0</v>
      </c>
      <c r="BQ642" s="3">
        <f t="shared" si="512"/>
        <v>-5515425</v>
      </c>
      <c r="BR642" s="3"/>
      <c r="BS642" s="22">
        <f t="shared" si="513"/>
        <v>-7.7054880000701429</v>
      </c>
      <c r="BT642" s="22">
        <f t="shared" si="514"/>
        <v>-6.000957945126526</v>
      </c>
      <c r="BU642" s="22">
        <f t="shared" si="515"/>
        <v>0</v>
      </c>
      <c r="BV642" s="22">
        <f t="shared" si="516"/>
        <v>-10.00545834517461</v>
      </c>
      <c r="BW642" s="3"/>
      <c r="BX642" s="7"/>
      <c r="BY642" t="str">
        <f t="shared" si="521"/>
        <v>122021</v>
      </c>
      <c r="CQ642" s="15">
        <v>39722</v>
      </c>
      <c r="CR642" s="16">
        <v>3950.75</v>
      </c>
    </row>
    <row r="643" spans="1:96">
      <c r="A643" t="s">
        <v>263</v>
      </c>
      <c r="B643" t="s">
        <v>263</v>
      </c>
      <c r="C643" s="3">
        <v>55575</v>
      </c>
      <c r="D643">
        <v>0</v>
      </c>
      <c r="E643">
        <v>55575</v>
      </c>
      <c r="F643" t="s">
        <v>10</v>
      </c>
      <c r="G643" s="3">
        <v>44687049</v>
      </c>
      <c r="J643" s="3">
        <f t="shared" si="522"/>
        <v>55575</v>
      </c>
      <c r="L643" s="3">
        <f t="shared" si="517"/>
        <v>49664311.329999998</v>
      </c>
      <c r="M643" s="4">
        <f t="shared" si="523"/>
        <v>1.1202663907887533E-3</v>
      </c>
      <c r="N643" s="4">
        <f t="shared" si="524"/>
        <v>1.8525E-3</v>
      </c>
      <c r="O643" s="4"/>
      <c r="P643" s="3">
        <f t="shared" si="525"/>
        <v>-5459850</v>
      </c>
      <c r="Q643" s="3">
        <f t="shared" si="526"/>
        <v>55124161.329999998</v>
      </c>
      <c r="R643" s="6">
        <f t="shared" si="527"/>
        <v>-9.904640484804271E-2</v>
      </c>
      <c r="S643" s="6">
        <f t="shared" si="528"/>
        <v>-9.6415435728373522E-2</v>
      </c>
      <c r="T643" s="6"/>
      <c r="U643" s="6"/>
      <c r="V643" s="3">
        <f t="shared" si="518"/>
        <v>-70318.102653414302</v>
      </c>
      <c r="W643" s="7">
        <f t="shared" si="479"/>
        <v>-43.349999999998545</v>
      </c>
      <c r="X643" s="7">
        <f t="shared" si="482"/>
        <v>17324.900000000001</v>
      </c>
      <c r="Y643" s="3">
        <f t="shared" si="483"/>
        <v>44372758.938633442</v>
      </c>
      <c r="Z643" s="3">
        <f t="shared" si="480"/>
        <v>94037070.26863344</v>
      </c>
      <c r="AA643" s="2">
        <v>44544</v>
      </c>
      <c r="AB643" s="7">
        <f t="shared" si="484"/>
        <v>165.54770443333334</v>
      </c>
      <c r="AC643" s="7">
        <f t="shared" si="485"/>
        <v>147.90919646211148</v>
      </c>
      <c r="AD643" s="7">
        <f t="shared" si="486"/>
        <v>156.72845044772239</v>
      </c>
      <c r="AE643" s="7"/>
      <c r="AF643" s="7">
        <f t="shared" si="519"/>
        <v>-14743.102653414302</v>
      </c>
      <c r="AG643" s="3">
        <f t="shared" si="487"/>
        <v>58767058.657801069</v>
      </c>
      <c r="AH643" s="7"/>
      <c r="AI643" s="7"/>
      <c r="AJ643" s="7"/>
      <c r="AK643" s="7"/>
      <c r="AL643" s="3">
        <f t="shared" si="488"/>
        <v>72266339.233340696</v>
      </c>
      <c r="AM643" s="3">
        <f t="shared" si="489"/>
        <v>28102747.327801108</v>
      </c>
      <c r="AN643" s="3">
        <f t="shared" si="490"/>
        <v>22499280.575540066</v>
      </c>
      <c r="AO643" s="3">
        <f t="shared" si="491"/>
        <v>19664311.329999998</v>
      </c>
      <c r="AP643" s="3">
        <f t="shared" si="492"/>
        <v>49664311.329999998</v>
      </c>
      <c r="AQ643" s="7"/>
      <c r="AR643" s="40">
        <f t="shared" si="520"/>
        <v>-70318.102653414302</v>
      </c>
      <c r="AS643" s="5">
        <f t="shared" si="481"/>
        <v>55575</v>
      </c>
      <c r="AT643" s="5">
        <f t="shared" si="493"/>
        <v>5467.625899280576</v>
      </c>
      <c r="AU643" s="5">
        <f t="shared" si="494"/>
        <v>-9275.476754133726</v>
      </c>
      <c r="AV643" s="5">
        <f t="shared" si="495"/>
        <v>32266339.233340673</v>
      </c>
      <c r="AW643" s="3"/>
      <c r="AX643" s="4">
        <f t="shared" si="496"/>
        <v>-1.2833480270404686E-4</v>
      </c>
      <c r="AY643" s="4">
        <f t="shared" si="497"/>
        <v>-2.4959336720739604E-3</v>
      </c>
      <c r="AZ643" s="4">
        <f t="shared" si="498"/>
        <v>2.4307243558579922E-4</v>
      </c>
      <c r="BA643" s="4">
        <f t="shared" si="499"/>
        <v>1.1202663907887533E-3</v>
      </c>
      <c r="BB643" s="3"/>
      <c r="BC643" s="2">
        <f t="shared" si="500"/>
        <v>44544</v>
      </c>
      <c r="BD643" s="22">
        <f t="shared" si="501"/>
        <v>180.66584808335173</v>
      </c>
      <c r="BE643" s="22">
        <f t="shared" si="502"/>
        <v>147.90919646211108</v>
      </c>
      <c r="BF643" s="22">
        <f t="shared" si="503"/>
        <v>118.41726618705297</v>
      </c>
      <c r="BG643" s="22">
        <f t="shared" si="504"/>
        <v>165.54770443333334</v>
      </c>
      <c r="BH643" s="22"/>
      <c r="BI643" s="3">
        <f t="shared" si="505"/>
        <v>78309764.192858785</v>
      </c>
      <c r="BJ643" s="3">
        <f t="shared" si="506"/>
        <v>29971651.640883766</v>
      </c>
      <c r="BK643" s="3">
        <f t="shared" si="507"/>
        <v>22499280.575540066</v>
      </c>
      <c r="BL643" s="3">
        <f t="shared" si="508"/>
        <v>55124161.329999998</v>
      </c>
      <c r="BM643" s="22"/>
      <c r="BN643" s="3">
        <f t="shared" si="509"/>
        <v>-6043424.9595180927</v>
      </c>
      <c r="BO643" s="3">
        <f t="shared" si="510"/>
        <v>-1868904.3130826734</v>
      </c>
      <c r="BP643" s="3">
        <f t="shared" si="511"/>
        <v>0</v>
      </c>
      <c r="BQ643" s="3">
        <f t="shared" si="512"/>
        <v>-5459850</v>
      </c>
      <c r="BR643" s="3"/>
      <c r="BS643" s="22">
        <f t="shared" si="513"/>
        <v>-7.7173325980583201</v>
      </c>
      <c r="BT643" s="22">
        <f t="shared" si="514"/>
        <v>-6.2355733193339802</v>
      </c>
      <c r="BU643" s="22">
        <f t="shared" si="515"/>
        <v>0</v>
      </c>
      <c r="BV643" s="22">
        <f t="shared" si="516"/>
        <v>-9.9046404848042702</v>
      </c>
      <c r="BW643" s="3"/>
      <c r="BX643" s="7"/>
      <c r="BY643" t="str">
        <f t="shared" si="521"/>
        <v>122021</v>
      </c>
      <c r="CQ643" s="15">
        <v>39723</v>
      </c>
      <c r="CR643" s="16">
        <v>3950.75</v>
      </c>
    </row>
    <row r="644" spans="1:96">
      <c r="A644" t="s">
        <v>264</v>
      </c>
      <c r="B644" t="s">
        <v>264</v>
      </c>
      <c r="C644" s="3">
        <v>-290028</v>
      </c>
      <c r="D644">
        <v>0</v>
      </c>
      <c r="E644">
        <v>-290028</v>
      </c>
      <c r="F644" t="s">
        <v>10</v>
      </c>
      <c r="G644" s="3">
        <v>44397021</v>
      </c>
      <c r="J644" s="3">
        <f t="shared" si="522"/>
        <v>-290028</v>
      </c>
      <c r="L644" s="3">
        <f t="shared" si="517"/>
        <v>49374283.329999998</v>
      </c>
      <c r="M644" s="4">
        <f t="shared" si="523"/>
        <v>-5.8397668714839706E-3</v>
      </c>
      <c r="N644" s="4">
        <f t="shared" si="524"/>
        <v>-9.6676000000000002E-3</v>
      </c>
      <c r="O644" s="4"/>
      <c r="P644" s="3">
        <f t="shared" si="525"/>
        <v>-5749878</v>
      </c>
      <c r="Q644" s="3">
        <f t="shared" si="526"/>
        <v>55124161.329999998</v>
      </c>
      <c r="R644" s="6">
        <f t="shared" si="527"/>
        <v>-0.10430776380575549</v>
      </c>
      <c r="S644" s="6">
        <f t="shared" si="528"/>
        <v>-0.10225520259985749</v>
      </c>
      <c r="T644" s="6"/>
      <c r="U644" s="6"/>
      <c r="V644" s="3">
        <f t="shared" si="518"/>
        <v>-167887.51152545845</v>
      </c>
      <c r="W644" s="7">
        <f t="shared" ref="W644:W707" si="529">+X644-X643</f>
        <v>-103.5</v>
      </c>
      <c r="X644" s="7">
        <f t="shared" si="482"/>
        <v>17221.400000000001</v>
      </c>
      <c r="Y644" s="3">
        <f t="shared" si="483"/>
        <v>44107673.394119561</v>
      </c>
      <c r="Z644" s="3">
        <f t="shared" ref="Z644:Z707" si="530">+Y644+L644</f>
        <v>93481956.724119559</v>
      </c>
      <c r="AA644" s="2">
        <v>44545</v>
      </c>
      <c r="AB644" s="7">
        <f t="shared" si="484"/>
        <v>164.58094443333334</v>
      </c>
      <c r="AC644" s="7">
        <f t="shared" si="485"/>
        <v>147.02557798039854</v>
      </c>
      <c r="AD644" s="7">
        <f t="shared" si="486"/>
        <v>155.80326120686593</v>
      </c>
      <c r="AE644" s="7"/>
      <c r="AF644" s="7">
        <f t="shared" si="519"/>
        <v>-457915.51152545842</v>
      </c>
      <c r="AG644" s="3">
        <f t="shared" si="487"/>
        <v>58309143.14627561</v>
      </c>
      <c r="AH644" s="7"/>
      <c r="AI644" s="7"/>
      <c r="AJ644" s="7"/>
      <c r="AK644" s="7"/>
      <c r="AL644" s="3">
        <f t="shared" si="488"/>
        <v>71813891.347714514</v>
      </c>
      <c r="AM644" s="3">
        <f t="shared" si="489"/>
        <v>27934859.816275649</v>
      </c>
      <c r="AN644" s="3">
        <f t="shared" si="490"/>
        <v>22504748.201439347</v>
      </c>
      <c r="AO644" s="3">
        <f t="shared" si="491"/>
        <v>19374283.329999998</v>
      </c>
      <c r="AP644" s="3">
        <f t="shared" si="492"/>
        <v>49374283.329999998</v>
      </c>
      <c r="AQ644" s="7"/>
      <c r="AR644" s="40">
        <f t="shared" si="520"/>
        <v>-167887.51152545845</v>
      </c>
      <c r="AS644" s="5">
        <f t="shared" ref="AS644:AS707" si="531">+J644</f>
        <v>-290028</v>
      </c>
      <c r="AT644" s="5">
        <f t="shared" si="493"/>
        <v>5467.625899280576</v>
      </c>
      <c r="AU644" s="5">
        <f t="shared" si="494"/>
        <v>-452447.88562617783</v>
      </c>
      <c r="AV644" s="5">
        <f t="shared" si="495"/>
        <v>31813891.347714495</v>
      </c>
      <c r="AW644" s="3"/>
      <c r="AX644" s="4">
        <f t="shared" si="496"/>
        <v>-6.2608385927128453E-3</v>
      </c>
      <c r="AY644" s="4">
        <f t="shared" si="497"/>
        <v>-5.9740604563374112E-3</v>
      </c>
      <c r="AZ644" s="4">
        <f t="shared" si="498"/>
        <v>2.4301336573511007E-4</v>
      </c>
      <c r="BA644" s="4">
        <f t="shared" si="499"/>
        <v>-5.8397668714839706E-3</v>
      </c>
      <c r="BB644" s="3"/>
      <c r="BC644" s="2">
        <f t="shared" si="500"/>
        <v>44545</v>
      </c>
      <c r="BD644" s="22">
        <f t="shared" si="501"/>
        <v>179.53472836928628</v>
      </c>
      <c r="BE644" s="22">
        <f t="shared" si="502"/>
        <v>147.02557798039814</v>
      </c>
      <c r="BF644" s="22">
        <f t="shared" si="503"/>
        <v>118.44604316547024</v>
      </c>
      <c r="BG644" s="22">
        <f t="shared" si="504"/>
        <v>164.58094443333334</v>
      </c>
      <c r="BH644" s="22"/>
      <c r="BI644" s="3">
        <f t="shared" si="505"/>
        <v>78309764.192858785</v>
      </c>
      <c r="BJ644" s="3">
        <f t="shared" si="506"/>
        <v>29971651.640883766</v>
      </c>
      <c r="BK644" s="3">
        <f t="shared" si="507"/>
        <v>22504748.201439347</v>
      </c>
      <c r="BL644" s="3">
        <f t="shared" si="508"/>
        <v>55124161.329999998</v>
      </c>
      <c r="BM644" s="22"/>
      <c r="BN644" s="3">
        <f t="shared" si="509"/>
        <v>-6495872.8451442709</v>
      </c>
      <c r="BO644" s="3">
        <f t="shared" si="510"/>
        <v>-2036791.8246081318</v>
      </c>
      <c r="BP644" s="3">
        <f t="shared" si="511"/>
        <v>0</v>
      </c>
      <c r="BQ644" s="3">
        <f t="shared" si="512"/>
        <v>-5749878</v>
      </c>
      <c r="BR644" s="3"/>
      <c r="BS644" s="22">
        <f t="shared" si="513"/>
        <v>-8.2950994835668794</v>
      </c>
      <c r="BT644" s="22">
        <f t="shared" si="514"/>
        <v>-6.7957276729780967</v>
      </c>
      <c r="BU644" s="22">
        <f t="shared" si="515"/>
        <v>0</v>
      </c>
      <c r="BV644" s="22">
        <f t="shared" si="516"/>
        <v>-10.43077638057555</v>
      </c>
      <c r="BW644" s="3"/>
      <c r="BX644" s="7"/>
      <c r="BY644" t="str">
        <f t="shared" si="521"/>
        <v>122021</v>
      </c>
      <c r="CQ644" s="15">
        <v>39724</v>
      </c>
      <c r="CR644" s="16">
        <v>3818.3</v>
      </c>
    </row>
    <row r="645" spans="1:96">
      <c r="A645" t="s">
        <v>265</v>
      </c>
      <c r="B645" t="s">
        <v>265</v>
      </c>
      <c r="C645" s="3">
        <v>206509</v>
      </c>
      <c r="D645">
        <v>0</v>
      </c>
      <c r="E645">
        <v>206509</v>
      </c>
      <c r="F645" t="s">
        <v>10</v>
      </c>
      <c r="G645" s="3">
        <v>44603530</v>
      </c>
      <c r="J645" s="3">
        <f t="shared" si="522"/>
        <v>206509</v>
      </c>
      <c r="L645" s="3">
        <f t="shared" si="517"/>
        <v>49580792.329999998</v>
      </c>
      <c r="M645" s="4">
        <f t="shared" si="523"/>
        <v>4.1825214681045176E-3</v>
      </c>
      <c r="N645" s="4">
        <f t="shared" si="524"/>
        <v>6.8836333333333333E-3</v>
      </c>
      <c r="O645" s="4"/>
      <c r="P645" s="3">
        <f t="shared" si="525"/>
        <v>-5543369</v>
      </c>
      <c r="Q645" s="3">
        <f t="shared" si="526"/>
        <v>55124161.329999998</v>
      </c>
      <c r="R645" s="6">
        <f t="shared" si="527"/>
        <v>-0.10056151179905852</v>
      </c>
      <c r="S645" s="6">
        <f t="shared" si="528"/>
        <v>-9.8072681131752965E-2</v>
      </c>
      <c r="T645" s="6"/>
      <c r="U645" s="6"/>
      <c r="V645" s="3">
        <f t="shared" si="518"/>
        <v>43796.742137076115</v>
      </c>
      <c r="W645" s="7">
        <f t="shared" si="529"/>
        <v>27</v>
      </c>
      <c r="X645" s="7">
        <f t="shared" ref="X645:X708" si="532">+VLOOKUP(AA645,$CQ$4:$CR$5981,2,FALSE)</f>
        <v>17248.400000000001</v>
      </c>
      <c r="Y645" s="3">
        <f t="shared" ref="Y645:Y708" si="533">+Y644*(X645/X644)</f>
        <v>44176826.144862317</v>
      </c>
      <c r="Z645" s="3">
        <f t="shared" si="530"/>
        <v>93757618.474862307</v>
      </c>
      <c r="AA645" s="2">
        <v>44546</v>
      </c>
      <c r="AB645" s="7">
        <f t="shared" ref="AB645:AB708" si="534">+L645/$L$3*100</f>
        <v>165.26930776666666</v>
      </c>
      <c r="AC645" s="7">
        <f t="shared" ref="AC645:AC708" si="535">+Y645/$Y$3*100</f>
        <v>147.25608714954106</v>
      </c>
      <c r="AD645" s="7">
        <f t="shared" ref="AD645:AD708" si="536">+Z645/$Z$3*100</f>
        <v>156.26269745810384</v>
      </c>
      <c r="AE645" s="7"/>
      <c r="AF645" s="7">
        <f t="shared" si="519"/>
        <v>250305.7421370761</v>
      </c>
      <c r="AG645" s="3">
        <f t="shared" ref="AG645:AG708" si="537">+AG644+AF645</f>
        <v>58559448.888412684</v>
      </c>
      <c r="AH645" s="7"/>
      <c r="AI645" s="7"/>
      <c r="AJ645" s="7"/>
      <c r="AK645" s="7"/>
      <c r="AL645" s="3">
        <f t="shared" ref="AL645:AL708" si="538">+AL644+AU645</f>
        <v>72069664.715750873</v>
      </c>
      <c r="AM645" s="3">
        <f t="shared" ref="AM645:AM708" si="539">+AM644+AR645</f>
        <v>27978656.558412723</v>
      </c>
      <c r="AN645" s="3">
        <f t="shared" ref="AN645:AN708" si="540">+AN644+AT645</f>
        <v>22510215.827338628</v>
      </c>
      <c r="AO645" s="3">
        <f t="shared" ref="AO645:AO708" si="541">+AO644+AS645</f>
        <v>19580792.329999998</v>
      </c>
      <c r="AP645" s="3">
        <f t="shared" ref="AP645:AP708" si="542">+AP644+AS645</f>
        <v>49580792.329999998</v>
      </c>
      <c r="AQ645" s="7"/>
      <c r="AR645" s="40">
        <f t="shared" si="520"/>
        <v>43796.742137076115</v>
      </c>
      <c r="AS645" s="5">
        <f t="shared" si="531"/>
        <v>206509</v>
      </c>
      <c r="AT645" s="5">
        <f t="shared" ref="AT645:AT708" si="543">+$AN$3*4*$AT$1/973</f>
        <v>5467.625899280576</v>
      </c>
      <c r="AU645" s="5">
        <f t="shared" ref="AU645:AU708" si="544">+AR645+AS645+AT645</f>
        <v>255773.36803635667</v>
      </c>
      <c r="AV645" s="5">
        <f t="shared" ref="AV645:AV708" si="545">+AU645+AV644</f>
        <v>32069664.715750851</v>
      </c>
      <c r="AW645" s="3"/>
      <c r="AX645" s="4">
        <f t="shared" ref="AX645:AX708" si="546">+AU645/AL644</f>
        <v>3.5616141005078215E-3</v>
      </c>
      <c r="AY645" s="4">
        <f t="shared" ref="AY645:AY708" si="547">+AR645/AM644</f>
        <v>1.5678167860917233E-3</v>
      </c>
      <c r="AZ645" s="4">
        <f t="shared" ref="AZ645:AZ708" si="548">+AT645/AN644</f>
        <v>2.429543245869723E-4</v>
      </c>
      <c r="BA645" s="4">
        <f t="shared" ref="BA645:BA708" si="549">+AS645/AP644</f>
        <v>4.1825214681045176E-3</v>
      </c>
      <c r="BB645" s="3"/>
      <c r="BC645" s="2">
        <f t="shared" ref="BC645:BC708" si="550">+AA645</f>
        <v>44546</v>
      </c>
      <c r="BD645" s="22">
        <f t="shared" ref="BD645:BD708" si="551">+AL645/AL$3*100</f>
        <v>180.17416178937717</v>
      </c>
      <c r="BE645" s="22">
        <f t="shared" ref="BE645:BE708" si="552">+AM645/AM$3*100</f>
        <v>147.25608714954063</v>
      </c>
      <c r="BF645" s="22">
        <f t="shared" ref="BF645:BF708" si="553">+AN645/AN$3*100</f>
        <v>118.47482014388753</v>
      </c>
      <c r="BG645" s="22">
        <f t="shared" ref="BG645:BG708" si="554">+AP645/AP$3*100</f>
        <v>165.26930776666666</v>
      </c>
      <c r="BH645" s="22"/>
      <c r="BI645" s="3">
        <f t="shared" ref="BI645:BI708" si="555">+MAX(BI644,AL645)</f>
        <v>78309764.192858785</v>
      </c>
      <c r="BJ645" s="3">
        <f t="shared" ref="BJ645:BJ708" si="556">+MAX(BJ644,AM645)</f>
        <v>29971651.640883766</v>
      </c>
      <c r="BK645" s="3">
        <f t="shared" ref="BK645:BK708" si="557">+MAX(BK644,AN645)</f>
        <v>22510215.827338628</v>
      </c>
      <c r="BL645" s="3">
        <f t="shared" ref="BL645:BL708" si="558">+MAX(BL644,AP645)</f>
        <v>55124161.329999998</v>
      </c>
      <c r="BM645" s="22"/>
      <c r="BN645" s="3">
        <f t="shared" ref="BN645:BN708" si="559">+MIN(AU645+BN644,0)</f>
        <v>-6240099.4771079142</v>
      </c>
      <c r="BO645" s="3">
        <f t="shared" ref="BO645:BO708" si="560">+MIN(AR645+BO644,0)</f>
        <v>-1992995.0824710557</v>
      </c>
      <c r="BP645" s="3">
        <f t="shared" ref="BP645:BP708" si="561">+MIN(AT645+BP644,0)</f>
        <v>0</v>
      </c>
      <c r="BQ645" s="3">
        <f t="shared" ref="BQ645:BQ708" si="562">+MIN(AS645+BQ644,0)</f>
        <v>-5543369</v>
      </c>
      <c r="BR645" s="3"/>
      <c r="BS645" s="22">
        <f t="shared" ref="BS645:BS708" si="563">+BN645/BI645*100</f>
        <v>-7.9684820168018851</v>
      </c>
      <c r="BT645" s="22">
        <f t="shared" ref="BT645:BT708" si="564">+BO645/BJ645*100</f>
        <v>-6.649600450288327</v>
      </c>
      <c r="BU645" s="22">
        <f t="shared" ref="BU645:BU708" si="565">+BP645/BK645*100</f>
        <v>0</v>
      </c>
      <c r="BV645" s="22">
        <f t="shared" ref="BV645:BV708" si="566">+BQ645/BL645*100</f>
        <v>-10.056151179905852</v>
      </c>
      <c r="BW645" s="3"/>
      <c r="BX645" s="7"/>
      <c r="BY645" t="str">
        <f t="shared" si="521"/>
        <v>122021</v>
      </c>
      <c r="CQ645" s="15">
        <v>39725</v>
      </c>
      <c r="CR645" s="16">
        <v>3818.3</v>
      </c>
    </row>
    <row r="646" spans="1:96">
      <c r="A646" t="s">
        <v>266</v>
      </c>
      <c r="B646" t="s">
        <v>266</v>
      </c>
      <c r="C646" s="3">
        <v>-21974</v>
      </c>
      <c r="D646">
        <v>0</v>
      </c>
      <c r="E646">
        <v>-21974.25</v>
      </c>
      <c r="F646" t="s">
        <v>10</v>
      </c>
      <c r="G646" s="3">
        <v>44581555</v>
      </c>
      <c r="J646" s="3">
        <f t="shared" si="522"/>
        <v>-21974</v>
      </c>
      <c r="L646" s="3">
        <f t="shared" ref="L646:L709" si="567">+L645+J646</f>
        <v>49558818.329999998</v>
      </c>
      <c r="M646" s="4">
        <f t="shared" si="523"/>
        <v>-4.4319582175584004E-4</v>
      </c>
      <c r="N646" s="4">
        <f t="shared" si="524"/>
        <v>-7.3246666666666662E-4</v>
      </c>
      <c r="O646" s="4"/>
      <c r="P646" s="3">
        <f t="shared" si="525"/>
        <v>-5565343</v>
      </c>
      <c r="Q646" s="3">
        <f t="shared" si="526"/>
        <v>55124161.329999998</v>
      </c>
      <c r="R646" s="6">
        <f t="shared" si="527"/>
        <v>-0.10096013917895556</v>
      </c>
      <c r="S646" s="6">
        <f t="shared" si="528"/>
        <v>-9.8515876953508802E-2</v>
      </c>
      <c r="T646" s="6"/>
      <c r="U646" s="6"/>
      <c r="V646" s="3">
        <f t="shared" ref="V646:V709" si="568">+$U$4*W646</f>
        <v>-426937.13075846172</v>
      </c>
      <c r="W646" s="7">
        <f t="shared" si="529"/>
        <v>-263.20000000000073</v>
      </c>
      <c r="X646" s="7">
        <f t="shared" si="532"/>
        <v>16985.2</v>
      </c>
      <c r="Y646" s="3">
        <f t="shared" si="533"/>
        <v>43502714.885770008</v>
      </c>
      <c r="Z646" s="3">
        <f t="shared" si="530"/>
        <v>93061533.215770006</v>
      </c>
      <c r="AA646" s="2">
        <v>44547</v>
      </c>
      <c r="AB646" s="7">
        <f t="shared" si="534"/>
        <v>165.19606110000001</v>
      </c>
      <c r="AC646" s="7">
        <f t="shared" si="535"/>
        <v>145.00904961923337</v>
      </c>
      <c r="AD646" s="7">
        <f t="shared" si="536"/>
        <v>155.10255535961667</v>
      </c>
      <c r="AE646" s="7"/>
      <c r="AF646" s="7">
        <f t="shared" ref="AF646:AF709" si="569">+J646+V646</f>
        <v>-448911.13075846172</v>
      </c>
      <c r="AG646" s="3">
        <f t="shared" si="537"/>
        <v>58110537.75765422</v>
      </c>
      <c r="AH646" s="7"/>
      <c r="AI646" s="7"/>
      <c r="AJ646" s="7"/>
      <c r="AK646" s="7"/>
      <c r="AL646" s="3">
        <f t="shared" si="538"/>
        <v>71626221.210891694</v>
      </c>
      <c r="AM646" s="3">
        <f t="shared" si="539"/>
        <v>27551719.427654263</v>
      </c>
      <c r="AN646" s="3">
        <f t="shared" si="540"/>
        <v>22515683.45323791</v>
      </c>
      <c r="AO646" s="3">
        <f t="shared" si="541"/>
        <v>19558818.329999998</v>
      </c>
      <c r="AP646" s="3">
        <f t="shared" si="542"/>
        <v>49558818.329999998</v>
      </c>
      <c r="AQ646" s="7"/>
      <c r="AR646" s="40">
        <f t="shared" ref="AR646:AR709" si="570">+V646</f>
        <v>-426937.13075846172</v>
      </c>
      <c r="AS646" s="5">
        <f t="shared" si="531"/>
        <v>-21974</v>
      </c>
      <c r="AT646" s="5">
        <f t="shared" si="543"/>
        <v>5467.625899280576</v>
      </c>
      <c r="AU646" s="5">
        <f t="shared" si="544"/>
        <v>-443443.50485918112</v>
      </c>
      <c r="AV646" s="5">
        <f t="shared" si="545"/>
        <v>31626221.210891671</v>
      </c>
      <c r="AW646" s="3"/>
      <c r="AX646" s="4">
        <f t="shared" si="546"/>
        <v>-6.1529841523220831E-3</v>
      </c>
      <c r="AY646" s="4">
        <f t="shared" si="547"/>
        <v>-1.5259386377866979E-2</v>
      </c>
      <c r="AZ646" s="4">
        <f t="shared" si="548"/>
        <v>2.4289531212047072E-4</v>
      </c>
      <c r="BA646" s="4">
        <f t="shared" si="549"/>
        <v>-4.4319582175584004E-4</v>
      </c>
      <c r="BB646" s="3"/>
      <c r="BC646" s="2">
        <f t="shared" si="550"/>
        <v>44547</v>
      </c>
      <c r="BD646" s="22">
        <f t="shared" si="551"/>
        <v>179.06555302722924</v>
      </c>
      <c r="BE646" s="22">
        <f t="shared" si="552"/>
        <v>145.00904961923297</v>
      </c>
      <c r="BF646" s="22">
        <f t="shared" si="553"/>
        <v>118.50359712230478</v>
      </c>
      <c r="BG646" s="22">
        <f t="shared" si="554"/>
        <v>165.19606110000001</v>
      </c>
      <c r="BH646" s="22"/>
      <c r="BI646" s="3">
        <f t="shared" si="555"/>
        <v>78309764.192858785</v>
      </c>
      <c r="BJ646" s="3">
        <f t="shared" si="556"/>
        <v>29971651.640883766</v>
      </c>
      <c r="BK646" s="3">
        <f t="shared" si="557"/>
        <v>22515683.45323791</v>
      </c>
      <c r="BL646" s="3">
        <f t="shared" si="558"/>
        <v>55124161.329999998</v>
      </c>
      <c r="BM646" s="22"/>
      <c r="BN646" s="3">
        <f t="shared" si="559"/>
        <v>-6683542.9819670953</v>
      </c>
      <c r="BO646" s="3">
        <f t="shared" si="560"/>
        <v>-2419932.2132295175</v>
      </c>
      <c r="BP646" s="3">
        <f t="shared" si="561"/>
        <v>0</v>
      </c>
      <c r="BQ646" s="3">
        <f t="shared" si="562"/>
        <v>-5565343</v>
      </c>
      <c r="BR646" s="3"/>
      <c r="BS646" s="22">
        <f t="shared" si="563"/>
        <v>-8.5347504884666492</v>
      </c>
      <c r="BT646" s="22">
        <f t="shared" si="564"/>
        <v>-8.0740702655456378</v>
      </c>
      <c r="BU646" s="22">
        <f t="shared" si="565"/>
        <v>0</v>
      </c>
      <c r="BV646" s="22">
        <f t="shared" si="566"/>
        <v>-10.096013917895556</v>
      </c>
      <c r="BW646" s="3"/>
      <c r="BX646" s="7"/>
      <c r="BY646" t="str">
        <f t="shared" si="521"/>
        <v>122021</v>
      </c>
      <c r="CQ646" s="15">
        <v>39726</v>
      </c>
      <c r="CR646" s="16">
        <v>3818.3</v>
      </c>
    </row>
    <row r="647" spans="1:96">
      <c r="A647" t="s">
        <v>267</v>
      </c>
      <c r="B647" t="s">
        <v>267</v>
      </c>
      <c r="C647" s="3">
        <v>68851</v>
      </c>
      <c r="D647">
        <v>0</v>
      </c>
      <c r="E647">
        <v>68850.5</v>
      </c>
      <c r="F647" t="s">
        <v>10</v>
      </c>
      <c r="G647" s="3">
        <v>44650406</v>
      </c>
      <c r="J647" s="3">
        <f t="shared" si="522"/>
        <v>68851</v>
      </c>
      <c r="L647" s="3">
        <f t="shared" si="567"/>
        <v>49627669.329999998</v>
      </c>
      <c r="M647" s="4">
        <f t="shared" si="523"/>
        <v>1.3892784840336206E-3</v>
      </c>
      <c r="N647" s="4">
        <f t="shared" si="524"/>
        <v>2.2950333333333333E-3</v>
      </c>
      <c r="O647" s="4"/>
      <c r="P647" s="3">
        <f t="shared" si="525"/>
        <v>-5496492</v>
      </c>
      <c r="Q647" s="3">
        <f t="shared" si="526"/>
        <v>55124161.329999998</v>
      </c>
      <c r="R647" s="6">
        <f t="shared" si="527"/>
        <v>-9.9711122444028299E-2</v>
      </c>
      <c r="S647" s="6">
        <f t="shared" si="528"/>
        <v>-9.7126598469475176E-2</v>
      </c>
      <c r="T647" s="6"/>
      <c r="U647" s="6"/>
      <c r="V647" s="3">
        <f t="shared" si="568"/>
        <v>-601799.6789946385</v>
      </c>
      <c r="W647" s="7">
        <f t="shared" si="529"/>
        <v>-371</v>
      </c>
      <c r="X647" s="7">
        <f t="shared" si="532"/>
        <v>16614.2</v>
      </c>
      <c r="Y647" s="3">
        <f t="shared" si="533"/>
        <v>42552504.866304785</v>
      </c>
      <c r="Z647" s="3">
        <f t="shared" si="530"/>
        <v>92180174.196304783</v>
      </c>
      <c r="AA647" s="2">
        <v>44550</v>
      </c>
      <c r="AB647" s="7">
        <f t="shared" si="534"/>
        <v>165.42556443333331</v>
      </c>
      <c r="AC647" s="7">
        <f t="shared" si="535"/>
        <v>141.84168288768262</v>
      </c>
      <c r="AD647" s="7">
        <f t="shared" si="536"/>
        <v>153.63362366050796</v>
      </c>
      <c r="AE647" s="7"/>
      <c r="AF647" s="7">
        <f t="shared" si="569"/>
        <v>-532948.6789946385</v>
      </c>
      <c r="AG647" s="3">
        <f t="shared" si="537"/>
        <v>57577589.078659579</v>
      </c>
      <c r="AH647" s="7"/>
      <c r="AI647" s="7"/>
      <c r="AJ647" s="7"/>
      <c r="AK647" s="7"/>
      <c r="AL647" s="3">
        <f t="shared" si="538"/>
        <v>71098740.157796338</v>
      </c>
      <c r="AM647" s="3">
        <f t="shared" si="539"/>
        <v>26949919.748659626</v>
      </c>
      <c r="AN647" s="3">
        <f t="shared" si="540"/>
        <v>22521151.079137191</v>
      </c>
      <c r="AO647" s="3">
        <f t="shared" si="541"/>
        <v>19627669.329999998</v>
      </c>
      <c r="AP647" s="3">
        <f t="shared" si="542"/>
        <v>49627669.329999998</v>
      </c>
      <c r="AQ647" s="7"/>
      <c r="AR647" s="40">
        <f t="shared" si="570"/>
        <v>-601799.6789946385</v>
      </c>
      <c r="AS647" s="5">
        <f t="shared" si="531"/>
        <v>68851</v>
      </c>
      <c r="AT647" s="5">
        <f t="shared" si="543"/>
        <v>5467.625899280576</v>
      </c>
      <c r="AU647" s="5">
        <f t="shared" si="544"/>
        <v>-527481.05309535796</v>
      </c>
      <c r="AV647" s="5">
        <f t="shared" si="545"/>
        <v>31098740.157796312</v>
      </c>
      <c r="AW647" s="3"/>
      <c r="AX647" s="4">
        <f t="shared" si="546"/>
        <v>-7.3643568539275058E-3</v>
      </c>
      <c r="AY647" s="4">
        <f t="shared" si="547"/>
        <v>-2.1842545274709753E-2</v>
      </c>
      <c r="AZ647" s="4">
        <f t="shared" si="548"/>
        <v>2.4283632831471051E-4</v>
      </c>
      <c r="BA647" s="4">
        <f t="shared" si="549"/>
        <v>1.3892784840336206E-3</v>
      </c>
      <c r="BB647" s="3"/>
      <c r="BC647" s="2">
        <f t="shared" si="550"/>
        <v>44550</v>
      </c>
      <c r="BD647" s="22">
        <f t="shared" si="551"/>
        <v>177.74685039449085</v>
      </c>
      <c r="BE647" s="22">
        <f t="shared" si="552"/>
        <v>141.84168288768225</v>
      </c>
      <c r="BF647" s="22">
        <f t="shared" si="553"/>
        <v>118.53237410072207</v>
      </c>
      <c r="BG647" s="22">
        <f t="shared" si="554"/>
        <v>165.42556443333331</v>
      </c>
      <c r="BH647" s="22"/>
      <c r="BI647" s="3">
        <f t="shared" si="555"/>
        <v>78309764.192858785</v>
      </c>
      <c r="BJ647" s="3">
        <f t="shared" si="556"/>
        <v>29971651.640883766</v>
      </c>
      <c r="BK647" s="3">
        <f t="shared" si="557"/>
        <v>22521151.079137191</v>
      </c>
      <c r="BL647" s="3">
        <f t="shared" si="558"/>
        <v>55124161.329999998</v>
      </c>
      <c r="BM647" s="22"/>
      <c r="BN647" s="3">
        <f t="shared" si="559"/>
        <v>-7211024.0350624528</v>
      </c>
      <c r="BO647" s="3">
        <f t="shared" si="560"/>
        <v>-3021731.8922241558</v>
      </c>
      <c r="BP647" s="3">
        <f t="shared" si="561"/>
        <v>0</v>
      </c>
      <c r="BQ647" s="3">
        <f t="shared" si="562"/>
        <v>-5496492</v>
      </c>
      <c r="BR647" s="3"/>
      <c r="BS647" s="22">
        <f t="shared" si="563"/>
        <v>-9.2083332256030985</v>
      </c>
      <c r="BT647" s="22">
        <f t="shared" si="564"/>
        <v>-10.081966547690245</v>
      </c>
      <c r="BU647" s="22">
        <f t="shared" si="565"/>
        <v>0</v>
      </c>
      <c r="BV647" s="22">
        <f t="shared" si="566"/>
        <v>-9.9711122444028302</v>
      </c>
      <c r="BW647" s="3"/>
      <c r="BX647" s="7"/>
      <c r="BY647" t="str">
        <f t="shared" si="521"/>
        <v>122021</v>
      </c>
      <c r="CQ647" s="15">
        <v>39727</v>
      </c>
      <c r="CR647" s="16">
        <v>3602.35</v>
      </c>
    </row>
    <row r="648" spans="1:96">
      <c r="A648" t="s">
        <v>268</v>
      </c>
      <c r="B648" t="s">
        <v>268</v>
      </c>
      <c r="C648" s="3">
        <v>476928</v>
      </c>
      <c r="D648">
        <v>0</v>
      </c>
      <c r="E648">
        <v>476928</v>
      </c>
      <c r="F648" t="s">
        <v>10</v>
      </c>
      <c r="G648" s="3">
        <v>45127334</v>
      </c>
      <c r="J648" s="3">
        <f t="shared" si="522"/>
        <v>476928</v>
      </c>
      <c r="L648" s="3">
        <f t="shared" si="567"/>
        <v>50104597.329999998</v>
      </c>
      <c r="M648" s="4">
        <f t="shared" si="523"/>
        <v>9.6101228697374336E-3</v>
      </c>
      <c r="N648" s="4">
        <f t="shared" si="524"/>
        <v>1.5897600000000001E-2</v>
      </c>
      <c r="O648" s="4"/>
      <c r="P648" s="3">
        <f t="shared" si="525"/>
        <v>-5019564</v>
      </c>
      <c r="Q648" s="3">
        <f t="shared" si="526"/>
        <v>55124161.329999998</v>
      </c>
      <c r="R648" s="6">
        <f t="shared" si="527"/>
        <v>-9.1059235712457415E-2</v>
      </c>
      <c r="S648" s="6">
        <f t="shared" si="528"/>
        <v>-8.7516475599737742E-2</v>
      </c>
      <c r="T648" s="6"/>
      <c r="U648" s="6"/>
      <c r="V648" s="3">
        <f t="shared" si="568"/>
        <v>254102.20947306955</v>
      </c>
      <c r="W648" s="7">
        <f t="shared" si="529"/>
        <v>156.64999999999782</v>
      </c>
      <c r="X648" s="7">
        <f t="shared" si="532"/>
        <v>16770.849999999999</v>
      </c>
      <c r="Y648" s="3">
        <f t="shared" si="533"/>
        <v>42953718.881262265</v>
      </c>
      <c r="Z648" s="3">
        <f t="shared" si="530"/>
        <v>93058316.211262256</v>
      </c>
      <c r="AA648" s="2">
        <v>44551</v>
      </c>
      <c r="AB648" s="7">
        <f t="shared" si="534"/>
        <v>167.01532443333335</v>
      </c>
      <c r="AC648" s="7">
        <f t="shared" si="535"/>
        <v>143.17906293754089</v>
      </c>
      <c r="AD648" s="7">
        <f t="shared" si="536"/>
        <v>155.09719368543708</v>
      </c>
      <c r="AE648" s="7"/>
      <c r="AF648" s="7">
        <f t="shared" si="569"/>
        <v>731030.20947306952</v>
      </c>
      <c r="AG648" s="3">
        <f t="shared" si="537"/>
        <v>58308619.288132645</v>
      </c>
      <c r="AH648" s="7"/>
      <c r="AI648" s="7"/>
      <c r="AJ648" s="7"/>
      <c r="AK648" s="7"/>
      <c r="AL648" s="3">
        <f t="shared" si="538"/>
        <v>71835237.993168682</v>
      </c>
      <c r="AM648" s="3">
        <f t="shared" si="539"/>
        <v>27204021.958132695</v>
      </c>
      <c r="AN648" s="3">
        <f t="shared" si="540"/>
        <v>22526618.705036473</v>
      </c>
      <c r="AO648" s="3">
        <f t="shared" si="541"/>
        <v>20104597.329999998</v>
      </c>
      <c r="AP648" s="3">
        <f t="shared" si="542"/>
        <v>50104597.329999998</v>
      </c>
      <c r="AQ648" s="7"/>
      <c r="AR648" s="40">
        <f t="shared" si="570"/>
        <v>254102.20947306955</v>
      </c>
      <c r="AS648" s="5">
        <f t="shared" si="531"/>
        <v>476928</v>
      </c>
      <c r="AT648" s="5">
        <f t="shared" si="543"/>
        <v>5467.625899280576</v>
      </c>
      <c r="AU648" s="5">
        <f t="shared" si="544"/>
        <v>736497.83537235006</v>
      </c>
      <c r="AV648" s="5">
        <f t="shared" si="545"/>
        <v>31835237.993168663</v>
      </c>
      <c r="AW648" s="3"/>
      <c r="AX648" s="4">
        <f t="shared" si="546"/>
        <v>1.0358802894928501E-2</v>
      </c>
      <c r="AY648" s="4">
        <f t="shared" si="547"/>
        <v>9.4286814893282753E-3</v>
      </c>
      <c r="AZ648" s="4">
        <f t="shared" si="548"/>
        <v>2.4277737314881717E-4</v>
      </c>
      <c r="BA648" s="4">
        <f t="shared" si="549"/>
        <v>9.6101228697374336E-3</v>
      </c>
      <c r="BB648" s="3"/>
      <c r="BC648" s="2">
        <f t="shared" si="550"/>
        <v>44551</v>
      </c>
      <c r="BD648" s="22">
        <f t="shared" si="551"/>
        <v>179.58809498292169</v>
      </c>
      <c r="BE648" s="22">
        <f t="shared" si="552"/>
        <v>143.17906293754049</v>
      </c>
      <c r="BF648" s="22">
        <f t="shared" si="553"/>
        <v>118.56115107913934</v>
      </c>
      <c r="BG648" s="22">
        <f t="shared" si="554"/>
        <v>167.01532443333335</v>
      </c>
      <c r="BH648" s="22"/>
      <c r="BI648" s="3">
        <f t="shared" si="555"/>
        <v>78309764.192858785</v>
      </c>
      <c r="BJ648" s="3">
        <f t="shared" si="556"/>
        <v>29971651.640883766</v>
      </c>
      <c r="BK648" s="3">
        <f t="shared" si="557"/>
        <v>22526618.705036473</v>
      </c>
      <c r="BL648" s="3">
        <f t="shared" si="558"/>
        <v>55124161.329999998</v>
      </c>
      <c r="BM648" s="22"/>
      <c r="BN648" s="3">
        <f t="shared" si="559"/>
        <v>-6474526.1996901026</v>
      </c>
      <c r="BO648" s="3">
        <f t="shared" si="560"/>
        <v>-2767629.6827510861</v>
      </c>
      <c r="BP648" s="3">
        <f t="shared" si="561"/>
        <v>0</v>
      </c>
      <c r="BQ648" s="3">
        <f t="shared" si="562"/>
        <v>-5019564</v>
      </c>
      <c r="BR648" s="3"/>
      <c r="BS648" s="22">
        <f t="shared" si="563"/>
        <v>-8.2678402449850896</v>
      </c>
      <c r="BT648" s="22">
        <f t="shared" si="564"/>
        <v>-9.2341580501216498</v>
      </c>
      <c r="BU648" s="22">
        <f t="shared" si="565"/>
        <v>0</v>
      </c>
      <c r="BV648" s="22">
        <f t="shared" si="566"/>
        <v>-9.1059235712457411</v>
      </c>
      <c r="BW648" s="3"/>
      <c r="BX648" s="7"/>
      <c r="BY648" t="str">
        <f t="shared" si="521"/>
        <v>122021</v>
      </c>
      <c r="CQ648" s="15">
        <v>39728</v>
      </c>
      <c r="CR648" s="16">
        <v>3606.6</v>
      </c>
    </row>
    <row r="649" spans="1:96">
      <c r="A649" t="s">
        <v>269</v>
      </c>
      <c r="B649" t="s">
        <v>269</v>
      </c>
      <c r="C649" s="3">
        <v>-616578</v>
      </c>
      <c r="D649">
        <v>0</v>
      </c>
      <c r="E649">
        <v>-616577.5</v>
      </c>
      <c r="F649" t="s">
        <v>10</v>
      </c>
      <c r="G649" s="3">
        <v>44510756</v>
      </c>
      <c r="J649" s="3">
        <f t="shared" si="522"/>
        <v>-616578</v>
      </c>
      <c r="L649" s="3">
        <f t="shared" si="567"/>
        <v>49488019.329999998</v>
      </c>
      <c r="M649" s="4">
        <f t="shared" si="523"/>
        <v>-1.2305816888200507E-2</v>
      </c>
      <c r="N649" s="4">
        <f t="shared" si="524"/>
        <v>-2.0552600000000001E-2</v>
      </c>
      <c r="O649" s="4"/>
      <c r="P649" s="3">
        <f t="shared" si="525"/>
        <v>-5636142</v>
      </c>
      <c r="Q649" s="3">
        <f t="shared" si="526"/>
        <v>55124161.329999998</v>
      </c>
      <c r="R649" s="6">
        <f t="shared" si="527"/>
        <v>-0.10224449432000093</v>
      </c>
      <c r="S649" s="6">
        <f t="shared" si="528"/>
        <v>-9.9822292487938252E-2</v>
      </c>
      <c r="T649" s="6"/>
      <c r="U649" s="6"/>
      <c r="V649" s="3">
        <f t="shared" si="568"/>
        <v>299439.94809275359</v>
      </c>
      <c r="W649" s="7">
        <f t="shared" si="529"/>
        <v>184.60000000000218</v>
      </c>
      <c r="X649" s="7">
        <f t="shared" si="532"/>
        <v>16955.45</v>
      </c>
      <c r="Y649" s="3">
        <f t="shared" si="533"/>
        <v>43426518.799303457</v>
      </c>
      <c r="Z649" s="3">
        <f t="shared" si="530"/>
        <v>92914538.129303455</v>
      </c>
      <c r="AA649" s="2">
        <v>44552</v>
      </c>
      <c r="AB649" s="7">
        <f t="shared" si="534"/>
        <v>164.96006443333334</v>
      </c>
      <c r="AC649" s="7">
        <f t="shared" si="535"/>
        <v>144.75506266434485</v>
      </c>
      <c r="AD649" s="7">
        <f t="shared" si="536"/>
        <v>154.8575635488391</v>
      </c>
      <c r="AE649" s="7"/>
      <c r="AF649" s="7">
        <f t="shared" si="569"/>
        <v>-317138.05190724641</v>
      </c>
      <c r="AG649" s="3">
        <f t="shared" si="537"/>
        <v>57991481.236225396</v>
      </c>
      <c r="AH649" s="7"/>
      <c r="AI649" s="7"/>
      <c r="AJ649" s="7"/>
      <c r="AK649" s="7"/>
      <c r="AL649" s="3">
        <f t="shared" si="538"/>
        <v>71523567.567160711</v>
      </c>
      <c r="AM649" s="3">
        <f t="shared" si="539"/>
        <v>27503461.90622545</v>
      </c>
      <c r="AN649" s="3">
        <f t="shared" si="540"/>
        <v>22532086.330935754</v>
      </c>
      <c r="AO649" s="3">
        <f t="shared" si="541"/>
        <v>19488019.329999998</v>
      </c>
      <c r="AP649" s="3">
        <f t="shared" si="542"/>
        <v>49488019.329999998</v>
      </c>
      <c r="AQ649" s="7"/>
      <c r="AR649" s="40">
        <f t="shared" si="570"/>
        <v>299439.94809275359</v>
      </c>
      <c r="AS649" s="5">
        <f t="shared" si="531"/>
        <v>-616578</v>
      </c>
      <c r="AT649" s="5">
        <f t="shared" si="543"/>
        <v>5467.625899280576</v>
      </c>
      <c r="AU649" s="5">
        <f t="shared" si="544"/>
        <v>-311670.42600796581</v>
      </c>
      <c r="AV649" s="5">
        <f t="shared" si="545"/>
        <v>31523567.567160696</v>
      </c>
      <c r="AW649" s="3"/>
      <c r="AX649" s="4">
        <f t="shared" si="546"/>
        <v>-4.3386843938291782E-3</v>
      </c>
      <c r="AY649" s="4">
        <f t="shared" si="547"/>
        <v>1.1007194030117868E-2</v>
      </c>
      <c r="AZ649" s="4">
        <f t="shared" si="548"/>
        <v>2.4271844660193637E-4</v>
      </c>
      <c r="BA649" s="4">
        <f t="shared" si="549"/>
        <v>-1.2305816888200507E-2</v>
      </c>
      <c r="BB649" s="3"/>
      <c r="BC649" s="2">
        <f t="shared" si="550"/>
        <v>44552</v>
      </c>
      <c r="BD649" s="22">
        <f t="shared" si="551"/>
        <v>178.80891891790179</v>
      </c>
      <c r="BE649" s="22">
        <f t="shared" si="552"/>
        <v>144.75506266434448</v>
      </c>
      <c r="BF649" s="22">
        <f t="shared" si="553"/>
        <v>118.58992805755659</v>
      </c>
      <c r="BG649" s="22">
        <f t="shared" si="554"/>
        <v>164.96006443333334</v>
      </c>
      <c r="BH649" s="22"/>
      <c r="BI649" s="3">
        <f t="shared" si="555"/>
        <v>78309764.192858785</v>
      </c>
      <c r="BJ649" s="3">
        <f t="shared" si="556"/>
        <v>29971651.640883766</v>
      </c>
      <c r="BK649" s="3">
        <f t="shared" si="557"/>
        <v>22532086.330935754</v>
      </c>
      <c r="BL649" s="3">
        <f t="shared" si="558"/>
        <v>55124161.329999998</v>
      </c>
      <c r="BM649" s="22"/>
      <c r="BN649" s="3">
        <f t="shared" si="559"/>
        <v>-6786196.6256980682</v>
      </c>
      <c r="BO649" s="3">
        <f t="shared" si="560"/>
        <v>-2468189.7346583325</v>
      </c>
      <c r="BP649" s="3">
        <f t="shared" si="561"/>
        <v>0</v>
      </c>
      <c r="BQ649" s="3">
        <f t="shared" si="562"/>
        <v>-5636142</v>
      </c>
      <c r="BR649" s="3"/>
      <c r="BS649" s="22">
        <f t="shared" si="563"/>
        <v>-8.6658371349264183</v>
      </c>
      <c r="BT649" s="22">
        <f t="shared" si="564"/>
        <v>-8.2350808164723279</v>
      </c>
      <c r="BU649" s="22">
        <f t="shared" si="565"/>
        <v>0</v>
      </c>
      <c r="BV649" s="22">
        <f t="shared" si="566"/>
        <v>-10.224449432000092</v>
      </c>
      <c r="BW649" s="3"/>
      <c r="BX649" s="7"/>
      <c r="BY649" t="str">
        <f t="shared" si="521"/>
        <v>122021</v>
      </c>
      <c r="CQ649" s="15">
        <v>39729</v>
      </c>
      <c r="CR649" s="16">
        <v>3513.65</v>
      </c>
    </row>
    <row r="650" spans="1:96">
      <c r="A650" t="s">
        <v>270</v>
      </c>
      <c r="B650" t="s">
        <v>270</v>
      </c>
      <c r="C650" s="3">
        <v>333498</v>
      </c>
      <c r="D650">
        <v>0</v>
      </c>
      <c r="E650">
        <v>333497.5</v>
      </c>
      <c r="F650" t="s">
        <v>10</v>
      </c>
      <c r="G650" s="3">
        <v>44844254</v>
      </c>
      <c r="J650" s="3">
        <f t="shared" si="522"/>
        <v>333498</v>
      </c>
      <c r="L650" s="3">
        <f t="shared" si="567"/>
        <v>49821517.329999998</v>
      </c>
      <c r="M650" s="4">
        <f t="shared" si="523"/>
        <v>6.7389643900706911E-3</v>
      </c>
      <c r="N650" s="4">
        <f t="shared" si="524"/>
        <v>1.1116600000000001E-2</v>
      </c>
      <c r="O650" s="4"/>
      <c r="P650" s="3">
        <f t="shared" si="525"/>
        <v>-5302644</v>
      </c>
      <c r="Q650" s="3">
        <f t="shared" si="526"/>
        <v>55124161.329999998</v>
      </c>
      <c r="R650" s="6">
        <f t="shared" si="527"/>
        <v>-9.6194551936233511E-2</v>
      </c>
      <c r="S650" s="6">
        <f t="shared" si="528"/>
        <v>-9.3083328097867568E-2</v>
      </c>
      <c r="T650" s="6"/>
      <c r="U650" s="6"/>
      <c r="V650" s="3">
        <f t="shared" si="568"/>
        <v>190029.19782808784</v>
      </c>
      <c r="W650" s="7">
        <f t="shared" si="529"/>
        <v>117.14999999999782</v>
      </c>
      <c r="X650" s="7">
        <f t="shared" si="532"/>
        <v>17072.599999999999</v>
      </c>
      <c r="Y650" s="3">
        <f t="shared" si="533"/>
        <v>43726564.901137277</v>
      </c>
      <c r="Z650" s="3">
        <f t="shared" si="530"/>
        <v>93548082.231137276</v>
      </c>
      <c r="AA650" s="2">
        <v>44553</v>
      </c>
      <c r="AB650" s="7">
        <f t="shared" si="534"/>
        <v>166.07172443333334</v>
      </c>
      <c r="AC650" s="7">
        <f t="shared" si="535"/>
        <v>145.75521633712424</v>
      </c>
      <c r="AD650" s="7">
        <f t="shared" si="536"/>
        <v>155.91347038522881</v>
      </c>
      <c r="AE650" s="7"/>
      <c r="AF650" s="7">
        <f t="shared" si="569"/>
        <v>523527.19782808784</v>
      </c>
      <c r="AG650" s="3">
        <f t="shared" si="537"/>
        <v>58515008.434053481</v>
      </c>
      <c r="AH650" s="7"/>
      <c r="AI650" s="7"/>
      <c r="AJ650" s="7"/>
      <c r="AK650" s="7"/>
      <c r="AL650" s="3">
        <f t="shared" si="538"/>
        <v>72052562.39088808</v>
      </c>
      <c r="AM650" s="3">
        <f t="shared" si="539"/>
        <v>27693491.104053538</v>
      </c>
      <c r="AN650" s="3">
        <f t="shared" si="540"/>
        <v>22537553.956835035</v>
      </c>
      <c r="AO650" s="3">
        <f t="shared" si="541"/>
        <v>19821517.329999998</v>
      </c>
      <c r="AP650" s="3">
        <f t="shared" si="542"/>
        <v>49821517.329999998</v>
      </c>
      <c r="AQ650" s="7"/>
      <c r="AR650" s="40">
        <f t="shared" si="570"/>
        <v>190029.19782808784</v>
      </c>
      <c r="AS650" s="5">
        <f t="shared" si="531"/>
        <v>333498</v>
      </c>
      <c r="AT650" s="5">
        <f t="shared" si="543"/>
        <v>5467.625899280576</v>
      </c>
      <c r="AU650" s="5">
        <f t="shared" si="544"/>
        <v>528994.82372736838</v>
      </c>
      <c r="AV650" s="5">
        <f t="shared" si="545"/>
        <v>32052562.390888065</v>
      </c>
      <c r="AW650" s="3"/>
      <c r="AX650" s="4">
        <f t="shared" si="546"/>
        <v>7.3960911308100178E-3</v>
      </c>
      <c r="AY650" s="4">
        <f t="shared" si="547"/>
        <v>6.9092828559547421E-3</v>
      </c>
      <c r="AZ650" s="4">
        <f t="shared" si="548"/>
        <v>2.4265954865323411E-4</v>
      </c>
      <c r="BA650" s="4">
        <f t="shared" si="549"/>
        <v>6.7389643900706911E-3</v>
      </c>
      <c r="BB650" s="3"/>
      <c r="BC650" s="2">
        <f t="shared" si="550"/>
        <v>44553</v>
      </c>
      <c r="BD650" s="22">
        <f t="shared" si="551"/>
        <v>180.1314059772202</v>
      </c>
      <c r="BE650" s="22">
        <f t="shared" si="552"/>
        <v>145.7552163371239</v>
      </c>
      <c r="BF650" s="22">
        <f t="shared" si="553"/>
        <v>118.61870503597387</v>
      </c>
      <c r="BG650" s="22">
        <f t="shared" si="554"/>
        <v>166.07172443333334</v>
      </c>
      <c r="BH650" s="22"/>
      <c r="BI650" s="3">
        <f t="shared" si="555"/>
        <v>78309764.192858785</v>
      </c>
      <c r="BJ650" s="3">
        <f t="shared" si="556"/>
        <v>29971651.640883766</v>
      </c>
      <c r="BK650" s="3">
        <f t="shared" si="557"/>
        <v>22537553.956835035</v>
      </c>
      <c r="BL650" s="3">
        <f t="shared" si="558"/>
        <v>55124161.329999998</v>
      </c>
      <c r="BM650" s="22"/>
      <c r="BN650" s="3">
        <f t="shared" si="559"/>
        <v>-6257201.8019706998</v>
      </c>
      <c r="BO650" s="3">
        <f t="shared" si="560"/>
        <v>-2278160.5368302446</v>
      </c>
      <c r="BP650" s="3">
        <f t="shared" si="561"/>
        <v>0</v>
      </c>
      <c r="BQ650" s="3">
        <f t="shared" si="562"/>
        <v>-5302644</v>
      </c>
      <c r="BR650" s="3"/>
      <c r="BS650" s="22">
        <f t="shared" si="563"/>
        <v>-7.9903213430200903</v>
      </c>
      <c r="BT650" s="22">
        <f t="shared" si="564"/>
        <v>-7.6010510335795063</v>
      </c>
      <c r="BU650" s="22">
        <f t="shared" si="565"/>
        <v>0</v>
      </c>
      <c r="BV650" s="22">
        <f t="shared" si="566"/>
        <v>-9.6194551936233506</v>
      </c>
      <c r="BW650" s="3"/>
      <c r="BX650" s="7"/>
      <c r="BY650" t="str">
        <f t="shared" si="521"/>
        <v>122021</v>
      </c>
      <c r="CQ650" s="15">
        <v>39730</v>
      </c>
      <c r="CR650" s="16">
        <v>3513.65</v>
      </c>
    </row>
    <row r="651" spans="1:96">
      <c r="A651" t="s">
        <v>271</v>
      </c>
      <c r="B651" t="s">
        <v>271</v>
      </c>
      <c r="C651" s="3">
        <v>92721</v>
      </c>
      <c r="D651">
        <v>0</v>
      </c>
      <c r="E651">
        <v>92721</v>
      </c>
      <c r="F651" t="s">
        <v>10</v>
      </c>
      <c r="G651" s="3">
        <v>44936975</v>
      </c>
      <c r="J651" s="3">
        <f t="shared" si="522"/>
        <v>92721</v>
      </c>
      <c r="L651" s="3">
        <f t="shared" si="567"/>
        <v>49914238.329999998</v>
      </c>
      <c r="M651" s="4">
        <f t="shared" si="523"/>
        <v>1.8610633511189371E-3</v>
      </c>
      <c r="N651" s="4">
        <f t="shared" si="524"/>
        <v>3.0907E-3</v>
      </c>
      <c r="O651" s="4"/>
      <c r="P651" s="3">
        <f t="shared" si="525"/>
        <v>-5209923</v>
      </c>
      <c r="Q651" s="3">
        <f t="shared" si="526"/>
        <v>55124161.329999998</v>
      </c>
      <c r="R651" s="6">
        <f t="shared" si="527"/>
        <v>-9.4512512740300411E-2</v>
      </c>
      <c r="S651" s="6">
        <f t="shared" si="528"/>
        <v>-9.1222264746748633E-2</v>
      </c>
      <c r="T651" s="6"/>
      <c r="U651" s="6"/>
      <c r="V651" s="3">
        <f t="shared" si="568"/>
        <v>-111681.69244954173</v>
      </c>
      <c r="W651" s="7">
        <f t="shared" si="529"/>
        <v>-68.849999999998545</v>
      </c>
      <c r="X651" s="7">
        <f t="shared" si="532"/>
        <v>17003.75</v>
      </c>
      <c r="Y651" s="3">
        <f t="shared" si="533"/>
        <v>43550225.386743262</v>
      </c>
      <c r="Z651" s="3">
        <f t="shared" si="530"/>
        <v>93464463.716743261</v>
      </c>
      <c r="AA651" s="2">
        <v>44554</v>
      </c>
      <c r="AB651" s="7">
        <f t="shared" si="534"/>
        <v>166.38079443333334</v>
      </c>
      <c r="AC651" s="7">
        <f t="shared" si="535"/>
        <v>145.16741795581086</v>
      </c>
      <c r="AD651" s="7">
        <f t="shared" si="536"/>
        <v>155.77410619457211</v>
      </c>
      <c r="AE651" s="7"/>
      <c r="AF651" s="7">
        <f t="shared" si="569"/>
        <v>-18960.692449541733</v>
      </c>
      <c r="AG651" s="3">
        <f t="shared" si="537"/>
        <v>58496047.741603941</v>
      </c>
      <c r="AH651" s="7"/>
      <c r="AI651" s="7"/>
      <c r="AJ651" s="7"/>
      <c r="AK651" s="7"/>
      <c r="AL651" s="3">
        <f t="shared" si="538"/>
        <v>72039069.324337825</v>
      </c>
      <c r="AM651" s="3">
        <f t="shared" si="539"/>
        <v>27581809.411603998</v>
      </c>
      <c r="AN651" s="3">
        <f t="shared" si="540"/>
        <v>22543021.582734317</v>
      </c>
      <c r="AO651" s="3">
        <f t="shared" si="541"/>
        <v>19914238.329999998</v>
      </c>
      <c r="AP651" s="3">
        <f t="shared" si="542"/>
        <v>49914238.329999998</v>
      </c>
      <c r="AQ651" s="7"/>
      <c r="AR651" s="40">
        <f t="shared" si="570"/>
        <v>-111681.69244954173</v>
      </c>
      <c r="AS651" s="5">
        <f t="shared" si="531"/>
        <v>92721</v>
      </c>
      <c r="AT651" s="5">
        <f t="shared" si="543"/>
        <v>5467.625899280576</v>
      </c>
      <c r="AU651" s="5">
        <f t="shared" si="544"/>
        <v>-13493.066550261157</v>
      </c>
      <c r="AV651" s="5">
        <f t="shared" si="545"/>
        <v>32039069.324337803</v>
      </c>
      <c r="AW651" s="3"/>
      <c r="AX651" s="4">
        <f t="shared" si="546"/>
        <v>-1.872669909650225E-4</v>
      </c>
      <c r="AY651" s="4">
        <f t="shared" si="547"/>
        <v>-4.0327776671390744E-3</v>
      </c>
      <c r="AZ651" s="4">
        <f t="shared" si="548"/>
        <v>2.4260067928189659E-4</v>
      </c>
      <c r="BA651" s="4">
        <f t="shared" si="549"/>
        <v>1.8610633511189371E-3</v>
      </c>
      <c r="BB651" s="3"/>
      <c r="BC651" s="2">
        <f t="shared" si="550"/>
        <v>44554</v>
      </c>
      <c r="BD651" s="22">
        <f t="shared" si="551"/>
        <v>180.09767331084456</v>
      </c>
      <c r="BE651" s="22">
        <f t="shared" si="552"/>
        <v>145.16741795581052</v>
      </c>
      <c r="BF651" s="22">
        <f t="shared" si="553"/>
        <v>118.64748201439114</v>
      </c>
      <c r="BG651" s="22">
        <f t="shared" si="554"/>
        <v>166.38079443333334</v>
      </c>
      <c r="BH651" s="22"/>
      <c r="BI651" s="3">
        <f t="shared" si="555"/>
        <v>78309764.192858785</v>
      </c>
      <c r="BJ651" s="3">
        <f t="shared" si="556"/>
        <v>29971651.640883766</v>
      </c>
      <c r="BK651" s="3">
        <f t="shared" si="557"/>
        <v>22543021.582734317</v>
      </c>
      <c r="BL651" s="3">
        <f t="shared" si="558"/>
        <v>55124161.329999998</v>
      </c>
      <c r="BM651" s="22"/>
      <c r="BN651" s="3">
        <f t="shared" si="559"/>
        <v>-6270694.8685209611</v>
      </c>
      <c r="BO651" s="3">
        <f t="shared" si="560"/>
        <v>-2389842.2292797863</v>
      </c>
      <c r="BP651" s="3">
        <f t="shared" si="561"/>
        <v>0</v>
      </c>
      <c r="BQ651" s="3">
        <f t="shared" si="562"/>
        <v>-5209923</v>
      </c>
      <c r="BR651" s="3"/>
      <c r="BS651" s="22">
        <f t="shared" si="563"/>
        <v>-8.0075517186818423</v>
      </c>
      <c r="BT651" s="22">
        <f t="shared" si="564"/>
        <v>-7.9736754514384094</v>
      </c>
      <c r="BU651" s="22">
        <f t="shared" si="565"/>
        <v>0</v>
      </c>
      <c r="BV651" s="22">
        <f t="shared" si="566"/>
        <v>-9.4512512740300405</v>
      </c>
      <c r="BW651" s="3"/>
      <c r="BX651" s="7"/>
      <c r="BY651" t="str">
        <f t="shared" si="521"/>
        <v>122021</v>
      </c>
      <c r="CQ651" s="15">
        <v>39731</v>
      </c>
      <c r="CR651" s="16">
        <v>3279.95</v>
      </c>
    </row>
    <row r="652" spans="1:96">
      <c r="A652" t="s">
        <v>272</v>
      </c>
      <c r="B652" t="s">
        <v>272</v>
      </c>
      <c r="C652" s="3">
        <v>-20242</v>
      </c>
      <c r="D652">
        <v>0</v>
      </c>
      <c r="E652">
        <v>-20242</v>
      </c>
      <c r="F652" t="s">
        <v>10</v>
      </c>
      <c r="G652" s="3">
        <v>44916733</v>
      </c>
      <c r="J652" s="3">
        <f t="shared" si="522"/>
        <v>-20242</v>
      </c>
      <c r="L652" s="3">
        <f t="shared" si="567"/>
        <v>49893996.329999998</v>
      </c>
      <c r="M652" s="4">
        <f t="shared" si="523"/>
        <v>-4.0553558818574485E-4</v>
      </c>
      <c r="N652" s="4">
        <f t="shared" si="524"/>
        <v>-6.7473333333333333E-4</v>
      </c>
      <c r="O652" s="4"/>
      <c r="P652" s="3">
        <f t="shared" si="525"/>
        <v>-5230165</v>
      </c>
      <c r="Q652" s="3">
        <f t="shared" si="526"/>
        <v>55124161.329999998</v>
      </c>
      <c r="R652" s="6">
        <f t="shared" si="527"/>
        <v>-9.487972014104111E-2</v>
      </c>
      <c r="S652" s="6">
        <f t="shared" si="528"/>
        <v>-9.1627800334934381E-2</v>
      </c>
      <c r="T652" s="6"/>
      <c r="U652" s="6"/>
      <c r="V652" s="3">
        <f t="shared" si="568"/>
        <v>133823.37875217703</v>
      </c>
      <c r="W652" s="7">
        <f t="shared" si="529"/>
        <v>82.5</v>
      </c>
      <c r="X652" s="7">
        <f t="shared" si="532"/>
        <v>17086.25</v>
      </c>
      <c r="Y652" s="3">
        <f t="shared" si="533"/>
        <v>43761525.458457224</v>
      </c>
      <c r="Z652" s="3">
        <f t="shared" si="530"/>
        <v>93655521.788457215</v>
      </c>
      <c r="AA652" s="2">
        <v>44557</v>
      </c>
      <c r="AB652" s="7">
        <f t="shared" si="534"/>
        <v>166.3133211</v>
      </c>
      <c r="AC652" s="7">
        <f t="shared" si="535"/>
        <v>145.87175152819074</v>
      </c>
      <c r="AD652" s="7">
        <f t="shared" si="536"/>
        <v>156.09253631409536</v>
      </c>
      <c r="AE652" s="7"/>
      <c r="AF652" s="7">
        <f t="shared" si="569"/>
        <v>113581.37875217703</v>
      </c>
      <c r="AG652" s="3">
        <f t="shared" si="537"/>
        <v>58609629.12035612</v>
      </c>
      <c r="AH652" s="7"/>
      <c r="AI652" s="7"/>
      <c r="AJ652" s="7"/>
      <c r="AK652" s="7"/>
      <c r="AL652" s="3">
        <f t="shared" si="538"/>
        <v>72158118.328989282</v>
      </c>
      <c r="AM652" s="3">
        <f t="shared" si="539"/>
        <v>27715632.790356174</v>
      </c>
      <c r="AN652" s="3">
        <f t="shared" si="540"/>
        <v>22548489.208633598</v>
      </c>
      <c r="AO652" s="3">
        <f t="shared" si="541"/>
        <v>19893996.329999998</v>
      </c>
      <c r="AP652" s="3">
        <f t="shared" si="542"/>
        <v>49893996.329999998</v>
      </c>
      <c r="AQ652" s="7"/>
      <c r="AR652" s="40">
        <f t="shared" si="570"/>
        <v>133823.37875217703</v>
      </c>
      <c r="AS652" s="5">
        <f t="shared" si="531"/>
        <v>-20242</v>
      </c>
      <c r="AT652" s="5">
        <f t="shared" si="543"/>
        <v>5467.625899280576</v>
      </c>
      <c r="AU652" s="5">
        <f t="shared" si="544"/>
        <v>119049.00465145761</v>
      </c>
      <c r="AV652" s="5">
        <f t="shared" si="545"/>
        <v>32158118.32898926</v>
      </c>
      <c r="AW652" s="3"/>
      <c r="AX652" s="4">
        <f t="shared" si="546"/>
        <v>1.652561669216871E-3</v>
      </c>
      <c r="AY652" s="4">
        <f t="shared" si="547"/>
        <v>4.8518709108284945E-3</v>
      </c>
      <c r="AZ652" s="4">
        <f t="shared" si="548"/>
        <v>2.4254183846713018E-4</v>
      </c>
      <c r="BA652" s="4">
        <f t="shared" si="549"/>
        <v>-4.0553558818574485E-4</v>
      </c>
      <c r="BB652" s="3"/>
      <c r="BC652" s="2">
        <f t="shared" si="550"/>
        <v>44557</v>
      </c>
      <c r="BD652" s="22">
        <f t="shared" si="551"/>
        <v>180.3952958224732</v>
      </c>
      <c r="BE652" s="22">
        <f t="shared" si="552"/>
        <v>145.87175152819037</v>
      </c>
      <c r="BF652" s="22">
        <f t="shared" si="553"/>
        <v>118.6762589928084</v>
      </c>
      <c r="BG652" s="22">
        <f t="shared" si="554"/>
        <v>166.3133211</v>
      </c>
      <c r="BH652" s="22"/>
      <c r="BI652" s="3">
        <f t="shared" si="555"/>
        <v>78309764.192858785</v>
      </c>
      <c r="BJ652" s="3">
        <f t="shared" si="556"/>
        <v>29971651.640883766</v>
      </c>
      <c r="BK652" s="3">
        <f t="shared" si="557"/>
        <v>22548489.208633598</v>
      </c>
      <c r="BL652" s="3">
        <f t="shared" si="558"/>
        <v>55124161.329999998</v>
      </c>
      <c r="BM652" s="22"/>
      <c r="BN652" s="3">
        <f t="shared" si="559"/>
        <v>-6151645.8638695031</v>
      </c>
      <c r="BO652" s="3">
        <f t="shared" si="560"/>
        <v>-2256018.8505276092</v>
      </c>
      <c r="BP652" s="3">
        <f t="shared" si="561"/>
        <v>0</v>
      </c>
      <c r="BQ652" s="3">
        <f t="shared" si="562"/>
        <v>-5230165</v>
      </c>
      <c r="BR652" s="3"/>
      <c r="BS652" s="22">
        <f t="shared" si="563"/>
        <v>-7.8555285247947193</v>
      </c>
      <c r="BT652" s="22">
        <f t="shared" si="564"/>
        <v>-7.5271756043307807</v>
      </c>
      <c r="BU652" s="22">
        <f t="shared" si="565"/>
        <v>0</v>
      </c>
      <c r="BV652" s="22">
        <f t="shared" si="566"/>
        <v>-9.4879720141041108</v>
      </c>
      <c r="BW652" s="3"/>
      <c r="BX652" s="7"/>
      <c r="BY652" t="str">
        <f t="shared" si="521"/>
        <v>122021</v>
      </c>
      <c r="CQ652" s="15">
        <v>39732</v>
      </c>
      <c r="CR652" s="16">
        <v>3279.95</v>
      </c>
    </row>
    <row r="653" spans="1:96">
      <c r="A653" t="s">
        <v>273</v>
      </c>
      <c r="B653" t="s">
        <v>273</v>
      </c>
      <c r="C653" s="3">
        <v>324932</v>
      </c>
      <c r="D653">
        <v>0</v>
      </c>
      <c r="E653">
        <v>324931.5</v>
      </c>
      <c r="F653" t="s">
        <v>10</v>
      </c>
      <c r="G653" s="3">
        <v>45241664</v>
      </c>
      <c r="J653" s="3">
        <f t="shared" si="522"/>
        <v>324932</v>
      </c>
      <c r="L653" s="3">
        <f t="shared" si="567"/>
        <v>50218928.329999998</v>
      </c>
      <c r="M653" s="4">
        <f t="shared" si="523"/>
        <v>6.5124468653681806E-3</v>
      </c>
      <c r="N653" s="4">
        <f t="shared" si="524"/>
        <v>1.0831066666666667E-2</v>
      </c>
      <c r="O653" s="4"/>
      <c r="P653" s="3">
        <f t="shared" si="525"/>
        <v>-4905233</v>
      </c>
      <c r="Q653" s="3">
        <f t="shared" si="526"/>
        <v>55124161.329999998</v>
      </c>
      <c r="R653" s="6">
        <f t="shared" si="527"/>
        <v>-8.8985172411692459E-2</v>
      </c>
      <c r="S653" s="6">
        <f t="shared" si="528"/>
        <v>-8.5115353469566196E-2</v>
      </c>
      <c r="T653" s="6"/>
      <c r="U653" s="6"/>
      <c r="V653" s="3">
        <f t="shared" si="568"/>
        <v>238448.92941296997</v>
      </c>
      <c r="W653" s="7">
        <f t="shared" si="529"/>
        <v>147</v>
      </c>
      <c r="X653" s="7">
        <f t="shared" si="532"/>
        <v>17233.25</v>
      </c>
      <c r="Y653" s="3">
        <f t="shared" si="533"/>
        <v>44138023.768056653</v>
      </c>
      <c r="Z653" s="3">
        <f t="shared" si="530"/>
        <v>94356952.098056644</v>
      </c>
      <c r="AA653" s="2">
        <v>44558</v>
      </c>
      <c r="AB653" s="7">
        <f t="shared" si="534"/>
        <v>167.39642776666665</v>
      </c>
      <c r="AC653" s="7">
        <f t="shared" si="535"/>
        <v>147.12674589352218</v>
      </c>
      <c r="AD653" s="7">
        <f t="shared" si="536"/>
        <v>157.26158683009442</v>
      </c>
      <c r="AE653" s="7"/>
      <c r="AF653" s="7">
        <f t="shared" si="569"/>
        <v>563380.92941296997</v>
      </c>
      <c r="AG653" s="3">
        <f t="shared" si="537"/>
        <v>59173010.049769089</v>
      </c>
      <c r="AH653" s="7"/>
      <c r="AI653" s="7"/>
      <c r="AJ653" s="7"/>
      <c r="AK653" s="7"/>
      <c r="AL653" s="3">
        <f t="shared" si="538"/>
        <v>72726966.884301528</v>
      </c>
      <c r="AM653" s="3">
        <f t="shared" si="539"/>
        <v>27954081.719769143</v>
      </c>
      <c r="AN653" s="3">
        <f t="shared" si="540"/>
        <v>22553956.834532879</v>
      </c>
      <c r="AO653" s="3">
        <f t="shared" si="541"/>
        <v>20218928.329999998</v>
      </c>
      <c r="AP653" s="3">
        <f t="shared" si="542"/>
        <v>50218928.329999998</v>
      </c>
      <c r="AQ653" s="7"/>
      <c r="AR653" s="40">
        <f t="shared" si="570"/>
        <v>238448.92941296997</v>
      </c>
      <c r="AS653" s="5">
        <f t="shared" si="531"/>
        <v>324932</v>
      </c>
      <c r="AT653" s="5">
        <f t="shared" si="543"/>
        <v>5467.625899280576</v>
      </c>
      <c r="AU653" s="5">
        <f t="shared" si="544"/>
        <v>568848.55531225051</v>
      </c>
      <c r="AV653" s="5">
        <f t="shared" si="545"/>
        <v>32726966.88430151</v>
      </c>
      <c r="AW653" s="3"/>
      <c r="AX653" s="4">
        <f t="shared" si="546"/>
        <v>7.8833618238035117E-3</v>
      </c>
      <c r="AY653" s="4">
        <f t="shared" si="547"/>
        <v>8.6034091740434578E-3</v>
      </c>
      <c r="AZ653" s="4">
        <f t="shared" si="548"/>
        <v>2.4248302618816144E-4</v>
      </c>
      <c r="BA653" s="4">
        <f t="shared" si="549"/>
        <v>6.5124468653681806E-3</v>
      </c>
      <c r="BB653" s="3"/>
      <c r="BC653" s="2">
        <f t="shared" si="550"/>
        <v>44558</v>
      </c>
      <c r="BD653" s="22">
        <f t="shared" si="551"/>
        <v>181.81741721075383</v>
      </c>
      <c r="BE653" s="22">
        <f t="shared" si="552"/>
        <v>147.12674589352179</v>
      </c>
      <c r="BF653" s="22">
        <f t="shared" si="553"/>
        <v>118.70503597122568</v>
      </c>
      <c r="BG653" s="22">
        <f t="shared" si="554"/>
        <v>167.39642776666665</v>
      </c>
      <c r="BH653" s="22"/>
      <c r="BI653" s="3">
        <f t="shared" si="555"/>
        <v>78309764.192858785</v>
      </c>
      <c r="BJ653" s="3">
        <f t="shared" si="556"/>
        <v>29971651.640883766</v>
      </c>
      <c r="BK653" s="3">
        <f t="shared" si="557"/>
        <v>22553956.834532879</v>
      </c>
      <c r="BL653" s="3">
        <f t="shared" si="558"/>
        <v>55124161.329999998</v>
      </c>
      <c r="BM653" s="22"/>
      <c r="BN653" s="3">
        <f t="shared" si="559"/>
        <v>-5582797.3085572524</v>
      </c>
      <c r="BO653" s="3">
        <f t="shared" si="560"/>
        <v>-2017569.9211146394</v>
      </c>
      <c r="BP653" s="3">
        <f t="shared" si="561"/>
        <v>0</v>
      </c>
      <c r="BQ653" s="3">
        <f t="shared" si="562"/>
        <v>-4905233</v>
      </c>
      <c r="BR653" s="3"/>
      <c r="BS653" s="22">
        <f t="shared" si="563"/>
        <v>-7.1291203160925338</v>
      </c>
      <c r="BT653" s="22">
        <f t="shared" si="564"/>
        <v>-6.7315940585753715</v>
      </c>
      <c r="BU653" s="22">
        <f t="shared" si="565"/>
        <v>0</v>
      </c>
      <c r="BV653" s="22">
        <f t="shared" si="566"/>
        <v>-8.8985172411692464</v>
      </c>
      <c r="BW653" s="3"/>
      <c r="BX653" s="7"/>
      <c r="BY653" t="str">
        <f t="shared" si="521"/>
        <v>122021</v>
      </c>
      <c r="CQ653" s="15">
        <v>39733</v>
      </c>
      <c r="CR653" s="16">
        <v>3279.95</v>
      </c>
    </row>
    <row r="654" spans="1:96">
      <c r="A654" t="s">
        <v>274</v>
      </c>
      <c r="B654" t="s">
        <v>274</v>
      </c>
      <c r="C654" s="3">
        <v>-668152</v>
      </c>
      <c r="D654">
        <v>0</v>
      </c>
      <c r="E654">
        <v>-668151.5</v>
      </c>
      <c r="F654" t="s">
        <v>10</v>
      </c>
      <c r="G654" s="3">
        <v>44573513</v>
      </c>
      <c r="J654" s="3">
        <f t="shared" si="522"/>
        <v>-668152</v>
      </c>
      <c r="L654" s="3">
        <f t="shared" si="567"/>
        <v>49550776.329999998</v>
      </c>
      <c r="M654" s="4">
        <f t="shared" si="523"/>
        <v>-1.330478411664664E-2</v>
      </c>
      <c r="N654" s="4">
        <f t="shared" si="524"/>
        <v>-2.2271733333333335E-2</v>
      </c>
      <c r="O654" s="4"/>
      <c r="P654" s="3">
        <f t="shared" si="525"/>
        <v>-5573385</v>
      </c>
      <c r="Q654" s="3">
        <f t="shared" si="526"/>
        <v>55124161.329999998</v>
      </c>
      <c r="R654" s="6">
        <f t="shared" si="527"/>
        <v>-0.10110602801981895</v>
      </c>
      <c r="S654" s="6">
        <f t="shared" si="528"/>
        <v>-9.8420137586212833E-2</v>
      </c>
      <c r="T654" s="6"/>
      <c r="U654" s="6"/>
      <c r="V654" s="3">
        <f t="shared" si="568"/>
        <v>-31874.295666429978</v>
      </c>
      <c r="W654" s="7">
        <f t="shared" si="529"/>
        <v>-19.650000000001455</v>
      </c>
      <c r="X654" s="7">
        <f t="shared" si="532"/>
        <v>17213.599999999999</v>
      </c>
      <c r="Y654" s="3">
        <f t="shared" si="533"/>
        <v>44087695.932793871</v>
      </c>
      <c r="Z654" s="3">
        <f t="shared" si="530"/>
        <v>93638472.262793869</v>
      </c>
      <c r="AA654" s="2">
        <v>44559</v>
      </c>
      <c r="AB654" s="7">
        <f t="shared" si="534"/>
        <v>165.16925443333332</v>
      </c>
      <c r="AC654" s="7">
        <f t="shared" si="535"/>
        <v>146.95898644264625</v>
      </c>
      <c r="AD654" s="7">
        <f t="shared" si="536"/>
        <v>156.06412043798977</v>
      </c>
      <c r="AE654" s="7"/>
      <c r="AF654" s="7">
        <f t="shared" si="569"/>
        <v>-700026.29566643003</v>
      </c>
      <c r="AG654" s="3">
        <f t="shared" si="537"/>
        <v>58472983.754102662</v>
      </c>
      <c r="AH654" s="7"/>
      <c r="AI654" s="7"/>
      <c r="AJ654" s="7"/>
      <c r="AK654" s="7"/>
      <c r="AL654" s="3">
        <f t="shared" si="538"/>
        <v>72032408.214534372</v>
      </c>
      <c r="AM654" s="3">
        <f t="shared" si="539"/>
        <v>27922207.424102712</v>
      </c>
      <c r="AN654" s="3">
        <f t="shared" si="540"/>
        <v>22559424.460432161</v>
      </c>
      <c r="AO654" s="3">
        <f t="shared" si="541"/>
        <v>19550776.329999998</v>
      </c>
      <c r="AP654" s="3">
        <f t="shared" si="542"/>
        <v>49550776.329999998</v>
      </c>
      <c r="AQ654" s="7"/>
      <c r="AR654" s="40">
        <f t="shared" si="570"/>
        <v>-31874.295666429978</v>
      </c>
      <c r="AS654" s="5">
        <f t="shared" si="531"/>
        <v>-668152</v>
      </c>
      <c r="AT654" s="5">
        <f t="shared" si="543"/>
        <v>5467.625899280576</v>
      </c>
      <c r="AU654" s="5">
        <f t="shared" si="544"/>
        <v>-694558.66976714949</v>
      </c>
      <c r="AV654" s="5">
        <f t="shared" si="545"/>
        <v>32032408.214534361</v>
      </c>
      <c r="AW654" s="3"/>
      <c r="AX654" s="4">
        <f t="shared" si="546"/>
        <v>-9.5502218712365059E-3</v>
      </c>
      <c r="AY654" s="4">
        <f t="shared" si="547"/>
        <v>-1.1402376220388758E-3</v>
      </c>
      <c r="AZ654" s="4">
        <f t="shared" si="548"/>
        <v>2.4242424242423702E-4</v>
      </c>
      <c r="BA654" s="4">
        <f t="shared" si="549"/>
        <v>-1.330478411664664E-2</v>
      </c>
      <c r="BB654" s="3"/>
      <c r="BC654" s="2">
        <f t="shared" si="550"/>
        <v>44559</v>
      </c>
      <c r="BD654" s="22">
        <f t="shared" si="551"/>
        <v>180.08102053633593</v>
      </c>
      <c r="BE654" s="22">
        <f t="shared" si="552"/>
        <v>146.95898644264585</v>
      </c>
      <c r="BF654" s="22">
        <f t="shared" si="553"/>
        <v>118.73381294964295</v>
      </c>
      <c r="BG654" s="22">
        <f t="shared" si="554"/>
        <v>165.16925443333332</v>
      </c>
      <c r="BH654" s="22"/>
      <c r="BI654" s="3">
        <f t="shared" si="555"/>
        <v>78309764.192858785</v>
      </c>
      <c r="BJ654" s="3">
        <f t="shared" si="556"/>
        <v>29971651.640883766</v>
      </c>
      <c r="BK654" s="3">
        <f t="shared" si="557"/>
        <v>22559424.460432161</v>
      </c>
      <c r="BL654" s="3">
        <f t="shared" si="558"/>
        <v>55124161.329999998</v>
      </c>
      <c r="BM654" s="22"/>
      <c r="BN654" s="3">
        <f t="shared" si="559"/>
        <v>-6277355.9783244021</v>
      </c>
      <c r="BO654" s="3">
        <f t="shared" si="560"/>
        <v>-2049444.2167810693</v>
      </c>
      <c r="BP654" s="3">
        <f t="shared" si="561"/>
        <v>0</v>
      </c>
      <c r="BQ654" s="3">
        <f t="shared" si="562"/>
        <v>-5573385</v>
      </c>
      <c r="BR654" s="3"/>
      <c r="BS654" s="22">
        <f t="shared" si="563"/>
        <v>-8.0160578224507617</v>
      </c>
      <c r="BT654" s="22">
        <f t="shared" si="564"/>
        <v>-6.8379422039773781</v>
      </c>
      <c r="BU654" s="22">
        <f t="shared" si="565"/>
        <v>0</v>
      </c>
      <c r="BV654" s="22">
        <f t="shared" si="566"/>
        <v>-10.110602801981896</v>
      </c>
      <c r="BW654" s="3"/>
      <c r="BX654" s="7"/>
      <c r="BY654" t="str">
        <f t="shared" si="521"/>
        <v>122021</v>
      </c>
      <c r="CQ654" s="15">
        <v>39734</v>
      </c>
      <c r="CR654" s="16">
        <v>3490.7</v>
      </c>
    </row>
    <row r="655" spans="1:96">
      <c r="A655" t="s">
        <v>275</v>
      </c>
      <c r="B655" t="s">
        <v>275</v>
      </c>
      <c r="C655" s="3">
        <v>366399</v>
      </c>
      <c r="D655">
        <v>0</v>
      </c>
      <c r="E655">
        <v>366399</v>
      </c>
      <c r="F655" t="s">
        <v>10</v>
      </c>
      <c r="G655" s="3">
        <v>44939912</v>
      </c>
      <c r="J655" s="3">
        <f t="shared" si="522"/>
        <v>366399</v>
      </c>
      <c r="L655" s="3">
        <f t="shared" si="567"/>
        <v>49917175.329999998</v>
      </c>
      <c r="M655" s="4">
        <f t="shared" si="523"/>
        <v>7.3944149241949933E-3</v>
      </c>
      <c r="N655" s="4">
        <f t="shared" si="524"/>
        <v>1.22133E-2</v>
      </c>
      <c r="O655" s="4"/>
      <c r="P655" s="3">
        <f t="shared" si="525"/>
        <v>-5206986</v>
      </c>
      <c r="Q655" s="3">
        <f t="shared" si="526"/>
        <v>55124161.329999998</v>
      </c>
      <c r="R655" s="6">
        <f t="shared" si="527"/>
        <v>-9.4459233018139785E-2</v>
      </c>
      <c r="S655" s="6">
        <f t="shared" si="528"/>
        <v>-9.1025722662017833E-2</v>
      </c>
      <c r="T655" s="6"/>
      <c r="U655" s="6"/>
      <c r="V655" s="3">
        <f t="shared" si="568"/>
        <v>-15653.280060099591</v>
      </c>
      <c r="W655" s="7">
        <f t="shared" si="529"/>
        <v>-9.6499999999978172</v>
      </c>
      <c r="X655" s="7">
        <f t="shared" si="532"/>
        <v>17203.95</v>
      </c>
      <c r="Y655" s="3">
        <f t="shared" si="533"/>
        <v>44062980.22743582</v>
      </c>
      <c r="Z655" s="3">
        <f t="shared" si="530"/>
        <v>93980155.557435811</v>
      </c>
      <c r="AA655" s="2">
        <v>44560</v>
      </c>
      <c r="AB655" s="7">
        <f t="shared" si="534"/>
        <v>166.39058443333332</v>
      </c>
      <c r="AC655" s="7">
        <f t="shared" si="535"/>
        <v>146.87660075811939</v>
      </c>
      <c r="AD655" s="7">
        <f t="shared" si="536"/>
        <v>156.63359259572636</v>
      </c>
      <c r="AE655" s="7"/>
      <c r="AF655" s="7">
        <f t="shared" si="569"/>
        <v>350745.71993990039</v>
      </c>
      <c r="AG655" s="3">
        <f t="shared" si="537"/>
        <v>58823729.474042565</v>
      </c>
      <c r="AH655" s="7"/>
      <c r="AI655" s="7"/>
      <c r="AJ655" s="7"/>
      <c r="AK655" s="7"/>
      <c r="AL655" s="3">
        <f t="shared" si="538"/>
        <v>72388621.56037356</v>
      </c>
      <c r="AM655" s="3">
        <f t="shared" si="539"/>
        <v>27906554.144042611</v>
      </c>
      <c r="AN655" s="3">
        <f t="shared" si="540"/>
        <v>22564892.086331442</v>
      </c>
      <c r="AO655" s="3">
        <f t="shared" si="541"/>
        <v>19917175.329999998</v>
      </c>
      <c r="AP655" s="3">
        <f t="shared" si="542"/>
        <v>49917175.329999998</v>
      </c>
      <c r="AQ655" s="7"/>
      <c r="AR655" s="40">
        <f t="shared" si="570"/>
        <v>-15653.280060099591</v>
      </c>
      <c r="AS655" s="5">
        <f t="shared" si="531"/>
        <v>366399</v>
      </c>
      <c r="AT655" s="5">
        <f t="shared" si="543"/>
        <v>5467.625899280576</v>
      </c>
      <c r="AU655" s="5">
        <f t="shared" si="544"/>
        <v>356213.34583918098</v>
      </c>
      <c r="AV655" s="5">
        <f t="shared" si="545"/>
        <v>32388621.560373541</v>
      </c>
      <c r="AW655" s="3"/>
      <c r="AX655" s="4">
        <f t="shared" si="546"/>
        <v>4.9451816851419092E-3</v>
      </c>
      <c r="AY655" s="4">
        <f t="shared" si="547"/>
        <v>-5.6060324394652022E-4</v>
      </c>
      <c r="AZ655" s="4">
        <f t="shared" si="548"/>
        <v>2.4236548715462377E-4</v>
      </c>
      <c r="BA655" s="4">
        <f t="shared" si="549"/>
        <v>7.3944149241949933E-3</v>
      </c>
      <c r="BB655" s="3"/>
      <c r="BC655" s="2">
        <f t="shared" si="550"/>
        <v>44560</v>
      </c>
      <c r="BD655" s="22">
        <f t="shared" si="551"/>
        <v>180.97155390093388</v>
      </c>
      <c r="BE655" s="22">
        <f t="shared" si="552"/>
        <v>146.87660075811903</v>
      </c>
      <c r="BF655" s="22">
        <f t="shared" si="553"/>
        <v>118.76258992806021</v>
      </c>
      <c r="BG655" s="22">
        <f t="shared" si="554"/>
        <v>166.39058443333332</v>
      </c>
      <c r="BH655" s="22"/>
      <c r="BI655" s="3">
        <f t="shared" si="555"/>
        <v>78309764.192858785</v>
      </c>
      <c r="BJ655" s="3">
        <f t="shared" si="556"/>
        <v>29971651.640883766</v>
      </c>
      <c r="BK655" s="3">
        <f t="shared" si="557"/>
        <v>22564892.086331442</v>
      </c>
      <c r="BL655" s="3">
        <f t="shared" si="558"/>
        <v>55124161.329999998</v>
      </c>
      <c r="BM655" s="22"/>
      <c r="BN655" s="3">
        <f t="shared" si="559"/>
        <v>-5921142.6324852211</v>
      </c>
      <c r="BO655" s="3">
        <f t="shared" si="560"/>
        <v>-2065097.496841169</v>
      </c>
      <c r="BP655" s="3">
        <f t="shared" si="561"/>
        <v>0</v>
      </c>
      <c r="BQ655" s="3">
        <f t="shared" si="562"/>
        <v>-5206986</v>
      </c>
      <c r="BR655" s="3"/>
      <c r="BS655" s="22">
        <f t="shared" si="563"/>
        <v>-7.5611805162671919</v>
      </c>
      <c r="BT655" s="22">
        <f t="shared" si="564"/>
        <v>-6.8901691557905611</v>
      </c>
      <c r="BU655" s="22">
        <f t="shared" si="565"/>
        <v>0</v>
      </c>
      <c r="BV655" s="22">
        <f t="shared" si="566"/>
        <v>-9.4459233018139788</v>
      </c>
      <c r="BW655" s="3"/>
      <c r="BX655" s="7"/>
      <c r="BY655" t="str">
        <f t="shared" si="521"/>
        <v>122021</v>
      </c>
      <c r="CQ655" s="15">
        <v>39735</v>
      </c>
      <c r="CR655" s="16">
        <v>3518.65</v>
      </c>
    </row>
    <row r="656" spans="1:96">
      <c r="A656" t="s">
        <v>276</v>
      </c>
      <c r="B656" t="s">
        <v>276</v>
      </c>
      <c r="C656" s="3">
        <v>-602164</v>
      </c>
      <c r="D656">
        <v>0</v>
      </c>
      <c r="E656">
        <v>-602164</v>
      </c>
      <c r="F656" t="s">
        <v>10</v>
      </c>
      <c r="G656" s="3">
        <v>44337748</v>
      </c>
      <c r="J656" s="3">
        <f t="shared" si="522"/>
        <v>-602164</v>
      </c>
      <c r="L656" s="3">
        <f t="shared" si="567"/>
        <v>49315011.329999998</v>
      </c>
      <c r="M656" s="4">
        <f t="shared" si="523"/>
        <v>-1.2063262715069981E-2</v>
      </c>
      <c r="N656" s="4">
        <f t="shared" si="524"/>
        <v>-2.0072133333333332E-2</v>
      </c>
      <c r="O656" s="4"/>
      <c r="P656" s="3">
        <f t="shared" si="525"/>
        <v>-5809150</v>
      </c>
      <c r="Q656" s="3">
        <f t="shared" si="526"/>
        <v>55124161.329999998</v>
      </c>
      <c r="R656" s="6">
        <f t="shared" si="527"/>
        <v>-0.10538300918944793</v>
      </c>
      <c r="S656" s="6">
        <f t="shared" si="528"/>
        <v>-0.10308898537708781</v>
      </c>
      <c r="T656" s="6"/>
      <c r="U656" s="6"/>
      <c r="V656" s="3">
        <f t="shared" si="568"/>
        <v>243477.44425092821</v>
      </c>
      <c r="W656" s="7">
        <f t="shared" si="529"/>
        <v>150.09999999999854</v>
      </c>
      <c r="X656" s="7">
        <f t="shared" si="532"/>
        <v>17354.05</v>
      </c>
      <c r="Y656" s="3">
        <f t="shared" si="533"/>
        <v>44447418.297305711</v>
      </c>
      <c r="Z656" s="3">
        <f t="shared" si="530"/>
        <v>93762429.627305716</v>
      </c>
      <c r="AA656" s="2">
        <v>44561</v>
      </c>
      <c r="AB656" s="7">
        <f t="shared" si="534"/>
        <v>164.38337109999998</v>
      </c>
      <c r="AC656" s="7">
        <f t="shared" si="535"/>
        <v>148.15806099101903</v>
      </c>
      <c r="AD656" s="7">
        <f t="shared" si="536"/>
        <v>156.27071604550952</v>
      </c>
      <c r="AE656" s="7"/>
      <c r="AF656" s="7">
        <f t="shared" si="569"/>
        <v>-358686.55574907176</v>
      </c>
      <c r="AG656" s="3">
        <f t="shared" si="537"/>
        <v>58465042.918293491</v>
      </c>
      <c r="AH656" s="7"/>
      <c r="AI656" s="7"/>
      <c r="AJ656" s="7"/>
      <c r="AK656" s="7"/>
      <c r="AL656" s="3">
        <f t="shared" si="538"/>
        <v>72035402.630523771</v>
      </c>
      <c r="AM656" s="3">
        <f t="shared" si="539"/>
        <v>28150031.588293537</v>
      </c>
      <c r="AN656" s="3">
        <f t="shared" si="540"/>
        <v>22570359.712230723</v>
      </c>
      <c r="AO656" s="3">
        <f t="shared" si="541"/>
        <v>19315011.329999998</v>
      </c>
      <c r="AP656" s="3">
        <f t="shared" si="542"/>
        <v>49315011.329999998</v>
      </c>
      <c r="AQ656" s="7"/>
      <c r="AR656" s="40">
        <f t="shared" si="570"/>
        <v>243477.44425092821</v>
      </c>
      <c r="AS656" s="5">
        <f t="shared" si="531"/>
        <v>-602164</v>
      </c>
      <c r="AT656" s="5">
        <f t="shared" si="543"/>
        <v>5467.625899280576</v>
      </c>
      <c r="AU656" s="5">
        <f t="shared" si="544"/>
        <v>-353218.92984979117</v>
      </c>
      <c r="AV656" s="5">
        <f t="shared" si="545"/>
        <v>32035402.630523749</v>
      </c>
      <c r="AW656" s="3"/>
      <c r="AX656" s="4">
        <f t="shared" si="546"/>
        <v>-4.8794813637278549E-3</v>
      </c>
      <c r="AY656" s="4">
        <f t="shared" si="547"/>
        <v>8.724740539236546E-3</v>
      </c>
      <c r="AZ656" s="4">
        <f t="shared" si="548"/>
        <v>2.4230676035860859E-4</v>
      </c>
      <c r="BA656" s="4">
        <f t="shared" si="549"/>
        <v>-1.2063262715069981E-2</v>
      </c>
      <c r="BB656" s="3"/>
      <c r="BC656" s="2">
        <f t="shared" si="550"/>
        <v>44561</v>
      </c>
      <c r="BD656" s="22">
        <f t="shared" si="551"/>
        <v>180.08850657630944</v>
      </c>
      <c r="BE656" s="22">
        <f t="shared" si="552"/>
        <v>148.15806099101863</v>
      </c>
      <c r="BF656" s="22">
        <f t="shared" si="553"/>
        <v>118.79136690647749</v>
      </c>
      <c r="BG656" s="22">
        <f t="shared" si="554"/>
        <v>164.38337109999998</v>
      </c>
      <c r="BH656" s="22"/>
      <c r="BI656" s="3">
        <f t="shared" si="555"/>
        <v>78309764.192858785</v>
      </c>
      <c r="BJ656" s="3">
        <f t="shared" si="556"/>
        <v>29971651.640883766</v>
      </c>
      <c r="BK656" s="3">
        <f t="shared" si="557"/>
        <v>22570359.712230723</v>
      </c>
      <c r="BL656" s="3">
        <f t="shared" si="558"/>
        <v>55124161.329999998</v>
      </c>
      <c r="BM656" s="22"/>
      <c r="BN656" s="3">
        <f t="shared" si="559"/>
        <v>-6274361.5623350125</v>
      </c>
      <c r="BO656" s="3">
        <f t="shared" si="560"/>
        <v>-1821620.0525902407</v>
      </c>
      <c r="BP656" s="3">
        <f t="shared" si="561"/>
        <v>0</v>
      </c>
      <c r="BQ656" s="3">
        <f t="shared" si="562"/>
        <v>-5809150</v>
      </c>
      <c r="BR656" s="3"/>
      <c r="BS656" s="22">
        <f t="shared" si="563"/>
        <v>-8.0122340132230701</v>
      </c>
      <c r="BT656" s="22">
        <f t="shared" si="564"/>
        <v>-6.07781004002263</v>
      </c>
      <c r="BU656" s="22">
        <f t="shared" si="565"/>
        <v>0</v>
      </c>
      <c r="BV656" s="22">
        <f t="shared" si="566"/>
        <v>-10.538300918944794</v>
      </c>
      <c r="BW656" s="3"/>
      <c r="BX656" s="7"/>
      <c r="BY656" t="str">
        <f t="shared" si="521"/>
        <v>122021</v>
      </c>
      <c r="CQ656" s="15">
        <v>39736</v>
      </c>
      <c r="CR656" s="16">
        <v>3338.4</v>
      </c>
    </row>
    <row r="657" spans="1:96">
      <c r="A657" s="2">
        <v>44621</v>
      </c>
      <c r="B657" s="2">
        <v>44621</v>
      </c>
      <c r="C657" s="3">
        <v>-167994</v>
      </c>
      <c r="D657">
        <v>0</v>
      </c>
      <c r="E657">
        <v>-167994.32</v>
      </c>
      <c r="F657" t="s">
        <v>10</v>
      </c>
      <c r="G657" s="3">
        <v>44169754</v>
      </c>
      <c r="J657" s="3">
        <f t="shared" si="522"/>
        <v>-167994</v>
      </c>
      <c r="L657" s="3">
        <f t="shared" si="567"/>
        <v>49147017.329999998</v>
      </c>
      <c r="M657" s="4">
        <f t="shared" si="523"/>
        <v>-3.4065489486728262E-3</v>
      </c>
      <c r="N657" s="4">
        <f t="shared" si="524"/>
        <v>-5.5998000000000003E-3</v>
      </c>
      <c r="O657" s="4"/>
      <c r="P657" s="3">
        <f t="shared" si="525"/>
        <v>-5977144</v>
      </c>
      <c r="Q657" s="3">
        <f t="shared" si="526"/>
        <v>55124161.329999998</v>
      </c>
      <c r="R657" s="6">
        <f t="shared" si="527"/>
        <v>-0.10843056575895846</v>
      </c>
      <c r="S657" s="6">
        <f t="shared" si="528"/>
        <v>-0.10649553432576064</v>
      </c>
      <c r="T657" s="6"/>
      <c r="U657" s="6"/>
      <c r="V657" s="3">
        <f t="shared" si="568"/>
        <v>440643.88894580706</v>
      </c>
      <c r="W657" s="7">
        <f t="shared" si="529"/>
        <v>271.65000000000146</v>
      </c>
      <c r="X657" s="7">
        <f t="shared" si="532"/>
        <v>17625.7</v>
      </c>
      <c r="Y657" s="3">
        <f t="shared" si="533"/>
        <v>45143171.806167506</v>
      </c>
      <c r="Z657" s="3">
        <f t="shared" si="530"/>
        <v>94290189.136167496</v>
      </c>
      <c r="AA657" s="2">
        <v>44564</v>
      </c>
      <c r="AB657" s="7">
        <f t="shared" si="534"/>
        <v>163.82339109999998</v>
      </c>
      <c r="AC657" s="7">
        <f t="shared" si="535"/>
        <v>150.47723935389169</v>
      </c>
      <c r="AD657" s="7">
        <f t="shared" si="536"/>
        <v>157.15031522694582</v>
      </c>
      <c r="AE657" s="7"/>
      <c r="AF657" s="7">
        <f t="shared" si="569"/>
        <v>272649.88894580706</v>
      </c>
      <c r="AG657" s="3">
        <f t="shared" si="537"/>
        <v>58737692.807239302</v>
      </c>
      <c r="AH657" s="7"/>
      <c r="AI657" s="7"/>
      <c r="AJ657" s="7"/>
      <c r="AK657" s="7"/>
      <c r="AL657" s="3">
        <f t="shared" si="538"/>
        <v>72313520.145368859</v>
      </c>
      <c r="AM657" s="3">
        <f t="shared" si="539"/>
        <v>28590675.477239344</v>
      </c>
      <c r="AN657" s="3">
        <f t="shared" si="540"/>
        <v>22575827.338130005</v>
      </c>
      <c r="AO657" s="3">
        <f t="shared" si="541"/>
        <v>19147017.329999998</v>
      </c>
      <c r="AP657" s="3">
        <f t="shared" si="542"/>
        <v>49147017.329999998</v>
      </c>
      <c r="AQ657" s="7"/>
      <c r="AR657" s="40">
        <f t="shared" si="570"/>
        <v>440643.88894580706</v>
      </c>
      <c r="AS657" s="5">
        <f t="shared" si="531"/>
        <v>-167994</v>
      </c>
      <c r="AT657" s="5">
        <f t="shared" si="543"/>
        <v>5467.625899280576</v>
      </c>
      <c r="AU657" s="5">
        <f t="shared" si="544"/>
        <v>278117.51484508766</v>
      </c>
      <c r="AV657" s="5">
        <f t="shared" si="545"/>
        <v>32313520.145368837</v>
      </c>
      <c r="AW657" s="3"/>
      <c r="AX657" s="4">
        <f t="shared" si="546"/>
        <v>3.860844871952449E-3</v>
      </c>
      <c r="AY657" s="4">
        <f t="shared" si="547"/>
        <v>1.5653406553513535E-2</v>
      </c>
      <c r="AZ657" s="4">
        <f t="shared" si="548"/>
        <v>2.4224806201549845E-4</v>
      </c>
      <c r="BA657" s="4">
        <f t="shared" si="549"/>
        <v>-3.4065489486728262E-3</v>
      </c>
      <c r="BB657" s="3"/>
      <c r="BC657" s="2">
        <f t="shared" si="550"/>
        <v>44564</v>
      </c>
      <c r="BD657" s="22">
        <f t="shared" si="551"/>
        <v>180.78380036342213</v>
      </c>
      <c r="BE657" s="22">
        <f t="shared" si="552"/>
        <v>150.47723935389129</v>
      </c>
      <c r="BF657" s="22">
        <f t="shared" si="553"/>
        <v>118.82014388489478</v>
      </c>
      <c r="BG657" s="22">
        <f t="shared" si="554"/>
        <v>163.82339109999998</v>
      </c>
      <c r="BH657" s="22"/>
      <c r="BI657" s="3">
        <f t="shared" si="555"/>
        <v>78309764.192858785</v>
      </c>
      <c r="BJ657" s="3">
        <f t="shared" si="556"/>
        <v>29971651.640883766</v>
      </c>
      <c r="BK657" s="3">
        <f t="shared" si="557"/>
        <v>22575827.338130005</v>
      </c>
      <c r="BL657" s="3">
        <f t="shared" si="558"/>
        <v>55124161.329999998</v>
      </c>
      <c r="BM657" s="22"/>
      <c r="BN657" s="3">
        <f t="shared" si="559"/>
        <v>-5996244.0474899244</v>
      </c>
      <c r="BO657" s="3">
        <f t="shared" si="560"/>
        <v>-1380976.1636444337</v>
      </c>
      <c r="BP657" s="3">
        <f t="shared" si="561"/>
        <v>0</v>
      </c>
      <c r="BQ657" s="3">
        <f t="shared" si="562"/>
        <v>-5977144</v>
      </c>
      <c r="BR657" s="3"/>
      <c r="BS657" s="22">
        <f t="shared" si="563"/>
        <v>-7.6570835186306603</v>
      </c>
      <c r="BT657" s="22">
        <f t="shared" si="564"/>
        <v>-4.6076078161827763</v>
      </c>
      <c r="BU657" s="22">
        <f t="shared" si="565"/>
        <v>0</v>
      </c>
      <c r="BV657" s="22">
        <f t="shared" si="566"/>
        <v>-10.843056575895845</v>
      </c>
      <c r="BW657" s="3"/>
      <c r="BX657" s="7"/>
      <c r="BY657" t="str">
        <f t="shared" si="521"/>
        <v>12022</v>
      </c>
      <c r="CQ657" s="15">
        <v>39737</v>
      </c>
      <c r="CR657" s="16">
        <v>3269.3</v>
      </c>
    </row>
    <row r="658" spans="1:96">
      <c r="A658" s="2">
        <v>44652</v>
      </c>
      <c r="B658" s="2">
        <v>44652</v>
      </c>
      <c r="C658" s="3">
        <v>430441</v>
      </c>
      <c r="D658">
        <v>0</v>
      </c>
      <c r="E658">
        <v>430441.33</v>
      </c>
      <c r="F658" t="s">
        <v>10</v>
      </c>
      <c r="G658" s="3">
        <v>44600195</v>
      </c>
      <c r="J658" s="3">
        <f t="shared" si="522"/>
        <v>430441</v>
      </c>
      <c r="L658" s="3">
        <f t="shared" si="567"/>
        <v>49577458.329999998</v>
      </c>
      <c r="M658" s="4">
        <f t="shared" si="523"/>
        <v>8.7582324092992936E-3</v>
      </c>
      <c r="N658" s="4">
        <f t="shared" si="524"/>
        <v>1.4348033333333333E-2</v>
      </c>
      <c r="O658" s="4"/>
      <c r="P658" s="3">
        <f t="shared" si="525"/>
        <v>-5546703</v>
      </c>
      <c r="Q658" s="3">
        <f t="shared" si="526"/>
        <v>55124161.329999998</v>
      </c>
      <c r="R658" s="6">
        <f t="shared" si="527"/>
        <v>-0.10062199344484794</v>
      </c>
      <c r="S658" s="6">
        <f t="shared" si="528"/>
        <v>-9.773730191646135E-2</v>
      </c>
      <c r="T658" s="6"/>
      <c r="U658" s="6"/>
      <c r="V658" s="3">
        <f t="shared" si="568"/>
        <v>291248.33521155501</v>
      </c>
      <c r="W658" s="7">
        <f t="shared" si="529"/>
        <v>179.54999999999927</v>
      </c>
      <c r="X658" s="7">
        <f t="shared" si="532"/>
        <v>17805.25</v>
      </c>
      <c r="Y658" s="3">
        <f t="shared" si="533"/>
        <v>45603037.59860681</v>
      </c>
      <c r="Z658" s="3">
        <f t="shared" si="530"/>
        <v>95180495.928606808</v>
      </c>
      <c r="AA658" s="2">
        <v>44565</v>
      </c>
      <c r="AB658" s="7">
        <f t="shared" si="534"/>
        <v>165.25819443333333</v>
      </c>
      <c r="AC658" s="7">
        <f t="shared" si="535"/>
        <v>152.01012532868936</v>
      </c>
      <c r="AD658" s="7">
        <f t="shared" si="536"/>
        <v>158.63415988101136</v>
      </c>
      <c r="AE658" s="7"/>
      <c r="AF658" s="7">
        <f t="shared" si="569"/>
        <v>721689.33521155501</v>
      </c>
      <c r="AG658" s="3">
        <f t="shared" si="537"/>
        <v>59459382.142450854</v>
      </c>
      <c r="AH658" s="7"/>
      <c r="AI658" s="7"/>
      <c r="AJ658" s="7"/>
      <c r="AK658" s="7"/>
      <c r="AL658" s="3">
        <f t="shared" si="538"/>
        <v>73040677.106479689</v>
      </c>
      <c r="AM658" s="3">
        <f t="shared" si="539"/>
        <v>28881923.812450901</v>
      </c>
      <c r="AN658" s="3">
        <f t="shared" si="540"/>
        <v>22581294.964029286</v>
      </c>
      <c r="AO658" s="3">
        <f t="shared" si="541"/>
        <v>19577458.329999998</v>
      </c>
      <c r="AP658" s="3">
        <f t="shared" si="542"/>
        <v>49577458.329999998</v>
      </c>
      <c r="AQ658" s="7"/>
      <c r="AR658" s="40">
        <f t="shared" si="570"/>
        <v>291248.33521155501</v>
      </c>
      <c r="AS658" s="5">
        <f t="shared" si="531"/>
        <v>430441</v>
      </c>
      <c r="AT658" s="5">
        <f t="shared" si="543"/>
        <v>5467.625899280576</v>
      </c>
      <c r="AU658" s="5">
        <f t="shared" si="544"/>
        <v>727156.96111083555</v>
      </c>
      <c r="AV658" s="5">
        <f t="shared" si="545"/>
        <v>33040677.106479671</v>
      </c>
      <c r="AW658" s="3"/>
      <c r="AX658" s="4">
        <f t="shared" si="546"/>
        <v>1.0055615597872462E-2</v>
      </c>
      <c r="AY658" s="4">
        <f t="shared" si="547"/>
        <v>1.0186829459255481E-2</v>
      </c>
      <c r="AZ658" s="4">
        <f t="shared" si="548"/>
        <v>2.4218939210462039E-4</v>
      </c>
      <c r="BA658" s="4">
        <f t="shared" si="549"/>
        <v>8.7582324092992936E-3</v>
      </c>
      <c r="BB658" s="3"/>
      <c r="BC658" s="2">
        <f t="shared" si="550"/>
        <v>44565</v>
      </c>
      <c r="BD658" s="22">
        <f t="shared" si="551"/>
        <v>182.60169276619922</v>
      </c>
      <c r="BE658" s="22">
        <f t="shared" si="552"/>
        <v>152.01012532868896</v>
      </c>
      <c r="BF658" s="22">
        <f t="shared" si="553"/>
        <v>118.84892086331203</v>
      </c>
      <c r="BG658" s="22">
        <f t="shared" si="554"/>
        <v>165.25819443333333</v>
      </c>
      <c r="BH658" s="22"/>
      <c r="BI658" s="3">
        <f t="shared" si="555"/>
        <v>78309764.192858785</v>
      </c>
      <c r="BJ658" s="3">
        <f t="shared" si="556"/>
        <v>29971651.640883766</v>
      </c>
      <c r="BK658" s="3">
        <f t="shared" si="557"/>
        <v>22581294.964029286</v>
      </c>
      <c r="BL658" s="3">
        <f t="shared" si="558"/>
        <v>55124161.329999998</v>
      </c>
      <c r="BM658" s="22"/>
      <c r="BN658" s="3">
        <f t="shared" si="559"/>
        <v>-5269087.0863790885</v>
      </c>
      <c r="BO658" s="3">
        <f t="shared" si="560"/>
        <v>-1089727.8284328787</v>
      </c>
      <c r="BP658" s="3">
        <f t="shared" si="561"/>
        <v>0</v>
      </c>
      <c r="BQ658" s="3">
        <f t="shared" si="562"/>
        <v>-5546703</v>
      </c>
      <c r="BR658" s="3"/>
      <c r="BS658" s="22">
        <f t="shared" si="563"/>
        <v>-6.7285186473075687</v>
      </c>
      <c r="BT658" s="22">
        <f t="shared" si="564"/>
        <v>-3.6358617852958144</v>
      </c>
      <c r="BU658" s="22">
        <f t="shared" si="565"/>
        <v>0</v>
      </c>
      <c r="BV658" s="22">
        <f t="shared" si="566"/>
        <v>-10.062199344484794</v>
      </c>
      <c r="BW658" s="3"/>
      <c r="BX658" s="7"/>
      <c r="BY658" t="str">
        <f t="shared" si="521"/>
        <v>12022</v>
      </c>
      <c r="CQ658" s="15">
        <v>39738</v>
      </c>
      <c r="CR658" s="16">
        <v>3074.35</v>
      </c>
    </row>
    <row r="659" spans="1:96">
      <c r="A659" s="2">
        <v>44682</v>
      </c>
      <c r="B659" s="2">
        <v>44682</v>
      </c>
      <c r="C659" s="3">
        <v>484776</v>
      </c>
      <c r="D659">
        <v>0</v>
      </c>
      <c r="E659">
        <v>484775.55</v>
      </c>
      <c r="F659" t="s">
        <v>10</v>
      </c>
      <c r="G659" s="3">
        <v>45084970</v>
      </c>
      <c r="J659" s="3">
        <f t="shared" si="522"/>
        <v>484776</v>
      </c>
      <c r="L659" s="3">
        <f t="shared" si="567"/>
        <v>50062234.329999998</v>
      </c>
      <c r="M659" s="4">
        <f t="shared" si="523"/>
        <v>9.7781535465817828E-3</v>
      </c>
      <c r="N659" s="4">
        <f t="shared" si="524"/>
        <v>1.6159199999999999E-2</v>
      </c>
      <c r="O659" s="4"/>
      <c r="P659" s="3">
        <f t="shared" si="525"/>
        <v>-5061927</v>
      </c>
      <c r="Q659" s="3">
        <f t="shared" si="526"/>
        <v>55124161.329999998</v>
      </c>
      <c r="R659" s="6">
        <f t="shared" si="527"/>
        <v>-9.1827737200333021E-2</v>
      </c>
      <c r="S659" s="6">
        <f t="shared" si="528"/>
        <v>-8.7959148369879572E-2</v>
      </c>
      <c r="T659" s="6"/>
      <c r="U659" s="6"/>
      <c r="V659" s="3">
        <f t="shared" si="568"/>
        <v>194652.18727589387</v>
      </c>
      <c r="W659" s="7">
        <f t="shared" si="529"/>
        <v>120</v>
      </c>
      <c r="X659" s="7">
        <f t="shared" si="532"/>
        <v>17925.25</v>
      </c>
      <c r="Y659" s="3">
        <f t="shared" si="533"/>
        <v>45910383.157463491</v>
      </c>
      <c r="Z659" s="3">
        <f t="shared" si="530"/>
        <v>95972617.487463489</v>
      </c>
      <c r="AA659" s="2">
        <v>44566</v>
      </c>
      <c r="AB659" s="7">
        <f t="shared" si="534"/>
        <v>166.87411443333332</v>
      </c>
      <c r="AC659" s="7">
        <f t="shared" si="535"/>
        <v>153.0346105248783</v>
      </c>
      <c r="AD659" s="7">
        <f t="shared" si="536"/>
        <v>159.95436247910581</v>
      </c>
      <c r="AE659" s="7"/>
      <c r="AF659" s="7">
        <f t="shared" si="569"/>
        <v>679428.18727589387</v>
      </c>
      <c r="AG659" s="3">
        <f t="shared" si="537"/>
        <v>60138810.329726748</v>
      </c>
      <c r="AH659" s="7"/>
      <c r="AI659" s="7"/>
      <c r="AJ659" s="7"/>
      <c r="AK659" s="7"/>
      <c r="AL659" s="3">
        <f t="shared" si="538"/>
        <v>73725572.919654861</v>
      </c>
      <c r="AM659" s="3">
        <f t="shared" si="539"/>
        <v>29076575.999726795</v>
      </c>
      <c r="AN659" s="3">
        <f t="shared" si="540"/>
        <v>22586762.589928567</v>
      </c>
      <c r="AO659" s="3">
        <f t="shared" si="541"/>
        <v>20062234.329999998</v>
      </c>
      <c r="AP659" s="3">
        <f t="shared" si="542"/>
        <v>50062234.329999998</v>
      </c>
      <c r="AQ659" s="7"/>
      <c r="AR659" s="40">
        <f t="shared" si="570"/>
        <v>194652.18727589387</v>
      </c>
      <c r="AS659" s="5">
        <f t="shared" si="531"/>
        <v>484776</v>
      </c>
      <c r="AT659" s="5">
        <f t="shared" si="543"/>
        <v>5467.625899280576</v>
      </c>
      <c r="AU659" s="5">
        <f t="shared" si="544"/>
        <v>684895.81317517441</v>
      </c>
      <c r="AV659" s="5">
        <f t="shared" si="545"/>
        <v>33725572.919654846</v>
      </c>
      <c r="AW659" s="3"/>
      <c r="AX659" s="4">
        <f t="shared" si="546"/>
        <v>9.3769094196200289E-3</v>
      </c>
      <c r="AY659" s="4">
        <f t="shared" si="547"/>
        <v>6.7395852346920177E-3</v>
      </c>
      <c r="AZ659" s="4">
        <f t="shared" si="548"/>
        <v>2.4213075060532143E-4</v>
      </c>
      <c r="BA659" s="4">
        <f t="shared" si="549"/>
        <v>9.7781535465817828E-3</v>
      </c>
      <c r="BB659" s="3"/>
      <c r="BC659" s="2">
        <f t="shared" si="550"/>
        <v>44566</v>
      </c>
      <c r="BD659" s="22">
        <f t="shared" si="551"/>
        <v>184.31393229913715</v>
      </c>
      <c r="BE659" s="22">
        <f t="shared" si="552"/>
        <v>153.03461052487785</v>
      </c>
      <c r="BF659" s="22">
        <f t="shared" si="553"/>
        <v>118.8776978417293</v>
      </c>
      <c r="BG659" s="22">
        <f t="shared" si="554"/>
        <v>166.87411443333332</v>
      </c>
      <c r="BH659" s="22"/>
      <c r="BI659" s="3">
        <f t="shared" si="555"/>
        <v>78309764.192858785</v>
      </c>
      <c r="BJ659" s="3">
        <f t="shared" si="556"/>
        <v>29971651.640883766</v>
      </c>
      <c r="BK659" s="3">
        <f t="shared" si="557"/>
        <v>22586762.589928567</v>
      </c>
      <c r="BL659" s="3">
        <f t="shared" si="558"/>
        <v>55124161.329999998</v>
      </c>
      <c r="BM659" s="22"/>
      <c r="BN659" s="3">
        <f t="shared" si="559"/>
        <v>-4584191.2732039141</v>
      </c>
      <c r="BO659" s="3">
        <f t="shared" si="560"/>
        <v>-895075.64115698484</v>
      </c>
      <c r="BP659" s="3">
        <f t="shared" si="561"/>
        <v>0</v>
      </c>
      <c r="BQ659" s="3">
        <f t="shared" si="562"/>
        <v>-5061927</v>
      </c>
      <c r="BR659" s="3"/>
      <c r="BS659" s="22">
        <f t="shared" si="563"/>
        <v>-5.8539204152295934</v>
      </c>
      <c r="BT659" s="22">
        <f t="shared" si="564"/>
        <v>-2.9864074622301731</v>
      </c>
      <c r="BU659" s="22">
        <f t="shared" si="565"/>
        <v>0</v>
      </c>
      <c r="BV659" s="22">
        <f t="shared" si="566"/>
        <v>-9.1827737200333015</v>
      </c>
      <c r="BW659" s="3"/>
      <c r="BX659" s="7"/>
      <c r="BY659" t="str">
        <f t="shared" si="521"/>
        <v>12022</v>
      </c>
      <c r="CQ659" s="15">
        <v>39739</v>
      </c>
      <c r="CR659" s="16">
        <v>3074.35</v>
      </c>
    </row>
    <row r="660" spans="1:96">
      <c r="A660" s="2">
        <v>44713</v>
      </c>
      <c r="B660" s="2">
        <v>44713</v>
      </c>
      <c r="C660" s="3">
        <v>-932880</v>
      </c>
      <c r="D660">
        <v>0</v>
      </c>
      <c r="E660">
        <v>-932880.43</v>
      </c>
      <c r="F660" t="s">
        <v>10</v>
      </c>
      <c r="G660" s="3">
        <v>44152090</v>
      </c>
      <c r="J660" s="3">
        <f t="shared" si="522"/>
        <v>-932880</v>
      </c>
      <c r="L660" s="3">
        <f t="shared" si="567"/>
        <v>49129354.329999998</v>
      </c>
      <c r="M660" s="4">
        <f t="shared" si="523"/>
        <v>-1.8634406004547181E-2</v>
      </c>
      <c r="N660" s="4">
        <f t="shared" si="524"/>
        <v>-3.1095999999999999E-2</v>
      </c>
      <c r="O660" s="4"/>
      <c r="P660" s="3">
        <f t="shared" si="525"/>
        <v>-5994807</v>
      </c>
      <c r="Q660" s="3">
        <f t="shared" si="526"/>
        <v>55124161.329999998</v>
      </c>
      <c r="R660" s="6">
        <f t="shared" si="527"/>
        <v>-0.10875098786741035</v>
      </c>
      <c r="S660" s="6">
        <f t="shared" si="528"/>
        <v>-0.10659355437442675</v>
      </c>
      <c r="T660" s="6"/>
      <c r="U660" s="6"/>
      <c r="V660" s="3">
        <f t="shared" si="568"/>
        <v>-290923.91489942733</v>
      </c>
      <c r="W660" s="7">
        <f t="shared" si="529"/>
        <v>-179.34999999999854</v>
      </c>
      <c r="X660" s="7">
        <f t="shared" si="532"/>
        <v>17745.900000000001</v>
      </c>
      <c r="Y660" s="3">
        <f t="shared" si="533"/>
        <v>45451029.607622288</v>
      </c>
      <c r="Z660" s="3">
        <f t="shared" si="530"/>
        <v>94580383.937622279</v>
      </c>
      <c r="AA660" s="2">
        <v>44567</v>
      </c>
      <c r="AB660" s="7">
        <f t="shared" si="534"/>
        <v>163.76451443333332</v>
      </c>
      <c r="AC660" s="7">
        <f t="shared" si="535"/>
        <v>151.50343202540765</v>
      </c>
      <c r="AD660" s="7">
        <f t="shared" si="536"/>
        <v>157.63397322937047</v>
      </c>
      <c r="AE660" s="7"/>
      <c r="AF660" s="7">
        <f t="shared" si="569"/>
        <v>-1223803.9148994274</v>
      </c>
      <c r="AG660" s="3">
        <f t="shared" si="537"/>
        <v>58915006.414827317</v>
      </c>
      <c r="AH660" s="7"/>
      <c r="AI660" s="7"/>
      <c r="AJ660" s="7"/>
      <c r="AK660" s="7"/>
      <c r="AL660" s="3">
        <f t="shared" si="538"/>
        <v>72507236.630654708</v>
      </c>
      <c r="AM660" s="3">
        <f t="shared" si="539"/>
        <v>28785652.084827367</v>
      </c>
      <c r="AN660" s="3">
        <f t="shared" si="540"/>
        <v>22592230.215827849</v>
      </c>
      <c r="AO660" s="3">
        <f t="shared" si="541"/>
        <v>19129354.329999998</v>
      </c>
      <c r="AP660" s="3">
        <f t="shared" si="542"/>
        <v>49129354.329999998</v>
      </c>
      <c r="AQ660" s="7"/>
      <c r="AR660" s="40">
        <f t="shared" si="570"/>
        <v>-290923.91489942733</v>
      </c>
      <c r="AS660" s="5">
        <f t="shared" si="531"/>
        <v>-932880</v>
      </c>
      <c r="AT660" s="5">
        <f t="shared" si="543"/>
        <v>5467.625899280576</v>
      </c>
      <c r="AU660" s="5">
        <f t="shared" si="544"/>
        <v>-1218336.2890001468</v>
      </c>
      <c r="AV660" s="5">
        <f t="shared" si="545"/>
        <v>32507236.6306547</v>
      </c>
      <c r="AW660" s="3"/>
      <c r="AX660" s="4">
        <f t="shared" si="546"/>
        <v>-1.6525287505434149E-2</v>
      </c>
      <c r="AY660" s="4">
        <f t="shared" si="547"/>
        <v>-1.0005439254682561E-2</v>
      </c>
      <c r="AZ660" s="4">
        <f t="shared" si="548"/>
        <v>2.4207213749696867E-4</v>
      </c>
      <c r="BA660" s="4">
        <f t="shared" si="549"/>
        <v>-1.8634406004547181E-2</v>
      </c>
      <c r="BB660" s="3"/>
      <c r="BC660" s="2">
        <f t="shared" si="550"/>
        <v>44567</v>
      </c>
      <c r="BD660" s="22">
        <f t="shared" si="551"/>
        <v>181.26809157663678</v>
      </c>
      <c r="BE660" s="22">
        <f t="shared" si="552"/>
        <v>151.50343202540719</v>
      </c>
      <c r="BF660" s="22">
        <f t="shared" si="553"/>
        <v>118.90647482014658</v>
      </c>
      <c r="BG660" s="22">
        <f t="shared" si="554"/>
        <v>163.76451443333332</v>
      </c>
      <c r="BH660" s="22"/>
      <c r="BI660" s="3">
        <f t="shared" si="555"/>
        <v>78309764.192858785</v>
      </c>
      <c r="BJ660" s="3">
        <f t="shared" si="556"/>
        <v>29971651.640883766</v>
      </c>
      <c r="BK660" s="3">
        <f t="shared" si="557"/>
        <v>22592230.215827849</v>
      </c>
      <c r="BL660" s="3">
        <f t="shared" si="558"/>
        <v>55124161.329999998</v>
      </c>
      <c r="BM660" s="22"/>
      <c r="BN660" s="3">
        <f t="shared" si="559"/>
        <v>-5802527.5622040611</v>
      </c>
      <c r="BO660" s="3">
        <f t="shared" si="560"/>
        <v>-1185999.5560564122</v>
      </c>
      <c r="BP660" s="3">
        <f t="shared" si="561"/>
        <v>0</v>
      </c>
      <c r="BQ660" s="3">
        <f t="shared" si="562"/>
        <v>-5994807</v>
      </c>
      <c r="BR660" s="3"/>
      <c r="BS660" s="22">
        <f t="shared" si="563"/>
        <v>-7.4097114478774078</v>
      </c>
      <c r="BT660" s="22">
        <f t="shared" si="564"/>
        <v>-3.9570710692453548</v>
      </c>
      <c r="BU660" s="22">
        <f t="shared" si="565"/>
        <v>0</v>
      </c>
      <c r="BV660" s="22">
        <f t="shared" si="566"/>
        <v>-10.875098786741034</v>
      </c>
      <c r="BW660" s="3"/>
      <c r="BX660" s="7"/>
      <c r="BY660" t="str">
        <f t="shared" si="521"/>
        <v>12022</v>
      </c>
      <c r="CQ660" s="15">
        <v>39740</v>
      </c>
      <c r="CR660" s="16">
        <v>3074.35</v>
      </c>
    </row>
    <row r="661" spans="1:96">
      <c r="A661" s="2">
        <v>44743</v>
      </c>
      <c r="B661" s="2">
        <v>44743</v>
      </c>
      <c r="C661" s="3">
        <v>148586</v>
      </c>
      <c r="D661">
        <v>0</v>
      </c>
      <c r="E661">
        <v>148585.79999999999</v>
      </c>
      <c r="F661" t="s">
        <v>10</v>
      </c>
      <c r="G661" s="3">
        <v>44300676</v>
      </c>
      <c r="J661" s="3">
        <f t="shared" si="522"/>
        <v>148586</v>
      </c>
      <c r="L661" s="3">
        <f t="shared" si="567"/>
        <v>49277940.329999998</v>
      </c>
      <c r="M661" s="4">
        <f t="shared" si="523"/>
        <v>3.0243833249253291E-3</v>
      </c>
      <c r="N661" s="4">
        <f t="shared" si="524"/>
        <v>4.9528666666666665E-3</v>
      </c>
      <c r="O661" s="4"/>
      <c r="P661" s="3">
        <f t="shared" si="525"/>
        <v>-5846221</v>
      </c>
      <c r="Q661" s="3">
        <f t="shared" si="526"/>
        <v>55124161.329999998</v>
      </c>
      <c r="R661" s="6">
        <f t="shared" si="527"/>
        <v>-0.10605550921676037</v>
      </c>
      <c r="S661" s="6">
        <f t="shared" si="528"/>
        <v>-0.10356917104950142</v>
      </c>
      <c r="T661" s="6"/>
      <c r="U661" s="6"/>
      <c r="V661" s="3">
        <f t="shared" si="568"/>
        <v>108356.3842502464</v>
      </c>
      <c r="W661" s="7">
        <f t="shared" si="529"/>
        <v>66.799999999999272</v>
      </c>
      <c r="X661" s="7">
        <f t="shared" si="532"/>
        <v>17812.7</v>
      </c>
      <c r="Y661" s="3">
        <f t="shared" si="533"/>
        <v>45622118.635385834</v>
      </c>
      <c r="Z661" s="3">
        <f t="shared" si="530"/>
        <v>94900058.965385824</v>
      </c>
      <c r="AA661" s="2">
        <v>44568</v>
      </c>
      <c r="AB661" s="7">
        <f t="shared" si="534"/>
        <v>164.2598011</v>
      </c>
      <c r="AC661" s="7">
        <f t="shared" si="535"/>
        <v>152.07372878461945</v>
      </c>
      <c r="AD661" s="7">
        <f t="shared" si="536"/>
        <v>158.1667649423097</v>
      </c>
      <c r="AE661" s="7"/>
      <c r="AF661" s="7">
        <f t="shared" si="569"/>
        <v>256942.3842502464</v>
      </c>
      <c r="AG661" s="3">
        <f t="shared" si="537"/>
        <v>59171948.799077563</v>
      </c>
      <c r="AH661" s="7"/>
      <c r="AI661" s="7"/>
      <c r="AJ661" s="7"/>
      <c r="AK661" s="7"/>
      <c r="AL661" s="3">
        <f t="shared" si="538"/>
        <v>72769646.640804231</v>
      </c>
      <c r="AM661" s="3">
        <f t="shared" si="539"/>
        <v>28894008.469077613</v>
      </c>
      <c r="AN661" s="3">
        <f t="shared" si="540"/>
        <v>22597697.84172713</v>
      </c>
      <c r="AO661" s="3">
        <f t="shared" si="541"/>
        <v>19277940.329999998</v>
      </c>
      <c r="AP661" s="3">
        <f t="shared" si="542"/>
        <v>49277940.329999998</v>
      </c>
      <c r="AQ661" s="7"/>
      <c r="AR661" s="40">
        <f t="shared" si="570"/>
        <v>108356.3842502464</v>
      </c>
      <c r="AS661" s="5">
        <f t="shared" si="531"/>
        <v>148586</v>
      </c>
      <c r="AT661" s="5">
        <f t="shared" si="543"/>
        <v>5467.625899280576</v>
      </c>
      <c r="AU661" s="5">
        <f t="shared" si="544"/>
        <v>262410.01014952699</v>
      </c>
      <c r="AV661" s="5">
        <f t="shared" si="545"/>
        <v>32769646.640804227</v>
      </c>
      <c r="AW661" s="3"/>
      <c r="AX661" s="4">
        <f t="shared" si="546"/>
        <v>3.6190871745150044E-3</v>
      </c>
      <c r="AY661" s="4">
        <f t="shared" si="547"/>
        <v>3.7642497703694535E-3</v>
      </c>
      <c r="AZ661" s="4">
        <f t="shared" si="548"/>
        <v>2.4201355275894906E-4</v>
      </c>
      <c r="BA661" s="4">
        <f t="shared" si="549"/>
        <v>3.0243833249253291E-3</v>
      </c>
      <c r="BB661" s="3"/>
      <c r="BC661" s="2">
        <f t="shared" si="550"/>
        <v>44568</v>
      </c>
      <c r="BD661" s="22">
        <f t="shared" si="551"/>
        <v>181.92411660201057</v>
      </c>
      <c r="BE661" s="22">
        <f t="shared" si="552"/>
        <v>152.07372878461902</v>
      </c>
      <c r="BF661" s="22">
        <f t="shared" si="553"/>
        <v>118.93525179856384</v>
      </c>
      <c r="BG661" s="22">
        <f t="shared" si="554"/>
        <v>164.2598011</v>
      </c>
      <c r="BH661" s="22"/>
      <c r="BI661" s="3">
        <f t="shared" si="555"/>
        <v>78309764.192858785</v>
      </c>
      <c r="BJ661" s="3">
        <f t="shared" si="556"/>
        <v>29971651.640883766</v>
      </c>
      <c r="BK661" s="3">
        <f t="shared" si="557"/>
        <v>22597697.84172713</v>
      </c>
      <c r="BL661" s="3">
        <f t="shared" si="558"/>
        <v>55124161.329999998</v>
      </c>
      <c r="BM661" s="22"/>
      <c r="BN661" s="3">
        <f t="shared" si="559"/>
        <v>-5540117.5520545337</v>
      </c>
      <c r="BO661" s="3">
        <f t="shared" si="560"/>
        <v>-1077643.1718061657</v>
      </c>
      <c r="BP661" s="3">
        <f t="shared" si="561"/>
        <v>0</v>
      </c>
      <c r="BQ661" s="3">
        <f t="shared" si="562"/>
        <v>-5846221</v>
      </c>
      <c r="BR661" s="3"/>
      <c r="BS661" s="22">
        <f t="shared" si="563"/>
        <v>-7.074619122093778</v>
      </c>
      <c r="BT661" s="22">
        <f t="shared" si="564"/>
        <v>-3.5955414960721512</v>
      </c>
      <c r="BU661" s="22">
        <f t="shared" si="565"/>
        <v>0</v>
      </c>
      <c r="BV661" s="22">
        <f t="shared" si="566"/>
        <v>-10.605550921676036</v>
      </c>
      <c r="BW661" s="3"/>
      <c r="BX661" s="7"/>
      <c r="BY661" t="str">
        <f t="shared" si="521"/>
        <v>12022</v>
      </c>
      <c r="CQ661" s="15">
        <v>39741</v>
      </c>
      <c r="CR661" s="16">
        <v>3122.8</v>
      </c>
    </row>
    <row r="662" spans="1:96">
      <c r="A662" s="2">
        <v>44835</v>
      </c>
      <c r="B662" s="2">
        <v>44835</v>
      </c>
      <c r="C662" s="3">
        <v>81455</v>
      </c>
      <c r="D662">
        <v>0</v>
      </c>
      <c r="E662">
        <v>81454.52</v>
      </c>
      <c r="F662" t="s">
        <v>10</v>
      </c>
      <c r="G662" s="3">
        <v>44382130</v>
      </c>
      <c r="J662" s="3">
        <f t="shared" si="522"/>
        <v>81455</v>
      </c>
      <c r="L662" s="3">
        <f t="shared" si="567"/>
        <v>49359395.329999998</v>
      </c>
      <c r="M662" s="4">
        <f t="shared" si="523"/>
        <v>1.6529708720478091E-3</v>
      </c>
      <c r="N662" s="4">
        <f t="shared" si="524"/>
        <v>2.7151666666666665E-3</v>
      </c>
      <c r="O662" s="4"/>
      <c r="P662" s="3">
        <f t="shared" si="525"/>
        <v>-5764766</v>
      </c>
      <c r="Q662" s="3">
        <f t="shared" si="526"/>
        <v>55124161.329999998</v>
      </c>
      <c r="R662" s="6">
        <f t="shared" si="527"/>
        <v>-0.10457784501226805</v>
      </c>
      <c r="S662" s="6">
        <f t="shared" si="528"/>
        <v>-0.10191620017745361</v>
      </c>
      <c r="T662" s="6"/>
      <c r="U662" s="6"/>
      <c r="V662" s="3">
        <f t="shared" si="568"/>
        <v>309172.55745654239</v>
      </c>
      <c r="W662" s="7">
        <f t="shared" si="529"/>
        <v>190.59999999999854</v>
      </c>
      <c r="X662" s="7">
        <f t="shared" si="532"/>
        <v>18003.3</v>
      </c>
      <c r="Y662" s="3">
        <f t="shared" si="533"/>
        <v>46110285.831369855</v>
      </c>
      <c r="Z662" s="3">
        <f t="shared" si="530"/>
        <v>95469681.16136986</v>
      </c>
      <c r="AA662" s="2">
        <v>44571</v>
      </c>
      <c r="AB662" s="7">
        <f t="shared" si="534"/>
        <v>164.53131776666666</v>
      </c>
      <c r="AC662" s="7">
        <f t="shared" si="535"/>
        <v>153.70095277123286</v>
      </c>
      <c r="AD662" s="7">
        <f t="shared" si="536"/>
        <v>159.11613526894976</v>
      </c>
      <c r="AE662" s="7"/>
      <c r="AF662" s="7">
        <f t="shared" si="569"/>
        <v>390627.55745654239</v>
      </c>
      <c r="AG662" s="3">
        <f t="shared" si="537"/>
        <v>59562576.356534109</v>
      </c>
      <c r="AH662" s="7"/>
      <c r="AI662" s="7"/>
      <c r="AJ662" s="7"/>
      <c r="AK662" s="7"/>
      <c r="AL662" s="3">
        <f t="shared" si="538"/>
        <v>73165741.824160054</v>
      </c>
      <c r="AM662" s="3">
        <f t="shared" si="539"/>
        <v>29203181.026534155</v>
      </c>
      <c r="AN662" s="3">
        <f t="shared" si="540"/>
        <v>22603165.467626411</v>
      </c>
      <c r="AO662" s="3">
        <f t="shared" si="541"/>
        <v>19359395.329999998</v>
      </c>
      <c r="AP662" s="3">
        <f t="shared" si="542"/>
        <v>49359395.329999998</v>
      </c>
      <c r="AQ662" s="7"/>
      <c r="AR662" s="40">
        <f t="shared" si="570"/>
        <v>309172.55745654239</v>
      </c>
      <c r="AS662" s="5">
        <f t="shared" si="531"/>
        <v>81455</v>
      </c>
      <c r="AT662" s="5">
        <f t="shared" si="543"/>
        <v>5467.625899280576</v>
      </c>
      <c r="AU662" s="5">
        <f t="shared" si="544"/>
        <v>396095.18335582298</v>
      </c>
      <c r="AV662" s="5">
        <f t="shared" si="545"/>
        <v>33165741.824160051</v>
      </c>
      <c r="AW662" s="3"/>
      <c r="AX662" s="4">
        <f t="shared" si="546"/>
        <v>5.4431373744464485E-3</v>
      </c>
      <c r="AY662" s="4">
        <f t="shared" si="547"/>
        <v>1.0700230734251326E-2</v>
      </c>
      <c r="AZ662" s="4">
        <f t="shared" si="548"/>
        <v>2.419549963706696E-4</v>
      </c>
      <c r="BA662" s="4">
        <f t="shared" si="549"/>
        <v>1.6529708720478091E-3</v>
      </c>
      <c r="BB662" s="3"/>
      <c r="BC662" s="2">
        <f t="shared" si="550"/>
        <v>44571</v>
      </c>
      <c r="BD662" s="22">
        <f t="shared" si="551"/>
        <v>182.91435456040011</v>
      </c>
      <c r="BE662" s="22">
        <f t="shared" si="552"/>
        <v>153.70095277123238</v>
      </c>
      <c r="BF662" s="22">
        <f t="shared" si="553"/>
        <v>118.96402877698111</v>
      </c>
      <c r="BG662" s="22">
        <f t="shared" si="554"/>
        <v>164.53131776666666</v>
      </c>
      <c r="BH662" s="22"/>
      <c r="BI662" s="3">
        <f t="shared" si="555"/>
        <v>78309764.192858785</v>
      </c>
      <c r="BJ662" s="3">
        <f t="shared" si="556"/>
        <v>29971651.640883766</v>
      </c>
      <c r="BK662" s="3">
        <f t="shared" si="557"/>
        <v>22603165.467626411</v>
      </c>
      <c r="BL662" s="3">
        <f t="shared" si="558"/>
        <v>55124161.329999998</v>
      </c>
      <c r="BM662" s="22"/>
      <c r="BN662" s="3">
        <f t="shared" si="559"/>
        <v>-5144022.3686987106</v>
      </c>
      <c r="BO662" s="3">
        <f t="shared" si="560"/>
        <v>-768470.61434962333</v>
      </c>
      <c r="BP662" s="3">
        <f t="shared" si="561"/>
        <v>0</v>
      </c>
      <c r="BQ662" s="3">
        <f t="shared" si="562"/>
        <v>-5764766</v>
      </c>
      <c r="BR662" s="3"/>
      <c r="BS662" s="22">
        <f t="shared" si="563"/>
        <v>-6.5688135084025756</v>
      </c>
      <c r="BT662" s="22">
        <f t="shared" si="564"/>
        <v>-2.5639915462695657</v>
      </c>
      <c r="BU662" s="22">
        <f t="shared" si="565"/>
        <v>0</v>
      </c>
      <c r="BV662" s="22">
        <f t="shared" si="566"/>
        <v>-10.457784501226804</v>
      </c>
      <c r="BW662" s="3"/>
      <c r="BX662" s="7"/>
      <c r="BY662" t="str">
        <f t="shared" si="521"/>
        <v>12022</v>
      </c>
      <c r="CQ662" s="15">
        <v>39742</v>
      </c>
      <c r="CR662" s="16">
        <v>3234.9</v>
      </c>
    </row>
    <row r="663" spans="1:96">
      <c r="A663" s="2">
        <v>44866</v>
      </c>
      <c r="B663" s="2">
        <v>44866</v>
      </c>
      <c r="C663" s="3">
        <v>198604</v>
      </c>
      <c r="D663">
        <v>0</v>
      </c>
      <c r="E663">
        <v>198604.41</v>
      </c>
      <c r="F663" t="s">
        <v>10</v>
      </c>
      <c r="G663" s="3">
        <v>44580735</v>
      </c>
      <c r="J663" s="3">
        <f t="shared" si="522"/>
        <v>198604</v>
      </c>
      <c r="L663" s="3">
        <f t="shared" si="567"/>
        <v>49557999.329999998</v>
      </c>
      <c r="M663" s="4">
        <f t="shared" si="523"/>
        <v>4.0236311379465194E-3</v>
      </c>
      <c r="N663" s="4">
        <f t="shared" si="524"/>
        <v>6.6201333333333334E-3</v>
      </c>
      <c r="O663" s="4"/>
      <c r="P663" s="3">
        <f t="shared" si="525"/>
        <v>-5566162</v>
      </c>
      <c r="Q663" s="3">
        <f t="shared" si="526"/>
        <v>55124161.329999998</v>
      </c>
      <c r="R663" s="6">
        <f t="shared" si="527"/>
        <v>-0.10097499654785225</v>
      </c>
      <c r="S663" s="6">
        <f t="shared" si="528"/>
        <v>-9.7892569039507091E-2</v>
      </c>
      <c r="T663" s="6"/>
      <c r="U663" s="6"/>
      <c r="V663" s="3">
        <f t="shared" si="568"/>
        <v>85079.226855173125</v>
      </c>
      <c r="W663" s="7">
        <f t="shared" si="529"/>
        <v>52.450000000000728</v>
      </c>
      <c r="X663" s="7">
        <f t="shared" si="532"/>
        <v>18055.75</v>
      </c>
      <c r="Y663" s="3">
        <f t="shared" si="533"/>
        <v>46244621.452720128</v>
      </c>
      <c r="Z663" s="3">
        <f t="shared" si="530"/>
        <v>95802620.782720119</v>
      </c>
      <c r="AA663" s="2">
        <v>44572</v>
      </c>
      <c r="AB663" s="7">
        <f t="shared" si="534"/>
        <v>165.19333109999999</v>
      </c>
      <c r="AC663" s="7">
        <f t="shared" si="535"/>
        <v>154.14873817573377</v>
      </c>
      <c r="AD663" s="7">
        <f t="shared" si="536"/>
        <v>159.67103463786688</v>
      </c>
      <c r="AE663" s="7"/>
      <c r="AF663" s="7">
        <f t="shared" si="569"/>
        <v>283683.22685517312</v>
      </c>
      <c r="AG663" s="3">
        <f t="shared" si="537"/>
        <v>59846259.583389282</v>
      </c>
      <c r="AH663" s="7"/>
      <c r="AI663" s="7"/>
      <c r="AJ663" s="7"/>
      <c r="AK663" s="7"/>
      <c r="AL663" s="3">
        <f t="shared" si="538"/>
        <v>73454892.676914513</v>
      </c>
      <c r="AM663" s="3">
        <f t="shared" si="539"/>
        <v>29288260.253389329</v>
      </c>
      <c r="AN663" s="3">
        <f t="shared" si="540"/>
        <v>22608633.093525693</v>
      </c>
      <c r="AO663" s="3">
        <f t="shared" si="541"/>
        <v>19557999.329999998</v>
      </c>
      <c r="AP663" s="3">
        <f t="shared" si="542"/>
        <v>49557999.329999998</v>
      </c>
      <c r="AQ663" s="7"/>
      <c r="AR663" s="40">
        <f t="shared" si="570"/>
        <v>85079.226855173125</v>
      </c>
      <c r="AS663" s="5">
        <f t="shared" si="531"/>
        <v>198604</v>
      </c>
      <c r="AT663" s="5">
        <f t="shared" si="543"/>
        <v>5467.625899280576</v>
      </c>
      <c r="AU663" s="5">
        <f t="shared" si="544"/>
        <v>289150.85275445372</v>
      </c>
      <c r="AV663" s="5">
        <f t="shared" si="545"/>
        <v>33454892.676914506</v>
      </c>
      <c r="AW663" s="3"/>
      <c r="AX663" s="4">
        <f t="shared" si="546"/>
        <v>3.9519978277452964E-3</v>
      </c>
      <c r="AY663" s="4">
        <f t="shared" si="547"/>
        <v>2.9133547738470584E-3</v>
      </c>
      <c r="AZ663" s="4">
        <f t="shared" si="548"/>
        <v>2.4189646831155719E-4</v>
      </c>
      <c r="BA663" s="4">
        <f t="shared" si="549"/>
        <v>4.0236311379465194E-3</v>
      </c>
      <c r="BB663" s="3"/>
      <c r="BC663" s="2">
        <f t="shared" si="550"/>
        <v>44572</v>
      </c>
      <c r="BD663" s="22">
        <f t="shared" si="551"/>
        <v>183.63723169228626</v>
      </c>
      <c r="BE663" s="22">
        <f t="shared" si="552"/>
        <v>154.14873817573331</v>
      </c>
      <c r="BF663" s="22">
        <f t="shared" si="553"/>
        <v>118.99280575539839</v>
      </c>
      <c r="BG663" s="22">
        <f t="shared" si="554"/>
        <v>165.19333109999999</v>
      </c>
      <c r="BH663" s="22"/>
      <c r="BI663" s="3">
        <f t="shared" si="555"/>
        <v>78309764.192858785</v>
      </c>
      <c r="BJ663" s="3">
        <f t="shared" si="556"/>
        <v>29971651.640883766</v>
      </c>
      <c r="BK663" s="3">
        <f t="shared" si="557"/>
        <v>22608633.093525693</v>
      </c>
      <c r="BL663" s="3">
        <f t="shared" si="558"/>
        <v>55124161.329999998</v>
      </c>
      <c r="BM663" s="22"/>
      <c r="BN663" s="3">
        <f t="shared" si="559"/>
        <v>-4854871.5159442564</v>
      </c>
      <c r="BO663" s="3">
        <f t="shared" si="560"/>
        <v>-683391.3874944502</v>
      </c>
      <c r="BP663" s="3">
        <f t="shared" si="561"/>
        <v>0</v>
      </c>
      <c r="BQ663" s="3">
        <f t="shared" si="562"/>
        <v>-5566162</v>
      </c>
      <c r="BR663" s="3"/>
      <c r="BS663" s="22">
        <f t="shared" si="563"/>
        <v>-6.1995736623441156</v>
      </c>
      <c r="BT663" s="22">
        <f t="shared" si="564"/>
        <v>-2.2801258858962878</v>
      </c>
      <c r="BU663" s="22">
        <f t="shared" si="565"/>
        <v>0</v>
      </c>
      <c r="BV663" s="22">
        <f t="shared" si="566"/>
        <v>-10.097499654785224</v>
      </c>
      <c r="BW663" s="3"/>
      <c r="BX663" s="7"/>
      <c r="BY663" t="str">
        <f t="shared" si="521"/>
        <v>12022</v>
      </c>
      <c r="CQ663" s="15">
        <v>39743</v>
      </c>
      <c r="CR663" s="16">
        <v>3065.15</v>
      </c>
    </row>
    <row r="664" spans="1:96">
      <c r="A664" s="2">
        <v>44896</v>
      </c>
      <c r="B664" s="2">
        <v>44896</v>
      </c>
      <c r="C664" s="3">
        <v>338144</v>
      </c>
      <c r="D664">
        <v>0</v>
      </c>
      <c r="E664">
        <v>338143.68</v>
      </c>
      <c r="F664" t="s">
        <v>10</v>
      </c>
      <c r="G664" s="3">
        <v>44918878</v>
      </c>
      <c r="J664" s="3">
        <f t="shared" si="522"/>
        <v>338144</v>
      </c>
      <c r="L664" s="3">
        <f t="shared" si="567"/>
        <v>49896143.329999998</v>
      </c>
      <c r="M664" s="4">
        <f t="shared" si="523"/>
        <v>6.82319715427463E-3</v>
      </c>
      <c r="N664" s="4">
        <f t="shared" si="524"/>
        <v>1.1271466666666667E-2</v>
      </c>
      <c r="O664" s="4"/>
      <c r="P664" s="3">
        <f t="shared" si="525"/>
        <v>-5228018</v>
      </c>
      <c r="Q664" s="3">
        <f t="shared" si="526"/>
        <v>55124161.329999998</v>
      </c>
      <c r="R664" s="6">
        <f t="shared" si="527"/>
        <v>-9.4840771702675811E-2</v>
      </c>
      <c r="S664" s="6">
        <f t="shared" si="528"/>
        <v>-9.1069371885232467E-2</v>
      </c>
      <c r="T664" s="6"/>
      <c r="U664" s="6"/>
      <c r="V664" s="3">
        <f t="shared" si="568"/>
        <v>254021.10439503912</v>
      </c>
      <c r="W664" s="7">
        <f t="shared" si="529"/>
        <v>156.59999999999854</v>
      </c>
      <c r="X664" s="7">
        <f t="shared" si="532"/>
        <v>18212.349999999999</v>
      </c>
      <c r="Y664" s="3">
        <f t="shared" si="533"/>
        <v>46645707.407028094</v>
      </c>
      <c r="Z664" s="3">
        <f t="shared" si="530"/>
        <v>96541850.737028092</v>
      </c>
      <c r="AA664" s="2">
        <v>44573</v>
      </c>
      <c r="AB664" s="7">
        <f t="shared" si="534"/>
        <v>166.32047776666664</v>
      </c>
      <c r="AC664" s="7">
        <f t="shared" si="535"/>
        <v>155.48569135676033</v>
      </c>
      <c r="AD664" s="7">
        <f t="shared" si="536"/>
        <v>160.90308456171348</v>
      </c>
      <c r="AE664" s="7"/>
      <c r="AF664" s="7">
        <f t="shared" si="569"/>
        <v>592165.10439503915</v>
      </c>
      <c r="AG664" s="3">
        <f t="shared" si="537"/>
        <v>60438424.687784322</v>
      </c>
      <c r="AH664" s="7"/>
      <c r="AI664" s="7"/>
      <c r="AJ664" s="7"/>
      <c r="AK664" s="7"/>
      <c r="AL664" s="3">
        <f t="shared" si="538"/>
        <v>74052525.40720883</v>
      </c>
      <c r="AM664" s="3">
        <f t="shared" si="539"/>
        <v>29542281.357784368</v>
      </c>
      <c r="AN664" s="3">
        <f t="shared" si="540"/>
        <v>22614100.719424974</v>
      </c>
      <c r="AO664" s="3">
        <f t="shared" si="541"/>
        <v>19896143.329999998</v>
      </c>
      <c r="AP664" s="3">
        <f t="shared" si="542"/>
        <v>49896143.329999998</v>
      </c>
      <c r="AQ664" s="7"/>
      <c r="AR664" s="40">
        <f t="shared" si="570"/>
        <v>254021.10439503912</v>
      </c>
      <c r="AS664" s="5">
        <f t="shared" si="531"/>
        <v>338144</v>
      </c>
      <c r="AT664" s="5">
        <f t="shared" si="543"/>
        <v>5467.625899280576</v>
      </c>
      <c r="AU664" s="5">
        <f t="shared" si="544"/>
        <v>597632.73029431968</v>
      </c>
      <c r="AV664" s="5">
        <f t="shared" si="545"/>
        <v>34052525.407208823</v>
      </c>
      <c r="AW664" s="3"/>
      <c r="AX664" s="4">
        <f t="shared" si="546"/>
        <v>8.1360506906321354E-3</v>
      </c>
      <c r="AY664" s="4">
        <f t="shared" si="547"/>
        <v>8.6731373662129012E-3</v>
      </c>
      <c r="AZ664" s="4">
        <f t="shared" si="548"/>
        <v>2.4183796856105862E-4</v>
      </c>
      <c r="BA664" s="4">
        <f t="shared" si="549"/>
        <v>6.82319715427463E-3</v>
      </c>
      <c r="BB664" s="3"/>
      <c r="BC664" s="2">
        <f t="shared" si="550"/>
        <v>44573</v>
      </c>
      <c r="BD664" s="22">
        <f t="shared" si="551"/>
        <v>185.13131351802207</v>
      </c>
      <c r="BE664" s="22">
        <f t="shared" si="552"/>
        <v>155.48569135675982</v>
      </c>
      <c r="BF664" s="22">
        <f t="shared" si="553"/>
        <v>119.02158273381565</v>
      </c>
      <c r="BG664" s="22">
        <f t="shared" si="554"/>
        <v>166.32047776666664</v>
      </c>
      <c r="BH664" s="22"/>
      <c r="BI664" s="3">
        <f t="shared" si="555"/>
        <v>78309764.192858785</v>
      </c>
      <c r="BJ664" s="3">
        <f t="shared" si="556"/>
        <v>29971651.640883766</v>
      </c>
      <c r="BK664" s="3">
        <f t="shared" si="557"/>
        <v>22614100.719424974</v>
      </c>
      <c r="BL664" s="3">
        <f t="shared" si="558"/>
        <v>55124161.329999998</v>
      </c>
      <c r="BM664" s="22"/>
      <c r="BN664" s="3">
        <f t="shared" si="559"/>
        <v>-4257238.7856499366</v>
      </c>
      <c r="BO664" s="3">
        <f t="shared" si="560"/>
        <v>-429370.28309941106</v>
      </c>
      <c r="BP664" s="3">
        <f t="shared" si="561"/>
        <v>0</v>
      </c>
      <c r="BQ664" s="3">
        <f t="shared" si="562"/>
        <v>-5228018</v>
      </c>
      <c r="BR664" s="3"/>
      <c r="BS664" s="22">
        <f t="shared" si="563"/>
        <v>-5.4364086388580413</v>
      </c>
      <c r="BT664" s="22">
        <f t="shared" si="564"/>
        <v>-1.4325879942956334</v>
      </c>
      <c r="BU664" s="22">
        <f t="shared" si="565"/>
        <v>0</v>
      </c>
      <c r="BV664" s="22">
        <f t="shared" si="566"/>
        <v>-9.4840771702675806</v>
      </c>
      <c r="BW664" s="3"/>
      <c r="BX664" s="7"/>
      <c r="BY664" t="str">
        <f t="shared" si="521"/>
        <v>12022</v>
      </c>
      <c r="CQ664" s="15">
        <v>39744</v>
      </c>
      <c r="CR664" s="16">
        <v>2943.15</v>
      </c>
    </row>
    <row r="665" spans="1:96">
      <c r="A665" t="s">
        <v>277</v>
      </c>
      <c r="B665" t="s">
        <v>277</v>
      </c>
      <c r="C665" s="3">
        <v>435992</v>
      </c>
      <c r="D665">
        <v>0</v>
      </c>
      <c r="E665">
        <v>435992.04</v>
      </c>
      <c r="F665" t="s">
        <v>10</v>
      </c>
      <c r="G665" s="3">
        <v>45354870</v>
      </c>
      <c r="J665" s="3">
        <f t="shared" si="522"/>
        <v>435992</v>
      </c>
      <c r="L665" s="3">
        <f t="shared" si="567"/>
        <v>50332135.329999998</v>
      </c>
      <c r="M665" s="4">
        <f t="shared" si="523"/>
        <v>8.7379899708172493E-3</v>
      </c>
      <c r="N665" s="4">
        <f t="shared" si="524"/>
        <v>1.4533066666666667E-2</v>
      </c>
      <c r="O665" s="4"/>
      <c r="P665" s="3">
        <f t="shared" si="525"/>
        <v>-4792026</v>
      </c>
      <c r="Q665" s="3">
        <f t="shared" si="526"/>
        <v>55124161.329999998</v>
      </c>
      <c r="R665" s="6">
        <f t="shared" si="527"/>
        <v>-8.6931499443821114E-2</v>
      </c>
      <c r="S665" s="6">
        <f t="shared" si="528"/>
        <v>-8.2331381914415219E-2</v>
      </c>
      <c r="T665" s="6"/>
      <c r="U665" s="6"/>
      <c r="V665" s="3">
        <f t="shared" si="568"/>
        <v>73724.515930745983</v>
      </c>
      <c r="W665" s="7">
        <f t="shared" si="529"/>
        <v>45.450000000000728</v>
      </c>
      <c r="X665" s="7">
        <f t="shared" si="532"/>
        <v>18257.8</v>
      </c>
      <c r="Y665" s="3">
        <f t="shared" si="533"/>
        <v>46762114.537445061</v>
      </c>
      <c r="Z665" s="3">
        <f t="shared" si="530"/>
        <v>97094249.867445052</v>
      </c>
      <c r="AA665" s="2">
        <v>44574</v>
      </c>
      <c r="AB665" s="7">
        <f t="shared" si="534"/>
        <v>167.77378443333333</v>
      </c>
      <c r="AC665" s="7">
        <f t="shared" si="535"/>
        <v>155.87371512481687</v>
      </c>
      <c r="AD665" s="7">
        <f t="shared" si="536"/>
        <v>161.82374977907509</v>
      </c>
      <c r="AE665" s="7"/>
      <c r="AF665" s="7">
        <f t="shared" si="569"/>
        <v>509716.51593074598</v>
      </c>
      <c r="AG665" s="3">
        <f t="shared" si="537"/>
        <v>60948141.203715071</v>
      </c>
      <c r="AH665" s="7"/>
      <c r="AI665" s="7"/>
      <c r="AJ665" s="7"/>
      <c r="AK665" s="7"/>
      <c r="AL665" s="3">
        <f t="shared" si="538"/>
        <v>74567709.549038857</v>
      </c>
      <c r="AM665" s="3">
        <f t="shared" si="539"/>
        <v>29616005.873715114</v>
      </c>
      <c r="AN665" s="3">
        <f t="shared" si="540"/>
        <v>22619568.345324256</v>
      </c>
      <c r="AO665" s="3">
        <f t="shared" si="541"/>
        <v>20332135.329999998</v>
      </c>
      <c r="AP665" s="3">
        <f t="shared" si="542"/>
        <v>50332135.329999998</v>
      </c>
      <c r="AQ665" s="7"/>
      <c r="AR665" s="40">
        <f t="shared" si="570"/>
        <v>73724.515930745983</v>
      </c>
      <c r="AS665" s="5">
        <f t="shared" si="531"/>
        <v>435992</v>
      </c>
      <c r="AT665" s="5">
        <f t="shared" si="543"/>
        <v>5467.625899280576</v>
      </c>
      <c r="AU665" s="5">
        <f t="shared" si="544"/>
        <v>515184.14183002658</v>
      </c>
      <c r="AV665" s="5">
        <f t="shared" si="545"/>
        <v>34567709.54903885</v>
      </c>
      <c r="AW665" s="3"/>
      <c r="AX665" s="4">
        <f t="shared" si="546"/>
        <v>6.9570097575615518E-3</v>
      </c>
      <c r="AY665" s="4">
        <f t="shared" si="547"/>
        <v>2.4955593319917939E-3</v>
      </c>
      <c r="AZ665" s="4">
        <f t="shared" si="548"/>
        <v>2.4177949709864056E-4</v>
      </c>
      <c r="BA665" s="4">
        <f t="shared" si="549"/>
        <v>8.7379899708172493E-3</v>
      </c>
      <c r="BB665" s="3"/>
      <c r="BC665" s="2">
        <f t="shared" si="550"/>
        <v>44574</v>
      </c>
      <c r="BD665" s="22">
        <f t="shared" si="551"/>
        <v>186.41927387259713</v>
      </c>
      <c r="BE665" s="22">
        <f t="shared" si="552"/>
        <v>155.87371512481639</v>
      </c>
      <c r="BF665" s="22">
        <f t="shared" si="553"/>
        <v>119.05035971223292</v>
      </c>
      <c r="BG665" s="22">
        <f t="shared" si="554"/>
        <v>167.77378443333333</v>
      </c>
      <c r="BH665" s="22"/>
      <c r="BI665" s="3">
        <f t="shared" si="555"/>
        <v>78309764.192858785</v>
      </c>
      <c r="BJ665" s="3">
        <f t="shared" si="556"/>
        <v>29971651.640883766</v>
      </c>
      <c r="BK665" s="3">
        <f t="shared" si="557"/>
        <v>22619568.345324256</v>
      </c>
      <c r="BL665" s="3">
        <f t="shared" si="558"/>
        <v>55124161.329999998</v>
      </c>
      <c r="BM665" s="22"/>
      <c r="BN665" s="3">
        <f t="shared" si="559"/>
        <v>-3742054.64381991</v>
      </c>
      <c r="BO665" s="3">
        <f t="shared" si="560"/>
        <v>-355645.76716866507</v>
      </c>
      <c r="BP665" s="3">
        <f t="shared" si="561"/>
        <v>0</v>
      </c>
      <c r="BQ665" s="3">
        <f t="shared" si="562"/>
        <v>-4792026</v>
      </c>
      <c r="BR665" s="3"/>
      <c r="BS665" s="22">
        <f t="shared" si="563"/>
        <v>-4.7785288110485142</v>
      </c>
      <c r="BT665" s="22">
        <f t="shared" si="564"/>
        <v>-1.1866071694345177</v>
      </c>
      <c r="BU665" s="22">
        <f t="shared" si="565"/>
        <v>0</v>
      </c>
      <c r="BV665" s="22">
        <f t="shared" si="566"/>
        <v>-8.6931499443821121</v>
      </c>
      <c r="BW665" s="3"/>
      <c r="BX665" s="7"/>
      <c r="BY665" t="str">
        <f t="shared" si="521"/>
        <v>12022</v>
      </c>
      <c r="CQ665" s="15">
        <v>39745</v>
      </c>
      <c r="CR665" s="16">
        <v>2584</v>
      </c>
    </row>
    <row r="666" spans="1:96">
      <c r="A666" t="s">
        <v>278</v>
      </c>
      <c r="B666" t="s">
        <v>278</v>
      </c>
      <c r="C666" s="3">
        <v>62905</v>
      </c>
      <c r="D666">
        <v>0</v>
      </c>
      <c r="E666">
        <v>62904.95</v>
      </c>
      <c r="F666" t="s">
        <v>10</v>
      </c>
      <c r="G666" s="3">
        <v>45417775</v>
      </c>
      <c r="J666" s="3">
        <f t="shared" si="522"/>
        <v>62905</v>
      </c>
      <c r="L666" s="3">
        <f t="shared" si="567"/>
        <v>50395040.329999998</v>
      </c>
      <c r="M666" s="4">
        <f t="shared" si="523"/>
        <v>1.24979795885008E-3</v>
      </c>
      <c r="N666" s="4">
        <f t="shared" si="524"/>
        <v>2.0968333333333334E-3</v>
      </c>
      <c r="O666" s="4"/>
      <c r="P666" s="3">
        <f t="shared" si="525"/>
        <v>-4729121</v>
      </c>
      <c r="Q666" s="3">
        <f t="shared" si="526"/>
        <v>55124161.329999998</v>
      </c>
      <c r="R666" s="6">
        <f t="shared" si="527"/>
        <v>-8.5790348295535696E-2</v>
      </c>
      <c r="S666" s="6">
        <f t="shared" si="528"/>
        <v>-8.108158395556514E-2</v>
      </c>
      <c r="T666" s="6"/>
      <c r="U666" s="6"/>
      <c r="V666" s="3">
        <f t="shared" si="568"/>
        <v>-3325.3081992953398</v>
      </c>
      <c r="W666" s="7">
        <f t="shared" si="529"/>
        <v>-2.0499999999992724</v>
      </c>
      <c r="X666" s="7">
        <f t="shared" si="532"/>
        <v>18255.75</v>
      </c>
      <c r="Y666" s="3">
        <f t="shared" si="533"/>
        <v>46756864.050814591</v>
      </c>
      <c r="Z666" s="3">
        <f t="shared" si="530"/>
        <v>97151904.380814582</v>
      </c>
      <c r="AA666" s="2">
        <v>44575</v>
      </c>
      <c r="AB666" s="7">
        <f t="shared" si="534"/>
        <v>167.98346776666665</v>
      </c>
      <c r="AC666" s="7">
        <f t="shared" si="535"/>
        <v>155.85621350271529</v>
      </c>
      <c r="AD666" s="7">
        <f t="shared" si="536"/>
        <v>161.91984063469096</v>
      </c>
      <c r="AE666" s="7"/>
      <c r="AF666" s="7">
        <f t="shared" si="569"/>
        <v>59579.691800704662</v>
      </c>
      <c r="AG666" s="3">
        <f t="shared" si="537"/>
        <v>61007720.895515777</v>
      </c>
      <c r="AH666" s="7"/>
      <c r="AI666" s="7"/>
      <c r="AJ666" s="7"/>
      <c r="AK666" s="7"/>
      <c r="AL666" s="3">
        <f t="shared" si="538"/>
        <v>74632756.866738841</v>
      </c>
      <c r="AM666" s="3">
        <f t="shared" si="539"/>
        <v>29612680.56551582</v>
      </c>
      <c r="AN666" s="3">
        <f t="shared" si="540"/>
        <v>22625035.971223537</v>
      </c>
      <c r="AO666" s="3">
        <f t="shared" si="541"/>
        <v>20395040.329999998</v>
      </c>
      <c r="AP666" s="3">
        <f t="shared" si="542"/>
        <v>50395040.329999998</v>
      </c>
      <c r="AQ666" s="7"/>
      <c r="AR666" s="40">
        <f t="shared" si="570"/>
        <v>-3325.3081992953398</v>
      </c>
      <c r="AS666" s="5">
        <f t="shared" si="531"/>
        <v>62905</v>
      </c>
      <c r="AT666" s="5">
        <f t="shared" si="543"/>
        <v>5467.625899280576</v>
      </c>
      <c r="AU666" s="5">
        <f t="shared" si="544"/>
        <v>65047.317699985237</v>
      </c>
      <c r="AV666" s="5">
        <f t="shared" si="545"/>
        <v>34632756.866738833</v>
      </c>
      <c r="AW666" s="3"/>
      <c r="AX666" s="4">
        <f t="shared" si="546"/>
        <v>8.7232554269629791E-4</v>
      </c>
      <c r="AY666" s="4">
        <f t="shared" si="547"/>
        <v>-1.1228077862608162E-4</v>
      </c>
      <c r="AZ666" s="4">
        <f t="shared" si="548"/>
        <v>2.4172105390378955E-4</v>
      </c>
      <c r="BA666" s="4">
        <f t="shared" si="549"/>
        <v>1.24979795885008E-3</v>
      </c>
      <c r="BB666" s="3"/>
      <c r="BC666" s="2">
        <f t="shared" si="550"/>
        <v>44575</v>
      </c>
      <c r="BD666" s="22">
        <f t="shared" si="551"/>
        <v>186.5818921668471</v>
      </c>
      <c r="BE666" s="22">
        <f t="shared" si="552"/>
        <v>155.85621350271484</v>
      </c>
      <c r="BF666" s="22">
        <f t="shared" si="553"/>
        <v>119.0791366906502</v>
      </c>
      <c r="BG666" s="22">
        <f t="shared" si="554"/>
        <v>167.98346776666665</v>
      </c>
      <c r="BH666" s="22"/>
      <c r="BI666" s="3">
        <f t="shared" si="555"/>
        <v>78309764.192858785</v>
      </c>
      <c r="BJ666" s="3">
        <f t="shared" si="556"/>
        <v>29971651.640883766</v>
      </c>
      <c r="BK666" s="3">
        <f t="shared" si="557"/>
        <v>22625035.971223537</v>
      </c>
      <c r="BL666" s="3">
        <f t="shared" si="558"/>
        <v>55124161.329999998</v>
      </c>
      <c r="BM666" s="22"/>
      <c r="BN666" s="3">
        <f t="shared" si="559"/>
        <v>-3677007.3261199249</v>
      </c>
      <c r="BO666" s="3">
        <f t="shared" si="560"/>
        <v>-358971.07536796044</v>
      </c>
      <c r="BP666" s="3">
        <f t="shared" si="561"/>
        <v>0</v>
      </c>
      <c r="BQ666" s="3">
        <f t="shared" si="562"/>
        <v>-4729121</v>
      </c>
      <c r="BR666" s="3"/>
      <c r="BS666" s="22">
        <f t="shared" si="563"/>
        <v>-4.695464689517272</v>
      </c>
      <c r="BT666" s="22">
        <f t="shared" si="564"/>
        <v>-1.1977020141202186</v>
      </c>
      <c r="BU666" s="22">
        <f t="shared" si="565"/>
        <v>0</v>
      </c>
      <c r="BV666" s="22">
        <f t="shared" si="566"/>
        <v>-8.579034829553569</v>
      </c>
      <c r="BW666" s="3"/>
      <c r="BX666" s="7"/>
      <c r="BY666" t="str">
        <f t="shared" si="521"/>
        <v>12022</v>
      </c>
      <c r="CQ666" s="15">
        <v>39746</v>
      </c>
      <c r="CR666" s="16">
        <v>2584</v>
      </c>
    </row>
    <row r="667" spans="1:96">
      <c r="A667" t="s">
        <v>279</v>
      </c>
      <c r="B667" t="s">
        <v>279</v>
      </c>
      <c r="C667" s="3">
        <v>-25259</v>
      </c>
      <c r="D667">
        <v>0</v>
      </c>
      <c r="E667">
        <v>-25258.6</v>
      </c>
      <c r="F667" t="s">
        <v>10</v>
      </c>
      <c r="G667" s="3">
        <v>45392517</v>
      </c>
      <c r="J667" s="3">
        <f t="shared" si="522"/>
        <v>-25259</v>
      </c>
      <c r="L667" s="3">
        <f t="shared" si="567"/>
        <v>50369781.329999998</v>
      </c>
      <c r="M667" s="4">
        <f t="shared" si="523"/>
        <v>-5.0121995804740737E-4</v>
      </c>
      <c r="N667" s="4">
        <f t="shared" si="524"/>
        <v>-8.4196666666666662E-4</v>
      </c>
      <c r="O667" s="4"/>
      <c r="P667" s="3">
        <f t="shared" si="525"/>
        <v>-4754380</v>
      </c>
      <c r="Q667" s="3">
        <f t="shared" si="526"/>
        <v>55124161.329999998</v>
      </c>
      <c r="R667" s="6">
        <f t="shared" si="527"/>
        <v>-8.624856841880954E-2</v>
      </c>
      <c r="S667" s="6">
        <f t="shared" si="528"/>
        <v>-8.1582803913612542E-2</v>
      </c>
      <c r="T667" s="6"/>
      <c r="U667" s="6"/>
      <c r="V667" s="3">
        <f t="shared" si="568"/>
        <v>84917.016699106331</v>
      </c>
      <c r="W667" s="7">
        <f t="shared" si="529"/>
        <v>52.349999999998545</v>
      </c>
      <c r="X667" s="7">
        <f t="shared" si="532"/>
        <v>18308.099999999999</v>
      </c>
      <c r="Y667" s="3">
        <f t="shared" si="533"/>
        <v>46890943.550865814</v>
      </c>
      <c r="Z667" s="3">
        <f t="shared" si="530"/>
        <v>97260724.880865812</v>
      </c>
      <c r="AA667" s="2">
        <v>44578</v>
      </c>
      <c r="AB667" s="7">
        <f t="shared" si="534"/>
        <v>167.89927109999999</v>
      </c>
      <c r="AC667" s="7">
        <f t="shared" si="535"/>
        <v>156.30314516955269</v>
      </c>
      <c r="AD667" s="7">
        <f t="shared" si="536"/>
        <v>162.10120813477636</v>
      </c>
      <c r="AE667" s="7"/>
      <c r="AF667" s="7">
        <f t="shared" si="569"/>
        <v>59658.016699106331</v>
      </c>
      <c r="AG667" s="3">
        <f t="shared" si="537"/>
        <v>61067378.912214883</v>
      </c>
      <c r="AH667" s="7"/>
      <c r="AI667" s="7"/>
      <c r="AJ667" s="7"/>
      <c r="AK667" s="7"/>
      <c r="AL667" s="3">
        <f t="shared" si="538"/>
        <v>74697882.509337232</v>
      </c>
      <c r="AM667" s="3">
        <f t="shared" si="539"/>
        <v>29697597.582214925</v>
      </c>
      <c r="AN667" s="3">
        <f t="shared" si="540"/>
        <v>22630503.597122818</v>
      </c>
      <c r="AO667" s="3">
        <f t="shared" si="541"/>
        <v>20369781.329999998</v>
      </c>
      <c r="AP667" s="3">
        <f t="shared" si="542"/>
        <v>50369781.329999998</v>
      </c>
      <c r="AQ667" s="7"/>
      <c r="AR667" s="40">
        <f t="shared" si="570"/>
        <v>84917.016699106331</v>
      </c>
      <c r="AS667" s="5">
        <f t="shared" si="531"/>
        <v>-25259</v>
      </c>
      <c r="AT667" s="5">
        <f t="shared" si="543"/>
        <v>5467.625899280576</v>
      </c>
      <c r="AU667" s="5">
        <f t="shared" si="544"/>
        <v>65125.642598386905</v>
      </c>
      <c r="AV667" s="5">
        <f t="shared" si="545"/>
        <v>34697882.509337224</v>
      </c>
      <c r="AW667" s="3"/>
      <c r="AX667" s="4">
        <f t="shared" si="546"/>
        <v>8.7261472485429623E-4</v>
      </c>
      <c r="AY667" s="4">
        <f t="shared" si="547"/>
        <v>2.8675896635305892E-3</v>
      </c>
      <c r="AZ667" s="4">
        <f t="shared" si="548"/>
        <v>2.4166263895601192E-4</v>
      </c>
      <c r="BA667" s="4">
        <f t="shared" si="549"/>
        <v>-5.0121995804740737E-4</v>
      </c>
      <c r="BB667" s="3"/>
      <c r="BC667" s="2">
        <f t="shared" si="550"/>
        <v>44578</v>
      </c>
      <c r="BD667" s="22">
        <f t="shared" si="551"/>
        <v>186.74470627334307</v>
      </c>
      <c r="BE667" s="22">
        <f t="shared" si="552"/>
        <v>156.30314516955224</v>
      </c>
      <c r="BF667" s="22">
        <f t="shared" si="553"/>
        <v>119.10791366906746</v>
      </c>
      <c r="BG667" s="22">
        <f t="shared" si="554"/>
        <v>167.89927109999999</v>
      </c>
      <c r="BH667" s="22"/>
      <c r="BI667" s="3">
        <f t="shared" si="555"/>
        <v>78309764.192858785</v>
      </c>
      <c r="BJ667" s="3">
        <f t="shared" si="556"/>
        <v>29971651.640883766</v>
      </c>
      <c r="BK667" s="3">
        <f t="shared" si="557"/>
        <v>22630503.597122818</v>
      </c>
      <c r="BL667" s="3">
        <f t="shared" si="558"/>
        <v>55124161.329999998</v>
      </c>
      <c r="BM667" s="22"/>
      <c r="BN667" s="3">
        <f t="shared" si="559"/>
        <v>-3611881.683521538</v>
      </c>
      <c r="BO667" s="3">
        <f t="shared" si="560"/>
        <v>-274054.05866885412</v>
      </c>
      <c r="BP667" s="3">
        <f t="shared" si="561"/>
        <v>0</v>
      </c>
      <c r="BQ667" s="3">
        <f t="shared" si="562"/>
        <v>-4754380</v>
      </c>
      <c r="BR667" s="3"/>
      <c r="BS667" s="22">
        <f t="shared" si="563"/>
        <v>-4.6123005486599489</v>
      </c>
      <c r="BT667" s="22">
        <f t="shared" si="564"/>
        <v>-0.91437756568284057</v>
      </c>
      <c r="BU667" s="22">
        <f t="shared" si="565"/>
        <v>0</v>
      </c>
      <c r="BV667" s="22">
        <f t="shared" si="566"/>
        <v>-8.6248568418809537</v>
      </c>
      <c r="BW667" s="3"/>
      <c r="BX667" s="7"/>
      <c r="BY667" t="str">
        <f t="shared" si="521"/>
        <v>12022</v>
      </c>
      <c r="CQ667" s="15">
        <v>39747</v>
      </c>
      <c r="CR667" s="16">
        <v>2584</v>
      </c>
    </row>
    <row r="668" spans="1:96">
      <c r="A668" t="s">
        <v>280</v>
      </c>
      <c r="B668" t="s">
        <v>280</v>
      </c>
      <c r="C668" s="3">
        <v>132299</v>
      </c>
      <c r="D668">
        <v>0</v>
      </c>
      <c r="E668">
        <v>132299.06</v>
      </c>
      <c r="F668" t="s">
        <v>10</v>
      </c>
      <c r="G668" s="3">
        <v>45524816</v>
      </c>
      <c r="J668" s="3">
        <f t="shared" si="522"/>
        <v>132299</v>
      </c>
      <c r="L668" s="3">
        <f t="shared" si="567"/>
        <v>50502080.329999998</v>
      </c>
      <c r="M668" s="4">
        <f t="shared" si="523"/>
        <v>2.6265549801226425E-3</v>
      </c>
      <c r="N668" s="4">
        <f t="shared" si="524"/>
        <v>4.4099666666666667E-3</v>
      </c>
      <c r="O668" s="4"/>
      <c r="P668" s="3">
        <f t="shared" si="525"/>
        <v>-4622081</v>
      </c>
      <c r="Q668" s="3">
        <f t="shared" si="526"/>
        <v>55124161.329999998</v>
      </c>
      <c r="R668" s="6">
        <f t="shared" si="527"/>
        <v>-8.3848550045595771E-2</v>
      </c>
      <c r="S668" s="6">
        <f t="shared" si="528"/>
        <v>-7.8956248933489903E-2</v>
      </c>
      <c r="T668" s="6"/>
      <c r="U668" s="6"/>
      <c r="V668" s="3">
        <f t="shared" si="568"/>
        <v>-316390.90940135799</v>
      </c>
      <c r="W668" s="7">
        <f t="shared" si="529"/>
        <v>-195.04999999999927</v>
      </c>
      <c r="X668" s="7">
        <f t="shared" si="532"/>
        <v>18113.05</v>
      </c>
      <c r="Y668" s="3">
        <f t="shared" si="533"/>
        <v>46391378.957074195</v>
      </c>
      <c r="Z668" s="3">
        <f t="shared" si="530"/>
        <v>96893459.287074193</v>
      </c>
      <c r="AA668" s="2">
        <v>44579</v>
      </c>
      <c r="AB668" s="7">
        <f t="shared" si="534"/>
        <v>168.34026776666667</v>
      </c>
      <c r="AC668" s="7">
        <f t="shared" si="535"/>
        <v>154.63792985691398</v>
      </c>
      <c r="AD668" s="7">
        <f t="shared" si="536"/>
        <v>161.48909881179031</v>
      </c>
      <c r="AE668" s="7"/>
      <c r="AF668" s="7">
        <f t="shared" si="569"/>
        <v>-184091.90940135799</v>
      </c>
      <c r="AG668" s="3">
        <f t="shared" si="537"/>
        <v>60883287.002813525</v>
      </c>
      <c r="AH668" s="7"/>
      <c r="AI668" s="7"/>
      <c r="AJ668" s="7"/>
      <c r="AK668" s="7"/>
      <c r="AL668" s="3">
        <f t="shared" si="538"/>
        <v>74519258.225835159</v>
      </c>
      <c r="AM668" s="3">
        <f t="shared" si="539"/>
        <v>29381206.672813568</v>
      </c>
      <c r="AN668" s="3">
        <f t="shared" si="540"/>
        <v>22635971.2230221</v>
      </c>
      <c r="AO668" s="3">
        <f t="shared" si="541"/>
        <v>20502080.329999998</v>
      </c>
      <c r="AP668" s="3">
        <f t="shared" si="542"/>
        <v>50502080.329999998</v>
      </c>
      <c r="AQ668" s="7"/>
      <c r="AR668" s="40">
        <f t="shared" si="570"/>
        <v>-316390.90940135799</v>
      </c>
      <c r="AS668" s="5">
        <f t="shared" si="531"/>
        <v>132299</v>
      </c>
      <c r="AT668" s="5">
        <f t="shared" si="543"/>
        <v>5467.625899280576</v>
      </c>
      <c r="AU668" s="5">
        <f t="shared" si="544"/>
        <v>-178624.28350207742</v>
      </c>
      <c r="AV668" s="5">
        <f t="shared" si="545"/>
        <v>34519258.225835145</v>
      </c>
      <c r="AW668" s="3"/>
      <c r="AX668" s="4">
        <f t="shared" si="546"/>
        <v>-2.3912897862901185E-3</v>
      </c>
      <c r="AY668" s="4">
        <f t="shared" si="547"/>
        <v>-1.0653754349167819E-2</v>
      </c>
      <c r="AZ668" s="4">
        <f t="shared" si="548"/>
        <v>2.4160425223483385E-4</v>
      </c>
      <c r="BA668" s="4">
        <f t="shared" si="549"/>
        <v>2.6265549801226425E-3</v>
      </c>
      <c r="BB668" s="3"/>
      <c r="BC668" s="2">
        <f t="shared" si="550"/>
        <v>44579</v>
      </c>
      <c r="BD668" s="22">
        <f t="shared" si="551"/>
        <v>186.29814556458791</v>
      </c>
      <c r="BE668" s="22">
        <f t="shared" si="552"/>
        <v>154.6379298569135</v>
      </c>
      <c r="BF668" s="22">
        <f t="shared" si="553"/>
        <v>119.13669064748473</v>
      </c>
      <c r="BG668" s="22">
        <f t="shared" si="554"/>
        <v>168.34026776666667</v>
      </c>
      <c r="BH668" s="22"/>
      <c r="BI668" s="3">
        <f t="shared" si="555"/>
        <v>78309764.192858785</v>
      </c>
      <c r="BJ668" s="3">
        <f t="shared" si="556"/>
        <v>29971651.640883766</v>
      </c>
      <c r="BK668" s="3">
        <f t="shared" si="557"/>
        <v>22635971.2230221</v>
      </c>
      <c r="BL668" s="3">
        <f t="shared" si="558"/>
        <v>55124161.329999998</v>
      </c>
      <c r="BM668" s="22"/>
      <c r="BN668" s="3">
        <f t="shared" si="559"/>
        <v>-3790505.9670236153</v>
      </c>
      <c r="BO668" s="3">
        <f t="shared" si="560"/>
        <v>-590444.96807021205</v>
      </c>
      <c r="BP668" s="3">
        <f t="shared" si="561"/>
        <v>0</v>
      </c>
      <c r="BQ668" s="3">
        <f t="shared" si="562"/>
        <v>-4622081</v>
      </c>
      <c r="BR668" s="3"/>
      <c r="BS668" s="22">
        <f t="shared" si="563"/>
        <v>-4.8404001800956493</v>
      </c>
      <c r="BT668" s="22">
        <f t="shared" si="564"/>
        <v>-1.9700114466324476</v>
      </c>
      <c r="BU668" s="22">
        <f t="shared" si="565"/>
        <v>0</v>
      </c>
      <c r="BV668" s="22">
        <f t="shared" si="566"/>
        <v>-8.3848550045595776</v>
      </c>
      <c r="BW668" s="3"/>
      <c r="BX668" s="7"/>
      <c r="BY668" t="str">
        <f t="shared" si="521"/>
        <v>12022</v>
      </c>
      <c r="CQ668" s="15">
        <v>39748</v>
      </c>
      <c r="CR668" s="16">
        <v>2524.1999999999998</v>
      </c>
    </row>
    <row r="669" spans="1:96">
      <c r="A669" t="s">
        <v>281</v>
      </c>
      <c r="B669" t="s">
        <v>281</v>
      </c>
      <c r="C669" s="3">
        <v>345006</v>
      </c>
      <c r="D669">
        <v>0</v>
      </c>
      <c r="E669">
        <v>345006.44</v>
      </c>
      <c r="F669" t="s">
        <v>10</v>
      </c>
      <c r="G669" s="3">
        <v>45869822</v>
      </c>
      <c r="J669" s="3">
        <f t="shared" si="522"/>
        <v>345006</v>
      </c>
      <c r="L669" s="3">
        <f t="shared" si="567"/>
        <v>50847086.329999998</v>
      </c>
      <c r="M669" s="4">
        <f t="shared" si="523"/>
        <v>6.8315205580759888E-3</v>
      </c>
      <c r="N669" s="4">
        <f t="shared" si="524"/>
        <v>1.15002E-2</v>
      </c>
      <c r="O669" s="4"/>
      <c r="P669" s="3">
        <f t="shared" si="525"/>
        <v>-4277075</v>
      </c>
      <c r="Q669" s="3">
        <f t="shared" si="526"/>
        <v>55124161.329999998</v>
      </c>
      <c r="R669" s="6">
        <f t="shared" si="527"/>
        <v>-7.7589842580921137E-2</v>
      </c>
      <c r="S669" s="6">
        <f t="shared" si="528"/>
        <v>-7.2124728375413921E-2</v>
      </c>
      <c r="T669" s="6"/>
      <c r="U669" s="6"/>
      <c r="V669" s="3">
        <f t="shared" si="568"/>
        <v>-283300.03756445367</v>
      </c>
      <c r="W669" s="7">
        <f t="shared" si="529"/>
        <v>-174.64999999999782</v>
      </c>
      <c r="X669" s="7">
        <f t="shared" si="532"/>
        <v>17938.400000000001</v>
      </c>
      <c r="Y669" s="3">
        <f t="shared" si="533"/>
        <v>45944063.108288214</v>
      </c>
      <c r="Z669" s="3">
        <f t="shared" si="530"/>
        <v>96791149.438288212</v>
      </c>
      <c r="AA669" s="2">
        <v>44580</v>
      </c>
      <c r="AB669" s="7">
        <f t="shared" si="534"/>
        <v>169.49028776666665</v>
      </c>
      <c r="AC669" s="7">
        <f t="shared" si="535"/>
        <v>153.14687702762737</v>
      </c>
      <c r="AD669" s="7">
        <f t="shared" si="536"/>
        <v>161.31858239714703</v>
      </c>
      <c r="AE669" s="7"/>
      <c r="AF669" s="7">
        <f t="shared" si="569"/>
        <v>61705.962435546331</v>
      </c>
      <c r="AG669" s="3">
        <f t="shared" si="537"/>
        <v>60944992.965249069</v>
      </c>
      <c r="AH669" s="7"/>
      <c r="AI669" s="7"/>
      <c r="AJ669" s="7"/>
      <c r="AK669" s="7"/>
      <c r="AL669" s="3">
        <f t="shared" si="538"/>
        <v>74586431.814169988</v>
      </c>
      <c r="AM669" s="3">
        <f t="shared" si="539"/>
        <v>29097906.635249116</v>
      </c>
      <c r="AN669" s="3">
        <f t="shared" si="540"/>
        <v>22641438.848921381</v>
      </c>
      <c r="AO669" s="3">
        <f t="shared" si="541"/>
        <v>20847086.329999998</v>
      </c>
      <c r="AP669" s="3">
        <f t="shared" si="542"/>
        <v>50847086.329999998</v>
      </c>
      <c r="AQ669" s="7"/>
      <c r="AR669" s="40">
        <f t="shared" si="570"/>
        <v>-283300.03756445367</v>
      </c>
      <c r="AS669" s="5">
        <f t="shared" si="531"/>
        <v>345006</v>
      </c>
      <c r="AT669" s="5">
        <f t="shared" si="543"/>
        <v>5467.625899280576</v>
      </c>
      <c r="AU669" s="5">
        <f t="shared" si="544"/>
        <v>67173.588334826913</v>
      </c>
      <c r="AV669" s="5">
        <f t="shared" si="545"/>
        <v>34586431.814169973</v>
      </c>
      <c r="AW669" s="3"/>
      <c r="AX669" s="4">
        <f t="shared" si="546"/>
        <v>9.0142588552415874E-4</v>
      </c>
      <c r="AY669" s="4">
        <f t="shared" si="547"/>
        <v>-9.6422192838863628E-3</v>
      </c>
      <c r="AZ669" s="4">
        <f t="shared" si="548"/>
        <v>2.4154589371980128E-4</v>
      </c>
      <c r="BA669" s="4">
        <f t="shared" si="549"/>
        <v>6.8315205580759888E-3</v>
      </c>
      <c r="BB669" s="3"/>
      <c r="BC669" s="2">
        <f t="shared" si="550"/>
        <v>44580</v>
      </c>
      <c r="BD669" s="22">
        <f t="shared" si="551"/>
        <v>186.46607953542497</v>
      </c>
      <c r="BE669" s="22">
        <f t="shared" si="552"/>
        <v>153.14687702762691</v>
      </c>
      <c r="BF669" s="22">
        <f t="shared" si="553"/>
        <v>119.16546762590201</v>
      </c>
      <c r="BG669" s="22">
        <f t="shared" si="554"/>
        <v>169.49028776666665</v>
      </c>
      <c r="BH669" s="22"/>
      <c r="BI669" s="3">
        <f t="shared" si="555"/>
        <v>78309764.192858785</v>
      </c>
      <c r="BJ669" s="3">
        <f t="shared" si="556"/>
        <v>29971651.640883766</v>
      </c>
      <c r="BK669" s="3">
        <f t="shared" si="557"/>
        <v>22641438.848921381</v>
      </c>
      <c r="BL669" s="3">
        <f t="shared" si="558"/>
        <v>55124161.329999998</v>
      </c>
      <c r="BM669" s="22"/>
      <c r="BN669" s="3">
        <f t="shared" si="559"/>
        <v>-3723332.3786887885</v>
      </c>
      <c r="BO669" s="3">
        <f t="shared" si="560"/>
        <v>-873745.00563466572</v>
      </c>
      <c r="BP669" s="3">
        <f t="shared" si="561"/>
        <v>0</v>
      </c>
      <c r="BQ669" s="3">
        <f t="shared" si="562"/>
        <v>-4277075</v>
      </c>
      <c r="BR669" s="3"/>
      <c r="BS669" s="22">
        <f t="shared" si="563"/>
        <v>-4.7546208535618684</v>
      </c>
      <c r="BT669" s="22">
        <f t="shared" si="564"/>
        <v>-2.9152380926608883</v>
      </c>
      <c r="BU669" s="22">
        <f t="shared" si="565"/>
        <v>0</v>
      </c>
      <c r="BV669" s="22">
        <f t="shared" si="566"/>
        <v>-7.7589842580921138</v>
      </c>
      <c r="BW669" s="3"/>
      <c r="BX669" s="7"/>
      <c r="BY669" t="str">
        <f t="shared" si="521"/>
        <v>12022</v>
      </c>
      <c r="CQ669" s="15">
        <v>39749</v>
      </c>
      <c r="CR669" s="16">
        <v>2684.6</v>
      </c>
    </row>
    <row r="670" spans="1:96">
      <c r="A670" t="s">
        <v>282</v>
      </c>
      <c r="B670" t="s">
        <v>282</v>
      </c>
      <c r="C670" s="3">
        <v>318731</v>
      </c>
      <c r="D670">
        <v>0</v>
      </c>
      <c r="E670">
        <v>318730.53000000003</v>
      </c>
      <c r="F670" t="s">
        <v>10</v>
      </c>
      <c r="G670" s="3">
        <v>46188553</v>
      </c>
      <c r="J670" s="3">
        <f t="shared" si="522"/>
        <v>318731</v>
      </c>
      <c r="L670" s="3">
        <f t="shared" si="567"/>
        <v>51165817.329999998</v>
      </c>
      <c r="M670" s="4">
        <f t="shared" si="523"/>
        <v>6.2684221064589762E-3</v>
      </c>
      <c r="N670" s="4">
        <f t="shared" si="524"/>
        <v>1.0624366666666666E-2</v>
      </c>
      <c r="O670" s="4"/>
      <c r="P670" s="3">
        <f t="shared" si="525"/>
        <v>-3958344</v>
      </c>
      <c r="Q670" s="3">
        <f t="shared" si="526"/>
        <v>55124161.329999998</v>
      </c>
      <c r="R670" s="6">
        <f t="shared" si="527"/>
        <v>-7.1807786358933076E-2</v>
      </c>
      <c r="S670" s="6">
        <f t="shared" si="528"/>
        <v>-6.5856306268954945E-2</v>
      </c>
      <c r="T670" s="6"/>
      <c r="U670" s="6"/>
      <c r="V670" s="3">
        <f t="shared" si="568"/>
        <v>-294249.22309872857</v>
      </c>
      <c r="W670" s="7">
        <f t="shared" si="529"/>
        <v>-181.40000000000146</v>
      </c>
      <c r="X670" s="7">
        <f t="shared" si="532"/>
        <v>17757</v>
      </c>
      <c r="Y670" s="3">
        <f t="shared" si="533"/>
        <v>45479459.071816534</v>
      </c>
      <c r="Z670" s="3">
        <f t="shared" si="530"/>
        <v>96645276.401816532</v>
      </c>
      <c r="AA670" s="2">
        <v>44581</v>
      </c>
      <c r="AB670" s="7">
        <f t="shared" si="534"/>
        <v>170.55272443333334</v>
      </c>
      <c r="AC670" s="7">
        <f t="shared" si="535"/>
        <v>151.59819690605511</v>
      </c>
      <c r="AD670" s="7">
        <f t="shared" si="536"/>
        <v>161.07546066969422</v>
      </c>
      <c r="AE670" s="7"/>
      <c r="AF670" s="7">
        <f t="shared" si="569"/>
        <v>24481.776901271427</v>
      </c>
      <c r="AG670" s="3">
        <f t="shared" si="537"/>
        <v>60969474.742150344</v>
      </c>
      <c r="AH670" s="7"/>
      <c r="AI670" s="7"/>
      <c r="AJ670" s="7"/>
      <c r="AK670" s="7"/>
      <c r="AL670" s="3">
        <f t="shared" si="538"/>
        <v>74616381.216970533</v>
      </c>
      <c r="AM670" s="3">
        <f t="shared" si="539"/>
        <v>28803657.412150387</v>
      </c>
      <c r="AN670" s="3">
        <f t="shared" si="540"/>
        <v>22646906.474820662</v>
      </c>
      <c r="AO670" s="3">
        <f t="shared" si="541"/>
        <v>21165817.329999998</v>
      </c>
      <c r="AP670" s="3">
        <f t="shared" si="542"/>
        <v>51165817.329999998</v>
      </c>
      <c r="AQ670" s="7"/>
      <c r="AR670" s="40">
        <f t="shared" si="570"/>
        <v>-294249.22309872857</v>
      </c>
      <c r="AS670" s="5">
        <f t="shared" si="531"/>
        <v>318731</v>
      </c>
      <c r="AT670" s="5">
        <f t="shared" si="543"/>
        <v>5467.625899280576</v>
      </c>
      <c r="AU670" s="5">
        <f t="shared" si="544"/>
        <v>29949.402800552001</v>
      </c>
      <c r="AV670" s="5">
        <f t="shared" si="545"/>
        <v>34616381.216970526</v>
      </c>
      <c r="AW670" s="3"/>
      <c r="AX670" s="4">
        <f t="shared" si="546"/>
        <v>4.0153955715658987E-4</v>
      </c>
      <c r="AY670" s="4">
        <f t="shared" si="547"/>
        <v>-1.0112384605093068E-2</v>
      </c>
      <c r="AZ670" s="4">
        <f t="shared" si="548"/>
        <v>2.4148756339047989E-4</v>
      </c>
      <c r="BA670" s="4">
        <f t="shared" si="549"/>
        <v>6.2684221064589762E-3</v>
      </c>
      <c r="BB670" s="3"/>
      <c r="BC670" s="2">
        <f t="shared" si="550"/>
        <v>44581</v>
      </c>
      <c r="BD670" s="22">
        <f t="shared" si="551"/>
        <v>186.54095304242634</v>
      </c>
      <c r="BE670" s="22">
        <f t="shared" si="552"/>
        <v>151.59819690605468</v>
      </c>
      <c r="BF670" s="22">
        <f t="shared" si="553"/>
        <v>119.19424460431927</v>
      </c>
      <c r="BG670" s="22">
        <f t="shared" si="554"/>
        <v>170.55272443333334</v>
      </c>
      <c r="BH670" s="22"/>
      <c r="BI670" s="3">
        <f t="shared" si="555"/>
        <v>78309764.192858785</v>
      </c>
      <c r="BJ670" s="3">
        <f t="shared" si="556"/>
        <v>29971651.640883766</v>
      </c>
      <c r="BK670" s="3">
        <f t="shared" si="557"/>
        <v>22646906.474820662</v>
      </c>
      <c r="BL670" s="3">
        <f t="shared" si="558"/>
        <v>55124161.329999998</v>
      </c>
      <c r="BM670" s="22"/>
      <c r="BN670" s="3">
        <f t="shared" si="559"/>
        <v>-3693382.9758882364</v>
      </c>
      <c r="BO670" s="3">
        <f t="shared" si="560"/>
        <v>-1167994.2287333943</v>
      </c>
      <c r="BP670" s="3">
        <f t="shared" si="561"/>
        <v>0</v>
      </c>
      <c r="BQ670" s="3">
        <f t="shared" si="562"/>
        <v>-3958344</v>
      </c>
      <c r="BR670" s="3"/>
      <c r="BS670" s="22">
        <f t="shared" si="563"/>
        <v>-4.7163760661981957</v>
      </c>
      <c r="BT670" s="22">
        <f t="shared" si="564"/>
        <v>-3.8969965443617909</v>
      </c>
      <c r="BU670" s="22">
        <f t="shared" si="565"/>
        <v>0</v>
      </c>
      <c r="BV670" s="22">
        <f t="shared" si="566"/>
        <v>-7.1807786358933079</v>
      </c>
      <c r="BW670" s="3"/>
      <c r="BX670" s="7"/>
      <c r="BY670" t="str">
        <f t="shared" si="521"/>
        <v>12022</v>
      </c>
      <c r="CQ670" s="15">
        <v>39750</v>
      </c>
      <c r="CR670" s="16">
        <v>2697.05</v>
      </c>
    </row>
    <row r="671" spans="1:96">
      <c r="A671" t="s">
        <v>283</v>
      </c>
      <c r="B671" t="s">
        <v>283</v>
      </c>
      <c r="C671" s="3">
        <v>-116793</v>
      </c>
      <c r="D671">
        <v>0</v>
      </c>
      <c r="E671">
        <v>-116792.79</v>
      </c>
      <c r="F671" t="s">
        <v>10</v>
      </c>
      <c r="G671" s="3">
        <v>46071760</v>
      </c>
      <c r="J671" s="3">
        <f t="shared" si="522"/>
        <v>-116793</v>
      </c>
      <c r="L671" s="3">
        <f t="shared" si="567"/>
        <v>51049024.329999998</v>
      </c>
      <c r="M671" s="4">
        <f t="shared" si="523"/>
        <v>-2.2826372389740147E-3</v>
      </c>
      <c r="N671" s="4">
        <f t="shared" si="524"/>
        <v>-3.8931E-3</v>
      </c>
      <c r="O671" s="4"/>
      <c r="P671" s="3">
        <f t="shared" si="525"/>
        <v>-4075137</v>
      </c>
      <c r="Q671" s="3">
        <f t="shared" si="526"/>
        <v>55124161.329999998</v>
      </c>
      <c r="R671" s="6">
        <f t="shared" si="527"/>
        <v>-7.3926512470715897E-2</v>
      </c>
      <c r="S671" s="6">
        <f t="shared" si="528"/>
        <v>-6.8138943507928956E-2</v>
      </c>
      <c r="T671" s="6"/>
      <c r="U671" s="6"/>
      <c r="V671" s="3">
        <f t="shared" si="568"/>
        <v>-226850.90325444561</v>
      </c>
      <c r="W671" s="7">
        <f t="shared" si="529"/>
        <v>-139.84999999999854</v>
      </c>
      <c r="X671" s="7">
        <f t="shared" si="532"/>
        <v>17617.150000000001</v>
      </c>
      <c r="Y671" s="3">
        <f t="shared" si="533"/>
        <v>45121273.435098991</v>
      </c>
      <c r="Z671" s="3">
        <f t="shared" si="530"/>
        <v>96170297.765098989</v>
      </c>
      <c r="AA671" s="2">
        <v>44582</v>
      </c>
      <c r="AB671" s="7">
        <f t="shared" si="534"/>
        <v>170.16341443333334</v>
      </c>
      <c r="AC671" s="7">
        <f t="shared" si="535"/>
        <v>150.4042447836633</v>
      </c>
      <c r="AD671" s="7">
        <f t="shared" si="536"/>
        <v>160.28382960849831</v>
      </c>
      <c r="AE671" s="7"/>
      <c r="AF671" s="7">
        <f t="shared" si="569"/>
        <v>-343643.90325444564</v>
      </c>
      <c r="AG671" s="3">
        <f t="shared" si="537"/>
        <v>60625830.838895902</v>
      </c>
      <c r="AH671" s="7"/>
      <c r="AI671" s="7"/>
      <c r="AJ671" s="7"/>
      <c r="AK671" s="7"/>
      <c r="AL671" s="3">
        <f t="shared" si="538"/>
        <v>74278204.939615369</v>
      </c>
      <c r="AM671" s="3">
        <f t="shared" si="539"/>
        <v>28576806.508895941</v>
      </c>
      <c r="AN671" s="3">
        <f t="shared" si="540"/>
        <v>22652374.100719944</v>
      </c>
      <c r="AO671" s="3">
        <f t="shared" si="541"/>
        <v>21049024.329999998</v>
      </c>
      <c r="AP671" s="3">
        <f t="shared" si="542"/>
        <v>51049024.329999998</v>
      </c>
      <c r="AQ671" s="7"/>
      <c r="AR671" s="40">
        <f t="shared" si="570"/>
        <v>-226850.90325444561</v>
      </c>
      <c r="AS671" s="5">
        <f t="shared" si="531"/>
        <v>-116793</v>
      </c>
      <c r="AT671" s="5">
        <f t="shared" si="543"/>
        <v>5467.625899280576</v>
      </c>
      <c r="AU671" s="5">
        <f t="shared" si="544"/>
        <v>-338176.27735516505</v>
      </c>
      <c r="AV671" s="5">
        <f t="shared" si="545"/>
        <v>34278204.939615361</v>
      </c>
      <c r="AW671" s="3"/>
      <c r="AX671" s="4">
        <f t="shared" si="546"/>
        <v>-4.5321988528472246E-3</v>
      </c>
      <c r="AY671" s="4">
        <f t="shared" si="547"/>
        <v>-7.8757673030353421E-3</v>
      </c>
      <c r="AZ671" s="4">
        <f t="shared" si="548"/>
        <v>2.4142926122645514E-4</v>
      </c>
      <c r="BA671" s="4">
        <f t="shared" si="549"/>
        <v>-2.2826372389740147E-3</v>
      </c>
      <c r="BB671" s="3"/>
      <c r="BC671" s="2">
        <f t="shared" si="550"/>
        <v>44582</v>
      </c>
      <c r="BD671" s="22">
        <f t="shared" si="551"/>
        <v>185.69551234903844</v>
      </c>
      <c r="BE671" s="22">
        <f t="shared" si="552"/>
        <v>150.40424478366285</v>
      </c>
      <c r="BF671" s="22">
        <f t="shared" si="553"/>
        <v>119.22302158273655</v>
      </c>
      <c r="BG671" s="22">
        <f t="shared" si="554"/>
        <v>170.16341443333334</v>
      </c>
      <c r="BH671" s="22"/>
      <c r="BI671" s="3">
        <f t="shared" si="555"/>
        <v>78309764.192858785</v>
      </c>
      <c r="BJ671" s="3">
        <f t="shared" si="556"/>
        <v>29971651.640883766</v>
      </c>
      <c r="BK671" s="3">
        <f t="shared" si="557"/>
        <v>22652374.100719944</v>
      </c>
      <c r="BL671" s="3">
        <f t="shared" si="558"/>
        <v>55124161.329999998</v>
      </c>
      <c r="BM671" s="22"/>
      <c r="BN671" s="3">
        <f t="shared" si="559"/>
        <v>-4031559.2532434016</v>
      </c>
      <c r="BO671" s="3">
        <f t="shared" si="560"/>
        <v>-1394845.1319878399</v>
      </c>
      <c r="BP671" s="3">
        <f t="shared" si="561"/>
        <v>0</v>
      </c>
      <c r="BQ671" s="3">
        <f t="shared" si="562"/>
        <v>-4075137</v>
      </c>
      <c r="BR671" s="3"/>
      <c r="BS671" s="22">
        <f t="shared" si="563"/>
        <v>-5.1482203972860994</v>
      </c>
      <c r="BT671" s="22">
        <f t="shared" si="564"/>
        <v>-4.6538814367011989</v>
      </c>
      <c r="BU671" s="22">
        <f t="shared" si="565"/>
        <v>0</v>
      </c>
      <c r="BV671" s="22">
        <f t="shared" si="566"/>
        <v>-7.3926512470715897</v>
      </c>
      <c r="BW671" s="3"/>
      <c r="BX671" s="7"/>
      <c r="BY671" t="str">
        <f t="shared" si="521"/>
        <v>12022</v>
      </c>
      <c r="CQ671" s="15">
        <v>39751</v>
      </c>
      <c r="CR671" s="16">
        <v>2697.05</v>
      </c>
    </row>
    <row r="672" spans="1:96">
      <c r="A672" t="s">
        <v>284</v>
      </c>
      <c r="B672" t="s">
        <v>284</v>
      </c>
      <c r="C672" s="3">
        <v>-973836</v>
      </c>
      <c r="D672">
        <v>0</v>
      </c>
      <c r="E672">
        <v>-973836.48</v>
      </c>
      <c r="F672" t="s">
        <v>10</v>
      </c>
      <c r="G672" s="3">
        <v>45097924</v>
      </c>
      <c r="J672" s="3">
        <f t="shared" si="522"/>
        <v>-973836</v>
      </c>
      <c r="L672" s="3">
        <f t="shared" si="567"/>
        <v>50075188.329999998</v>
      </c>
      <c r="M672" s="4">
        <f t="shared" si="523"/>
        <v>-1.9076486040257294E-2</v>
      </c>
      <c r="N672" s="4">
        <f t="shared" si="524"/>
        <v>-3.2461200000000003E-2</v>
      </c>
      <c r="O672" s="4"/>
      <c r="P672" s="3">
        <f t="shared" si="525"/>
        <v>-5048973</v>
      </c>
      <c r="Q672" s="3">
        <f t="shared" si="526"/>
        <v>55124161.329999998</v>
      </c>
      <c r="R672" s="6">
        <f t="shared" si="527"/>
        <v>-9.1592740427820674E-2</v>
      </c>
      <c r="S672" s="6">
        <f t="shared" si="528"/>
        <v>-8.7215429548186257E-2</v>
      </c>
      <c r="T672" s="6"/>
      <c r="U672" s="6"/>
      <c r="V672" s="3">
        <f t="shared" si="568"/>
        <v>-759224.63545402244</v>
      </c>
      <c r="W672" s="7">
        <f t="shared" si="529"/>
        <v>-468.05000000000291</v>
      </c>
      <c r="X672" s="7">
        <f t="shared" si="532"/>
        <v>17149.099999999999</v>
      </c>
      <c r="Y672" s="3">
        <f t="shared" si="533"/>
        <v>43922497.694908425</v>
      </c>
      <c r="Z672" s="3">
        <f t="shared" si="530"/>
        <v>93997686.024908423</v>
      </c>
      <c r="AA672" s="2">
        <v>44585</v>
      </c>
      <c r="AB672" s="7">
        <f t="shared" si="534"/>
        <v>166.91729443333332</v>
      </c>
      <c r="AC672" s="7">
        <f t="shared" si="535"/>
        <v>146.40832564969475</v>
      </c>
      <c r="AD672" s="7">
        <f t="shared" si="536"/>
        <v>156.66281004151404</v>
      </c>
      <c r="AE672" s="7"/>
      <c r="AF672" s="7">
        <f t="shared" si="569"/>
        <v>-1733060.6354540223</v>
      </c>
      <c r="AG672" s="3">
        <f t="shared" si="537"/>
        <v>58892770.203441881</v>
      </c>
      <c r="AH672" s="7"/>
      <c r="AI672" s="7"/>
      <c r="AJ672" s="7"/>
      <c r="AK672" s="7"/>
      <c r="AL672" s="3">
        <f t="shared" si="538"/>
        <v>72550611.930060625</v>
      </c>
      <c r="AM672" s="3">
        <f t="shared" si="539"/>
        <v>27817581.87344192</v>
      </c>
      <c r="AN672" s="3">
        <f t="shared" si="540"/>
        <v>22657841.726619225</v>
      </c>
      <c r="AO672" s="3">
        <f t="shared" si="541"/>
        <v>20075188.329999998</v>
      </c>
      <c r="AP672" s="3">
        <f t="shared" si="542"/>
        <v>50075188.329999998</v>
      </c>
      <c r="AQ672" s="7"/>
      <c r="AR672" s="40">
        <f t="shared" si="570"/>
        <v>-759224.63545402244</v>
      </c>
      <c r="AS672" s="5">
        <f t="shared" si="531"/>
        <v>-973836</v>
      </c>
      <c r="AT672" s="5">
        <f t="shared" si="543"/>
        <v>5467.625899280576</v>
      </c>
      <c r="AU672" s="5">
        <f t="shared" si="544"/>
        <v>-1727593.0095547417</v>
      </c>
      <c r="AV672" s="5">
        <f t="shared" si="545"/>
        <v>32550611.930060621</v>
      </c>
      <c r="AW672" s="3"/>
      <c r="AX672" s="4">
        <f t="shared" si="546"/>
        <v>-2.325841087515769E-2</v>
      </c>
      <c r="AY672" s="4">
        <f t="shared" si="547"/>
        <v>-2.6567861430481263E-2</v>
      </c>
      <c r="AZ672" s="4">
        <f t="shared" si="548"/>
        <v>2.4137098720733216E-4</v>
      </c>
      <c r="BA672" s="4">
        <f t="shared" si="549"/>
        <v>-1.9076486040257294E-2</v>
      </c>
      <c r="BB672" s="3"/>
      <c r="BC672" s="2">
        <f t="shared" si="550"/>
        <v>44585</v>
      </c>
      <c r="BD672" s="22">
        <f t="shared" si="551"/>
        <v>181.37652982515155</v>
      </c>
      <c r="BE672" s="22">
        <f t="shared" si="552"/>
        <v>146.40832564969429</v>
      </c>
      <c r="BF672" s="22">
        <f t="shared" si="553"/>
        <v>119.25179856115382</v>
      </c>
      <c r="BG672" s="22">
        <f t="shared" si="554"/>
        <v>166.91729443333332</v>
      </c>
      <c r="BH672" s="22"/>
      <c r="BI672" s="3">
        <f t="shared" si="555"/>
        <v>78309764.192858785</v>
      </c>
      <c r="BJ672" s="3">
        <f t="shared" si="556"/>
        <v>29971651.640883766</v>
      </c>
      <c r="BK672" s="3">
        <f t="shared" si="557"/>
        <v>22657841.726619225</v>
      </c>
      <c r="BL672" s="3">
        <f t="shared" si="558"/>
        <v>55124161.329999998</v>
      </c>
      <c r="BM672" s="22"/>
      <c r="BN672" s="3">
        <f t="shared" si="559"/>
        <v>-5759152.2627981436</v>
      </c>
      <c r="BO672" s="3">
        <f t="shared" si="560"/>
        <v>-2154069.7674418623</v>
      </c>
      <c r="BP672" s="3">
        <f t="shared" si="561"/>
        <v>0</v>
      </c>
      <c r="BQ672" s="3">
        <f t="shared" si="562"/>
        <v>-5048973</v>
      </c>
      <c r="BR672" s="3"/>
      <c r="BS672" s="22">
        <f t="shared" si="563"/>
        <v>-7.35432205952592</v>
      </c>
      <c r="BT672" s="22">
        <f t="shared" si="564"/>
        <v>-7.1870239026251603</v>
      </c>
      <c r="BU672" s="22">
        <f t="shared" si="565"/>
        <v>0</v>
      </c>
      <c r="BV672" s="22">
        <f t="shared" si="566"/>
        <v>-9.1592740427820676</v>
      </c>
      <c r="BW672" s="3"/>
      <c r="BX672" s="7"/>
      <c r="BY672" t="str">
        <f t="shared" si="521"/>
        <v>12022</v>
      </c>
      <c r="CQ672" s="15">
        <v>39752</v>
      </c>
      <c r="CR672" s="16">
        <v>2885.6</v>
      </c>
    </row>
    <row r="673" spans="1:96">
      <c r="A673" t="s">
        <v>285</v>
      </c>
      <c r="B673" t="s">
        <v>285</v>
      </c>
      <c r="C673" s="3">
        <v>790694</v>
      </c>
      <c r="D673">
        <v>0</v>
      </c>
      <c r="E673">
        <v>790694.16</v>
      </c>
      <c r="F673" t="s">
        <v>10</v>
      </c>
      <c r="G673" s="3">
        <v>45888618</v>
      </c>
      <c r="J673" s="3">
        <f t="shared" si="522"/>
        <v>790694</v>
      </c>
      <c r="L673" s="3">
        <f t="shared" si="567"/>
        <v>50865882.329999998</v>
      </c>
      <c r="M673" s="4">
        <f t="shared" si="523"/>
        <v>1.5790135321893457E-2</v>
      </c>
      <c r="N673" s="4">
        <f t="shared" si="524"/>
        <v>2.6356466666666668E-2</v>
      </c>
      <c r="O673" s="4"/>
      <c r="P673" s="3">
        <f t="shared" si="525"/>
        <v>-4258279</v>
      </c>
      <c r="Q673" s="3">
        <f t="shared" si="526"/>
        <v>55124161.329999998</v>
      </c>
      <c r="R673" s="6">
        <f t="shared" si="527"/>
        <v>-7.7248866871785574E-2</v>
      </c>
      <c r="S673" s="6">
        <f t="shared" si="528"/>
        <v>-7.1425294226292804E-2</v>
      </c>
      <c r="T673" s="6"/>
      <c r="U673" s="6"/>
      <c r="V673" s="3">
        <f t="shared" si="568"/>
        <v>209007.78608749458</v>
      </c>
      <c r="W673" s="7">
        <f t="shared" si="529"/>
        <v>128.85000000000218</v>
      </c>
      <c r="X673" s="7">
        <f t="shared" si="532"/>
        <v>17277.95</v>
      </c>
      <c r="Y673" s="3">
        <f t="shared" si="533"/>
        <v>44252509.988730781</v>
      </c>
      <c r="Z673" s="3">
        <f t="shared" si="530"/>
        <v>95118392.318730772</v>
      </c>
      <c r="AA673" s="2">
        <v>44586</v>
      </c>
      <c r="AB673" s="7">
        <f t="shared" si="534"/>
        <v>169.5529411</v>
      </c>
      <c r="AC673" s="7">
        <f t="shared" si="535"/>
        <v>147.5083666291026</v>
      </c>
      <c r="AD673" s="7">
        <f t="shared" si="536"/>
        <v>158.53065386455128</v>
      </c>
      <c r="AE673" s="7"/>
      <c r="AF673" s="7">
        <f t="shared" si="569"/>
        <v>999701.78608749458</v>
      </c>
      <c r="AG673" s="3">
        <f t="shared" si="537"/>
        <v>59892471.989529379</v>
      </c>
      <c r="AH673" s="7"/>
      <c r="AI673" s="7"/>
      <c r="AJ673" s="7"/>
      <c r="AK673" s="7"/>
      <c r="AL673" s="3">
        <f t="shared" si="538"/>
        <v>73555781.342047393</v>
      </c>
      <c r="AM673" s="3">
        <f t="shared" si="539"/>
        <v>28026589.659529414</v>
      </c>
      <c r="AN673" s="3">
        <f t="shared" si="540"/>
        <v>22663309.352518506</v>
      </c>
      <c r="AO673" s="3">
        <f t="shared" si="541"/>
        <v>20865882.329999998</v>
      </c>
      <c r="AP673" s="3">
        <f t="shared" si="542"/>
        <v>50865882.329999998</v>
      </c>
      <c r="AQ673" s="7"/>
      <c r="AR673" s="40">
        <f t="shared" si="570"/>
        <v>209007.78608749458</v>
      </c>
      <c r="AS673" s="5">
        <f t="shared" si="531"/>
        <v>790694</v>
      </c>
      <c r="AT673" s="5">
        <f t="shared" si="543"/>
        <v>5467.625899280576</v>
      </c>
      <c r="AU673" s="5">
        <f t="shared" si="544"/>
        <v>1005169.4119867751</v>
      </c>
      <c r="AV673" s="5">
        <f t="shared" si="545"/>
        <v>33555781.342047393</v>
      </c>
      <c r="AW673" s="3"/>
      <c r="AX673" s="4">
        <f t="shared" si="546"/>
        <v>1.3854733754082827E-2</v>
      </c>
      <c r="AY673" s="4">
        <f t="shared" si="547"/>
        <v>7.5135138287141731E-3</v>
      </c>
      <c r="AZ673" s="4">
        <f t="shared" si="548"/>
        <v>2.4131274131273579E-4</v>
      </c>
      <c r="BA673" s="4">
        <f t="shared" si="549"/>
        <v>1.5790135321893457E-2</v>
      </c>
      <c r="BB673" s="3"/>
      <c r="BC673" s="2">
        <f t="shared" si="550"/>
        <v>44586</v>
      </c>
      <c r="BD673" s="22">
        <f t="shared" si="551"/>
        <v>183.88945335511849</v>
      </c>
      <c r="BE673" s="22">
        <f t="shared" si="552"/>
        <v>147.50836662910217</v>
      </c>
      <c r="BF673" s="22">
        <f t="shared" si="553"/>
        <v>119.28057553957107</v>
      </c>
      <c r="BG673" s="22">
        <f t="shared" si="554"/>
        <v>169.5529411</v>
      </c>
      <c r="BH673" s="22"/>
      <c r="BI673" s="3">
        <f t="shared" si="555"/>
        <v>78309764.192858785</v>
      </c>
      <c r="BJ673" s="3">
        <f t="shared" si="556"/>
        <v>29971651.640883766</v>
      </c>
      <c r="BK673" s="3">
        <f t="shared" si="557"/>
        <v>22663309.352518506</v>
      </c>
      <c r="BL673" s="3">
        <f t="shared" si="558"/>
        <v>55124161.329999998</v>
      </c>
      <c r="BM673" s="22"/>
      <c r="BN673" s="3">
        <f t="shared" si="559"/>
        <v>-4753982.8508113688</v>
      </c>
      <c r="BO673" s="3">
        <f t="shared" si="560"/>
        <v>-1945061.9813543677</v>
      </c>
      <c r="BP673" s="3">
        <f t="shared" si="561"/>
        <v>0</v>
      </c>
      <c r="BQ673" s="3">
        <f t="shared" si="562"/>
        <v>-4258279</v>
      </c>
      <c r="BR673" s="3"/>
      <c r="BS673" s="22">
        <f t="shared" si="563"/>
        <v>-6.0707408581941475</v>
      </c>
      <c r="BT673" s="22">
        <f t="shared" si="564"/>
        <v>-6.4896723232334157</v>
      </c>
      <c r="BU673" s="22">
        <f t="shared" si="565"/>
        <v>0</v>
      </c>
      <c r="BV673" s="22">
        <f t="shared" si="566"/>
        <v>-7.7248866871785573</v>
      </c>
      <c r="BW673" s="3"/>
      <c r="BX673" s="7"/>
      <c r="BY673" t="str">
        <f t="shared" si="521"/>
        <v>12022</v>
      </c>
      <c r="CQ673" s="15">
        <v>39753</v>
      </c>
      <c r="CR673" s="16">
        <v>2885.6</v>
      </c>
    </row>
    <row r="674" spans="1:96">
      <c r="A674" t="s">
        <v>286</v>
      </c>
      <c r="B674" t="s">
        <v>286</v>
      </c>
      <c r="C674">
        <v>0</v>
      </c>
      <c r="D674">
        <v>0</v>
      </c>
      <c r="E674">
        <v>0</v>
      </c>
      <c r="F674" t="s">
        <v>10</v>
      </c>
      <c r="G674" s="3">
        <v>45888618</v>
      </c>
      <c r="J674" s="3">
        <f t="shared" si="522"/>
        <v>0</v>
      </c>
      <c r="L674" s="3">
        <f t="shared" si="567"/>
        <v>50865882.329999998</v>
      </c>
      <c r="M674" s="4">
        <f t="shared" si="523"/>
        <v>0</v>
      </c>
      <c r="N674" s="4">
        <f t="shared" si="524"/>
        <v>0</v>
      </c>
      <c r="O674" s="4"/>
      <c r="P674" s="3">
        <f t="shared" si="525"/>
        <v>-4258279</v>
      </c>
      <c r="Q674" s="3">
        <f t="shared" si="526"/>
        <v>55124161.329999998</v>
      </c>
      <c r="R674" s="6">
        <f t="shared" si="527"/>
        <v>-7.7248866871785574E-2</v>
      </c>
      <c r="S674" s="6">
        <f t="shared" si="528"/>
        <v>-7.1425294226292804E-2</v>
      </c>
      <c r="T674" s="6"/>
      <c r="U674" s="6"/>
      <c r="V674" s="3">
        <f t="shared" si="568"/>
        <v>0</v>
      </c>
      <c r="W674" s="7">
        <f t="shared" si="529"/>
        <v>0</v>
      </c>
      <c r="X674" s="7">
        <f t="shared" si="532"/>
        <v>17277.95</v>
      </c>
      <c r="Y674" s="3">
        <f t="shared" si="533"/>
        <v>44252509.988730781</v>
      </c>
      <c r="Z674" s="3">
        <f t="shared" si="530"/>
        <v>95118392.318730772</v>
      </c>
      <c r="AA674" s="2">
        <v>44587</v>
      </c>
      <c r="AB674" s="7">
        <f t="shared" si="534"/>
        <v>169.5529411</v>
      </c>
      <c r="AC674" s="7">
        <f t="shared" si="535"/>
        <v>147.5083666291026</v>
      </c>
      <c r="AD674" s="7">
        <f t="shared" si="536"/>
        <v>158.53065386455128</v>
      </c>
      <c r="AE674" s="7"/>
      <c r="AF674" s="7">
        <f t="shared" si="569"/>
        <v>0</v>
      </c>
      <c r="AG674" s="3">
        <f t="shared" si="537"/>
        <v>59892471.989529379</v>
      </c>
      <c r="AH674" s="7"/>
      <c r="AI674" s="7"/>
      <c r="AJ674" s="7"/>
      <c r="AK674" s="7"/>
      <c r="AL674" s="3">
        <f t="shared" si="538"/>
        <v>73561248.967946678</v>
      </c>
      <c r="AM674" s="3">
        <f t="shared" si="539"/>
        <v>28026589.659529414</v>
      </c>
      <c r="AN674" s="3">
        <f t="shared" si="540"/>
        <v>22668776.978417788</v>
      </c>
      <c r="AO674" s="3">
        <f t="shared" si="541"/>
        <v>20865882.329999998</v>
      </c>
      <c r="AP674" s="3">
        <f t="shared" si="542"/>
        <v>50865882.329999998</v>
      </c>
      <c r="AQ674" s="7"/>
      <c r="AR674" s="40">
        <f t="shared" si="570"/>
        <v>0</v>
      </c>
      <c r="AS674" s="5">
        <f t="shared" si="531"/>
        <v>0</v>
      </c>
      <c r="AT674" s="5">
        <f t="shared" si="543"/>
        <v>5467.625899280576</v>
      </c>
      <c r="AU674" s="5">
        <f t="shared" si="544"/>
        <v>5467.625899280576</v>
      </c>
      <c r="AV674" s="5">
        <f t="shared" si="545"/>
        <v>33561248.967946671</v>
      </c>
      <c r="AW674" s="3"/>
      <c r="AX674" s="4">
        <f t="shared" si="546"/>
        <v>7.4333054445511882E-5</v>
      </c>
      <c r="AY674" s="4">
        <f t="shared" si="547"/>
        <v>0</v>
      </c>
      <c r="AZ674" s="4">
        <f t="shared" si="548"/>
        <v>2.4125452352231054E-4</v>
      </c>
      <c r="BA674" s="4">
        <f t="shared" si="549"/>
        <v>0</v>
      </c>
      <c r="BB674" s="3"/>
      <c r="BC674" s="2">
        <f t="shared" si="550"/>
        <v>44587</v>
      </c>
      <c r="BD674" s="22">
        <f t="shared" si="551"/>
        <v>183.90312241986669</v>
      </c>
      <c r="BE674" s="22">
        <f t="shared" si="552"/>
        <v>147.50836662910217</v>
      </c>
      <c r="BF674" s="22">
        <f t="shared" si="553"/>
        <v>119.30935251798836</v>
      </c>
      <c r="BG674" s="22">
        <f t="shared" si="554"/>
        <v>169.5529411</v>
      </c>
      <c r="BH674" s="22"/>
      <c r="BI674" s="3">
        <f t="shared" si="555"/>
        <v>78309764.192858785</v>
      </c>
      <c r="BJ674" s="3">
        <f t="shared" si="556"/>
        <v>29971651.640883766</v>
      </c>
      <c r="BK674" s="3">
        <f t="shared" si="557"/>
        <v>22668776.978417788</v>
      </c>
      <c r="BL674" s="3">
        <f t="shared" si="558"/>
        <v>55124161.329999998</v>
      </c>
      <c r="BM674" s="22"/>
      <c r="BN674" s="3">
        <f t="shared" si="559"/>
        <v>-4748515.2249120884</v>
      </c>
      <c r="BO674" s="3">
        <f t="shared" si="560"/>
        <v>-1945061.9813543677</v>
      </c>
      <c r="BP674" s="3">
        <f t="shared" si="561"/>
        <v>0</v>
      </c>
      <c r="BQ674" s="3">
        <f t="shared" si="562"/>
        <v>-4258279</v>
      </c>
      <c r="BR674" s="3"/>
      <c r="BS674" s="22">
        <f t="shared" si="563"/>
        <v>-6.0637588094603334</v>
      </c>
      <c r="BT674" s="22">
        <f t="shared" si="564"/>
        <v>-6.4896723232334157</v>
      </c>
      <c r="BU674" s="22">
        <f t="shared" si="565"/>
        <v>0</v>
      </c>
      <c r="BV674" s="22">
        <f t="shared" si="566"/>
        <v>-7.7248866871785573</v>
      </c>
      <c r="BW674" s="3"/>
      <c r="BX674" s="7"/>
      <c r="BY674" t="str">
        <f t="shared" si="521"/>
        <v>12022</v>
      </c>
      <c r="CQ674" s="15">
        <v>39754</v>
      </c>
      <c r="CR674" s="16">
        <v>2885.6</v>
      </c>
    </row>
    <row r="675" spans="1:96">
      <c r="A675" t="s">
        <v>287</v>
      </c>
      <c r="B675" t="s">
        <v>287</v>
      </c>
      <c r="C675" s="3">
        <v>-1541434</v>
      </c>
      <c r="D675">
        <v>0</v>
      </c>
      <c r="E675">
        <v>-1541434.33</v>
      </c>
      <c r="F675" t="s">
        <v>10</v>
      </c>
      <c r="G675" s="3">
        <v>44347183</v>
      </c>
      <c r="J675" s="3">
        <f t="shared" si="522"/>
        <v>-1541434</v>
      </c>
      <c r="L675" s="3">
        <f t="shared" si="567"/>
        <v>49324448.329999998</v>
      </c>
      <c r="M675" s="4">
        <f t="shared" si="523"/>
        <v>-3.0303887977401377E-2</v>
      </c>
      <c r="N675" s="4">
        <f t="shared" si="524"/>
        <v>-5.1381133333333336E-2</v>
      </c>
      <c r="O675" s="4"/>
      <c r="P675" s="3">
        <f t="shared" si="525"/>
        <v>-5799713</v>
      </c>
      <c r="Q675" s="3">
        <f t="shared" si="526"/>
        <v>55124161.329999998</v>
      </c>
      <c r="R675" s="6">
        <f t="shared" si="527"/>
        <v>-0.10521181384112316</v>
      </c>
      <c r="S675" s="6">
        <f t="shared" si="528"/>
        <v>-0.10172918220369417</v>
      </c>
      <c r="T675" s="6"/>
      <c r="U675" s="6"/>
      <c r="V675" s="3">
        <f t="shared" si="568"/>
        <v>-272188.64187412371</v>
      </c>
      <c r="W675" s="7">
        <f t="shared" si="529"/>
        <v>-167.79999999999927</v>
      </c>
      <c r="X675" s="7">
        <f t="shared" si="532"/>
        <v>17110.150000000001</v>
      </c>
      <c r="Y675" s="3">
        <f t="shared" si="533"/>
        <v>43822738.448929533</v>
      </c>
      <c r="Z675" s="3">
        <f t="shared" si="530"/>
        <v>93147186.778929532</v>
      </c>
      <c r="AA675" s="2">
        <v>44588</v>
      </c>
      <c r="AB675" s="7">
        <f t="shared" si="534"/>
        <v>164.41482776666666</v>
      </c>
      <c r="AC675" s="7">
        <f t="shared" si="535"/>
        <v>146.07579482976513</v>
      </c>
      <c r="AD675" s="7">
        <f t="shared" si="536"/>
        <v>155.24531129821588</v>
      </c>
      <c r="AE675" s="7"/>
      <c r="AF675" s="7">
        <f t="shared" si="569"/>
        <v>-1813622.6418741238</v>
      </c>
      <c r="AG675" s="3">
        <f t="shared" si="537"/>
        <v>58078849.347655252</v>
      </c>
      <c r="AH675" s="7"/>
      <c r="AI675" s="7"/>
      <c r="AJ675" s="7"/>
      <c r="AK675" s="7"/>
      <c r="AL675" s="3">
        <f t="shared" si="538"/>
        <v>71753093.951971829</v>
      </c>
      <c r="AM675" s="3">
        <f t="shared" si="539"/>
        <v>27754401.017655291</v>
      </c>
      <c r="AN675" s="3">
        <f t="shared" si="540"/>
        <v>22674244.604317069</v>
      </c>
      <c r="AO675" s="3">
        <f t="shared" si="541"/>
        <v>19324448.329999998</v>
      </c>
      <c r="AP675" s="3">
        <f t="shared" si="542"/>
        <v>49324448.329999998</v>
      </c>
      <c r="AQ675" s="7"/>
      <c r="AR675" s="40">
        <f t="shared" si="570"/>
        <v>-272188.64187412371</v>
      </c>
      <c r="AS675" s="5">
        <f t="shared" si="531"/>
        <v>-1541434</v>
      </c>
      <c r="AT675" s="5">
        <f t="shared" si="543"/>
        <v>5467.625899280576</v>
      </c>
      <c r="AU675" s="5">
        <f t="shared" si="544"/>
        <v>-1808155.0159748432</v>
      </c>
      <c r="AV675" s="5">
        <f t="shared" si="545"/>
        <v>31753093.951971829</v>
      </c>
      <c r="AW675" s="3"/>
      <c r="AX675" s="4">
        <f t="shared" si="546"/>
        <v>-2.4580265307386533E-2</v>
      </c>
      <c r="AY675" s="4">
        <f t="shared" si="547"/>
        <v>-9.7118003003828172E-3</v>
      </c>
      <c r="AZ675" s="4">
        <f t="shared" si="548"/>
        <v>2.4119633381572048E-4</v>
      </c>
      <c r="BA675" s="4">
        <f t="shared" si="549"/>
        <v>-3.0303887977401377E-2</v>
      </c>
      <c r="BB675" s="3"/>
      <c r="BC675" s="2">
        <f t="shared" si="550"/>
        <v>44588</v>
      </c>
      <c r="BD675" s="22">
        <f t="shared" si="551"/>
        <v>179.38273487992959</v>
      </c>
      <c r="BE675" s="22">
        <f t="shared" si="552"/>
        <v>146.0757948297647</v>
      </c>
      <c r="BF675" s="22">
        <f t="shared" si="553"/>
        <v>119.33812949640563</v>
      </c>
      <c r="BG675" s="22">
        <f t="shared" si="554"/>
        <v>164.41482776666666</v>
      </c>
      <c r="BH675" s="22"/>
      <c r="BI675" s="3">
        <f t="shared" si="555"/>
        <v>78309764.192858785</v>
      </c>
      <c r="BJ675" s="3">
        <f t="shared" si="556"/>
        <v>29971651.640883766</v>
      </c>
      <c r="BK675" s="3">
        <f t="shared" si="557"/>
        <v>22674244.604317069</v>
      </c>
      <c r="BL675" s="3">
        <f t="shared" si="558"/>
        <v>55124161.329999998</v>
      </c>
      <c r="BM675" s="22"/>
      <c r="BN675" s="3">
        <f t="shared" si="559"/>
        <v>-6556670.2408869313</v>
      </c>
      <c r="BO675" s="3">
        <f t="shared" si="560"/>
        <v>-2217250.6232284913</v>
      </c>
      <c r="BP675" s="3">
        <f t="shared" si="561"/>
        <v>0</v>
      </c>
      <c r="BQ675" s="3">
        <f t="shared" si="562"/>
        <v>-5799713</v>
      </c>
      <c r="BR675" s="3"/>
      <c r="BS675" s="22">
        <f t="shared" si="563"/>
        <v>-8.3727365399024496</v>
      </c>
      <c r="BT675" s="22">
        <f t="shared" si="564"/>
        <v>-7.397825951653533</v>
      </c>
      <c r="BU675" s="22">
        <f t="shared" si="565"/>
        <v>0</v>
      </c>
      <c r="BV675" s="22">
        <f t="shared" si="566"/>
        <v>-10.521181384112316</v>
      </c>
      <c r="BW675" s="3"/>
      <c r="BX675" s="7"/>
      <c r="BY675" t="str">
        <f t="shared" si="521"/>
        <v>12022</v>
      </c>
      <c r="CQ675" s="15">
        <v>39755</v>
      </c>
      <c r="CR675" s="16">
        <v>3043.85</v>
      </c>
    </row>
    <row r="676" spans="1:96">
      <c r="A676" t="s">
        <v>288</v>
      </c>
      <c r="B676" t="s">
        <v>288</v>
      </c>
      <c r="C676" s="3">
        <v>345192</v>
      </c>
      <c r="D676">
        <v>0</v>
      </c>
      <c r="E676">
        <v>345192.13</v>
      </c>
      <c r="F676" t="s">
        <v>10</v>
      </c>
      <c r="G676" s="3">
        <v>44692375</v>
      </c>
      <c r="J676" s="3">
        <f t="shared" si="522"/>
        <v>345192</v>
      </c>
      <c r="L676" s="3">
        <f t="shared" si="567"/>
        <v>49669640.329999998</v>
      </c>
      <c r="M676" s="4">
        <f t="shared" si="523"/>
        <v>6.9983955561049461E-3</v>
      </c>
      <c r="N676" s="4">
        <f t="shared" si="524"/>
        <v>1.15064E-2</v>
      </c>
      <c r="O676" s="4"/>
      <c r="P676" s="3">
        <f t="shared" si="525"/>
        <v>-5454521</v>
      </c>
      <c r="Q676" s="3">
        <f t="shared" si="526"/>
        <v>55124161.329999998</v>
      </c>
      <c r="R676" s="6">
        <f t="shared" si="527"/>
        <v>-9.8949732175453678E-2</v>
      </c>
      <c r="S676" s="6">
        <f t="shared" si="528"/>
        <v>-9.473078664758923E-2</v>
      </c>
      <c r="T676" s="6"/>
      <c r="U676" s="6"/>
      <c r="V676" s="3">
        <f t="shared" si="568"/>
        <v>-13301.23279718726</v>
      </c>
      <c r="W676" s="7">
        <f t="shared" si="529"/>
        <v>-8.2000000000007276</v>
      </c>
      <c r="X676" s="7">
        <f t="shared" si="532"/>
        <v>17101.95</v>
      </c>
      <c r="Y676" s="3">
        <f t="shared" si="533"/>
        <v>43801736.502407655</v>
      </c>
      <c r="Z676" s="3">
        <f t="shared" si="530"/>
        <v>93471376.832407653</v>
      </c>
      <c r="AA676" s="2">
        <v>44589</v>
      </c>
      <c r="AB676" s="7">
        <f t="shared" si="534"/>
        <v>165.56546776666664</v>
      </c>
      <c r="AC676" s="7">
        <f t="shared" si="535"/>
        <v>146.00578834135885</v>
      </c>
      <c r="AD676" s="7">
        <f t="shared" si="536"/>
        <v>155.78562805401276</v>
      </c>
      <c r="AE676" s="7"/>
      <c r="AF676" s="7">
        <f t="shared" si="569"/>
        <v>331890.76720281271</v>
      </c>
      <c r="AG676" s="3">
        <f t="shared" si="537"/>
        <v>58410740.114858061</v>
      </c>
      <c r="AH676" s="7"/>
      <c r="AI676" s="7"/>
      <c r="AJ676" s="7"/>
      <c r="AK676" s="7"/>
      <c r="AL676" s="3">
        <f t="shared" si="538"/>
        <v>72090452.345073923</v>
      </c>
      <c r="AM676" s="3">
        <f t="shared" si="539"/>
        <v>27741099.784858104</v>
      </c>
      <c r="AN676" s="3">
        <f t="shared" si="540"/>
        <v>22679712.23021635</v>
      </c>
      <c r="AO676" s="3">
        <f t="shared" si="541"/>
        <v>19669640.329999998</v>
      </c>
      <c r="AP676" s="3">
        <f t="shared" si="542"/>
        <v>49669640.329999998</v>
      </c>
      <c r="AQ676" s="7"/>
      <c r="AR676" s="40">
        <f t="shared" si="570"/>
        <v>-13301.23279718726</v>
      </c>
      <c r="AS676" s="5">
        <f t="shared" si="531"/>
        <v>345192</v>
      </c>
      <c r="AT676" s="5">
        <f t="shared" si="543"/>
        <v>5467.625899280576</v>
      </c>
      <c r="AU676" s="5">
        <f t="shared" si="544"/>
        <v>337358.39310209331</v>
      </c>
      <c r="AV676" s="5">
        <f t="shared" si="545"/>
        <v>32090452.345073923</v>
      </c>
      <c r="AW676" s="3"/>
      <c r="AX676" s="4">
        <f t="shared" si="546"/>
        <v>4.7016563958608565E-3</v>
      </c>
      <c r="AY676" s="4">
        <f t="shared" si="547"/>
        <v>-4.79247698003859E-4</v>
      </c>
      <c r="AZ676" s="4">
        <f t="shared" si="548"/>
        <v>2.4113817217264941E-4</v>
      </c>
      <c r="BA676" s="4">
        <f t="shared" si="549"/>
        <v>6.9983955561049461E-3</v>
      </c>
      <c r="BB676" s="3"/>
      <c r="BC676" s="2">
        <f t="shared" si="550"/>
        <v>44589</v>
      </c>
      <c r="BD676" s="22">
        <f t="shared" si="551"/>
        <v>180.22613086268481</v>
      </c>
      <c r="BE676" s="22">
        <f t="shared" si="552"/>
        <v>146.00578834135845</v>
      </c>
      <c r="BF676" s="22">
        <f t="shared" si="553"/>
        <v>119.36690647482288</v>
      </c>
      <c r="BG676" s="22">
        <f t="shared" si="554"/>
        <v>165.56546776666664</v>
      </c>
      <c r="BH676" s="22"/>
      <c r="BI676" s="3">
        <f t="shared" si="555"/>
        <v>78309764.192858785</v>
      </c>
      <c r="BJ676" s="3">
        <f t="shared" si="556"/>
        <v>29971651.640883766</v>
      </c>
      <c r="BK676" s="3">
        <f t="shared" si="557"/>
        <v>22679712.23021635</v>
      </c>
      <c r="BL676" s="3">
        <f t="shared" si="558"/>
        <v>55124161.329999998</v>
      </c>
      <c r="BM676" s="22"/>
      <c r="BN676" s="3">
        <f t="shared" si="559"/>
        <v>-6219311.8477848377</v>
      </c>
      <c r="BO676" s="3">
        <f t="shared" si="560"/>
        <v>-2230551.8560256786</v>
      </c>
      <c r="BP676" s="3">
        <f t="shared" si="561"/>
        <v>0</v>
      </c>
      <c r="BQ676" s="3">
        <f t="shared" si="562"/>
        <v>-5454521</v>
      </c>
      <c r="BR676" s="3"/>
      <c r="BS676" s="22">
        <f t="shared" si="563"/>
        <v>-7.9419366306200532</v>
      </c>
      <c r="BT676" s="22">
        <f t="shared" si="564"/>
        <v>-7.4422053303963569</v>
      </c>
      <c r="BU676" s="22">
        <f t="shared" si="565"/>
        <v>0</v>
      </c>
      <c r="BV676" s="22">
        <f t="shared" si="566"/>
        <v>-9.8949732175453686</v>
      </c>
      <c r="BW676" s="3"/>
      <c r="BX676" s="7"/>
      <c r="BY676" t="str">
        <f t="shared" si="521"/>
        <v>12022</v>
      </c>
      <c r="CQ676" s="15">
        <v>39756</v>
      </c>
      <c r="CR676" s="16">
        <v>3142.1</v>
      </c>
    </row>
    <row r="677" spans="1:96">
      <c r="A677" t="s">
        <v>289</v>
      </c>
      <c r="B677" t="s">
        <v>289</v>
      </c>
      <c r="C677" s="3">
        <v>232513</v>
      </c>
      <c r="D677">
        <v>0</v>
      </c>
      <c r="E677">
        <v>232512.55</v>
      </c>
      <c r="F677" t="s">
        <v>10</v>
      </c>
      <c r="G677" s="3">
        <v>44924888</v>
      </c>
      <c r="J677" s="3">
        <f t="shared" si="522"/>
        <v>232513</v>
      </c>
      <c r="L677" s="3">
        <f t="shared" si="567"/>
        <v>49902153.329999998</v>
      </c>
      <c r="M677" s="4">
        <f t="shared" si="523"/>
        <v>4.6811895245306278E-3</v>
      </c>
      <c r="N677" s="4">
        <f t="shared" si="524"/>
        <v>7.7504333333333333E-3</v>
      </c>
      <c r="O677" s="4"/>
      <c r="P677" s="3">
        <f t="shared" si="525"/>
        <v>-5222008</v>
      </c>
      <c r="Q677" s="3">
        <f t="shared" si="526"/>
        <v>55124161.329999998</v>
      </c>
      <c r="R677" s="6">
        <f t="shared" si="527"/>
        <v>-9.4731745100637893E-2</v>
      </c>
      <c r="S677" s="6">
        <f t="shared" si="528"/>
        <v>-9.00495971230586E-2</v>
      </c>
      <c r="T677" s="6"/>
      <c r="U677" s="6"/>
      <c r="V677" s="3">
        <f t="shared" si="568"/>
        <v>385897.96127445606</v>
      </c>
      <c r="W677" s="7">
        <f t="shared" si="529"/>
        <v>237.89999999999782</v>
      </c>
      <c r="X677" s="7">
        <f t="shared" si="532"/>
        <v>17339.849999999999</v>
      </c>
      <c r="Y677" s="3">
        <f t="shared" si="533"/>
        <v>44411049.072841004</v>
      </c>
      <c r="Z677" s="3">
        <f t="shared" si="530"/>
        <v>94313202.402841002</v>
      </c>
      <c r="AA677" s="2">
        <v>44592</v>
      </c>
      <c r="AB677" s="7">
        <f t="shared" si="534"/>
        <v>166.34051109999999</v>
      </c>
      <c r="AC677" s="7">
        <f t="shared" si="535"/>
        <v>148.03683024280335</v>
      </c>
      <c r="AD677" s="7">
        <f t="shared" si="536"/>
        <v>157.18867067140167</v>
      </c>
      <c r="AE677" s="7"/>
      <c r="AF677" s="7">
        <f t="shared" si="569"/>
        <v>618410.961274456</v>
      </c>
      <c r="AG677" s="3">
        <f t="shared" si="537"/>
        <v>59029151.076132514</v>
      </c>
      <c r="AH677" s="7"/>
      <c r="AI677" s="7"/>
      <c r="AJ677" s="7"/>
      <c r="AK677" s="7"/>
      <c r="AL677" s="3">
        <f t="shared" si="538"/>
        <v>72714330.932247654</v>
      </c>
      <c r="AM677" s="3">
        <f t="shared" si="539"/>
        <v>28126997.74613256</v>
      </c>
      <c r="AN677" s="3">
        <f t="shared" si="540"/>
        <v>22685179.856115632</v>
      </c>
      <c r="AO677" s="3">
        <f t="shared" si="541"/>
        <v>19902153.329999998</v>
      </c>
      <c r="AP677" s="3">
        <f t="shared" si="542"/>
        <v>49902153.329999998</v>
      </c>
      <c r="AQ677" s="7"/>
      <c r="AR677" s="40">
        <f t="shared" si="570"/>
        <v>385897.96127445606</v>
      </c>
      <c r="AS677" s="5">
        <f t="shared" si="531"/>
        <v>232513</v>
      </c>
      <c r="AT677" s="5">
        <f t="shared" si="543"/>
        <v>5467.625899280576</v>
      </c>
      <c r="AU677" s="5">
        <f t="shared" si="544"/>
        <v>623878.58717373654</v>
      </c>
      <c r="AV677" s="5">
        <f t="shared" si="545"/>
        <v>32714330.932247661</v>
      </c>
      <c r="AW677" s="3"/>
      <c r="AX677" s="4">
        <f t="shared" si="546"/>
        <v>8.6541083719024175E-3</v>
      </c>
      <c r="AY677" s="4">
        <f t="shared" si="547"/>
        <v>1.3910694394498749E-2</v>
      </c>
      <c r="AZ677" s="4">
        <f t="shared" si="548"/>
        <v>2.4108003857280062E-4</v>
      </c>
      <c r="BA677" s="4">
        <f t="shared" si="549"/>
        <v>4.6811895245306278E-3</v>
      </c>
      <c r="BB677" s="3"/>
      <c r="BC677" s="2">
        <f t="shared" si="550"/>
        <v>44592</v>
      </c>
      <c r="BD677" s="22">
        <f t="shared" si="551"/>
        <v>181.78582733061916</v>
      </c>
      <c r="BE677" s="22">
        <f t="shared" si="552"/>
        <v>148.03683024280295</v>
      </c>
      <c r="BF677" s="22">
        <f t="shared" si="553"/>
        <v>119.39568345324017</v>
      </c>
      <c r="BG677" s="22">
        <f t="shared" si="554"/>
        <v>166.34051109999999</v>
      </c>
      <c r="BH677" s="22"/>
      <c r="BI677" s="3">
        <f t="shared" si="555"/>
        <v>78309764.192858785</v>
      </c>
      <c r="BJ677" s="3">
        <f t="shared" si="556"/>
        <v>29971651.640883766</v>
      </c>
      <c r="BK677" s="3">
        <f t="shared" si="557"/>
        <v>22685179.856115632</v>
      </c>
      <c r="BL677" s="3">
        <f t="shared" si="558"/>
        <v>55124161.329999998</v>
      </c>
      <c r="BM677" s="22"/>
      <c r="BN677" s="3">
        <f t="shared" si="559"/>
        <v>-5595433.2606111011</v>
      </c>
      <c r="BO677" s="3">
        <f t="shared" si="560"/>
        <v>-1844653.8947512226</v>
      </c>
      <c r="BP677" s="3">
        <f t="shared" si="561"/>
        <v>0</v>
      </c>
      <c r="BQ677" s="3">
        <f t="shared" si="562"/>
        <v>-5222008</v>
      </c>
      <c r="BR677" s="3"/>
      <c r="BS677" s="22">
        <f t="shared" si="563"/>
        <v>-7.145256173713979</v>
      </c>
      <c r="BT677" s="22">
        <f t="shared" si="564"/>
        <v>-6.154662134918734</v>
      </c>
      <c r="BU677" s="22">
        <f t="shared" si="565"/>
        <v>0</v>
      </c>
      <c r="BV677" s="22">
        <f t="shared" si="566"/>
        <v>-9.4731745100637887</v>
      </c>
      <c r="BW677" s="3"/>
      <c r="BX677" s="7"/>
      <c r="BY677" t="str">
        <f t="shared" si="521"/>
        <v>12022</v>
      </c>
      <c r="CQ677" s="15">
        <v>39757</v>
      </c>
      <c r="CR677" s="16">
        <v>2994.95</v>
      </c>
    </row>
    <row r="678" spans="1:96">
      <c r="A678" s="2">
        <v>44563</v>
      </c>
      <c r="B678" s="2">
        <v>44563</v>
      </c>
      <c r="C678" s="3">
        <v>-199624</v>
      </c>
      <c r="D678">
        <v>0</v>
      </c>
      <c r="E678">
        <v>-199624.17</v>
      </c>
      <c r="F678" t="s">
        <v>10</v>
      </c>
      <c r="G678" s="3">
        <v>44725264</v>
      </c>
      <c r="J678" s="3">
        <f t="shared" si="522"/>
        <v>-199624</v>
      </c>
      <c r="L678" s="3">
        <f t="shared" si="567"/>
        <v>49702529.329999998</v>
      </c>
      <c r="M678" s="4">
        <f t="shared" si="523"/>
        <v>-4.0003083369949642E-3</v>
      </c>
      <c r="N678" s="4">
        <f t="shared" si="524"/>
        <v>-6.6541333333333336E-3</v>
      </c>
      <c r="O678" s="4"/>
      <c r="P678" s="3">
        <f t="shared" si="525"/>
        <v>-5421632</v>
      </c>
      <c r="Q678" s="3">
        <f t="shared" si="526"/>
        <v>55124161.329999998</v>
      </c>
      <c r="R678" s="6">
        <f t="shared" si="527"/>
        <v>-9.8353097247928692E-2</v>
      </c>
      <c r="S678" s="6">
        <f t="shared" si="528"/>
        <v>-9.4049905460053568E-2</v>
      </c>
      <c r="T678" s="6"/>
      <c r="U678" s="6"/>
      <c r="V678" s="3">
        <f t="shared" si="568"/>
        <v>384438.06986989034</v>
      </c>
      <c r="W678" s="7">
        <f t="shared" si="529"/>
        <v>237</v>
      </c>
      <c r="X678" s="7">
        <f t="shared" si="532"/>
        <v>17576.849999999999</v>
      </c>
      <c r="Y678" s="3">
        <f t="shared" si="533"/>
        <v>45018056.55158294</v>
      </c>
      <c r="Z678" s="3">
        <f t="shared" si="530"/>
        <v>94720585.881582946</v>
      </c>
      <c r="AA678" s="2">
        <v>44593</v>
      </c>
      <c r="AB678" s="7">
        <f t="shared" si="534"/>
        <v>165.67509776666668</v>
      </c>
      <c r="AC678" s="7">
        <f t="shared" si="535"/>
        <v>150.06018850527647</v>
      </c>
      <c r="AD678" s="7">
        <f t="shared" si="536"/>
        <v>157.86764313597158</v>
      </c>
      <c r="AE678" s="7"/>
      <c r="AF678" s="7">
        <f t="shared" si="569"/>
        <v>184814.06986989034</v>
      </c>
      <c r="AG678" s="3">
        <f t="shared" si="537"/>
        <v>59213965.146002404</v>
      </c>
      <c r="AH678" s="7"/>
      <c r="AI678" s="7"/>
      <c r="AJ678" s="7"/>
      <c r="AK678" s="7"/>
      <c r="AL678" s="3">
        <f t="shared" si="538"/>
        <v>72904612.628016829</v>
      </c>
      <c r="AM678" s="3">
        <f t="shared" si="539"/>
        <v>28511435.816002451</v>
      </c>
      <c r="AN678" s="3">
        <f t="shared" si="540"/>
        <v>22690647.482014913</v>
      </c>
      <c r="AO678" s="3">
        <f t="shared" si="541"/>
        <v>19702529.329999998</v>
      </c>
      <c r="AP678" s="3">
        <f t="shared" si="542"/>
        <v>49702529.329999998</v>
      </c>
      <c r="AQ678" s="7"/>
      <c r="AR678" s="40">
        <f t="shared" si="570"/>
        <v>384438.06986989034</v>
      </c>
      <c r="AS678" s="5">
        <f t="shared" si="531"/>
        <v>-199624</v>
      </c>
      <c r="AT678" s="5">
        <f t="shared" si="543"/>
        <v>5467.625899280576</v>
      </c>
      <c r="AU678" s="5">
        <f t="shared" si="544"/>
        <v>190281.69576917091</v>
      </c>
      <c r="AV678" s="5">
        <f t="shared" si="545"/>
        <v>32904612.628016833</v>
      </c>
      <c r="AW678" s="3"/>
      <c r="AX678" s="4">
        <f t="shared" si="546"/>
        <v>2.6168389824898189E-3</v>
      </c>
      <c r="AY678" s="4">
        <f t="shared" si="547"/>
        <v>1.366793830396457E-2</v>
      </c>
      <c r="AZ678" s="4">
        <f t="shared" si="548"/>
        <v>2.4102193299589707E-4</v>
      </c>
      <c r="BA678" s="4">
        <f t="shared" si="549"/>
        <v>-4.0003083369949642E-3</v>
      </c>
      <c r="BB678" s="3"/>
      <c r="BC678" s="2">
        <f t="shared" si="550"/>
        <v>44593</v>
      </c>
      <c r="BD678" s="22">
        <f t="shared" si="551"/>
        <v>182.26153157004208</v>
      </c>
      <c r="BE678" s="22">
        <f t="shared" si="552"/>
        <v>150.06018850527605</v>
      </c>
      <c r="BF678" s="22">
        <f t="shared" si="553"/>
        <v>119.42446043165744</v>
      </c>
      <c r="BG678" s="22">
        <f t="shared" si="554"/>
        <v>165.67509776666668</v>
      </c>
      <c r="BH678" s="22"/>
      <c r="BI678" s="3">
        <f t="shared" si="555"/>
        <v>78309764.192858785</v>
      </c>
      <c r="BJ678" s="3">
        <f t="shared" si="556"/>
        <v>29971651.640883766</v>
      </c>
      <c r="BK678" s="3">
        <f t="shared" si="557"/>
        <v>22690647.482014913</v>
      </c>
      <c r="BL678" s="3">
        <f t="shared" si="558"/>
        <v>55124161.329999998</v>
      </c>
      <c r="BM678" s="22"/>
      <c r="BN678" s="3">
        <f t="shared" si="559"/>
        <v>-5405151.5648419298</v>
      </c>
      <c r="BO678" s="3">
        <f t="shared" si="560"/>
        <v>-1460215.8248813322</v>
      </c>
      <c r="BP678" s="3">
        <f t="shared" si="561"/>
        <v>0</v>
      </c>
      <c r="BQ678" s="3">
        <f t="shared" si="562"/>
        <v>-5421632</v>
      </c>
      <c r="BR678" s="3"/>
      <c r="BS678" s="22">
        <f t="shared" si="563"/>
        <v>-6.9022702603602477</v>
      </c>
      <c r="BT678" s="22">
        <f t="shared" si="564"/>
        <v>-4.8719898468640919</v>
      </c>
      <c r="BU678" s="22">
        <f t="shared" si="565"/>
        <v>0</v>
      </c>
      <c r="BV678" s="22">
        <f t="shared" si="566"/>
        <v>-9.8353097247928698</v>
      </c>
      <c r="BW678" s="3"/>
      <c r="BX678" s="7"/>
      <c r="BY678" t="str">
        <f t="shared" si="521"/>
        <v>22022</v>
      </c>
      <c r="CQ678" s="15">
        <v>39758</v>
      </c>
      <c r="CR678" s="16">
        <v>2892.65</v>
      </c>
    </row>
    <row r="679" spans="1:96">
      <c r="A679" s="2">
        <v>44594</v>
      </c>
      <c r="B679" s="2">
        <v>44594</v>
      </c>
      <c r="C679" s="3">
        <v>1261714</v>
      </c>
      <c r="D679">
        <v>0</v>
      </c>
      <c r="E679">
        <v>1261714.49</v>
      </c>
      <c r="F679" t="s">
        <v>10</v>
      </c>
      <c r="G679" s="3">
        <v>45986978</v>
      </c>
      <c r="J679" s="3">
        <f t="shared" si="522"/>
        <v>1261714</v>
      </c>
      <c r="L679" s="3">
        <f t="shared" si="567"/>
        <v>50964243.329999998</v>
      </c>
      <c r="M679" s="4">
        <f t="shared" si="523"/>
        <v>2.5385307689732416E-2</v>
      </c>
      <c r="N679" s="4">
        <f t="shared" si="524"/>
        <v>4.2057133333333337E-2</v>
      </c>
      <c r="O679" s="4"/>
      <c r="P679" s="3">
        <f t="shared" si="525"/>
        <v>-4159918</v>
      </c>
      <c r="Q679" s="3">
        <f t="shared" si="526"/>
        <v>55124161.329999998</v>
      </c>
      <c r="R679" s="6">
        <f t="shared" si="527"/>
        <v>-7.5464513194073116E-2</v>
      </c>
      <c r="S679" s="6">
        <f t="shared" si="528"/>
        <v>-6.8664597770321148E-2</v>
      </c>
      <c r="T679" s="6"/>
      <c r="U679" s="6"/>
      <c r="V679" s="3">
        <f t="shared" si="568"/>
        <v>329529.93204248435</v>
      </c>
      <c r="W679" s="7">
        <f t="shared" si="529"/>
        <v>203.15000000000146</v>
      </c>
      <c r="X679" s="7">
        <f t="shared" si="532"/>
        <v>17780</v>
      </c>
      <c r="Y679" s="3">
        <f t="shared" si="533"/>
        <v>45538366.970597394</v>
      </c>
      <c r="Z679" s="3">
        <f t="shared" si="530"/>
        <v>96502610.300597399</v>
      </c>
      <c r="AA679" s="2">
        <v>44594</v>
      </c>
      <c r="AB679" s="7">
        <f t="shared" si="534"/>
        <v>169.88081109999999</v>
      </c>
      <c r="AC679" s="7">
        <f t="shared" si="535"/>
        <v>151.79455656865798</v>
      </c>
      <c r="AD679" s="7">
        <f t="shared" si="536"/>
        <v>160.837683834329</v>
      </c>
      <c r="AE679" s="7"/>
      <c r="AF679" s="7">
        <f t="shared" si="569"/>
        <v>1591243.9320424844</v>
      </c>
      <c r="AG679" s="3">
        <f t="shared" si="537"/>
        <v>60805209.078044891</v>
      </c>
      <c r="AH679" s="7"/>
      <c r="AI679" s="7"/>
      <c r="AJ679" s="7"/>
      <c r="AK679" s="7"/>
      <c r="AL679" s="3">
        <f t="shared" si="538"/>
        <v>74501324.185958594</v>
      </c>
      <c r="AM679" s="3">
        <f t="shared" si="539"/>
        <v>28840965.748044934</v>
      </c>
      <c r="AN679" s="3">
        <f t="shared" si="540"/>
        <v>22696115.107914194</v>
      </c>
      <c r="AO679" s="3">
        <f t="shared" si="541"/>
        <v>20964243.329999998</v>
      </c>
      <c r="AP679" s="3">
        <f t="shared" si="542"/>
        <v>50964243.329999998</v>
      </c>
      <c r="AQ679" s="7"/>
      <c r="AR679" s="40">
        <f t="shared" si="570"/>
        <v>329529.93204248435</v>
      </c>
      <c r="AS679" s="5">
        <f t="shared" si="531"/>
        <v>1261714</v>
      </c>
      <c r="AT679" s="5">
        <f t="shared" si="543"/>
        <v>5467.625899280576</v>
      </c>
      <c r="AU679" s="5">
        <f t="shared" si="544"/>
        <v>1596711.5579417651</v>
      </c>
      <c r="AV679" s="5">
        <f t="shared" si="545"/>
        <v>34501324.185958602</v>
      </c>
      <c r="AW679" s="3"/>
      <c r="AX679" s="4">
        <f t="shared" si="546"/>
        <v>2.1901379081303258E-2</v>
      </c>
      <c r="AY679" s="4">
        <f t="shared" si="547"/>
        <v>1.1557816104705992E-2</v>
      </c>
      <c r="AZ679" s="4">
        <f t="shared" si="548"/>
        <v>2.4096385542168121E-4</v>
      </c>
      <c r="BA679" s="4">
        <f t="shared" si="549"/>
        <v>2.5385307689732416E-2</v>
      </c>
      <c r="BB679" s="3"/>
      <c r="BC679" s="2">
        <f t="shared" si="550"/>
        <v>44594</v>
      </c>
      <c r="BD679" s="22">
        <f t="shared" si="551"/>
        <v>186.25331046489649</v>
      </c>
      <c r="BE679" s="22">
        <f t="shared" si="552"/>
        <v>151.79455656865755</v>
      </c>
      <c r="BF679" s="22">
        <f t="shared" si="553"/>
        <v>119.45323741007469</v>
      </c>
      <c r="BG679" s="22">
        <f t="shared" si="554"/>
        <v>169.88081109999999</v>
      </c>
      <c r="BH679" s="22"/>
      <c r="BI679" s="3">
        <f t="shared" si="555"/>
        <v>78309764.192858785</v>
      </c>
      <c r="BJ679" s="3">
        <f t="shared" si="556"/>
        <v>29971651.640883766</v>
      </c>
      <c r="BK679" s="3">
        <f t="shared" si="557"/>
        <v>22696115.107914194</v>
      </c>
      <c r="BL679" s="3">
        <f t="shared" si="558"/>
        <v>55124161.329999998</v>
      </c>
      <c r="BM679" s="22"/>
      <c r="BN679" s="3">
        <f t="shared" si="559"/>
        <v>-3808440.0069001648</v>
      </c>
      <c r="BO679" s="3">
        <f t="shared" si="560"/>
        <v>-1130685.8928388478</v>
      </c>
      <c r="BP679" s="3">
        <f t="shared" si="561"/>
        <v>0</v>
      </c>
      <c r="BQ679" s="3">
        <f t="shared" si="562"/>
        <v>-4159918</v>
      </c>
      <c r="BR679" s="3"/>
      <c r="BS679" s="22">
        <f t="shared" si="563"/>
        <v>-4.8633015897236778</v>
      </c>
      <c r="BT679" s="22">
        <f t="shared" si="564"/>
        <v>-3.772517799107542</v>
      </c>
      <c r="BU679" s="22">
        <f t="shared" si="565"/>
        <v>0</v>
      </c>
      <c r="BV679" s="22">
        <f t="shared" si="566"/>
        <v>-7.5464513194073115</v>
      </c>
      <c r="BW679" s="3"/>
      <c r="BX679" s="7"/>
      <c r="BY679" t="str">
        <f t="shared" si="521"/>
        <v>22022</v>
      </c>
      <c r="CQ679" s="15">
        <v>39759</v>
      </c>
      <c r="CR679" s="16">
        <v>2973</v>
      </c>
    </row>
    <row r="680" spans="1:96">
      <c r="A680" s="2">
        <v>44622</v>
      </c>
      <c r="B680" s="2">
        <v>44622</v>
      </c>
      <c r="C680" s="3">
        <v>268994</v>
      </c>
      <c r="D680">
        <v>0</v>
      </c>
      <c r="E680">
        <v>268994.2</v>
      </c>
      <c r="F680" t="s">
        <v>10</v>
      </c>
      <c r="G680" s="3">
        <v>46255973</v>
      </c>
      <c r="J680" s="3">
        <f t="shared" si="522"/>
        <v>268994</v>
      </c>
      <c r="L680" s="3">
        <f t="shared" si="567"/>
        <v>51233237.329999998</v>
      </c>
      <c r="M680" s="4">
        <f t="shared" si="523"/>
        <v>5.2780926866357932E-3</v>
      </c>
      <c r="N680" s="4">
        <f t="shared" si="524"/>
        <v>8.9664666666666674E-3</v>
      </c>
      <c r="O680" s="4"/>
      <c r="P680" s="3">
        <f t="shared" si="525"/>
        <v>-3890924</v>
      </c>
      <c r="Q680" s="3">
        <f t="shared" si="526"/>
        <v>55124161.329999998</v>
      </c>
      <c r="R680" s="6">
        <f t="shared" si="527"/>
        <v>-7.0584729202627497E-2</v>
      </c>
      <c r="S680" s="6">
        <f t="shared" si="528"/>
        <v>-6.338650508368536E-2</v>
      </c>
      <c r="T680" s="6"/>
      <c r="U680" s="6"/>
      <c r="V680" s="3">
        <f t="shared" si="568"/>
        <v>-356537.92302701104</v>
      </c>
      <c r="W680" s="7">
        <f t="shared" si="529"/>
        <v>-219.79999999999927</v>
      </c>
      <c r="X680" s="7">
        <f t="shared" si="532"/>
        <v>17560.2</v>
      </c>
      <c r="Y680" s="3">
        <f t="shared" si="533"/>
        <v>44975412.355291583</v>
      </c>
      <c r="Z680" s="3">
        <f t="shared" si="530"/>
        <v>96208649.685291588</v>
      </c>
      <c r="AA680" s="2">
        <v>44595</v>
      </c>
      <c r="AB680" s="7">
        <f t="shared" si="534"/>
        <v>170.77745776666666</v>
      </c>
      <c r="AC680" s="7">
        <f t="shared" si="535"/>
        <v>149.91804118430528</v>
      </c>
      <c r="AD680" s="7">
        <f t="shared" si="536"/>
        <v>160.34774947548598</v>
      </c>
      <c r="AE680" s="7"/>
      <c r="AF680" s="7">
        <f t="shared" si="569"/>
        <v>-87543.923027011042</v>
      </c>
      <c r="AG680" s="3">
        <f t="shared" si="537"/>
        <v>60717665.155017883</v>
      </c>
      <c r="AH680" s="7"/>
      <c r="AI680" s="7"/>
      <c r="AJ680" s="7"/>
      <c r="AK680" s="7"/>
      <c r="AL680" s="3">
        <f t="shared" si="538"/>
        <v>74419247.88883087</v>
      </c>
      <c r="AM680" s="3">
        <f t="shared" si="539"/>
        <v>28484427.825017922</v>
      </c>
      <c r="AN680" s="3">
        <f t="shared" si="540"/>
        <v>22701582.733813476</v>
      </c>
      <c r="AO680" s="3">
        <f t="shared" si="541"/>
        <v>21233237.329999998</v>
      </c>
      <c r="AP680" s="3">
        <f t="shared" si="542"/>
        <v>51233237.329999998</v>
      </c>
      <c r="AQ680" s="7"/>
      <c r="AR680" s="40">
        <f t="shared" si="570"/>
        <v>-356537.92302701104</v>
      </c>
      <c r="AS680" s="5">
        <f t="shared" si="531"/>
        <v>268994</v>
      </c>
      <c r="AT680" s="5">
        <f t="shared" si="543"/>
        <v>5467.625899280576</v>
      </c>
      <c r="AU680" s="5">
        <f t="shared" si="544"/>
        <v>-82076.29712773046</v>
      </c>
      <c r="AV680" s="5">
        <f t="shared" si="545"/>
        <v>34419247.88883087</v>
      </c>
      <c r="AW680" s="3"/>
      <c r="AX680" s="4">
        <f t="shared" si="546"/>
        <v>-1.1016756819363961E-3</v>
      </c>
      <c r="AY680" s="4">
        <f t="shared" si="547"/>
        <v>-1.2362204724409409E-2</v>
      </c>
      <c r="AZ680" s="4">
        <f t="shared" si="548"/>
        <v>2.4090580582991495E-4</v>
      </c>
      <c r="BA680" s="4">
        <f t="shared" si="549"/>
        <v>5.2780926866357932E-3</v>
      </c>
      <c r="BB680" s="3"/>
      <c r="BC680" s="2">
        <f t="shared" si="550"/>
        <v>44595</v>
      </c>
      <c r="BD680" s="22">
        <f t="shared" si="551"/>
        <v>186.04811972207719</v>
      </c>
      <c r="BE680" s="22">
        <f t="shared" si="552"/>
        <v>149.91804118430485</v>
      </c>
      <c r="BF680" s="22">
        <f t="shared" si="553"/>
        <v>119.48201438849198</v>
      </c>
      <c r="BG680" s="22">
        <f t="shared" si="554"/>
        <v>170.77745776666666</v>
      </c>
      <c r="BH680" s="22"/>
      <c r="BI680" s="3">
        <f t="shared" si="555"/>
        <v>78309764.192858785</v>
      </c>
      <c r="BJ680" s="3">
        <f t="shared" si="556"/>
        <v>29971651.640883766</v>
      </c>
      <c r="BK680" s="3">
        <f t="shared" si="557"/>
        <v>22701582.733813476</v>
      </c>
      <c r="BL680" s="3">
        <f t="shared" si="558"/>
        <v>55124161.329999998</v>
      </c>
      <c r="BM680" s="22"/>
      <c r="BN680" s="3">
        <f t="shared" si="559"/>
        <v>-3890516.3040278954</v>
      </c>
      <c r="BO680" s="3">
        <f t="shared" si="560"/>
        <v>-1487223.8158658589</v>
      </c>
      <c r="BP680" s="3">
        <f t="shared" si="561"/>
        <v>0</v>
      </c>
      <c r="BQ680" s="3">
        <f t="shared" si="562"/>
        <v>-3890924</v>
      </c>
      <c r="BR680" s="3"/>
      <c r="BS680" s="22">
        <f t="shared" si="563"/>
        <v>-4.9681113768219962</v>
      </c>
      <c r="BT680" s="22">
        <f t="shared" si="564"/>
        <v>-4.9621016341894384</v>
      </c>
      <c r="BU680" s="22">
        <f t="shared" si="565"/>
        <v>0</v>
      </c>
      <c r="BV680" s="22">
        <f t="shared" si="566"/>
        <v>-7.0584729202627496</v>
      </c>
      <c r="BW680" s="3"/>
      <c r="BX680" s="7"/>
      <c r="BY680" t="str">
        <f t="shared" si="521"/>
        <v>22022</v>
      </c>
      <c r="CQ680" s="15">
        <v>39760</v>
      </c>
      <c r="CR680" s="16">
        <v>2973</v>
      </c>
    </row>
    <row r="681" spans="1:96">
      <c r="A681" s="2">
        <v>44653</v>
      </c>
      <c r="B681" s="2">
        <v>44653</v>
      </c>
      <c r="C681" s="3">
        <v>30773</v>
      </c>
      <c r="D681">
        <v>0</v>
      </c>
      <c r="E681">
        <v>30772.959999999999</v>
      </c>
      <c r="F681" t="s">
        <v>10</v>
      </c>
      <c r="G681" s="3">
        <v>46286746</v>
      </c>
      <c r="J681" s="3">
        <f t="shared" si="522"/>
        <v>30773</v>
      </c>
      <c r="L681" s="3">
        <f t="shared" si="567"/>
        <v>51264010.329999998</v>
      </c>
      <c r="M681" s="4">
        <f t="shared" si="523"/>
        <v>6.0064523742247775E-4</v>
      </c>
      <c r="N681" s="4">
        <f t="shared" si="524"/>
        <v>1.0257666666666668E-3</v>
      </c>
      <c r="O681" s="4"/>
      <c r="P681" s="3">
        <f t="shared" si="525"/>
        <v>-3860151</v>
      </c>
      <c r="Q681" s="3">
        <f t="shared" si="526"/>
        <v>55124161.329999998</v>
      </c>
      <c r="R681" s="6">
        <f t="shared" si="527"/>
        <v>-7.0026480346635334E-2</v>
      </c>
      <c r="S681" s="6">
        <f t="shared" si="528"/>
        <v>-6.2785859846262879E-2</v>
      </c>
      <c r="T681" s="6"/>
      <c r="U681" s="6"/>
      <c r="V681" s="3">
        <f t="shared" si="568"/>
        <v>-71210.258511766864</v>
      </c>
      <c r="W681" s="7">
        <f t="shared" si="529"/>
        <v>-43.900000000001455</v>
      </c>
      <c r="X681" s="7">
        <f t="shared" si="532"/>
        <v>17516.3</v>
      </c>
      <c r="Y681" s="3">
        <f t="shared" si="533"/>
        <v>44862975.105009846</v>
      </c>
      <c r="Z681" s="3">
        <f t="shared" si="530"/>
        <v>96126985.435009837</v>
      </c>
      <c r="AA681" s="2">
        <v>44596</v>
      </c>
      <c r="AB681" s="7">
        <f t="shared" si="534"/>
        <v>170.88003443333332</v>
      </c>
      <c r="AC681" s="7">
        <f t="shared" si="535"/>
        <v>149.54325035003282</v>
      </c>
      <c r="AD681" s="7">
        <f t="shared" si="536"/>
        <v>160.21164239168306</v>
      </c>
      <c r="AE681" s="7"/>
      <c r="AF681" s="7">
        <f t="shared" si="569"/>
        <v>-40437.258511766864</v>
      </c>
      <c r="AG681" s="3">
        <f t="shared" si="537"/>
        <v>60677227.896506116</v>
      </c>
      <c r="AH681" s="7"/>
      <c r="AI681" s="7"/>
      <c r="AJ681" s="7"/>
      <c r="AK681" s="7"/>
      <c r="AL681" s="3">
        <f t="shared" si="538"/>
        <v>74384278.256218389</v>
      </c>
      <c r="AM681" s="3">
        <f t="shared" si="539"/>
        <v>28413217.566506155</v>
      </c>
      <c r="AN681" s="3">
        <f t="shared" si="540"/>
        <v>22707050.359712757</v>
      </c>
      <c r="AO681" s="3">
        <f t="shared" si="541"/>
        <v>21264010.329999998</v>
      </c>
      <c r="AP681" s="3">
        <f t="shared" si="542"/>
        <v>51264010.329999998</v>
      </c>
      <c r="AQ681" s="7"/>
      <c r="AR681" s="40">
        <f t="shared" si="570"/>
        <v>-71210.258511766864</v>
      </c>
      <c r="AS681" s="5">
        <f t="shared" si="531"/>
        <v>30773</v>
      </c>
      <c r="AT681" s="5">
        <f t="shared" si="543"/>
        <v>5467.625899280576</v>
      </c>
      <c r="AU681" s="5">
        <f t="shared" si="544"/>
        <v>-34969.63261248629</v>
      </c>
      <c r="AV681" s="5">
        <f t="shared" si="545"/>
        <v>34384278.256218381</v>
      </c>
      <c r="AW681" s="3"/>
      <c r="AX681" s="4">
        <f t="shared" si="546"/>
        <v>-4.6990037664348217E-4</v>
      </c>
      <c r="AY681" s="4">
        <f t="shared" si="547"/>
        <v>-2.4999715265202824E-3</v>
      </c>
      <c r="AZ681" s="4">
        <f t="shared" si="548"/>
        <v>2.408477842003798E-4</v>
      </c>
      <c r="BA681" s="4">
        <f t="shared" si="549"/>
        <v>6.0064523742247775E-4</v>
      </c>
      <c r="BB681" s="3"/>
      <c r="BC681" s="2">
        <f t="shared" si="550"/>
        <v>44596</v>
      </c>
      <c r="BD681" s="22">
        <f t="shared" si="551"/>
        <v>185.96069564054599</v>
      </c>
      <c r="BE681" s="22">
        <f t="shared" si="552"/>
        <v>149.54325035003239</v>
      </c>
      <c r="BF681" s="22">
        <f t="shared" si="553"/>
        <v>119.51079136690925</v>
      </c>
      <c r="BG681" s="22">
        <f t="shared" si="554"/>
        <v>170.88003443333332</v>
      </c>
      <c r="BH681" s="22"/>
      <c r="BI681" s="3">
        <f t="shared" si="555"/>
        <v>78309764.192858785</v>
      </c>
      <c r="BJ681" s="3">
        <f t="shared" si="556"/>
        <v>29971651.640883766</v>
      </c>
      <c r="BK681" s="3">
        <f t="shared" si="557"/>
        <v>22707050.359712757</v>
      </c>
      <c r="BL681" s="3">
        <f t="shared" si="558"/>
        <v>55124161.329999998</v>
      </c>
      <c r="BM681" s="22"/>
      <c r="BN681" s="3">
        <f t="shared" si="559"/>
        <v>-3925485.9366403818</v>
      </c>
      <c r="BO681" s="3">
        <f t="shared" si="560"/>
        <v>-1558434.0743776257</v>
      </c>
      <c r="BP681" s="3">
        <f t="shared" si="561"/>
        <v>0</v>
      </c>
      <c r="BQ681" s="3">
        <f t="shared" si="562"/>
        <v>-3860151</v>
      </c>
      <c r="BR681" s="3"/>
      <c r="BS681" s="22">
        <f t="shared" si="563"/>
        <v>-5.0127668970791701</v>
      </c>
      <c r="BT681" s="22">
        <f t="shared" si="564"/>
        <v>-5.1996936740442932</v>
      </c>
      <c r="BU681" s="22">
        <f t="shared" si="565"/>
        <v>0</v>
      </c>
      <c r="BV681" s="22">
        <f t="shared" si="566"/>
        <v>-7.0026480346635331</v>
      </c>
      <c r="BW681" s="3"/>
      <c r="BX681" s="7"/>
      <c r="BY681" t="str">
        <f t="shared" si="521"/>
        <v>22022</v>
      </c>
      <c r="CQ681" s="15">
        <v>39761</v>
      </c>
      <c r="CR681" s="16">
        <v>2973</v>
      </c>
    </row>
    <row r="682" spans="1:96">
      <c r="A682" s="2">
        <v>44744</v>
      </c>
      <c r="B682" s="2">
        <v>44744</v>
      </c>
      <c r="C682" s="3">
        <v>128956</v>
      </c>
      <c r="D682">
        <v>0</v>
      </c>
      <c r="E682">
        <v>128955.72</v>
      </c>
      <c r="F682" t="s">
        <v>10</v>
      </c>
      <c r="G682" s="3">
        <v>46415701</v>
      </c>
      <c r="J682" s="3">
        <f t="shared" si="522"/>
        <v>128956</v>
      </c>
      <c r="L682" s="3">
        <f t="shared" si="567"/>
        <v>51392966.329999998</v>
      </c>
      <c r="M682" s="4">
        <f t="shared" si="523"/>
        <v>2.5155269587743157E-3</v>
      </c>
      <c r="N682" s="4">
        <f t="shared" si="524"/>
        <v>4.2985333333333334E-3</v>
      </c>
      <c r="O682" s="4"/>
      <c r="P682" s="3">
        <f t="shared" si="525"/>
        <v>-3731195</v>
      </c>
      <c r="Q682" s="3">
        <f t="shared" si="526"/>
        <v>55124161.329999998</v>
      </c>
      <c r="R682" s="6">
        <f t="shared" si="527"/>
        <v>-6.7687106887001053E-2</v>
      </c>
      <c r="S682" s="6">
        <f t="shared" si="528"/>
        <v>-6.0270332887488565E-2</v>
      </c>
      <c r="T682" s="6"/>
      <c r="U682" s="6"/>
      <c r="V682" s="3">
        <f t="shared" si="568"/>
        <v>-491010.14240344346</v>
      </c>
      <c r="W682" s="7">
        <f t="shared" si="529"/>
        <v>-302.70000000000073</v>
      </c>
      <c r="X682" s="7">
        <f t="shared" si="532"/>
        <v>17213.599999999999</v>
      </c>
      <c r="Y682" s="3">
        <f t="shared" si="533"/>
        <v>44087695.932793878</v>
      </c>
      <c r="Z682" s="3">
        <f t="shared" si="530"/>
        <v>95480662.262793869</v>
      </c>
      <c r="AA682" s="2">
        <v>44599</v>
      </c>
      <c r="AB682" s="7">
        <f t="shared" si="534"/>
        <v>171.30988776666666</v>
      </c>
      <c r="AC682" s="7">
        <f t="shared" si="535"/>
        <v>146.95898644264628</v>
      </c>
      <c r="AD682" s="7">
        <f t="shared" si="536"/>
        <v>159.13443710465646</v>
      </c>
      <c r="AE682" s="7"/>
      <c r="AF682" s="7">
        <f t="shared" si="569"/>
        <v>-362054.14240344346</v>
      </c>
      <c r="AG682" s="3">
        <f t="shared" si="537"/>
        <v>60315173.75410267</v>
      </c>
      <c r="AH682" s="7"/>
      <c r="AI682" s="7"/>
      <c r="AJ682" s="7"/>
      <c r="AK682" s="7"/>
      <c r="AL682" s="3">
        <f t="shared" si="538"/>
        <v>74027691.73971422</v>
      </c>
      <c r="AM682" s="3">
        <f t="shared" si="539"/>
        <v>27922207.424102712</v>
      </c>
      <c r="AN682" s="3">
        <f t="shared" si="540"/>
        <v>22712517.985612039</v>
      </c>
      <c r="AO682" s="3">
        <f t="shared" si="541"/>
        <v>21392966.329999998</v>
      </c>
      <c r="AP682" s="3">
        <f t="shared" si="542"/>
        <v>51392966.329999998</v>
      </c>
      <c r="AQ682" s="7"/>
      <c r="AR682" s="40">
        <f t="shared" si="570"/>
        <v>-491010.14240344346</v>
      </c>
      <c r="AS682" s="5">
        <f t="shared" si="531"/>
        <v>128956</v>
      </c>
      <c r="AT682" s="5">
        <f t="shared" si="543"/>
        <v>5467.625899280576</v>
      </c>
      <c r="AU682" s="5">
        <f t="shared" si="544"/>
        <v>-356586.51650416286</v>
      </c>
      <c r="AV682" s="5">
        <f t="shared" si="545"/>
        <v>34027691.73971422</v>
      </c>
      <c r="AW682" s="3"/>
      <c r="AX682" s="4">
        <f t="shared" si="546"/>
        <v>-4.7938425277972352E-3</v>
      </c>
      <c r="AY682" s="4">
        <f t="shared" si="547"/>
        <v>-1.7281046796412531E-2</v>
      </c>
      <c r="AZ682" s="4">
        <f t="shared" si="548"/>
        <v>2.4078979051287669E-4</v>
      </c>
      <c r="BA682" s="4">
        <f t="shared" si="549"/>
        <v>2.5155269587743157E-3</v>
      </c>
      <c r="BB682" s="3"/>
      <c r="BC682" s="2">
        <f t="shared" si="550"/>
        <v>44599</v>
      </c>
      <c r="BD682" s="22">
        <f t="shared" si="551"/>
        <v>185.06922934928556</v>
      </c>
      <c r="BE682" s="22">
        <f t="shared" si="552"/>
        <v>146.95898644264585</v>
      </c>
      <c r="BF682" s="22">
        <f t="shared" si="553"/>
        <v>119.5395683453265</v>
      </c>
      <c r="BG682" s="22">
        <f t="shared" si="554"/>
        <v>171.30988776666666</v>
      </c>
      <c r="BH682" s="22"/>
      <c r="BI682" s="3">
        <f t="shared" si="555"/>
        <v>78309764.192858785</v>
      </c>
      <c r="BJ682" s="3">
        <f t="shared" si="556"/>
        <v>29971651.640883766</v>
      </c>
      <c r="BK682" s="3">
        <f t="shared" si="557"/>
        <v>22712517.985612039</v>
      </c>
      <c r="BL682" s="3">
        <f t="shared" si="558"/>
        <v>55124161.329999998</v>
      </c>
      <c r="BM682" s="22"/>
      <c r="BN682" s="3">
        <f t="shared" si="559"/>
        <v>-4282072.4531445447</v>
      </c>
      <c r="BO682" s="3">
        <f t="shared" si="560"/>
        <v>-2049444.2167810691</v>
      </c>
      <c r="BP682" s="3">
        <f t="shared" si="561"/>
        <v>0</v>
      </c>
      <c r="BQ682" s="3">
        <f t="shared" si="562"/>
        <v>-3731195</v>
      </c>
      <c r="BR682" s="3"/>
      <c r="BS682" s="22">
        <f t="shared" si="563"/>
        <v>-5.4681207347257406</v>
      </c>
      <c r="BT682" s="22">
        <f t="shared" si="564"/>
        <v>-6.8379422039773763</v>
      </c>
      <c r="BU682" s="22">
        <f t="shared" si="565"/>
        <v>0</v>
      </c>
      <c r="BV682" s="22">
        <f t="shared" si="566"/>
        <v>-6.7687106887001054</v>
      </c>
      <c r="BW682" s="3"/>
      <c r="BX682" s="7"/>
      <c r="BY682" t="str">
        <f t="shared" si="521"/>
        <v>22022</v>
      </c>
      <c r="CQ682" s="15">
        <v>39762</v>
      </c>
      <c r="CR682" s="16">
        <v>3148.25</v>
      </c>
    </row>
    <row r="683" spans="1:96">
      <c r="A683" s="2">
        <v>44775</v>
      </c>
      <c r="B683" s="2">
        <v>44775</v>
      </c>
      <c r="C683" s="3">
        <v>151213</v>
      </c>
      <c r="D683">
        <v>0</v>
      </c>
      <c r="E683">
        <v>151212.71</v>
      </c>
      <c r="F683" t="s">
        <v>10</v>
      </c>
      <c r="G683" s="3">
        <v>46566914</v>
      </c>
      <c r="J683" s="3">
        <f t="shared" si="522"/>
        <v>151213</v>
      </c>
      <c r="L683" s="3">
        <f t="shared" si="567"/>
        <v>51544179.329999998</v>
      </c>
      <c r="M683" s="4">
        <f t="shared" si="523"/>
        <v>2.9422897878484846E-3</v>
      </c>
      <c r="N683" s="4">
        <f t="shared" si="524"/>
        <v>5.0404333333333336E-3</v>
      </c>
      <c r="O683" s="4"/>
      <c r="P683" s="3">
        <f t="shared" si="525"/>
        <v>-3579982</v>
      </c>
      <c r="Q683" s="3">
        <f t="shared" si="526"/>
        <v>55124161.329999998</v>
      </c>
      <c r="R683" s="6">
        <f t="shared" si="527"/>
        <v>-6.49439721825152E-2</v>
      </c>
      <c r="S683" s="6">
        <f t="shared" si="528"/>
        <v>-5.7328043099640083E-2</v>
      </c>
      <c r="T683" s="6"/>
      <c r="U683" s="6"/>
      <c r="V683" s="3">
        <f t="shared" si="568"/>
        <v>86214.697947617009</v>
      </c>
      <c r="W683" s="7">
        <f t="shared" si="529"/>
        <v>53.150000000001455</v>
      </c>
      <c r="X683" s="7">
        <f t="shared" si="532"/>
        <v>17266.75</v>
      </c>
      <c r="Y683" s="3">
        <f t="shared" si="533"/>
        <v>44223824.403237477</v>
      </c>
      <c r="Z683" s="3">
        <f t="shared" si="530"/>
        <v>95768003.733237475</v>
      </c>
      <c r="AA683" s="2">
        <v>44600</v>
      </c>
      <c r="AB683" s="7">
        <f t="shared" si="534"/>
        <v>171.81393109999999</v>
      </c>
      <c r="AC683" s="7">
        <f t="shared" si="535"/>
        <v>147.41274801079157</v>
      </c>
      <c r="AD683" s="7">
        <f t="shared" si="536"/>
        <v>159.61333955539578</v>
      </c>
      <c r="AE683" s="7"/>
      <c r="AF683" s="7">
        <f t="shared" si="569"/>
        <v>237427.69794761701</v>
      </c>
      <c r="AG683" s="3">
        <f t="shared" si="537"/>
        <v>60552601.452050284</v>
      </c>
      <c r="AH683" s="7"/>
      <c r="AI683" s="7"/>
      <c r="AJ683" s="7"/>
      <c r="AK683" s="7"/>
      <c r="AL683" s="3">
        <f t="shared" si="538"/>
        <v>74270587.063561112</v>
      </c>
      <c r="AM683" s="3">
        <f t="shared" si="539"/>
        <v>28008422.12205033</v>
      </c>
      <c r="AN683" s="3">
        <f t="shared" si="540"/>
        <v>22717985.61151132</v>
      </c>
      <c r="AO683" s="3">
        <f t="shared" si="541"/>
        <v>21544179.329999998</v>
      </c>
      <c r="AP683" s="3">
        <f t="shared" si="542"/>
        <v>51544179.329999998</v>
      </c>
      <c r="AQ683" s="7"/>
      <c r="AR683" s="40">
        <f t="shared" si="570"/>
        <v>86214.697947617009</v>
      </c>
      <c r="AS683" s="5">
        <f t="shared" si="531"/>
        <v>151213</v>
      </c>
      <c r="AT683" s="5">
        <f t="shared" si="543"/>
        <v>5467.625899280576</v>
      </c>
      <c r="AU683" s="5">
        <f t="shared" si="544"/>
        <v>242895.32384689758</v>
      </c>
      <c r="AV683" s="5">
        <f t="shared" si="545"/>
        <v>34270587.063561119</v>
      </c>
      <c r="AW683" s="3"/>
      <c r="AX683" s="4">
        <f t="shared" si="546"/>
        <v>3.2811413963970675E-3</v>
      </c>
      <c r="AY683" s="4">
        <f t="shared" si="547"/>
        <v>3.0876748617373164E-3</v>
      </c>
      <c r="AZ683" s="4">
        <f t="shared" si="548"/>
        <v>2.4073182474722602E-4</v>
      </c>
      <c r="BA683" s="4">
        <f t="shared" si="549"/>
        <v>2.9422897878484846E-3</v>
      </c>
      <c r="BB683" s="3"/>
      <c r="BC683" s="2">
        <f t="shared" si="550"/>
        <v>44600</v>
      </c>
      <c r="BD683" s="22">
        <f t="shared" si="551"/>
        <v>185.67646765890277</v>
      </c>
      <c r="BE683" s="22">
        <f t="shared" si="552"/>
        <v>147.4127480107912</v>
      </c>
      <c r="BF683" s="22">
        <f t="shared" si="553"/>
        <v>119.56834532374378</v>
      </c>
      <c r="BG683" s="22">
        <f t="shared" si="554"/>
        <v>171.81393109999999</v>
      </c>
      <c r="BH683" s="22"/>
      <c r="BI683" s="3">
        <f t="shared" si="555"/>
        <v>78309764.192858785</v>
      </c>
      <c r="BJ683" s="3">
        <f t="shared" si="556"/>
        <v>29971651.640883766</v>
      </c>
      <c r="BK683" s="3">
        <f t="shared" si="557"/>
        <v>22717985.61151132</v>
      </c>
      <c r="BL683" s="3">
        <f t="shared" si="558"/>
        <v>55124161.329999998</v>
      </c>
      <c r="BM683" s="22"/>
      <c r="BN683" s="3">
        <f t="shared" si="559"/>
        <v>-4039177.1292976472</v>
      </c>
      <c r="BO683" s="3">
        <f t="shared" si="560"/>
        <v>-1963229.5188334521</v>
      </c>
      <c r="BP683" s="3">
        <f t="shared" si="561"/>
        <v>0</v>
      </c>
      <c r="BQ683" s="3">
        <f t="shared" si="562"/>
        <v>-3579982</v>
      </c>
      <c r="BR683" s="3"/>
      <c r="BS683" s="22">
        <f t="shared" si="563"/>
        <v>-5.1579482723892403</v>
      </c>
      <c r="BT683" s="22">
        <f t="shared" si="564"/>
        <v>-6.5502880600528792</v>
      </c>
      <c r="BU683" s="22">
        <f t="shared" si="565"/>
        <v>0</v>
      </c>
      <c r="BV683" s="22">
        <f t="shared" si="566"/>
        <v>-6.4943972182515202</v>
      </c>
      <c r="BW683" s="3"/>
      <c r="BX683" s="7"/>
      <c r="BY683" t="str">
        <f t="shared" si="521"/>
        <v>22022</v>
      </c>
      <c r="CQ683" s="15">
        <v>39763</v>
      </c>
      <c r="CR683" s="16">
        <v>2938.65</v>
      </c>
    </row>
    <row r="684" spans="1:96">
      <c r="A684" s="2">
        <v>44806</v>
      </c>
      <c r="B684" s="2">
        <v>44806</v>
      </c>
      <c r="C684" s="3">
        <v>-222789</v>
      </c>
      <c r="D684">
        <v>0</v>
      </c>
      <c r="E684">
        <v>-222789.44</v>
      </c>
      <c r="F684" t="s">
        <v>10</v>
      </c>
      <c r="G684" s="3">
        <v>46344125</v>
      </c>
      <c r="J684" s="3">
        <f t="shared" si="522"/>
        <v>-222789</v>
      </c>
      <c r="L684" s="3">
        <f t="shared" si="567"/>
        <v>51321390.329999998</v>
      </c>
      <c r="M684" s="4">
        <f t="shared" si="523"/>
        <v>-4.3222921170913134E-3</v>
      </c>
      <c r="N684" s="4">
        <f t="shared" si="524"/>
        <v>-7.4263000000000003E-3</v>
      </c>
      <c r="O684" s="4"/>
      <c r="P684" s="3">
        <f t="shared" si="525"/>
        <v>-3802771</v>
      </c>
      <c r="Q684" s="3">
        <f t="shared" si="526"/>
        <v>55124161.329999998</v>
      </c>
      <c r="R684" s="6">
        <f t="shared" si="527"/>
        <v>-6.8985557480589432E-2</v>
      </c>
      <c r="S684" s="6">
        <f t="shared" si="528"/>
        <v>-6.1650335216731397E-2</v>
      </c>
      <c r="T684" s="6"/>
      <c r="U684" s="6"/>
      <c r="V684" s="3">
        <f t="shared" si="568"/>
        <v>319635.11252262286</v>
      </c>
      <c r="W684" s="7">
        <f t="shared" si="529"/>
        <v>197.04999999999927</v>
      </c>
      <c r="X684" s="7">
        <f t="shared" si="532"/>
        <v>17463.8</v>
      </c>
      <c r="Y684" s="3">
        <f t="shared" si="533"/>
        <v>44728511.423010044</v>
      </c>
      <c r="Z684" s="3">
        <f t="shared" si="530"/>
        <v>96049901.753010035</v>
      </c>
      <c r="AA684" s="2">
        <v>44601</v>
      </c>
      <c r="AB684" s="7">
        <f t="shared" si="534"/>
        <v>171.0713011</v>
      </c>
      <c r="AC684" s="7">
        <f t="shared" si="535"/>
        <v>149.09503807670015</v>
      </c>
      <c r="AD684" s="7">
        <f t="shared" si="536"/>
        <v>160.08316958835005</v>
      </c>
      <c r="AE684" s="7"/>
      <c r="AF684" s="7">
        <f t="shared" si="569"/>
        <v>96846.112522622861</v>
      </c>
      <c r="AG684" s="3">
        <f t="shared" si="537"/>
        <v>60649447.564572908</v>
      </c>
      <c r="AH684" s="7"/>
      <c r="AI684" s="7"/>
      <c r="AJ684" s="7"/>
      <c r="AK684" s="7"/>
      <c r="AL684" s="3">
        <f t="shared" si="538"/>
        <v>74372900.801983014</v>
      </c>
      <c r="AM684" s="3">
        <f t="shared" si="539"/>
        <v>28328057.234572954</v>
      </c>
      <c r="AN684" s="3">
        <f t="shared" si="540"/>
        <v>22723453.237410601</v>
      </c>
      <c r="AO684" s="3">
        <f t="shared" si="541"/>
        <v>21321390.329999998</v>
      </c>
      <c r="AP684" s="3">
        <f t="shared" si="542"/>
        <v>51321390.329999998</v>
      </c>
      <c r="AQ684" s="7"/>
      <c r="AR684" s="40">
        <f t="shared" si="570"/>
        <v>319635.11252262286</v>
      </c>
      <c r="AS684" s="5">
        <f t="shared" si="531"/>
        <v>-222789</v>
      </c>
      <c r="AT684" s="5">
        <f t="shared" si="543"/>
        <v>5467.625899280576</v>
      </c>
      <c r="AU684" s="5">
        <f t="shared" si="544"/>
        <v>102313.73842190344</v>
      </c>
      <c r="AV684" s="5">
        <f t="shared" si="545"/>
        <v>34372900.801983021</v>
      </c>
      <c r="AW684" s="3"/>
      <c r="AX684" s="4">
        <f t="shared" si="546"/>
        <v>1.3775808495271873E-3</v>
      </c>
      <c r="AY684" s="4">
        <f t="shared" si="547"/>
        <v>1.1412107084425228E-2</v>
      </c>
      <c r="AZ684" s="4">
        <f t="shared" si="548"/>
        <v>2.406738868832676E-4</v>
      </c>
      <c r="BA684" s="4">
        <f t="shared" si="549"/>
        <v>-4.3222921170913134E-3</v>
      </c>
      <c r="BB684" s="3"/>
      <c r="BC684" s="2">
        <f t="shared" si="550"/>
        <v>44601</v>
      </c>
      <c r="BD684" s="22">
        <f t="shared" si="551"/>
        <v>185.93225200495752</v>
      </c>
      <c r="BE684" s="22">
        <f t="shared" si="552"/>
        <v>149.09503807669978</v>
      </c>
      <c r="BF684" s="22">
        <f t="shared" si="553"/>
        <v>119.59712230216107</v>
      </c>
      <c r="BG684" s="22">
        <f t="shared" si="554"/>
        <v>171.0713011</v>
      </c>
      <c r="BH684" s="22"/>
      <c r="BI684" s="3">
        <f t="shared" si="555"/>
        <v>78309764.192858785</v>
      </c>
      <c r="BJ684" s="3">
        <f t="shared" si="556"/>
        <v>29971651.640883766</v>
      </c>
      <c r="BK684" s="3">
        <f t="shared" si="557"/>
        <v>22723453.237410601</v>
      </c>
      <c r="BL684" s="3">
        <f t="shared" si="558"/>
        <v>55124161.329999998</v>
      </c>
      <c r="BM684" s="22"/>
      <c r="BN684" s="3">
        <f t="shared" si="559"/>
        <v>-3936863.3908757437</v>
      </c>
      <c r="BO684" s="3">
        <f t="shared" si="560"/>
        <v>-1643594.4063108293</v>
      </c>
      <c r="BP684" s="3">
        <f t="shared" si="561"/>
        <v>0</v>
      </c>
      <c r="BQ684" s="3">
        <f t="shared" si="562"/>
        <v>-3802771</v>
      </c>
      <c r="BR684" s="3"/>
      <c r="BS684" s="22">
        <f t="shared" si="563"/>
        <v>-5.0272956781994163</v>
      </c>
      <c r="BT684" s="22">
        <f t="shared" si="564"/>
        <v>-5.4838299403855109</v>
      </c>
      <c r="BU684" s="22">
        <f t="shared" si="565"/>
        <v>0</v>
      </c>
      <c r="BV684" s="22">
        <f t="shared" si="566"/>
        <v>-6.8985557480589428</v>
      </c>
      <c r="BW684" s="3"/>
      <c r="BX684" s="7"/>
      <c r="BY684" t="str">
        <f t="shared" si="521"/>
        <v>22022</v>
      </c>
      <c r="CQ684" s="15">
        <v>39764</v>
      </c>
      <c r="CR684" s="16">
        <v>2848.45</v>
      </c>
    </row>
    <row r="685" spans="1:96">
      <c r="A685" s="2">
        <v>44836</v>
      </c>
      <c r="B685" s="2">
        <v>44836</v>
      </c>
      <c r="C685" s="3">
        <v>202853</v>
      </c>
      <c r="D685">
        <v>0</v>
      </c>
      <c r="E685">
        <v>202852.57</v>
      </c>
      <c r="F685" t="s">
        <v>10</v>
      </c>
      <c r="G685" s="3">
        <v>46546977</v>
      </c>
      <c r="J685" s="3">
        <f t="shared" si="522"/>
        <v>202853</v>
      </c>
      <c r="L685" s="3">
        <f t="shared" si="567"/>
        <v>51524243.329999998</v>
      </c>
      <c r="M685" s="4">
        <f t="shared" si="523"/>
        <v>3.952601414257126E-3</v>
      </c>
      <c r="N685" s="4">
        <f t="shared" si="524"/>
        <v>6.761766666666667E-3</v>
      </c>
      <c r="O685" s="4"/>
      <c r="P685" s="3">
        <f t="shared" si="525"/>
        <v>-3599918</v>
      </c>
      <c r="Q685" s="3">
        <f t="shared" si="526"/>
        <v>55124161.329999998</v>
      </c>
      <c r="R685" s="6">
        <f t="shared" si="527"/>
        <v>-6.5305628478393399E-2</v>
      </c>
      <c r="S685" s="6">
        <f t="shared" si="528"/>
        <v>-5.7697733802474269E-2</v>
      </c>
      <c r="T685" s="6"/>
      <c r="U685" s="6"/>
      <c r="V685" s="3">
        <f t="shared" si="568"/>
        <v>230419.52668783817</v>
      </c>
      <c r="W685" s="7">
        <f t="shared" si="529"/>
        <v>142.04999999999927</v>
      </c>
      <c r="X685" s="7">
        <f t="shared" si="532"/>
        <v>17605.849999999999</v>
      </c>
      <c r="Y685" s="3">
        <f t="shared" si="533"/>
        <v>45092331.728306629</v>
      </c>
      <c r="Z685" s="3">
        <f t="shared" si="530"/>
        <v>96616575.058306634</v>
      </c>
      <c r="AA685" s="2">
        <v>44602</v>
      </c>
      <c r="AB685" s="7">
        <f t="shared" si="534"/>
        <v>171.74747776666666</v>
      </c>
      <c r="AC685" s="7">
        <f t="shared" si="535"/>
        <v>150.30777242768875</v>
      </c>
      <c r="AD685" s="7">
        <f t="shared" si="536"/>
        <v>161.02762509717772</v>
      </c>
      <c r="AE685" s="7"/>
      <c r="AF685" s="7">
        <f t="shared" si="569"/>
        <v>433272.52668783814</v>
      </c>
      <c r="AG685" s="3">
        <f t="shared" si="537"/>
        <v>61082720.091260746</v>
      </c>
      <c r="AH685" s="7"/>
      <c r="AI685" s="7"/>
      <c r="AJ685" s="7"/>
      <c r="AK685" s="7"/>
      <c r="AL685" s="3">
        <f t="shared" si="538"/>
        <v>74811640.95457013</v>
      </c>
      <c r="AM685" s="3">
        <f t="shared" si="539"/>
        <v>28558476.761260793</v>
      </c>
      <c r="AN685" s="3">
        <f t="shared" si="540"/>
        <v>22728920.863309883</v>
      </c>
      <c r="AO685" s="3">
        <f t="shared" si="541"/>
        <v>21524243.329999998</v>
      </c>
      <c r="AP685" s="3">
        <f t="shared" si="542"/>
        <v>51524243.329999998</v>
      </c>
      <c r="AQ685" s="7"/>
      <c r="AR685" s="40">
        <f t="shared" si="570"/>
        <v>230419.52668783817</v>
      </c>
      <c r="AS685" s="5">
        <f t="shared" si="531"/>
        <v>202853</v>
      </c>
      <c r="AT685" s="5">
        <f t="shared" si="543"/>
        <v>5467.625899280576</v>
      </c>
      <c r="AU685" s="5">
        <f t="shared" si="544"/>
        <v>438740.15258711873</v>
      </c>
      <c r="AV685" s="5">
        <f t="shared" si="545"/>
        <v>34811640.954570137</v>
      </c>
      <c r="AW685" s="3"/>
      <c r="AX685" s="4">
        <f t="shared" si="546"/>
        <v>5.8991937635357169E-3</v>
      </c>
      <c r="AY685" s="4">
        <f t="shared" si="547"/>
        <v>8.1339685520905695E-3</v>
      </c>
      <c r="AZ685" s="4">
        <f t="shared" si="548"/>
        <v>2.4061597690086065E-4</v>
      </c>
      <c r="BA685" s="4">
        <f t="shared" si="549"/>
        <v>3.952601414257126E-3</v>
      </c>
      <c r="BB685" s="3"/>
      <c r="BC685" s="2">
        <f t="shared" si="550"/>
        <v>44602</v>
      </c>
      <c r="BD685" s="22">
        <f t="shared" si="551"/>
        <v>187.02910238642531</v>
      </c>
      <c r="BE685" s="22">
        <f t="shared" si="552"/>
        <v>150.30777242768838</v>
      </c>
      <c r="BF685" s="22">
        <f t="shared" si="553"/>
        <v>119.62589928057832</v>
      </c>
      <c r="BG685" s="22">
        <f t="shared" si="554"/>
        <v>171.74747776666666</v>
      </c>
      <c r="BH685" s="22"/>
      <c r="BI685" s="3">
        <f t="shared" si="555"/>
        <v>78309764.192858785</v>
      </c>
      <c r="BJ685" s="3">
        <f t="shared" si="556"/>
        <v>29971651.640883766</v>
      </c>
      <c r="BK685" s="3">
        <f t="shared" si="557"/>
        <v>22728920.863309883</v>
      </c>
      <c r="BL685" s="3">
        <f t="shared" si="558"/>
        <v>55124161.329999998</v>
      </c>
      <c r="BM685" s="22"/>
      <c r="BN685" s="3">
        <f t="shared" si="559"/>
        <v>-3498123.2382886251</v>
      </c>
      <c r="BO685" s="3">
        <f t="shared" si="560"/>
        <v>-1413174.8796229912</v>
      </c>
      <c r="BP685" s="3">
        <f t="shared" si="561"/>
        <v>0</v>
      </c>
      <c r="BQ685" s="3">
        <f t="shared" si="562"/>
        <v>-3599918</v>
      </c>
      <c r="BR685" s="3"/>
      <c r="BS685" s="22">
        <f t="shared" si="563"/>
        <v>-4.4670332931581296</v>
      </c>
      <c r="BT685" s="22">
        <f t="shared" si="564"/>
        <v>-4.7150383854565625</v>
      </c>
      <c r="BU685" s="22">
        <f t="shared" si="565"/>
        <v>0</v>
      </c>
      <c r="BV685" s="22">
        <f t="shared" si="566"/>
        <v>-6.5305628478393398</v>
      </c>
      <c r="BW685" s="3"/>
      <c r="BX685" s="7"/>
      <c r="BY685" t="str">
        <f t="shared" ref="BY685:BY748" si="571">+MONTH(BC685)&amp;YEAR(BC685)</f>
        <v>22022</v>
      </c>
      <c r="CQ685" s="15">
        <v>39765</v>
      </c>
      <c r="CR685" s="16">
        <v>2848.45</v>
      </c>
    </row>
    <row r="686" spans="1:96">
      <c r="A686" s="2">
        <v>44867</v>
      </c>
      <c r="B686" s="2">
        <v>44867</v>
      </c>
      <c r="C686" s="3">
        <v>-427011</v>
      </c>
      <c r="D686">
        <v>0</v>
      </c>
      <c r="E686">
        <v>-427010.54</v>
      </c>
      <c r="F686" t="s">
        <v>10</v>
      </c>
      <c r="G686" s="3">
        <v>46119967</v>
      </c>
      <c r="J686" s="3">
        <f t="shared" si="522"/>
        <v>-427011</v>
      </c>
      <c r="L686" s="3">
        <f t="shared" si="567"/>
        <v>51097232.329999998</v>
      </c>
      <c r="M686" s="4">
        <f t="shared" si="523"/>
        <v>-8.2875743999790627E-3</v>
      </c>
      <c r="N686" s="4">
        <f t="shared" si="524"/>
        <v>-1.42337E-2</v>
      </c>
      <c r="O686" s="4"/>
      <c r="P686" s="3">
        <f t="shared" si="525"/>
        <v>-4026929</v>
      </c>
      <c r="Q686" s="3">
        <f t="shared" si="526"/>
        <v>55124161.329999998</v>
      </c>
      <c r="R686" s="6">
        <f t="shared" si="527"/>
        <v>-7.3051977623620382E-2</v>
      </c>
      <c r="S686" s="6">
        <f t="shared" si="528"/>
        <v>-6.5985308202453324E-2</v>
      </c>
      <c r="T686" s="6"/>
      <c r="U686" s="6"/>
      <c r="V686" s="3">
        <f t="shared" si="568"/>
        <v>-374867.67066215654</v>
      </c>
      <c r="W686" s="7">
        <f t="shared" si="529"/>
        <v>-231.09999999999854</v>
      </c>
      <c r="X686" s="7">
        <f t="shared" si="532"/>
        <v>17374.75</v>
      </c>
      <c r="Y686" s="3">
        <f t="shared" si="533"/>
        <v>44500435.406208485</v>
      </c>
      <c r="Z686" s="3">
        <f t="shared" si="530"/>
        <v>95597667.736208484</v>
      </c>
      <c r="AA686" s="2">
        <v>44603</v>
      </c>
      <c r="AB686" s="7">
        <f t="shared" si="534"/>
        <v>170.32410776666666</v>
      </c>
      <c r="AC686" s="7">
        <f t="shared" si="535"/>
        <v>148.3347846873616</v>
      </c>
      <c r="AD686" s="7">
        <f t="shared" si="536"/>
        <v>159.32944622701416</v>
      </c>
      <c r="AE686" s="7"/>
      <c r="AF686" s="7">
        <f t="shared" si="569"/>
        <v>-801878.67066215654</v>
      </c>
      <c r="AG686" s="3">
        <f t="shared" si="537"/>
        <v>60280841.420598589</v>
      </c>
      <c r="AH686" s="7"/>
      <c r="AI686" s="7"/>
      <c r="AJ686" s="7"/>
      <c r="AK686" s="7"/>
      <c r="AL686" s="3">
        <f t="shared" si="538"/>
        <v>74015229.90980725</v>
      </c>
      <c r="AM686" s="3">
        <f t="shared" si="539"/>
        <v>28183609.090598635</v>
      </c>
      <c r="AN686" s="3">
        <f t="shared" si="540"/>
        <v>22734388.489209164</v>
      </c>
      <c r="AO686" s="3">
        <f t="shared" si="541"/>
        <v>21097232.329999998</v>
      </c>
      <c r="AP686" s="3">
        <f t="shared" si="542"/>
        <v>51097232.329999998</v>
      </c>
      <c r="AQ686" s="7"/>
      <c r="AR686" s="40">
        <f t="shared" si="570"/>
        <v>-374867.67066215654</v>
      </c>
      <c r="AS686" s="5">
        <f t="shared" si="531"/>
        <v>-427011</v>
      </c>
      <c r="AT686" s="5">
        <f t="shared" si="543"/>
        <v>5467.625899280576</v>
      </c>
      <c r="AU686" s="5">
        <f t="shared" si="544"/>
        <v>-796411.044762876</v>
      </c>
      <c r="AV686" s="5">
        <f t="shared" si="545"/>
        <v>34015229.909807257</v>
      </c>
      <c r="AW686" s="3"/>
      <c r="AX686" s="4">
        <f t="shared" si="546"/>
        <v>-1.0645549737994678E-2</v>
      </c>
      <c r="AY686" s="4">
        <f t="shared" si="547"/>
        <v>-1.3126318808804948E-2</v>
      </c>
      <c r="AZ686" s="4">
        <f t="shared" si="548"/>
        <v>2.4055809477988377E-4</v>
      </c>
      <c r="BA686" s="4">
        <f t="shared" si="549"/>
        <v>-8.2875743999790627E-3</v>
      </c>
      <c r="BB686" s="3"/>
      <c r="BC686" s="2">
        <f t="shared" si="550"/>
        <v>44603</v>
      </c>
      <c r="BD686" s="22">
        <f t="shared" si="551"/>
        <v>185.03807477451812</v>
      </c>
      <c r="BE686" s="22">
        <f t="shared" si="552"/>
        <v>148.33478468736124</v>
      </c>
      <c r="BF686" s="22">
        <f t="shared" si="553"/>
        <v>119.65467625899559</v>
      </c>
      <c r="BG686" s="22">
        <f t="shared" si="554"/>
        <v>170.32410776666666</v>
      </c>
      <c r="BH686" s="22"/>
      <c r="BI686" s="3">
        <f t="shared" si="555"/>
        <v>78309764.192858785</v>
      </c>
      <c r="BJ686" s="3">
        <f t="shared" si="556"/>
        <v>29971651.640883766</v>
      </c>
      <c r="BK686" s="3">
        <f t="shared" si="557"/>
        <v>22734388.489209164</v>
      </c>
      <c r="BL686" s="3">
        <f t="shared" si="558"/>
        <v>55124161.329999998</v>
      </c>
      <c r="BM686" s="22"/>
      <c r="BN686" s="3">
        <f t="shared" si="559"/>
        <v>-4294534.283051501</v>
      </c>
      <c r="BO686" s="3">
        <f t="shared" si="560"/>
        <v>-1788042.5502851477</v>
      </c>
      <c r="BP686" s="3">
        <f t="shared" si="561"/>
        <v>0</v>
      </c>
      <c r="BQ686" s="3">
        <f t="shared" si="562"/>
        <v>-4026929</v>
      </c>
      <c r="BR686" s="3"/>
      <c r="BS686" s="22">
        <f t="shared" si="563"/>
        <v>-5.4840342418540038</v>
      </c>
      <c r="BT686" s="22">
        <f t="shared" si="564"/>
        <v>-5.9657791692938025</v>
      </c>
      <c r="BU686" s="22">
        <f t="shared" si="565"/>
        <v>0</v>
      </c>
      <c r="BV686" s="22">
        <f t="shared" si="566"/>
        <v>-7.3051977623620381</v>
      </c>
      <c r="BW686" s="3"/>
      <c r="BX686" s="7"/>
      <c r="BY686" t="str">
        <f t="shared" si="571"/>
        <v>22022</v>
      </c>
      <c r="CQ686" s="15">
        <v>39766</v>
      </c>
      <c r="CR686" s="16">
        <v>2810.35</v>
      </c>
    </row>
    <row r="687" spans="1:96">
      <c r="A687" t="s">
        <v>290</v>
      </c>
      <c r="B687" t="s">
        <v>290</v>
      </c>
      <c r="C687" s="3">
        <v>462246</v>
      </c>
      <c r="D687">
        <v>0</v>
      </c>
      <c r="E687">
        <v>462245.9</v>
      </c>
      <c r="F687" t="s">
        <v>10</v>
      </c>
      <c r="G687" s="3">
        <v>46582212</v>
      </c>
      <c r="J687" s="3">
        <f t="shared" ref="J687:J708" si="572">+C687+D687-D686</f>
        <v>462246</v>
      </c>
      <c r="L687" s="3">
        <f t="shared" si="567"/>
        <v>51559478.329999998</v>
      </c>
      <c r="M687" s="4">
        <f t="shared" si="523"/>
        <v>9.0463999500929523E-3</v>
      </c>
      <c r="N687" s="4">
        <f t="shared" si="524"/>
        <v>1.54082E-2</v>
      </c>
      <c r="O687" s="4"/>
      <c r="P687" s="3">
        <f t="shared" si="525"/>
        <v>-3564683</v>
      </c>
      <c r="Q687" s="3">
        <f t="shared" si="526"/>
        <v>55124161.329999998</v>
      </c>
      <c r="R687" s="6">
        <f t="shared" si="527"/>
        <v>-6.4666435080255949E-2</v>
      </c>
      <c r="S687" s="6">
        <f t="shared" si="528"/>
        <v>-5.6938908252360372E-2</v>
      </c>
      <c r="T687" s="6"/>
      <c r="U687" s="6"/>
      <c r="V687" s="3">
        <f t="shared" si="568"/>
        <v>-862876.92517843237</v>
      </c>
      <c r="W687" s="7">
        <f t="shared" si="529"/>
        <v>-531.95000000000073</v>
      </c>
      <c r="X687" s="7">
        <f t="shared" si="532"/>
        <v>16842.8</v>
      </c>
      <c r="Y687" s="3">
        <f t="shared" si="533"/>
        <v>43137998.155926742</v>
      </c>
      <c r="Z687" s="3">
        <f t="shared" si="530"/>
        <v>94697476.485926747</v>
      </c>
      <c r="AA687" s="2">
        <v>44606</v>
      </c>
      <c r="AB687" s="7">
        <f t="shared" si="534"/>
        <v>171.86492776666665</v>
      </c>
      <c r="AC687" s="7">
        <f t="shared" si="535"/>
        <v>143.79332718642249</v>
      </c>
      <c r="AD687" s="7">
        <f t="shared" si="536"/>
        <v>157.82912747654458</v>
      </c>
      <c r="AE687" s="7"/>
      <c r="AF687" s="7">
        <f t="shared" si="569"/>
        <v>-400630.92517843237</v>
      </c>
      <c r="AG687" s="3">
        <f t="shared" si="537"/>
        <v>59880210.495420158</v>
      </c>
      <c r="AH687" s="7"/>
      <c r="AI687" s="7"/>
      <c r="AJ687" s="7"/>
      <c r="AK687" s="7"/>
      <c r="AL687" s="3">
        <f t="shared" si="538"/>
        <v>73620066.610528097</v>
      </c>
      <c r="AM687" s="3">
        <f t="shared" si="539"/>
        <v>27320732.165420204</v>
      </c>
      <c r="AN687" s="3">
        <f t="shared" si="540"/>
        <v>22739856.115108445</v>
      </c>
      <c r="AO687" s="3">
        <f t="shared" si="541"/>
        <v>21559478.329999998</v>
      </c>
      <c r="AP687" s="3">
        <f t="shared" si="542"/>
        <v>51559478.329999998</v>
      </c>
      <c r="AQ687" s="7"/>
      <c r="AR687" s="40">
        <f t="shared" si="570"/>
        <v>-862876.92517843237</v>
      </c>
      <c r="AS687" s="5">
        <f t="shared" si="531"/>
        <v>462246</v>
      </c>
      <c r="AT687" s="5">
        <f t="shared" si="543"/>
        <v>5467.625899280576</v>
      </c>
      <c r="AU687" s="5">
        <f t="shared" si="544"/>
        <v>-395163.29927915178</v>
      </c>
      <c r="AV687" s="5">
        <f t="shared" si="545"/>
        <v>33620066.610528104</v>
      </c>
      <c r="AW687" s="3"/>
      <c r="AX687" s="4">
        <f t="shared" si="546"/>
        <v>-5.3389457786010529E-3</v>
      </c>
      <c r="AY687" s="4">
        <f t="shared" si="547"/>
        <v>-3.0616267859969258E-2</v>
      </c>
      <c r="AZ687" s="4">
        <f t="shared" si="548"/>
        <v>2.405002405002349E-4</v>
      </c>
      <c r="BA687" s="4">
        <f t="shared" si="549"/>
        <v>9.0463999500929523E-3</v>
      </c>
      <c r="BB687" s="3"/>
      <c r="BC687" s="2">
        <f t="shared" si="550"/>
        <v>44606</v>
      </c>
      <c r="BD687" s="22">
        <f t="shared" si="551"/>
        <v>184.05016652632025</v>
      </c>
      <c r="BE687" s="22">
        <f t="shared" si="552"/>
        <v>143.79332718642212</v>
      </c>
      <c r="BF687" s="22">
        <f t="shared" si="553"/>
        <v>119.68345323741288</v>
      </c>
      <c r="BG687" s="22">
        <f t="shared" si="554"/>
        <v>171.86492776666665</v>
      </c>
      <c r="BH687" s="22"/>
      <c r="BI687" s="3">
        <f t="shared" si="555"/>
        <v>78309764.192858785</v>
      </c>
      <c r="BJ687" s="3">
        <f t="shared" si="556"/>
        <v>29971651.640883766</v>
      </c>
      <c r="BK687" s="3">
        <f t="shared" si="557"/>
        <v>22739856.115108445</v>
      </c>
      <c r="BL687" s="3">
        <f t="shared" si="558"/>
        <v>55124161.329999998</v>
      </c>
      <c r="BM687" s="22"/>
      <c r="BN687" s="3">
        <f t="shared" si="559"/>
        <v>-4689697.5823306525</v>
      </c>
      <c r="BO687" s="3">
        <f t="shared" si="560"/>
        <v>-2650919.4754635803</v>
      </c>
      <c r="BP687" s="3">
        <f t="shared" si="561"/>
        <v>0</v>
      </c>
      <c r="BQ687" s="3">
        <f t="shared" si="562"/>
        <v>-3564683</v>
      </c>
      <c r="BR687" s="3"/>
      <c r="BS687" s="22">
        <f t="shared" si="563"/>
        <v>-5.9886498582488583</v>
      </c>
      <c r="BT687" s="22">
        <f t="shared" si="564"/>
        <v>-8.8447560622502053</v>
      </c>
      <c r="BU687" s="22">
        <f t="shared" si="565"/>
        <v>0</v>
      </c>
      <c r="BV687" s="22">
        <f t="shared" si="566"/>
        <v>-6.4666435080255953</v>
      </c>
      <c r="BW687" s="3"/>
      <c r="BX687" s="7"/>
      <c r="BY687" t="str">
        <f t="shared" si="571"/>
        <v>22022</v>
      </c>
      <c r="CQ687" s="15">
        <v>39767</v>
      </c>
      <c r="CR687" s="16">
        <v>2810.35</v>
      </c>
    </row>
    <row r="688" spans="1:96">
      <c r="A688" t="s">
        <v>291</v>
      </c>
      <c r="B688" t="s">
        <v>291</v>
      </c>
      <c r="C688" s="3">
        <v>-819640</v>
      </c>
      <c r="D688">
        <v>0</v>
      </c>
      <c r="E688">
        <v>-819639.56</v>
      </c>
      <c r="F688" t="s">
        <v>10</v>
      </c>
      <c r="G688" s="3">
        <v>45762573</v>
      </c>
      <c r="J688" s="3">
        <f t="shared" si="572"/>
        <v>-819640</v>
      </c>
      <c r="L688" s="3">
        <f t="shared" si="567"/>
        <v>50739838.329999998</v>
      </c>
      <c r="M688" s="4">
        <f t="shared" ref="M688:M751" si="573">+J688/L687</f>
        <v>-1.5896980081024029E-2</v>
      </c>
      <c r="N688" s="4">
        <f t="shared" ref="N688:N751" si="574">+J688/$L$2</f>
        <v>-2.7321333333333333E-2</v>
      </c>
      <c r="O688" s="4"/>
      <c r="P688" s="3">
        <f t="shared" ref="P688:P751" si="575">+MIN(J688+P687,0)</f>
        <v>-4384323</v>
      </c>
      <c r="Q688" s="3">
        <f t="shared" ref="Q688:Q751" si="576">+MAX(L688,Q687)</f>
        <v>55124161.329999998</v>
      </c>
      <c r="R688" s="6">
        <f t="shared" ref="R688:R751" si="577">+P688/Q688</f>
        <v>-7.9535414130898305E-2</v>
      </c>
      <c r="S688" s="6">
        <f t="shared" ref="S688:S751" si="578">+MIN(M688+S687,0)</f>
        <v>-7.2835888333384405E-2</v>
      </c>
      <c r="T688" s="6"/>
      <c r="U688" s="6"/>
      <c r="V688" s="3">
        <f t="shared" si="568"/>
        <v>826704.06037632993</v>
      </c>
      <c r="W688" s="7">
        <f t="shared" si="529"/>
        <v>509.65000000000146</v>
      </c>
      <c r="X688" s="7">
        <f t="shared" si="532"/>
        <v>17352.45</v>
      </c>
      <c r="Y688" s="3">
        <f t="shared" si="533"/>
        <v>44443320.356520951</v>
      </c>
      <c r="Z688" s="3">
        <f t="shared" si="530"/>
        <v>95183158.686520949</v>
      </c>
      <c r="AA688" s="2">
        <v>44607</v>
      </c>
      <c r="AB688" s="7">
        <f t="shared" si="534"/>
        <v>169.13279443333334</v>
      </c>
      <c r="AC688" s="7">
        <f t="shared" si="535"/>
        <v>148.14440118840318</v>
      </c>
      <c r="AD688" s="7">
        <f t="shared" si="536"/>
        <v>158.63859781086825</v>
      </c>
      <c r="AE688" s="7"/>
      <c r="AF688" s="7">
        <f t="shared" si="569"/>
        <v>7064.0603763299296</v>
      </c>
      <c r="AG688" s="3">
        <f t="shared" si="537"/>
        <v>59887274.555796489</v>
      </c>
      <c r="AH688" s="7"/>
      <c r="AI688" s="7"/>
      <c r="AJ688" s="7"/>
      <c r="AK688" s="7"/>
      <c r="AL688" s="3">
        <f t="shared" si="538"/>
        <v>73632598.296803713</v>
      </c>
      <c r="AM688" s="3">
        <f t="shared" si="539"/>
        <v>28147436.225796536</v>
      </c>
      <c r="AN688" s="3">
        <f t="shared" si="540"/>
        <v>22745323.741007727</v>
      </c>
      <c r="AO688" s="3">
        <f t="shared" si="541"/>
        <v>20739838.329999998</v>
      </c>
      <c r="AP688" s="3">
        <f t="shared" si="542"/>
        <v>50739838.329999998</v>
      </c>
      <c r="AQ688" s="7"/>
      <c r="AR688" s="40">
        <f t="shared" si="570"/>
        <v>826704.06037632993</v>
      </c>
      <c r="AS688" s="5">
        <f t="shared" si="531"/>
        <v>-819640</v>
      </c>
      <c r="AT688" s="5">
        <f t="shared" si="543"/>
        <v>5467.625899280576</v>
      </c>
      <c r="AU688" s="5">
        <f t="shared" si="544"/>
        <v>12531.686275610506</v>
      </c>
      <c r="AV688" s="5">
        <f t="shared" si="545"/>
        <v>33632598.296803713</v>
      </c>
      <c r="AW688" s="3"/>
      <c r="AX688" s="4">
        <f t="shared" si="546"/>
        <v>1.7022106679021127E-4</v>
      </c>
      <c r="AY688" s="4">
        <f t="shared" si="547"/>
        <v>3.0259220557152109E-2</v>
      </c>
      <c r="AZ688" s="4">
        <f t="shared" si="548"/>
        <v>2.4044241404183139E-4</v>
      </c>
      <c r="BA688" s="4">
        <f t="shared" si="549"/>
        <v>-1.5896980081024029E-2</v>
      </c>
      <c r="BB688" s="3"/>
      <c r="BC688" s="2">
        <f t="shared" si="550"/>
        <v>44607</v>
      </c>
      <c r="BD688" s="22">
        <f t="shared" si="551"/>
        <v>184.08149574200928</v>
      </c>
      <c r="BE688" s="22">
        <f t="shared" si="552"/>
        <v>148.14440118840281</v>
      </c>
      <c r="BF688" s="22">
        <f t="shared" si="553"/>
        <v>119.71223021583015</v>
      </c>
      <c r="BG688" s="22">
        <f t="shared" si="554"/>
        <v>169.13279443333334</v>
      </c>
      <c r="BH688" s="22"/>
      <c r="BI688" s="3">
        <f t="shared" si="555"/>
        <v>78309764.192858785</v>
      </c>
      <c r="BJ688" s="3">
        <f t="shared" si="556"/>
        <v>29971651.640883766</v>
      </c>
      <c r="BK688" s="3">
        <f t="shared" si="557"/>
        <v>22745323.741007727</v>
      </c>
      <c r="BL688" s="3">
        <f t="shared" si="558"/>
        <v>55124161.329999998</v>
      </c>
      <c r="BM688" s="22"/>
      <c r="BN688" s="3">
        <f t="shared" si="559"/>
        <v>-4677165.8960550418</v>
      </c>
      <c r="BO688" s="3">
        <f t="shared" si="560"/>
        <v>-1824215.4150872505</v>
      </c>
      <c r="BP688" s="3">
        <f t="shared" si="561"/>
        <v>0</v>
      </c>
      <c r="BQ688" s="3">
        <f t="shared" si="562"/>
        <v>-4384323</v>
      </c>
      <c r="BR688" s="3"/>
      <c r="BS688" s="22">
        <f t="shared" si="563"/>
        <v>-5.9726471459373407</v>
      </c>
      <c r="BT688" s="22">
        <f t="shared" si="564"/>
        <v>-6.0864694309968312</v>
      </c>
      <c r="BU688" s="22">
        <f t="shared" si="565"/>
        <v>0</v>
      </c>
      <c r="BV688" s="22">
        <f t="shared" si="566"/>
        <v>-7.9535414130898303</v>
      </c>
      <c r="BW688" s="3"/>
      <c r="BX688" s="7"/>
      <c r="BY688" t="str">
        <f t="shared" si="571"/>
        <v>22022</v>
      </c>
      <c r="CQ688" s="15">
        <v>39768</v>
      </c>
      <c r="CR688" s="16">
        <v>2810.35</v>
      </c>
    </row>
    <row r="689" spans="1:96">
      <c r="A689" t="s">
        <v>292</v>
      </c>
      <c r="B689" t="s">
        <v>292</v>
      </c>
      <c r="C689" s="3">
        <v>471796</v>
      </c>
      <c r="D689">
        <v>0</v>
      </c>
      <c r="E689">
        <v>471796.09</v>
      </c>
      <c r="F689" t="s">
        <v>10</v>
      </c>
      <c r="G689" s="3">
        <v>46234369</v>
      </c>
      <c r="J689" s="3">
        <f t="shared" si="572"/>
        <v>471796</v>
      </c>
      <c r="L689" s="3">
        <f t="shared" si="567"/>
        <v>51211634.329999998</v>
      </c>
      <c r="M689" s="4">
        <f t="shared" si="573"/>
        <v>9.2983347115051795E-3</v>
      </c>
      <c r="N689" s="4">
        <f t="shared" si="574"/>
        <v>1.5726533333333334E-2</v>
      </c>
      <c r="O689" s="4"/>
      <c r="P689" s="3">
        <f t="shared" si="575"/>
        <v>-3912527</v>
      </c>
      <c r="Q689" s="3">
        <f t="shared" si="576"/>
        <v>55124161.329999998</v>
      </c>
      <c r="R689" s="6">
        <f t="shared" si="577"/>
        <v>-7.0976626321400407E-2</v>
      </c>
      <c r="S689" s="6">
        <f t="shared" si="578"/>
        <v>-6.3537553621879225E-2</v>
      </c>
      <c r="T689" s="6"/>
      <c r="U689" s="6"/>
      <c r="V689" s="3">
        <f t="shared" si="568"/>
        <v>-49068.572209131577</v>
      </c>
      <c r="W689" s="7">
        <f t="shared" si="529"/>
        <v>-30.25</v>
      </c>
      <c r="X689" s="7">
        <f t="shared" si="532"/>
        <v>17322.2</v>
      </c>
      <c r="Y689" s="3">
        <f t="shared" si="533"/>
        <v>44365843.663559161</v>
      </c>
      <c r="Z689" s="3">
        <f t="shared" si="530"/>
        <v>95577477.993559152</v>
      </c>
      <c r="AA689" s="2">
        <v>44608</v>
      </c>
      <c r="AB689" s="7">
        <f t="shared" si="534"/>
        <v>170.70544776666665</v>
      </c>
      <c r="AC689" s="7">
        <f t="shared" si="535"/>
        <v>147.88614554519722</v>
      </c>
      <c r="AD689" s="7">
        <f t="shared" si="536"/>
        <v>159.29579665593192</v>
      </c>
      <c r="AE689" s="7"/>
      <c r="AF689" s="7">
        <f t="shared" si="569"/>
        <v>422727.42779086845</v>
      </c>
      <c r="AG689" s="3">
        <f t="shared" si="537"/>
        <v>60310001.983587354</v>
      </c>
      <c r="AH689" s="7"/>
      <c r="AI689" s="7"/>
      <c r="AJ689" s="7"/>
      <c r="AK689" s="7"/>
      <c r="AL689" s="3">
        <f t="shared" si="538"/>
        <v>74060793.350493863</v>
      </c>
      <c r="AM689" s="3">
        <f t="shared" si="539"/>
        <v>28098367.653587405</v>
      </c>
      <c r="AN689" s="3">
        <f t="shared" si="540"/>
        <v>22750791.366907008</v>
      </c>
      <c r="AO689" s="3">
        <f t="shared" si="541"/>
        <v>21211634.329999998</v>
      </c>
      <c r="AP689" s="3">
        <f t="shared" si="542"/>
        <v>51211634.329999998</v>
      </c>
      <c r="AQ689" s="7"/>
      <c r="AR689" s="40">
        <f t="shared" si="570"/>
        <v>-49068.572209131577</v>
      </c>
      <c r="AS689" s="5">
        <f t="shared" si="531"/>
        <v>471796</v>
      </c>
      <c r="AT689" s="5">
        <f t="shared" si="543"/>
        <v>5467.625899280576</v>
      </c>
      <c r="AU689" s="5">
        <f t="shared" si="544"/>
        <v>428195.05369014904</v>
      </c>
      <c r="AV689" s="5">
        <f t="shared" si="545"/>
        <v>34060793.350493863</v>
      </c>
      <c r="AW689" s="3"/>
      <c r="AX689" s="4">
        <f t="shared" si="546"/>
        <v>5.8152919168239703E-3</v>
      </c>
      <c r="AY689" s="4">
        <f t="shared" si="547"/>
        <v>-1.7432696823791454E-3</v>
      </c>
      <c r="AZ689" s="4">
        <f t="shared" si="548"/>
        <v>2.4038461538460979E-4</v>
      </c>
      <c r="BA689" s="4">
        <f t="shared" si="549"/>
        <v>9.2983347115051795E-3</v>
      </c>
      <c r="BB689" s="3"/>
      <c r="BC689" s="2">
        <f t="shared" si="550"/>
        <v>44608</v>
      </c>
      <c r="BD689" s="22">
        <f t="shared" si="551"/>
        <v>185.15198337623465</v>
      </c>
      <c r="BE689" s="22">
        <f t="shared" si="552"/>
        <v>147.88614554519685</v>
      </c>
      <c r="BF689" s="22">
        <f t="shared" si="553"/>
        <v>119.7410071942474</v>
      </c>
      <c r="BG689" s="22">
        <f t="shared" si="554"/>
        <v>170.70544776666665</v>
      </c>
      <c r="BH689" s="22"/>
      <c r="BI689" s="3">
        <f t="shared" si="555"/>
        <v>78309764.192858785</v>
      </c>
      <c r="BJ689" s="3">
        <f t="shared" si="556"/>
        <v>29971651.640883766</v>
      </c>
      <c r="BK689" s="3">
        <f t="shared" si="557"/>
        <v>22750791.366907008</v>
      </c>
      <c r="BL689" s="3">
        <f t="shared" si="558"/>
        <v>55124161.329999998</v>
      </c>
      <c r="BM689" s="22"/>
      <c r="BN689" s="3">
        <f t="shared" si="559"/>
        <v>-4248970.8423648924</v>
      </c>
      <c r="BO689" s="3">
        <f t="shared" si="560"/>
        <v>-1873283.9872963822</v>
      </c>
      <c r="BP689" s="3">
        <f t="shared" si="561"/>
        <v>0</v>
      </c>
      <c r="BQ689" s="3">
        <f t="shared" si="562"/>
        <v>-3912527</v>
      </c>
      <c r="BR689" s="3"/>
      <c r="BS689" s="22">
        <f t="shared" si="563"/>
        <v>-5.4258506409247547</v>
      </c>
      <c r="BT689" s="22">
        <f t="shared" si="564"/>
        <v>-6.2501860416029622</v>
      </c>
      <c r="BU689" s="22">
        <f t="shared" si="565"/>
        <v>0</v>
      </c>
      <c r="BV689" s="22">
        <f t="shared" si="566"/>
        <v>-7.0976626321400405</v>
      </c>
      <c r="BW689" s="3"/>
      <c r="BX689" s="7"/>
      <c r="BY689" t="str">
        <f t="shared" si="571"/>
        <v>22022</v>
      </c>
      <c r="CQ689" s="15">
        <v>39769</v>
      </c>
      <c r="CR689" s="16">
        <v>2799.55</v>
      </c>
    </row>
    <row r="690" spans="1:96">
      <c r="A690" t="s">
        <v>293</v>
      </c>
      <c r="B690" t="s">
        <v>293</v>
      </c>
      <c r="C690" s="3">
        <v>806502</v>
      </c>
      <c r="D690">
        <v>0</v>
      </c>
      <c r="E690">
        <v>806501.74</v>
      </c>
      <c r="F690" t="s">
        <v>10</v>
      </c>
      <c r="G690" s="3">
        <v>47040871</v>
      </c>
      <c r="J690" s="3">
        <f t="shared" si="572"/>
        <v>806502</v>
      </c>
      <c r="L690" s="3">
        <f t="shared" si="567"/>
        <v>52018136.329999998</v>
      </c>
      <c r="M690" s="4">
        <f t="shared" si="573"/>
        <v>1.574841362810301E-2</v>
      </c>
      <c r="N690" s="4">
        <f t="shared" si="574"/>
        <v>2.6883399999999998E-2</v>
      </c>
      <c r="O690" s="4"/>
      <c r="P690" s="3">
        <f t="shared" si="575"/>
        <v>-3106025</v>
      </c>
      <c r="Q690" s="3">
        <f t="shared" si="576"/>
        <v>55124161.329999998</v>
      </c>
      <c r="R690" s="6">
        <f t="shared" si="577"/>
        <v>-5.6345981962534104E-2</v>
      </c>
      <c r="S690" s="6">
        <f t="shared" si="578"/>
        <v>-4.7789139993776215E-2</v>
      </c>
      <c r="T690" s="6"/>
      <c r="U690" s="6"/>
      <c r="V690" s="3">
        <f t="shared" si="568"/>
        <v>-28548.987467134641</v>
      </c>
      <c r="W690" s="7">
        <f t="shared" si="529"/>
        <v>-17.600000000002183</v>
      </c>
      <c r="X690" s="7">
        <f t="shared" si="532"/>
        <v>17304.599999999999</v>
      </c>
      <c r="Y690" s="3">
        <f t="shared" si="533"/>
        <v>44320766.314926848</v>
      </c>
      <c r="Z690" s="3">
        <f t="shared" si="530"/>
        <v>96338902.644926846</v>
      </c>
      <c r="AA690" s="2">
        <v>44609</v>
      </c>
      <c r="AB690" s="7">
        <f t="shared" si="534"/>
        <v>173.39378776666666</v>
      </c>
      <c r="AC690" s="7">
        <f t="shared" si="535"/>
        <v>147.73588771642284</v>
      </c>
      <c r="AD690" s="7">
        <f t="shared" si="536"/>
        <v>160.56483774154475</v>
      </c>
      <c r="AE690" s="7"/>
      <c r="AF690" s="7">
        <f t="shared" si="569"/>
        <v>777953.0125328654</v>
      </c>
      <c r="AG690" s="3">
        <f t="shared" si="537"/>
        <v>61087954.996120222</v>
      </c>
      <c r="AH690" s="7"/>
      <c r="AI690" s="7"/>
      <c r="AJ690" s="7"/>
      <c r="AK690" s="7"/>
      <c r="AL690" s="3">
        <f t="shared" si="538"/>
        <v>74844213.988926008</v>
      </c>
      <c r="AM690" s="3">
        <f t="shared" si="539"/>
        <v>28069818.666120268</v>
      </c>
      <c r="AN690" s="3">
        <f t="shared" si="540"/>
        <v>22756258.992806289</v>
      </c>
      <c r="AO690" s="3">
        <f t="shared" si="541"/>
        <v>22018136.329999998</v>
      </c>
      <c r="AP690" s="3">
        <f t="shared" si="542"/>
        <v>52018136.329999998</v>
      </c>
      <c r="AQ690" s="7"/>
      <c r="AR690" s="40">
        <f t="shared" si="570"/>
        <v>-28548.987467134641</v>
      </c>
      <c r="AS690" s="5">
        <f t="shared" si="531"/>
        <v>806502</v>
      </c>
      <c r="AT690" s="5">
        <f t="shared" si="543"/>
        <v>5467.625899280576</v>
      </c>
      <c r="AU690" s="5">
        <f t="shared" si="544"/>
        <v>783420.63843214593</v>
      </c>
      <c r="AV690" s="5">
        <f t="shared" si="545"/>
        <v>34844213.988926008</v>
      </c>
      <c r="AW690" s="3"/>
      <c r="AX690" s="4">
        <f t="shared" si="546"/>
        <v>1.0578075159478721E-2</v>
      </c>
      <c r="AY690" s="4">
        <f t="shared" si="547"/>
        <v>-1.0160372239093292E-3</v>
      </c>
      <c r="AZ690" s="4">
        <f t="shared" si="548"/>
        <v>2.4032684450852601E-4</v>
      </c>
      <c r="BA690" s="4">
        <f t="shared" si="549"/>
        <v>1.574841362810301E-2</v>
      </c>
      <c r="BB690" s="3"/>
      <c r="BC690" s="2">
        <f t="shared" si="550"/>
        <v>44609</v>
      </c>
      <c r="BD690" s="22">
        <f t="shared" si="551"/>
        <v>187.11053497231504</v>
      </c>
      <c r="BE690" s="22">
        <f t="shared" si="552"/>
        <v>147.73588771642247</v>
      </c>
      <c r="BF690" s="22">
        <f t="shared" si="553"/>
        <v>119.76978417266469</v>
      </c>
      <c r="BG690" s="22">
        <f t="shared" si="554"/>
        <v>173.39378776666666</v>
      </c>
      <c r="BH690" s="22"/>
      <c r="BI690" s="3">
        <f t="shared" si="555"/>
        <v>78309764.192858785</v>
      </c>
      <c r="BJ690" s="3">
        <f t="shared" si="556"/>
        <v>29971651.640883766</v>
      </c>
      <c r="BK690" s="3">
        <f t="shared" si="557"/>
        <v>22756258.992806289</v>
      </c>
      <c r="BL690" s="3">
        <f t="shared" si="558"/>
        <v>55124161.329999998</v>
      </c>
      <c r="BM690" s="22"/>
      <c r="BN690" s="3">
        <f t="shared" si="559"/>
        <v>-3465550.2039327463</v>
      </c>
      <c r="BO690" s="3">
        <f t="shared" si="560"/>
        <v>-1901832.9747635168</v>
      </c>
      <c r="BP690" s="3">
        <f t="shared" si="561"/>
        <v>0</v>
      </c>
      <c r="BQ690" s="3">
        <f t="shared" si="562"/>
        <v>-3106025</v>
      </c>
      <c r="BR690" s="3"/>
      <c r="BS690" s="22">
        <f t="shared" si="563"/>
        <v>-4.4254381808606906</v>
      </c>
      <c r="BT690" s="22">
        <f t="shared" si="564"/>
        <v>-6.345439342319267</v>
      </c>
      <c r="BU690" s="22">
        <f t="shared" si="565"/>
        <v>0</v>
      </c>
      <c r="BV690" s="22">
        <f t="shared" si="566"/>
        <v>-5.6345981962534104</v>
      </c>
      <c r="BW690" s="3"/>
      <c r="BX690" s="7"/>
      <c r="BY690" t="str">
        <f t="shared" si="571"/>
        <v>22022</v>
      </c>
      <c r="CQ690" s="15">
        <v>39770</v>
      </c>
      <c r="CR690" s="16">
        <v>2683.15</v>
      </c>
    </row>
    <row r="691" spans="1:96">
      <c r="A691" t="s">
        <v>294</v>
      </c>
      <c r="B691" t="s">
        <v>294</v>
      </c>
      <c r="C691" s="3">
        <v>83538</v>
      </c>
      <c r="D691">
        <v>0</v>
      </c>
      <c r="E691">
        <v>83537.66</v>
      </c>
      <c r="F691" t="s">
        <v>10</v>
      </c>
      <c r="G691" s="3">
        <v>47124408</v>
      </c>
      <c r="J691" s="3">
        <f t="shared" si="572"/>
        <v>83538</v>
      </c>
      <c r="L691" s="3">
        <f t="shared" si="567"/>
        <v>52101674.329999998</v>
      </c>
      <c r="M691" s="4">
        <f t="shared" si="573"/>
        <v>1.6059398873892721E-3</v>
      </c>
      <c r="N691" s="4">
        <f t="shared" si="574"/>
        <v>2.7845999999999999E-3</v>
      </c>
      <c r="O691" s="4"/>
      <c r="P691" s="3">
        <f t="shared" si="575"/>
        <v>-3022487</v>
      </c>
      <c r="Q691" s="3">
        <f t="shared" si="576"/>
        <v>55124161.329999998</v>
      </c>
      <c r="R691" s="6">
        <f t="shared" si="577"/>
        <v>-5.4830530335072583E-2</v>
      </c>
      <c r="S691" s="6">
        <f t="shared" si="578"/>
        <v>-4.6183200106386942E-2</v>
      </c>
      <c r="T691" s="6"/>
      <c r="U691" s="6"/>
      <c r="V691" s="3">
        <f t="shared" si="568"/>
        <v>-45905.474165897118</v>
      </c>
      <c r="W691" s="7">
        <f t="shared" si="529"/>
        <v>-28.299999999999272</v>
      </c>
      <c r="X691" s="7">
        <f t="shared" si="532"/>
        <v>17276.3</v>
      </c>
      <c r="Y691" s="3">
        <f t="shared" si="533"/>
        <v>44248283.987296484</v>
      </c>
      <c r="Z691" s="3">
        <f t="shared" si="530"/>
        <v>96349958.317296475</v>
      </c>
      <c r="AA691" s="2">
        <v>44610</v>
      </c>
      <c r="AB691" s="7">
        <f t="shared" si="534"/>
        <v>173.67224776666666</v>
      </c>
      <c r="AC691" s="7">
        <f t="shared" si="535"/>
        <v>147.49427995765495</v>
      </c>
      <c r="AD691" s="7">
        <f t="shared" si="536"/>
        <v>160.58326386216081</v>
      </c>
      <c r="AE691" s="7"/>
      <c r="AF691" s="7">
        <f t="shared" si="569"/>
        <v>37632.525834102882</v>
      </c>
      <c r="AG691" s="3">
        <f t="shared" si="537"/>
        <v>61125587.521954328</v>
      </c>
      <c r="AH691" s="7"/>
      <c r="AI691" s="7"/>
      <c r="AJ691" s="7"/>
      <c r="AK691" s="7"/>
      <c r="AL691" s="3">
        <f t="shared" si="538"/>
        <v>74887314.140659392</v>
      </c>
      <c r="AM691" s="3">
        <f t="shared" si="539"/>
        <v>28023913.191954371</v>
      </c>
      <c r="AN691" s="3">
        <f t="shared" si="540"/>
        <v>22761726.618705571</v>
      </c>
      <c r="AO691" s="3">
        <f t="shared" si="541"/>
        <v>22101674.329999998</v>
      </c>
      <c r="AP691" s="3">
        <f t="shared" si="542"/>
        <v>52101674.329999998</v>
      </c>
      <c r="AQ691" s="7"/>
      <c r="AR691" s="40">
        <f t="shared" si="570"/>
        <v>-45905.474165897118</v>
      </c>
      <c r="AS691" s="5">
        <f t="shared" si="531"/>
        <v>83538</v>
      </c>
      <c r="AT691" s="5">
        <f t="shared" si="543"/>
        <v>5467.625899280576</v>
      </c>
      <c r="AU691" s="5">
        <f t="shared" si="544"/>
        <v>43100.151733383456</v>
      </c>
      <c r="AV691" s="5">
        <f t="shared" si="545"/>
        <v>34887314.140659392</v>
      </c>
      <c r="AW691" s="3"/>
      <c r="AX691" s="4">
        <f t="shared" si="546"/>
        <v>5.7586484560797951E-4</v>
      </c>
      <c r="AY691" s="4">
        <f t="shared" si="547"/>
        <v>-1.6354033031679019E-3</v>
      </c>
      <c r="AZ691" s="4">
        <f t="shared" si="548"/>
        <v>2.4026910139355519E-4</v>
      </c>
      <c r="BA691" s="4">
        <f t="shared" si="549"/>
        <v>1.6059398873892721E-3</v>
      </c>
      <c r="BB691" s="3"/>
      <c r="BC691" s="2">
        <f t="shared" si="550"/>
        <v>44610</v>
      </c>
      <c r="BD691" s="22">
        <f t="shared" si="551"/>
        <v>187.21828535164849</v>
      </c>
      <c r="BE691" s="22">
        <f t="shared" si="552"/>
        <v>147.49427995765458</v>
      </c>
      <c r="BF691" s="22">
        <f t="shared" si="553"/>
        <v>119.79856115108196</v>
      </c>
      <c r="BG691" s="22">
        <f t="shared" si="554"/>
        <v>173.67224776666666</v>
      </c>
      <c r="BH691" s="22"/>
      <c r="BI691" s="3">
        <f t="shared" si="555"/>
        <v>78309764.192858785</v>
      </c>
      <c r="BJ691" s="3">
        <f t="shared" si="556"/>
        <v>29971651.640883766</v>
      </c>
      <c r="BK691" s="3">
        <f t="shared" si="557"/>
        <v>22761726.618705571</v>
      </c>
      <c r="BL691" s="3">
        <f t="shared" si="558"/>
        <v>55124161.329999998</v>
      </c>
      <c r="BM691" s="22"/>
      <c r="BN691" s="3">
        <f t="shared" si="559"/>
        <v>-3422450.0521993628</v>
      </c>
      <c r="BO691" s="3">
        <f t="shared" si="560"/>
        <v>-1947738.4489294139</v>
      </c>
      <c r="BP691" s="3">
        <f t="shared" si="561"/>
        <v>0</v>
      </c>
      <c r="BQ691" s="3">
        <f t="shared" si="562"/>
        <v>-3022487</v>
      </c>
      <c r="BR691" s="3"/>
      <c r="BS691" s="22">
        <f t="shared" si="563"/>
        <v>-4.3704001505746621</v>
      </c>
      <c r="BT691" s="22">
        <f t="shared" si="564"/>
        <v>-6.4986023201755767</v>
      </c>
      <c r="BU691" s="22">
        <f t="shared" si="565"/>
        <v>0</v>
      </c>
      <c r="BV691" s="22">
        <f t="shared" si="566"/>
        <v>-5.4830530335072583</v>
      </c>
      <c r="BW691" s="3"/>
      <c r="BX691" s="7"/>
      <c r="BY691" t="str">
        <f t="shared" si="571"/>
        <v>22022</v>
      </c>
      <c r="CQ691" s="15">
        <v>39771</v>
      </c>
      <c r="CR691" s="16">
        <v>2635</v>
      </c>
    </row>
    <row r="692" spans="1:96">
      <c r="A692" t="s">
        <v>295</v>
      </c>
      <c r="B692" t="s">
        <v>295</v>
      </c>
      <c r="C692" s="3">
        <v>90581</v>
      </c>
      <c r="D692">
        <v>0</v>
      </c>
      <c r="E692">
        <v>90581.05</v>
      </c>
      <c r="F692" t="s">
        <v>10</v>
      </c>
      <c r="G692" s="3">
        <v>47214989</v>
      </c>
      <c r="J692" s="3">
        <f t="shared" si="572"/>
        <v>90581</v>
      </c>
      <c r="L692" s="3">
        <f t="shared" si="567"/>
        <v>52192255.329999998</v>
      </c>
      <c r="M692" s="4">
        <f t="shared" si="573"/>
        <v>1.738542977069812E-3</v>
      </c>
      <c r="N692" s="4">
        <f t="shared" si="574"/>
        <v>3.0193666666666666E-3</v>
      </c>
      <c r="O692" s="4"/>
      <c r="P692" s="3">
        <f t="shared" si="575"/>
        <v>-2931906</v>
      </c>
      <c r="Q692" s="3">
        <f t="shared" si="576"/>
        <v>55124161.329999998</v>
      </c>
      <c r="R692" s="6">
        <f t="shared" si="577"/>
        <v>-5.3187312591445823E-2</v>
      </c>
      <c r="S692" s="6">
        <f t="shared" si="578"/>
        <v>-4.4444657129317132E-2</v>
      </c>
      <c r="T692" s="6"/>
      <c r="U692" s="6"/>
      <c r="V692" s="3">
        <f t="shared" si="568"/>
        <v>-112979.37369804652</v>
      </c>
      <c r="W692" s="7">
        <f t="shared" si="529"/>
        <v>-69.649999999997817</v>
      </c>
      <c r="X692" s="7">
        <f t="shared" si="532"/>
        <v>17206.650000000001</v>
      </c>
      <c r="Y692" s="3">
        <f t="shared" si="533"/>
        <v>44069895.502510093</v>
      </c>
      <c r="Z692" s="3">
        <f t="shared" si="530"/>
        <v>96262150.832510084</v>
      </c>
      <c r="AA692" s="2">
        <v>44613</v>
      </c>
      <c r="AB692" s="7">
        <f t="shared" si="534"/>
        <v>173.97418443333333</v>
      </c>
      <c r="AC692" s="7">
        <f t="shared" si="535"/>
        <v>146.89965167503365</v>
      </c>
      <c r="AD692" s="7">
        <f t="shared" si="536"/>
        <v>160.43691805418348</v>
      </c>
      <c r="AE692" s="7"/>
      <c r="AF692" s="7">
        <f t="shared" si="569"/>
        <v>-22398.373698046518</v>
      </c>
      <c r="AG692" s="3">
        <f t="shared" si="537"/>
        <v>61103189.14825628</v>
      </c>
      <c r="AH692" s="7"/>
      <c r="AI692" s="7"/>
      <c r="AJ692" s="7"/>
      <c r="AK692" s="7"/>
      <c r="AL692" s="3">
        <f t="shared" si="538"/>
        <v>74870383.392860621</v>
      </c>
      <c r="AM692" s="3">
        <f t="shared" si="539"/>
        <v>27910933.818256322</v>
      </c>
      <c r="AN692" s="3">
        <f t="shared" si="540"/>
        <v>22767194.244604852</v>
      </c>
      <c r="AO692" s="3">
        <f t="shared" si="541"/>
        <v>22192255.329999998</v>
      </c>
      <c r="AP692" s="3">
        <f t="shared" si="542"/>
        <v>52192255.329999998</v>
      </c>
      <c r="AQ692" s="7"/>
      <c r="AR692" s="40">
        <f t="shared" si="570"/>
        <v>-112979.37369804652</v>
      </c>
      <c r="AS692" s="5">
        <f t="shared" si="531"/>
        <v>90581</v>
      </c>
      <c r="AT692" s="5">
        <f t="shared" si="543"/>
        <v>5467.625899280576</v>
      </c>
      <c r="AU692" s="5">
        <f t="shared" si="544"/>
        <v>-16930.747798765944</v>
      </c>
      <c r="AV692" s="5">
        <f t="shared" si="545"/>
        <v>34870383.392860629</v>
      </c>
      <c r="AW692" s="3"/>
      <c r="AX692" s="4">
        <f t="shared" si="546"/>
        <v>-2.2608298872844136E-4</v>
      </c>
      <c r="AY692" s="4">
        <f t="shared" si="547"/>
        <v>-4.0315345299628876E-3</v>
      </c>
      <c r="AZ692" s="4">
        <f t="shared" si="548"/>
        <v>2.4021138601969171E-4</v>
      </c>
      <c r="BA692" s="4">
        <f t="shared" si="549"/>
        <v>1.738542977069812E-3</v>
      </c>
      <c r="BB692" s="3"/>
      <c r="BC692" s="2">
        <f t="shared" si="550"/>
        <v>44613</v>
      </c>
      <c r="BD692" s="22">
        <f t="shared" si="551"/>
        <v>187.17595848215157</v>
      </c>
      <c r="BE692" s="22">
        <f t="shared" si="552"/>
        <v>146.89965167503328</v>
      </c>
      <c r="BF692" s="22">
        <f t="shared" si="553"/>
        <v>119.82733812949921</v>
      </c>
      <c r="BG692" s="22">
        <f t="shared" si="554"/>
        <v>173.97418443333333</v>
      </c>
      <c r="BH692" s="22"/>
      <c r="BI692" s="3">
        <f t="shared" si="555"/>
        <v>78309764.192858785</v>
      </c>
      <c r="BJ692" s="3">
        <f t="shared" si="556"/>
        <v>29971651.640883766</v>
      </c>
      <c r="BK692" s="3">
        <f t="shared" si="557"/>
        <v>22767194.244604852</v>
      </c>
      <c r="BL692" s="3">
        <f t="shared" si="558"/>
        <v>55124161.329999998</v>
      </c>
      <c r="BM692" s="22"/>
      <c r="BN692" s="3">
        <f t="shared" si="559"/>
        <v>-3439380.7999981288</v>
      </c>
      <c r="BO692" s="3">
        <f t="shared" si="560"/>
        <v>-2060717.8226274604</v>
      </c>
      <c r="BP692" s="3">
        <f t="shared" si="561"/>
        <v>0</v>
      </c>
      <c r="BQ692" s="3">
        <f t="shared" si="562"/>
        <v>-2931906</v>
      </c>
      <c r="BR692" s="3"/>
      <c r="BS692" s="22">
        <f t="shared" si="563"/>
        <v>-4.3920203763195245</v>
      </c>
      <c r="BT692" s="22">
        <f t="shared" si="564"/>
        <v>-6.8755564335215817</v>
      </c>
      <c r="BU692" s="22">
        <f t="shared" si="565"/>
        <v>0</v>
      </c>
      <c r="BV692" s="22">
        <f t="shared" si="566"/>
        <v>-5.3187312591445828</v>
      </c>
      <c r="BW692" s="3"/>
      <c r="BX692" s="7"/>
      <c r="BY692" t="str">
        <f t="shared" si="571"/>
        <v>22022</v>
      </c>
      <c r="CQ692" s="15">
        <v>39772</v>
      </c>
      <c r="CR692" s="16">
        <v>2553.15</v>
      </c>
    </row>
    <row r="693" spans="1:96">
      <c r="A693" t="s">
        <v>296</v>
      </c>
      <c r="B693" t="s">
        <v>296</v>
      </c>
      <c r="C693" s="3">
        <v>122735</v>
      </c>
      <c r="D693">
        <v>0</v>
      </c>
      <c r="E693">
        <v>122734.65</v>
      </c>
      <c r="F693" t="s">
        <v>10</v>
      </c>
      <c r="G693" s="3">
        <v>47337724</v>
      </c>
      <c r="J693" s="3">
        <f t="shared" si="572"/>
        <v>122735</v>
      </c>
      <c r="L693" s="3">
        <f t="shared" si="567"/>
        <v>52314990.329999998</v>
      </c>
      <c r="M693" s="4">
        <f t="shared" si="573"/>
        <v>2.3515941057533143E-3</v>
      </c>
      <c r="N693" s="4">
        <f t="shared" si="574"/>
        <v>4.0911666666666666E-3</v>
      </c>
      <c r="O693" s="4"/>
      <c r="P693" s="3">
        <f t="shared" si="575"/>
        <v>-2809171</v>
      </c>
      <c r="Q693" s="3">
        <f t="shared" si="576"/>
        <v>55124161.329999998</v>
      </c>
      <c r="R693" s="6">
        <f t="shared" si="577"/>
        <v>-5.0960793456483418E-2</v>
      </c>
      <c r="S693" s="6">
        <f t="shared" si="578"/>
        <v>-4.2093063023563818E-2</v>
      </c>
      <c r="T693" s="6"/>
      <c r="U693" s="6"/>
      <c r="V693" s="3">
        <f t="shared" si="568"/>
        <v>-185649.52361438493</v>
      </c>
      <c r="W693" s="7">
        <f t="shared" si="529"/>
        <v>-114.45000000000073</v>
      </c>
      <c r="X693" s="7">
        <f t="shared" si="532"/>
        <v>17092.2</v>
      </c>
      <c r="Y693" s="3">
        <f t="shared" si="533"/>
        <v>43776764.675750539</v>
      </c>
      <c r="Z693" s="3">
        <f t="shared" si="530"/>
        <v>96091755.005750537</v>
      </c>
      <c r="AA693" s="2">
        <v>44614</v>
      </c>
      <c r="AB693" s="7">
        <f t="shared" si="534"/>
        <v>174.38330110000001</v>
      </c>
      <c r="AC693" s="7">
        <f t="shared" si="535"/>
        <v>145.92254891916846</v>
      </c>
      <c r="AD693" s="7">
        <f t="shared" si="536"/>
        <v>160.15292500958424</v>
      </c>
      <c r="AE693" s="7"/>
      <c r="AF693" s="7">
        <f t="shared" si="569"/>
        <v>-62914.523614384932</v>
      </c>
      <c r="AG693" s="3">
        <f t="shared" si="537"/>
        <v>61040274.624641895</v>
      </c>
      <c r="AH693" s="7"/>
      <c r="AI693" s="7"/>
      <c r="AJ693" s="7"/>
      <c r="AK693" s="7"/>
      <c r="AL693" s="3">
        <f t="shared" si="538"/>
        <v>74812936.495145515</v>
      </c>
      <c r="AM693" s="3">
        <f t="shared" si="539"/>
        <v>27725284.294641938</v>
      </c>
      <c r="AN693" s="3">
        <f t="shared" si="540"/>
        <v>22772661.870504133</v>
      </c>
      <c r="AO693" s="3">
        <f t="shared" si="541"/>
        <v>22314990.329999998</v>
      </c>
      <c r="AP693" s="3">
        <f t="shared" si="542"/>
        <v>52314990.329999998</v>
      </c>
      <c r="AQ693" s="7"/>
      <c r="AR693" s="40">
        <f t="shared" si="570"/>
        <v>-185649.52361438493</v>
      </c>
      <c r="AS693" s="5">
        <f t="shared" si="531"/>
        <v>122735</v>
      </c>
      <c r="AT693" s="5">
        <f t="shared" si="543"/>
        <v>5467.625899280576</v>
      </c>
      <c r="AU693" s="5">
        <f t="shared" si="544"/>
        <v>-57446.897715104358</v>
      </c>
      <c r="AV693" s="5">
        <f t="shared" si="545"/>
        <v>34812936.495145522</v>
      </c>
      <c r="AW693" s="3"/>
      <c r="AX693" s="4">
        <f t="shared" si="546"/>
        <v>-7.6728467401680615E-4</v>
      </c>
      <c r="AY693" s="4">
        <f t="shared" si="547"/>
        <v>-6.6514981126483503E-3</v>
      </c>
      <c r="AZ693" s="4">
        <f t="shared" si="548"/>
        <v>2.4015369836694923E-4</v>
      </c>
      <c r="BA693" s="4">
        <f t="shared" si="549"/>
        <v>2.3515941057533143E-3</v>
      </c>
      <c r="BB693" s="3"/>
      <c r="BC693" s="2">
        <f t="shared" si="550"/>
        <v>44614</v>
      </c>
      <c r="BD693" s="22">
        <f t="shared" si="551"/>
        <v>187.03234123786379</v>
      </c>
      <c r="BE693" s="22">
        <f t="shared" si="552"/>
        <v>145.92254891916809</v>
      </c>
      <c r="BF693" s="22">
        <f t="shared" si="553"/>
        <v>119.85611510791649</v>
      </c>
      <c r="BG693" s="22">
        <f t="shared" si="554"/>
        <v>174.38330110000001</v>
      </c>
      <c r="BH693" s="22"/>
      <c r="BI693" s="3">
        <f t="shared" si="555"/>
        <v>78309764.192858785</v>
      </c>
      <c r="BJ693" s="3">
        <f t="shared" si="556"/>
        <v>29971651.640883766</v>
      </c>
      <c r="BK693" s="3">
        <f t="shared" si="557"/>
        <v>22772661.870504133</v>
      </c>
      <c r="BL693" s="3">
        <f t="shared" si="558"/>
        <v>55124161.329999998</v>
      </c>
      <c r="BM693" s="22"/>
      <c r="BN693" s="3">
        <f t="shared" si="559"/>
        <v>-3496827.6977132331</v>
      </c>
      <c r="BO693" s="3">
        <f t="shared" si="560"/>
        <v>-2246367.3462418453</v>
      </c>
      <c r="BP693" s="3">
        <f t="shared" si="561"/>
        <v>0</v>
      </c>
      <c r="BQ693" s="3">
        <f t="shared" si="562"/>
        <v>-2809171</v>
      </c>
      <c r="BR693" s="3"/>
      <c r="BS693" s="22">
        <f t="shared" si="563"/>
        <v>-4.4653789137984861</v>
      </c>
      <c r="BT693" s="22">
        <f t="shared" si="564"/>
        <v>-7.4949734941454409</v>
      </c>
      <c r="BU693" s="22">
        <f t="shared" si="565"/>
        <v>0</v>
      </c>
      <c r="BV693" s="22">
        <f t="shared" si="566"/>
        <v>-5.0960793456483415</v>
      </c>
      <c r="BW693" s="3"/>
      <c r="BX693" s="7"/>
      <c r="BY693" t="str">
        <f t="shared" si="571"/>
        <v>22022</v>
      </c>
      <c r="CQ693" s="15">
        <v>39773</v>
      </c>
      <c r="CR693" s="16">
        <v>2693.45</v>
      </c>
    </row>
    <row r="694" spans="1:96">
      <c r="A694" t="s">
        <v>297</v>
      </c>
      <c r="B694" t="s">
        <v>297</v>
      </c>
      <c r="C694" s="3">
        <v>580377</v>
      </c>
      <c r="D694">
        <v>0</v>
      </c>
      <c r="E694">
        <v>580376.80000000005</v>
      </c>
      <c r="F694" t="s">
        <v>10</v>
      </c>
      <c r="G694" s="3">
        <v>47918101</v>
      </c>
      <c r="J694" s="3">
        <f t="shared" si="572"/>
        <v>580377</v>
      </c>
      <c r="L694" s="3">
        <f t="shared" si="567"/>
        <v>52895367.329999998</v>
      </c>
      <c r="M694" s="4">
        <f t="shared" si="573"/>
        <v>1.1093894815597111E-2</v>
      </c>
      <c r="N694" s="4">
        <f t="shared" si="574"/>
        <v>1.9345899999999999E-2</v>
      </c>
      <c r="O694" s="4"/>
      <c r="P694" s="3">
        <f t="shared" si="575"/>
        <v>-2228794</v>
      </c>
      <c r="Q694" s="3">
        <f t="shared" si="576"/>
        <v>55124161.329999998</v>
      </c>
      <c r="R694" s="6">
        <f t="shared" si="577"/>
        <v>-4.0432252323211897E-2</v>
      </c>
      <c r="S694" s="6">
        <f t="shared" si="578"/>
        <v>-3.0999168207966707E-2</v>
      </c>
      <c r="T694" s="6"/>
      <c r="U694" s="6"/>
      <c r="V694" s="3">
        <f t="shared" si="568"/>
        <v>-46959.840180310573</v>
      </c>
      <c r="W694" s="7">
        <f t="shared" si="529"/>
        <v>-28.950000000000728</v>
      </c>
      <c r="X694" s="7">
        <f t="shared" si="532"/>
        <v>17063.25</v>
      </c>
      <c r="Y694" s="3">
        <f t="shared" si="533"/>
        <v>43702617.559676364</v>
      </c>
      <c r="Z694" s="3">
        <f t="shared" si="530"/>
        <v>96597984.889676362</v>
      </c>
      <c r="AA694" s="2">
        <v>44615</v>
      </c>
      <c r="AB694" s="7">
        <f t="shared" si="534"/>
        <v>176.3178911</v>
      </c>
      <c r="AC694" s="7">
        <f t="shared" si="535"/>
        <v>145.6753918655879</v>
      </c>
      <c r="AD694" s="7">
        <f t="shared" si="536"/>
        <v>160.99664148279393</v>
      </c>
      <c r="AE694" s="7"/>
      <c r="AF694" s="7">
        <f t="shared" si="569"/>
        <v>533417.15981968946</v>
      </c>
      <c r="AG694" s="3">
        <f t="shared" si="537"/>
        <v>61573691.784461588</v>
      </c>
      <c r="AH694" s="7"/>
      <c r="AI694" s="7"/>
      <c r="AJ694" s="7"/>
      <c r="AK694" s="7"/>
      <c r="AL694" s="3">
        <f t="shared" si="538"/>
        <v>75351821.280864477</v>
      </c>
      <c r="AM694" s="3">
        <f t="shared" si="539"/>
        <v>27678324.454461627</v>
      </c>
      <c r="AN694" s="3">
        <f t="shared" si="540"/>
        <v>22778129.496403415</v>
      </c>
      <c r="AO694" s="3">
        <f t="shared" si="541"/>
        <v>22895367.329999998</v>
      </c>
      <c r="AP694" s="3">
        <f t="shared" si="542"/>
        <v>52895367.329999998</v>
      </c>
      <c r="AQ694" s="7"/>
      <c r="AR694" s="40">
        <f t="shared" si="570"/>
        <v>-46959.840180310573</v>
      </c>
      <c r="AS694" s="5">
        <f t="shared" si="531"/>
        <v>580377</v>
      </c>
      <c r="AT694" s="5">
        <f t="shared" si="543"/>
        <v>5467.625899280576</v>
      </c>
      <c r="AU694" s="5">
        <f t="shared" si="544"/>
        <v>538884.78571897</v>
      </c>
      <c r="AV694" s="5">
        <f t="shared" si="545"/>
        <v>35351821.280864492</v>
      </c>
      <c r="AW694" s="3"/>
      <c r="AX694" s="4">
        <f t="shared" si="546"/>
        <v>7.2030962954373178E-3</v>
      </c>
      <c r="AY694" s="4">
        <f t="shared" si="547"/>
        <v>-1.6937550461614498E-3</v>
      </c>
      <c r="AZ694" s="4">
        <f t="shared" si="548"/>
        <v>2.4009603841536052E-4</v>
      </c>
      <c r="BA694" s="4">
        <f t="shared" si="549"/>
        <v>1.1093894815597111E-2</v>
      </c>
      <c r="BB694" s="3"/>
      <c r="BC694" s="2">
        <f t="shared" si="550"/>
        <v>44615</v>
      </c>
      <c r="BD694" s="22">
        <f t="shared" si="551"/>
        <v>188.37955320216119</v>
      </c>
      <c r="BE694" s="22">
        <f t="shared" si="552"/>
        <v>145.6753918655875</v>
      </c>
      <c r="BF694" s="22">
        <f t="shared" si="553"/>
        <v>119.88489208633378</v>
      </c>
      <c r="BG694" s="22">
        <f t="shared" si="554"/>
        <v>176.3178911</v>
      </c>
      <c r="BH694" s="22"/>
      <c r="BI694" s="3">
        <f t="shared" si="555"/>
        <v>78309764.192858785</v>
      </c>
      <c r="BJ694" s="3">
        <f t="shared" si="556"/>
        <v>29971651.640883766</v>
      </c>
      <c r="BK694" s="3">
        <f t="shared" si="557"/>
        <v>22778129.496403415</v>
      </c>
      <c r="BL694" s="3">
        <f t="shared" si="558"/>
        <v>55124161.329999998</v>
      </c>
      <c r="BM694" s="22"/>
      <c r="BN694" s="3">
        <f t="shared" si="559"/>
        <v>-2957942.9119942631</v>
      </c>
      <c r="BO694" s="3">
        <f t="shared" si="560"/>
        <v>-2293327.1864221557</v>
      </c>
      <c r="BP694" s="3">
        <f t="shared" si="561"/>
        <v>0</v>
      </c>
      <c r="BQ694" s="3">
        <f t="shared" si="562"/>
        <v>-2228794</v>
      </c>
      <c r="BR694" s="3"/>
      <c r="BS694" s="22">
        <f t="shared" si="563"/>
        <v>-3.7772338385664601</v>
      </c>
      <c r="BT694" s="22">
        <f t="shared" si="564"/>
        <v>-7.65165434958503</v>
      </c>
      <c r="BU694" s="22">
        <f t="shared" si="565"/>
        <v>0</v>
      </c>
      <c r="BV694" s="22">
        <f t="shared" si="566"/>
        <v>-4.0432252323211895</v>
      </c>
      <c r="BW694" s="3"/>
      <c r="BX694" s="7"/>
      <c r="BY694" t="str">
        <f t="shared" si="571"/>
        <v>22022</v>
      </c>
      <c r="CQ694" s="15">
        <v>39774</v>
      </c>
      <c r="CR694" s="16">
        <v>2693.45</v>
      </c>
    </row>
    <row r="695" spans="1:96">
      <c r="A695" t="s">
        <v>298</v>
      </c>
      <c r="B695" t="s">
        <v>298</v>
      </c>
      <c r="C695" s="3">
        <v>-596428</v>
      </c>
      <c r="D695">
        <v>0</v>
      </c>
      <c r="E695">
        <v>-596428.37</v>
      </c>
      <c r="F695" t="s">
        <v>10</v>
      </c>
      <c r="G695" s="3">
        <v>47321672</v>
      </c>
      <c r="J695" s="3">
        <f t="shared" si="572"/>
        <v>-596428</v>
      </c>
      <c r="L695" s="3">
        <f t="shared" si="567"/>
        <v>52298939.329999998</v>
      </c>
      <c r="M695" s="4">
        <f t="shared" si="573"/>
        <v>-1.1275618832156808E-2</v>
      </c>
      <c r="N695" s="4">
        <f t="shared" si="574"/>
        <v>-1.9880933333333333E-2</v>
      </c>
      <c r="O695" s="4"/>
      <c r="P695" s="3">
        <f t="shared" si="575"/>
        <v>-2825222</v>
      </c>
      <c r="Q695" s="3">
        <f t="shared" si="576"/>
        <v>55124161.329999998</v>
      </c>
      <c r="R695" s="6">
        <f t="shared" si="577"/>
        <v>-5.1251972489646587E-2</v>
      </c>
      <c r="S695" s="6">
        <f t="shared" si="578"/>
        <v>-4.2274787040123517E-2</v>
      </c>
      <c r="T695" s="6"/>
      <c r="U695" s="6"/>
      <c r="V695" s="3">
        <f t="shared" si="568"/>
        <v>-1322499.4023836344</v>
      </c>
      <c r="W695" s="7">
        <f t="shared" si="529"/>
        <v>-815.29999999999927</v>
      </c>
      <c r="X695" s="7">
        <f t="shared" si="532"/>
        <v>16247.95</v>
      </c>
      <c r="Y695" s="3">
        <f t="shared" si="533"/>
        <v>41614460.608544305</v>
      </c>
      <c r="Z695" s="3">
        <f t="shared" si="530"/>
        <v>93913399.938544303</v>
      </c>
      <c r="AA695" s="2">
        <v>44616</v>
      </c>
      <c r="AB695" s="7">
        <f t="shared" si="534"/>
        <v>174.32979776666667</v>
      </c>
      <c r="AC695" s="7">
        <f t="shared" si="535"/>
        <v>138.71486869514769</v>
      </c>
      <c r="AD695" s="7">
        <f t="shared" si="536"/>
        <v>156.52233323090715</v>
      </c>
      <c r="AE695" s="7"/>
      <c r="AF695" s="7">
        <f t="shared" si="569"/>
        <v>-1918927.4023836344</v>
      </c>
      <c r="AG695" s="3">
        <f t="shared" si="537"/>
        <v>59654764.382077955</v>
      </c>
      <c r="AH695" s="7"/>
      <c r="AI695" s="7"/>
      <c r="AJ695" s="7"/>
      <c r="AK695" s="7"/>
      <c r="AL695" s="3">
        <f t="shared" si="538"/>
        <v>73438361.504380122</v>
      </c>
      <c r="AM695" s="3">
        <f t="shared" si="539"/>
        <v>26355825.052077994</v>
      </c>
      <c r="AN695" s="3">
        <f t="shared" si="540"/>
        <v>22783597.122302696</v>
      </c>
      <c r="AO695" s="3">
        <f t="shared" si="541"/>
        <v>22298939.329999998</v>
      </c>
      <c r="AP695" s="3">
        <f t="shared" si="542"/>
        <v>52298939.329999998</v>
      </c>
      <c r="AQ695" s="7"/>
      <c r="AR695" s="40">
        <f t="shared" si="570"/>
        <v>-1322499.4023836344</v>
      </c>
      <c r="AS695" s="5">
        <f t="shared" si="531"/>
        <v>-596428</v>
      </c>
      <c r="AT695" s="5">
        <f t="shared" si="543"/>
        <v>5467.625899280576</v>
      </c>
      <c r="AU695" s="5">
        <f t="shared" si="544"/>
        <v>-1913459.7764843537</v>
      </c>
      <c r="AV695" s="5">
        <f t="shared" si="545"/>
        <v>33438361.504380137</v>
      </c>
      <c r="AW695" s="3"/>
      <c r="AX695" s="4">
        <f t="shared" si="546"/>
        <v>-2.539367654236481E-2</v>
      </c>
      <c r="AY695" s="4">
        <f t="shared" si="547"/>
        <v>-4.7781049917219723E-2</v>
      </c>
      <c r="AZ695" s="4">
        <f t="shared" si="548"/>
        <v>2.4003840614497755E-4</v>
      </c>
      <c r="BA695" s="4">
        <f t="shared" si="549"/>
        <v>-1.1275618832156808E-2</v>
      </c>
      <c r="BB695" s="3"/>
      <c r="BC695" s="2">
        <f t="shared" si="550"/>
        <v>44616</v>
      </c>
      <c r="BD695" s="22">
        <f t="shared" si="551"/>
        <v>183.59590376095031</v>
      </c>
      <c r="BE695" s="22">
        <f t="shared" si="552"/>
        <v>138.71486869514735</v>
      </c>
      <c r="BF695" s="22">
        <f t="shared" si="553"/>
        <v>119.91366906475103</v>
      </c>
      <c r="BG695" s="22">
        <f t="shared" si="554"/>
        <v>174.32979776666667</v>
      </c>
      <c r="BH695" s="22"/>
      <c r="BI695" s="3">
        <f t="shared" si="555"/>
        <v>78309764.192858785</v>
      </c>
      <c r="BJ695" s="3">
        <f t="shared" si="556"/>
        <v>29971651.640883766</v>
      </c>
      <c r="BK695" s="3">
        <f t="shared" si="557"/>
        <v>22783597.122302696</v>
      </c>
      <c r="BL695" s="3">
        <f t="shared" si="558"/>
        <v>55124161.329999998</v>
      </c>
      <c r="BM695" s="22"/>
      <c r="BN695" s="3">
        <f t="shared" si="559"/>
        <v>-4871402.688478617</v>
      </c>
      <c r="BO695" s="3">
        <f t="shared" si="560"/>
        <v>-3615826.5888057901</v>
      </c>
      <c r="BP695" s="3">
        <f t="shared" si="561"/>
        <v>0</v>
      </c>
      <c r="BQ695" s="3">
        <f t="shared" si="562"/>
        <v>-2825222</v>
      </c>
      <c r="BR695" s="3"/>
      <c r="BS695" s="22">
        <f t="shared" si="563"/>
        <v>-6.2206836384815078</v>
      </c>
      <c r="BT695" s="22">
        <f t="shared" si="564"/>
        <v>-12.064155262880172</v>
      </c>
      <c r="BU695" s="22">
        <f t="shared" si="565"/>
        <v>0</v>
      </c>
      <c r="BV695" s="22">
        <f t="shared" si="566"/>
        <v>-5.1251972489646587</v>
      </c>
      <c r="BW695" s="3"/>
      <c r="BX695" s="7"/>
      <c r="BY695" t="str">
        <f t="shared" si="571"/>
        <v>22022</v>
      </c>
      <c r="CQ695" s="15">
        <v>39775</v>
      </c>
      <c r="CR695" s="16">
        <v>2693.45</v>
      </c>
    </row>
    <row r="696" spans="1:96">
      <c r="A696" t="s">
        <v>299</v>
      </c>
      <c r="B696" t="s">
        <v>299</v>
      </c>
      <c r="C696" s="3">
        <v>357350</v>
      </c>
      <c r="D696">
        <v>0</v>
      </c>
      <c r="E696">
        <v>357349.76</v>
      </c>
      <c r="F696" t="s">
        <v>10</v>
      </c>
      <c r="G696" s="3">
        <v>47679022</v>
      </c>
      <c r="J696" s="3">
        <f t="shared" si="572"/>
        <v>357350</v>
      </c>
      <c r="L696" s="3">
        <f t="shared" si="567"/>
        <v>52656289.329999998</v>
      </c>
      <c r="M696" s="4">
        <f t="shared" si="573"/>
        <v>6.8328345579852894E-3</v>
      </c>
      <c r="N696" s="4">
        <f t="shared" si="574"/>
        <v>1.1911666666666666E-2</v>
      </c>
      <c r="O696" s="4"/>
      <c r="P696" s="3">
        <f t="shared" si="575"/>
        <v>-2467872</v>
      </c>
      <c r="Q696" s="3">
        <f t="shared" si="576"/>
        <v>55124161.329999998</v>
      </c>
      <c r="R696" s="6">
        <f t="shared" si="577"/>
        <v>-4.4769334180453466E-2</v>
      </c>
      <c r="S696" s="6">
        <f t="shared" si="578"/>
        <v>-3.5441952482138231E-2</v>
      </c>
      <c r="T696" s="6"/>
      <c r="U696" s="6"/>
      <c r="V696" s="3">
        <f t="shared" si="568"/>
        <v>665791.5855615898</v>
      </c>
      <c r="W696" s="7">
        <f t="shared" si="529"/>
        <v>410.45000000000073</v>
      </c>
      <c r="X696" s="7">
        <f t="shared" si="532"/>
        <v>16658.400000000001</v>
      </c>
      <c r="Y696" s="3">
        <f t="shared" si="533"/>
        <v>42665710.480483659</v>
      </c>
      <c r="Z696" s="3">
        <f t="shared" si="530"/>
        <v>95321999.810483664</v>
      </c>
      <c r="AA696" s="2">
        <v>44617</v>
      </c>
      <c r="AB696" s="7">
        <f t="shared" si="534"/>
        <v>175.52096443333335</v>
      </c>
      <c r="AC696" s="7">
        <f t="shared" si="535"/>
        <v>142.21903493494551</v>
      </c>
      <c r="AD696" s="7">
        <f t="shared" si="536"/>
        <v>158.86999968413943</v>
      </c>
      <c r="AE696" s="7"/>
      <c r="AF696" s="7">
        <f t="shared" si="569"/>
        <v>1023141.5855615898</v>
      </c>
      <c r="AG696" s="3">
        <f t="shared" si="537"/>
        <v>60677905.967639543</v>
      </c>
      <c r="AH696" s="7"/>
      <c r="AI696" s="7"/>
      <c r="AJ696" s="7"/>
      <c r="AK696" s="7"/>
      <c r="AL696" s="3">
        <f t="shared" si="538"/>
        <v>74466970.715840995</v>
      </c>
      <c r="AM696" s="3">
        <f t="shared" si="539"/>
        <v>27021616.637639582</v>
      </c>
      <c r="AN696" s="3">
        <f t="shared" si="540"/>
        <v>22789064.748201977</v>
      </c>
      <c r="AO696" s="3">
        <f t="shared" si="541"/>
        <v>22656289.329999998</v>
      </c>
      <c r="AP696" s="3">
        <f t="shared" si="542"/>
        <v>52656289.329999998</v>
      </c>
      <c r="AQ696" s="7"/>
      <c r="AR696" s="40">
        <f t="shared" si="570"/>
        <v>665791.5855615898</v>
      </c>
      <c r="AS696" s="5">
        <f t="shared" si="531"/>
        <v>357350</v>
      </c>
      <c r="AT696" s="5">
        <f t="shared" si="543"/>
        <v>5467.625899280576</v>
      </c>
      <c r="AU696" s="5">
        <f t="shared" si="544"/>
        <v>1028609.2114608703</v>
      </c>
      <c r="AV696" s="5">
        <f t="shared" si="545"/>
        <v>34466970.71584101</v>
      </c>
      <c r="AW696" s="3"/>
      <c r="AX696" s="4">
        <f t="shared" si="546"/>
        <v>1.4006429206614591E-2</v>
      </c>
      <c r="AY696" s="4">
        <f t="shared" si="547"/>
        <v>2.5261648392566494E-2</v>
      </c>
      <c r="AZ696" s="4">
        <f t="shared" si="548"/>
        <v>2.3998080153587149E-4</v>
      </c>
      <c r="BA696" s="4">
        <f t="shared" si="549"/>
        <v>6.8328345579852894E-3</v>
      </c>
      <c r="BB696" s="3"/>
      <c r="BC696" s="2">
        <f t="shared" si="550"/>
        <v>44617</v>
      </c>
      <c r="BD696" s="22">
        <f t="shared" si="551"/>
        <v>186.1674267896025</v>
      </c>
      <c r="BE696" s="22">
        <f t="shared" si="552"/>
        <v>142.21903493494517</v>
      </c>
      <c r="BF696" s="22">
        <f t="shared" si="553"/>
        <v>119.9424460431683</v>
      </c>
      <c r="BG696" s="22">
        <f t="shared" si="554"/>
        <v>175.52096443333335</v>
      </c>
      <c r="BH696" s="22"/>
      <c r="BI696" s="3">
        <f t="shared" si="555"/>
        <v>78309764.192858785</v>
      </c>
      <c r="BJ696" s="3">
        <f t="shared" si="556"/>
        <v>29971651.640883766</v>
      </c>
      <c r="BK696" s="3">
        <f t="shared" si="557"/>
        <v>22789064.748201977</v>
      </c>
      <c r="BL696" s="3">
        <f t="shared" si="558"/>
        <v>55124161.329999998</v>
      </c>
      <c r="BM696" s="22"/>
      <c r="BN696" s="3">
        <f t="shared" si="559"/>
        <v>-3842793.4770177468</v>
      </c>
      <c r="BO696" s="3">
        <f t="shared" si="560"/>
        <v>-2950035.0032442003</v>
      </c>
      <c r="BP696" s="3">
        <f t="shared" si="561"/>
        <v>0</v>
      </c>
      <c r="BQ696" s="3">
        <f t="shared" si="562"/>
        <v>-2467872</v>
      </c>
      <c r="BR696" s="3"/>
      <c r="BS696" s="22">
        <f t="shared" si="563"/>
        <v>-4.9071702828191874</v>
      </c>
      <c r="BT696" s="22">
        <f t="shared" si="564"/>
        <v>-9.8427508720277288</v>
      </c>
      <c r="BU696" s="22">
        <f t="shared" si="565"/>
        <v>0</v>
      </c>
      <c r="BV696" s="22">
        <f t="shared" si="566"/>
        <v>-4.4769334180453466</v>
      </c>
      <c r="BW696" s="3"/>
      <c r="BX696" s="7"/>
      <c r="BY696" t="str">
        <f t="shared" si="571"/>
        <v>22022</v>
      </c>
      <c r="CQ696" s="15">
        <v>39776</v>
      </c>
      <c r="CR696" s="16">
        <v>2708.25</v>
      </c>
    </row>
    <row r="697" spans="1:96">
      <c r="A697" t="s">
        <v>300</v>
      </c>
      <c r="B697" t="s">
        <v>300</v>
      </c>
      <c r="C697" s="3">
        <v>38423</v>
      </c>
      <c r="D697">
        <v>0</v>
      </c>
      <c r="E697">
        <v>38422.51</v>
      </c>
      <c r="F697" t="s">
        <v>10</v>
      </c>
      <c r="G697" s="3">
        <v>47717445</v>
      </c>
      <c r="J697" s="3">
        <f t="shared" si="572"/>
        <v>38423</v>
      </c>
      <c r="L697" s="3">
        <f t="shared" si="567"/>
        <v>52694712.329999998</v>
      </c>
      <c r="M697" s="4">
        <f t="shared" si="573"/>
        <v>7.296944104663518E-4</v>
      </c>
      <c r="N697" s="4">
        <f t="shared" si="574"/>
        <v>1.2807666666666668E-3</v>
      </c>
      <c r="O697" s="4"/>
      <c r="P697" s="3">
        <f t="shared" si="575"/>
        <v>-2429449</v>
      </c>
      <c r="Q697" s="3">
        <f t="shared" si="576"/>
        <v>55124161.329999998</v>
      </c>
      <c r="R697" s="6">
        <f t="shared" si="577"/>
        <v>-4.407230770289889E-2</v>
      </c>
      <c r="S697" s="6">
        <f t="shared" si="578"/>
        <v>-3.471225807167188E-2</v>
      </c>
      <c r="T697" s="6"/>
      <c r="U697" s="6"/>
      <c r="V697" s="3">
        <f t="shared" si="568"/>
        <v>219794.76146569682</v>
      </c>
      <c r="W697" s="7">
        <f t="shared" si="529"/>
        <v>135.5</v>
      </c>
      <c r="X697" s="7">
        <f t="shared" si="532"/>
        <v>16793.900000000001</v>
      </c>
      <c r="Y697" s="3">
        <f t="shared" si="533"/>
        <v>43012754.840692662</v>
      </c>
      <c r="Z697" s="3">
        <f t="shared" si="530"/>
        <v>95707467.170692652</v>
      </c>
      <c r="AA697" s="2">
        <v>44620</v>
      </c>
      <c r="AB697" s="7">
        <f t="shared" si="534"/>
        <v>175.64904110000001</v>
      </c>
      <c r="AC697" s="7">
        <f t="shared" si="535"/>
        <v>143.37584946897556</v>
      </c>
      <c r="AD697" s="7">
        <f t="shared" si="536"/>
        <v>159.51244528448777</v>
      </c>
      <c r="AE697" s="7"/>
      <c r="AF697" s="7">
        <f t="shared" si="569"/>
        <v>258217.76146569682</v>
      </c>
      <c r="AG697" s="3">
        <f t="shared" si="537"/>
        <v>60936123.729105242</v>
      </c>
      <c r="AH697" s="7"/>
      <c r="AI697" s="7"/>
      <c r="AJ697" s="7"/>
      <c r="AK697" s="7"/>
      <c r="AL697" s="3">
        <f t="shared" si="538"/>
        <v>74730656.103205979</v>
      </c>
      <c r="AM697" s="3">
        <f t="shared" si="539"/>
        <v>27241411.399105281</v>
      </c>
      <c r="AN697" s="3">
        <f t="shared" si="540"/>
        <v>22794532.374101259</v>
      </c>
      <c r="AO697" s="3">
        <f t="shared" si="541"/>
        <v>22694712.329999998</v>
      </c>
      <c r="AP697" s="3">
        <f t="shared" si="542"/>
        <v>52694712.329999998</v>
      </c>
      <c r="AQ697" s="7"/>
      <c r="AR697" s="40">
        <f t="shared" si="570"/>
        <v>219794.76146569682</v>
      </c>
      <c r="AS697" s="5">
        <f t="shared" si="531"/>
        <v>38423</v>
      </c>
      <c r="AT697" s="5">
        <f t="shared" si="543"/>
        <v>5467.625899280576</v>
      </c>
      <c r="AU697" s="5">
        <f t="shared" si="544"/>
        <v>263685.38736497739</v>
      </c>
      <c r="AV697" s="5">
        <f t="shared" si="545"/>
        <v>34730656.103205986</v>
      </c>
      <c r="AW697" s="3"/>
      <c r="AX697" s="4">
        <f t="shared" si="546"/>
        <v>3.5409710483749394E-3</v>
      </c>
      <c r="AY697" s="4">
        <f t="shared" si="547"/>
        <v>8.1340344811026283E-3</v>
      </c>
      <c r="AZ697" s="4">
        <f t="shared" si="548"/>
        <v>2.3992322456813255E-4</v>
      </c>
      <c r="BA697" s="4">
        <f t="shared" si="549"/>
        <v>7.296944104663518E-4</v>
      </c>
      <c r="BB697" s="3"/>
      <c r="BC697" s="2">
        <f t="shared" si="550"/>
        <v>44620</v>
      </c>
      <c r="BD697" s="22">
        <f t="shared" si="551"/>
        <v>186.82664025801495</v>
      </c>
      <c r="BE697" s="22">
        <f t="shared" si="552"/>
        <v>143.37584946897516</v>
      </c>
      <c r="BF697" s="22">
        <f t="shared" si="553"/>
        <v>119.97122302158559</v>
      </c>
      <c r="BG697" s="22">
        <f t="shared" si="554"/>
        <v>175.64904110000001</v>
      </c>
      <c r="BH697" s="22"/>
      <c r="BI697" s="3">
        <f t="shared" si="555"/>
        <v>78309764.192858785</v>
      </c>
      <c r="BJ697" s="3">
        <f t="shared" si="556"/>
        <v>29971651.640883766</v>
      </c>
      <c r="BK697" s="3">
        <f t="shared" si="557"/>
        <v>22794532.374101259</v>
      </c>
      <c r="BL697" s="3">
        <f t="shared" si="558"/>
        <v>55124161.329999998</v>
      </c>
      <c r="BM697" s="22"/>
      <c r="BN697" s="3">
        <f t="shared" si="559"/>
        <v>-3579108.0896527693</v>
      </c>
      <c r="BO697" s="3">
        <f t="shared" si="560"/>
        <v>-2730240.2417785036</v>
      </c>
      <c r="BP697" s="3">
        <f t="shared" si="561"/>
        <v>0</v>
      </c>
      <c r="BQ697" s="3">
        <f t="shared" si="562"/>
        <v>-2429449</v>
      </c>
      <c r="BR697" s="3"/>
      <c r="BS697" s="22">
        <f t="shared" si="563"/>
        <v>-4.5704493258826018</v>
      </c>
      <c r="BT697" s="22">
        <f t="shared" si="564"/>
        <v>-9.1094086988994434</v>
      </c>
      <c r="BU697" s="22">
        <f t="shared" si="565"/>
        <v>0</v>
      </c>
      <c r="BV697" s="22">
        <f t="shared" si="566"/>
        <v>-4.407230770289889</v>
      </c>
      <c r="BW697" s="3"/>
      <c r="BX697" s="7"/>
      <c r="BY697" t="str">
        <f t="shared" si="571"/>
        <v>22022</v>
      </c>
      <c r="CQ697" s="15">
        <v>39777</v>
      </c>
      <c r="CR697" s="16">
        <v>2654</v>
      </c>
    </row>
    <row r="698" spans="1:96">
      <c r="A698" s="2">
        <v>44595</v>
      </c>
      <c r="B698" s="2">
        <v>44595</v>
      </c>
      <c r="C698" s="3">
        <v>-192397</v>
      </c>
      <c r="D698">
        <v>0</v>
      </c>
      <c r="E698">
        <v>-192396.74</v>
      </c>
      <c r="F698" t="s">
        <v>10</v>
      </c>
      <c r="G698" s="3">
        <v>47525048</v>
      </c>
      <c r="J698" s="3">
        <f t="shared" si="572"/>
        <v>-192397</v>
      </c>
      <c r="L698" s="3">
        <f t="shared" si="567"/>
        <v>52502315.329999998</v>
      </c>
      <c r="M698" s="4">
        <f t="shared" si="573"/>
        <v>-3.6511633044908967E-3</v>
      </c>
      <c r="N698" s="4">
        <f t="shared" si="574"/>
        <v>-6.4132333333333331E-3</v>
      </c>
      <c r="O698" s="4"/>
      <c r="P698" s="3">
        <f t="shared" si="575"/>
        <v>-2621846</v>
      </c>
      <c r="Q698" s="3">
        <f t="shared" si="576"/>
        <v>55124161.329999998</v>
      </c>
      <c r="R698" s="6">
        <f t="shared" si="577"/>
        <v>-4.7562555814760731E-2</v>
      </c>
      <c r="S698" s="6">
        <f t="shared" si="578"/>
        <v>-3.8363421376162776E-2</v>
      </c>
      <c r="T698" s="6"/>
      <c r="U698" s="6"/>
      <c r="V698" s="3">
        <f t="shared" si="568"/>
        <v>-304873.98832086992</v>
      </c>
      <c r="W698" s="7">
        <f t="shared" si="529"/>
        <v>-187.95000000000073</v>
      </c>
      <c r="X698" s="7">
        <f t="shared" si="532"/>
        <v>16605.95</v>
      </c>
      <c r="Y698" s="3">
        <f t="shared" si="533"/>
        <v>42531374.859133393</v>
      </c>
      <c r="Z698" s="3">
        <f t="shared" si="530"/>
        <v>95033690.189133391</v>
      </c>
      <c r="AA698" s="2">
        <v>44622</v>
      </c>
      <c r="AB698" s="7">
        <f t="shared" si="534"/>
        <v>175.00771776666667</v>
      </c>
      <c r="AC698" s="7">
        <f t="shared" si="535"/>
        <v>141.77124953044463</v>
      </c>
      <c r="AD698" s="7">
        <f t="shared" si="536"/>
        <v>158.38948364855565</v>
      </c>
      <c r="AE698" s="7"/>
      <c r="AF698" s="7">
        <f t="shared" si="569"/>
        <v>-497270.98832086992</v>
      </c>
      <c r="AG698" s="3">
        <f t="shared" si="537"/>
        <v>60438852.740784369</v>
      </c>
      <c r="AH698" s="7"/>
      <c r="AI698" s="7"/>
      <c r="AJ698" s="7"/>
      <c r="AK698" s="7"/>
      <c r="AL698" s="3">
        <f t="shared" si="538"/>
        <v>74238852.740784392</v>
      </c>
      <c r="AM698" s="3">
        <f t="shared" si="539"/>
        <v>26936537.410784412</v>
      </c>
      <c r="AN698" s="3">
        <f t="shared" si="540"/>
        <v>22800000.00000054</v>
      </c>
      <c r="AO698" s="3">
        <f t="shared" si="541"/>
        <v>22502315.329999998</v>
      </c>
      <c r="AP698" s="3">
        <f t="shared" si="542"/>
        <v>52502315.329999998</v>
      </c>
      <c r="AQ698" s="7"/>
      <c r="AR698" s="40">
        <f t="shared" si="570"/>
        <v>-304873.98832086992</v>
      </c>
      <c r="AS698" s="5">
        <f t="shared" si="531"/>
        <v>-192397</v>
      </c>
      <c r="AT698" s="5">
        <f t="shared" si="543"/>
        <v>5467.625899280576</v>
      </c>
      <c r="AU698" s="5">
        <f t="shared" si="544"/>
        <v>-491803.36242158932</v>
      </c>
      <c r="AV698" s="5">
        <f t="shared" si="545"/>
        <v>34238852.740784399</v>
      </c>
      <c r="AW698" s="3"/>
      <c r="AX698" s="4">
        <f t="shared" si="546"/>
        <v>-6.5810122387041474E-3</v>
      </c>
      <c r="AY698" s="4">
        <f t="shared" si="547"/>
        <v>-1.1191563603451296E-2</v>
      </c>
      <c r="AZ698" s="4">
        <f t="shared" si="548"/>
        <v>2.3986567522187008E-4</v>
      </c>
      <c r="BA698" s="4">
        <f t="shared" si="549"/>
        <v>-3.6511633044908967E-3</v>
      </c>
      <c r="BB698" s="3"/>
      <c r="BC698" s="2">
        <f t="shared" si="550"/>
        <v>44622</v>
      </c>
      <c r="BD698" s="22">
        <f t="shared" si="551"/>
        <v>185.597131851961</v>
      </c>
      <c r="BE698" s="22">
        <f t="shared" si="552"/>
        <v>141.77124953044427</v>
      </c>
      <c r="BF698" s="22">
        <f t="shared" si="553"/>
        <v>120.00000000000284</v>
      </c>
      <c r="BG698" s="22">
        <f t="shared" si="554"/>
        <v>175.00771776666667</v>
      </c>
      <c r="BH698" s="22"/>
      <c r="BI698" s="3">
        <f t="shared" si="555"/>
        <v>78309764.192858785</v>
      </c>
      <c r="BJ698" s="3">
        <f t="shared" si="556"/>
        <v>29971651.640883766</v>
      </c>
      <c r="BK698" s="3">
        <f t="shared" si="557"/>
        <v>22800000.00000054</v>
      </c>
      <c r="BL698" s="3">
        <f t="shared" si="558"/>
        <v>55124161.329999998</v>
      </c>
      <c r="BM698" s="22"/>
      <c r="BN698" s="3">
        <f t="shared" si="559"/>
        <v>-4070911.4520743587</v>
      </c>
      <c r="BO698" s="3">
        <f t="shared" si="560"/>
        <v>-3035114.2300993735</v>
      </c>
      <c r="BP698" s="3">
        <f t="shared" si="561"/>
        <v>0</v>
      </c>
      <c r="BQ698" s="3">
        <f t="shared" si="562"/>
        <v>-2621846</v>
      </c>
      <c r="BR698" s="3"/>
      <c r="BS698" s="22">
        <f t="shared" si="563"/>
        <v>-5.1984723668030055</v>
      </c>
      <c r="BT698" s="22">
        <f t="shared" si="564"/>
        <v>-10.126616532401009</v>
      </c>
      <c r="BU698" s="22">
        <f t="shared" si="565"/>
        <v>0</v>
      </c>
      <c r="BV698" s="22">
        <f t="shared" si="566"/>
        <v>-4.756255581476073</v>
      </c>
      <c r="BW698" s="3"/>
      <c r="BX698" s="7"/>
      <c r="BY698" t="str">
        <f t="shared" si="571"/>
        <v>32022</v>
      </c>
      <c r="CQ698" s="15">
        <v>39778</v>
      </c>
      <c r="CR698" s="16">
        <v>2752.25</v>
      </c>
    </row>
    <row r="699" spans="1:96">
      <c r="A699" s="2">
        <v>44623</v>
      </c>
      <c r="B699" s="2">
        <v>44623</v>
      </c>
      <c r="C699" s="3">
        <v>1016467</v>
      </c>
      <c r="D699">
        <v>0</v>
      </c>
      <c r="E699">
        <v>1016466.96</v>
      </c>
      <c r="F699" t="s">
        <v>10</v>
      </c>
      <c r="G699" s="3">
        <v>48541515</v>
      </c>
      <c r="J699" s="3">
        <f t="shared" si="572"/>
        <v>1016467</v>
      </c>
      <c r="L699" s="3">
        <f t="shared" si="567"/>
        <v>53518782.329999998</v>
      </c>
      <c r="M699" s="4">
        <f t="shared" si="573"/>
        <v>1.9360422366348239E-2</v>
      </c>
      <c r="N699" s="4">
        <f t="shared" si="574"/>
        <v>3.3882233333333331E-2</v>
      </c>
      <c r="O699" s="4"/>
      <c r="P699" s="3">
        <f t="shared" si="575"/>
        <v>-1605379</v>
      </c>
      <c r="Q699" s="3">
        <f t="shared" si="576"/>
        <v>55124161.329999998</v>
      </c>
      <c r="R699" s="6">
        <f t="shared" si="577"/>
        <v>-2.912296461780927E-2</v>
      </c>
      <c r="S699" s="6">
        <f t="shared" si="578"/>
        <v>-1.9002999009814538E-2</v>
      </c>
      <c r="T699" s="6"/>
      <c r="U699" s="6"/>
      <c r="V699" s="3">
        <f t="shared" si="568"/>
        <v>-175024.75839224359</v>
      </c>
      <c r="W699" s="7">
        <f t="shared" si="529"/>
        <v>-107.90000000000146</v>
      </c>
      <c r="X699" s="7">
        <f t="shared" si="532"/>
        <v>16498.05</v>
      </c>
      <c r="Y699" s="3">
        <f t="shared" si="533"/>
        <v>42255019.977461427</v>
      </c>
      <c r="Z699" s="3">
        <f t="shared" si="530"/>
        <v>95773802.307461426</v>
      </c>
      <c r="AA699" s="2">
        <v>44623</v>
      </c>
      <c r="AB699" s="7">
        <f t="shared" si="534"/>
        <v>178.39594109999999</v>
      </c>
      <c r="AC699" s="7">
        <f t="shared" si="535"/>
        <v>140.85006659153808</v>
      </c>
      <c r="AD699" s="7">
        <f t="shared" si="536"/>
        <v>159.62300384576903</v>
      </c>
      <c r="AE699" s="7"/>
      <c r="AF699" s="7">
        <f t="shared" si="569"/>
        <v>841442.24160775635</v>
      </c>
      <c r="AG699" s="3">
        <f t="shared" si="537"/>
        <v>61280294.982392125</v>
      </c>
      <c r="AH699" s="7"/>
      <c r="AI699" s="7"/>
      <c r="AJ699" s="7"/>
      <c r="AK699" s="7"/>
      <c r="AL699" s="3">
        <f t="shared" si="538"/>
        <v>75085762.608291432</v>
      </c>
      <c r="AM699" s="3">
        <f t="shared" si="539"/>
        <v>26761512.652392168</v>
      </c>
      <c r="AN699" s="3">
        <f t="shared" si="540"/>
        <v>22805467.625899822</v>
      </c>
      <c r="AO699" s="3">
        <f t="shared" si="541"/>
        <v>23518782.329999998</v>
      </c>
      <c r="AP699" s="3">
        <f t="shared" si="542"/>
        <v>53518782.329999998</v>
      </c>
      <c r="AQ699" s="7"/>
      <c r="AR699" s="40">
        <f t="shared" si="570"/>
        <v>-175024.75839224359</v>
      </c>
      <c r="AS699" s="5">
        <f t="shared" si="531"/>
        <v>1016467</v>
      </c>
      <c r="AT699" s="5">
        <f t="shared" si="543"/>
        <v>5467.625899280576</v>
      </c>
      <c r="AU699" s="5">
        <f t="shared" si="544"/>
        <v>846909.86750703689</v>
      </c>
      <c r="AV699" s="5">
        <f t="shared" si="545"/>
        <v>35085762.60829144</v>
      </c>
      <c r="AW699" s="3"/>
      <c r="AX699" s="4">
        <f t="shared" si="546"/>
        <v>1.140790618713013E-2</v>
      </c>
      <c r="AY699" s="4">
        <f t="shared" si="547"/>
        <v>-6.4976710155095893E-3</v>
      </c>
      <c r="AZ699" s="4">
        <f t="shared" si="548"/>
        <v>2.3980815347721257E-4</v>
      </c>
      <c r="BA699" s="4">
        <f t="shared" si="549"/>
        <v>1.9360422366348239E-2</v>
      </c>
      <c r="BB699" s="3"/>
      <c r="BC699" s="2">
        <f t="shared" si="550"/>
        <v>44623</v>
      </c>
      <c r="BD699" s="22">
        <f t="shared" si="551"/>
        <v>187.71440652072857</v>
      </c>
      <c r="BE699" s="22">
        <f t="shared" si="552"/>
        <v>140.85006659153771</v>
      </c>
      <c r="BF699" s="22">
        <f t="shared" si="553"/>
        <v>120.02877697842011</v>
      </c>
      <c r="BG699" s="22">
        <f t="shared" si="554"/>
        <v>178.39594109999999</v>
      </c>
      <c r="BH699" s="22"/>
      <c r="BI699" s="3">
        <f t="shared" si="555"/>
        <v>78309764.192858785</v>
      </c>
      <c r="BJ699" s="3">
        <f t="shared" si="556"/>
        <v>29971651.640883766</v>
      </c>
      <c r="BK699" s="3">
        <f t="shared" si="557"/>
        <v>22805467.625899822</v>
      </c>
      <c r="BL699" s="3">
        <f t="shared" si="558"/>
        <v>55124161.329999998</v>
      </c>
      <c r="BM699" s="22"/>
      <c r="BN699" s="3">
        <f t="shared" si="559"/>
        <v>-3224001.5845673219</v>
      </c>
      <c r="BO699" s="3">
        <f t="shared" si="560"/>
        <v>-3210138.9884916171</v>
      </c>
      <c r="BP699" s="3">
        <f t="shared" si="561"/>
        <v>0</v>
      </c>
      <c r="BQ699" s="3">
        <f t="shared" si="562"/>
        <v>-1605379</v>
      </c>
      <c r="BR699" s="3"/>
      <c r="BS699" s="22">
        <f t="shared" si="563"/>
        <v>-4.1169854331668709</v>
      </c>
      <c r="BT699" s="22">
        <f t="shared" si="564"/>
        <v>-10.710584211224205</v>
      </c>
      <c r="BU699" s="22">
        <f t="shared" si="565"/>
        <v>0</v>
      </c>
      <c r="BV699" s="22">
        <f t="shared" si="566"/>
        <v>-2.9122964617809268</v>
      </c>
      <c r="BW699" s="3"/>
      <c r="BX699" s="7"/>
      <c r="BY699" t="str">
        <f t="shared" si="571"/>
        <v>32022</v>
      </c>
      <c r="CQ699" s="15">
        <v>39779</v>
      </c>
      <c r="CR699" s="16">
        <v>2752.25</v>
      </c>
    </row>
    <row r="700" spans="1:96">
      <c r="A700" s="2">
        <v>44654</v>
      </c>
      <c r="B700" s="2">
        <v>44654</v>
      </c>
      <c r="C700" s="3">
        <v>124760</v>
      </c>
      <c r="D700">
        <v>0</v>
      </c>
      <c r="E700">
        <v>124759.8</v>
      </c>
      <c r="F700" t="s">
        <v>10</v>
      </c>
      <c r="G700" s="3">
        <v>48666275</v>
      </c>
      <c r="J700" s="3">
        <f t="shared" si="572"/>
        <v>124760</v>
      </c>
      <c r="L700" s="3">
        <f t="shared" si="567"/>
        <v>53643542.329999998</v>
      </c>
      <c r="M700" s="4">
        <f t="shared" si="573"/>
        <v>2.331144218318018E-3</v>
      </c>
      <c r="N700" s="4">
        <f t="shared" si="574"/>
        <v>4.1586666666666664E-3</v>
      </c>
      <c r="O700" s="4"/>
      <c r="P700" s="3">
        <f t="shared" si="575"/>
        <v>-1480619</v>
      </c>
      <c r="Q700" s="3">
        <f t="shared" si="576"/>
        <v>55124161.329999998</v>
      </c>
      <c r="R700" s="6">
        <f t="shared" si="577"/>
        <v>-2.6859710230080339E-2</v>
      </c>
      <c r="S700" s="6">
        <f t="shared" si="578"/>
        <v>-1.6671854791496521E-2</v>
      </c>
      <c r="T700" s="6"/>
      <c r="U700" s="6"/>
      <c r="V700" s="3">
        <f t="shared" si="568"/>
        <v>-409905.06437181804</v>
      </c>
      <c r="W700" s="7">
        <f t="shared" si="529"/>
        <v>-252.69999999999891</v>
      </c>
      <c r="X700" s="7">
        <f t="shared" si="532"/>
        <v>16245.35</v>
      </c>
      <c r="Y700" s="3">
        <f t="shared" si="533"/>
        <v>41607801.454769082</v>
      </c>
      <c r="Z700" s="3">
        <f t="shared" si="530"/>
        <v>95251343.784769088</v>
      </c>
      <c r="AA700" s="2">
        <v>44624</v>
      </c>
      <c r="AB700" s="7">
        <f t="shared" si="534"/>
        <v>178.81180776666665</v>
      </c>
      <c r="AC700" s="7">
        <f t="shared" si="535"/>
        <v>138.69267151589696</v>
      </c>
      <c r="AD700" s="7">
        <f t="shared" si="536"/>
        <v>158.75223964128182</v>
      </c>
      <c r="AE700" s="7"/>
      <c r="AF700" s="7">
        <f t="shared" si="569"/>
        <v>-285145.06437181804</v>
      </c>
      <c r="AG700" s="3">
        <f t="shared" si="537"/>
        <v>60995149.918020308</v>
      </c>
      <c r="AH700" s="7"/>
      <c r="AI700" s="7"/>
      <c r="AJ700" s="7"/>
      <c r="AK700" s="7"/>
      <c r="AL700" s="3">
        <f t="shared" si="538"/>
        <v>74806085.169818893</v>
      </c>
      <c r="AM700" s="3">
        <f t="shared" si="539"/>
        <v>26351607.588020351</v>
      </c>
      <c r="AN700" s="3">
        <f t="shared" si="540"/>
        <v>22810935.251799103</v>
      </c>
      <c r="AO700" s="3">
        <f t="shared" si="541"/>
        <v>23643542.329999998</v>
      </c>
      <c r="AP700" s="3">
        <f t="shared" si="542"/>
        <v>53643542.329999998</v>
      </c>
      <c r="AQ700" s="7"/>
      <c r="AR700" s="40">
        <f t="shared" si="570"/>
        <v>-409905.06437181804</v>
      </c>
      <c r="AS700" s="5">
        <f t="shared" si="531"/>
        <v>124760</v>
      </c>
      <c r="AT700" s="5">
        <f t="shared" si="543"/>
        <v>5467.625899280576</v>
      </c>
      <c r="AU700" s="5">
        <f t="shared" si="544"/>
        <v>-279677.43847253744</v>
      </c>
      <c r="AV700" s="5">
        <f t="shared" si="545"/>
        <v>34806085.169818901</v>
      </c>
      <c r="AW700" s="3"/>
      <c r="AX700" s="4">
        <f t="shared" si="546"/>
        <v>-3.7247732294011984E-3</v>
      </c>
      <c r="AY700" s="4">
        <f t="shared" si="547"/>
        <v>-1.5316961701534361E-2</v>
      </c>
      <c r="AZ700" s="4">
        <f t="shared" si="548"/>
        <v>2.3975065931430744E-4</v>
      </c>
      <c r="BA700" s="4">
        <f t="shared" si="549"/>
        <v>2.331144218318018E-3</v>
      </c>
      <c r="BB700" s="3"/>
      <c r="BC700" s="2">
        <f t="shared" si="550"/>
        <v>44624</v>
      </c>
      <c r="BD700" s="22">
        <f t="shared" si="551"/>
        <v>187.01521292454723</v>
      </c>
      <c r="BE700" s="22">
        <f t="shared" si="552"/>
        <v>138.69267151589659</v>
      </c>
      <c r="BF700" s="22">
        <f t="shared" si="553"/>
        <v>120.0575539568374</v>
      </c>
      <c r="BG700" s="22">
        <f t="shared" si="554"/>
        <v>178.81180776666665</v>
      </c>
      <c r="BH700" s="22"/>
      <c r="BI700" s="3">
        <f t="shared" si="555"/>
        <v>78309764.192858785</v>
      </c>
      <c r="BJ700" s="3">
        <f t="shared" si="556"/>
        <v>29971651.640883766</v>
      </c>
      <c r="BK700" s="3">
        <f t="shared" si="557"/>
        <v>22810935.251799103</v>
      </c>
      <c r="BL700" s="3">
        <f t="shared" si="558"/>
        <v>55124161.329999998</v>
      </c>
      <c r="BM700" s="22"/>
      <c r="BN700" s="3">
        <f t="shared" si="559"/>
        <v>-3503679.0230398593</v>
      </c>
      <c r="BO700" s="3">
        <f t="shared" si="560"/>
        <v>-3620044.0528634354</v>
      </c>
      <c r="BP700" s="3">
        <f t="shared" si="561"/>
        <v>0</v>
      </c>
      <c r="BQ700" s="3">
        <f t="shared" si="562"/>
        <v>-1480619</v>
      </c>
      <c r="BR700" s="3"/>
      <c r="BS700" s="22">
        <f t="shared" si="563"/>
        <v>-4.4741279189796952</v>
      </c>
      <c r="BT700" s="22">
        <f t="shared" si="564"/>
        <v>-12.078226773213263</v>
      </c>
      <c r="BU700" s="22">
        <f t="shared" si="565"/>
        <v>0</v>
      </c>
      <c r="BV700" s="22">
        <f t="shared" si="566"/>
        <v>-2.685971023008034</v>
      </c>
      <c r="BW700" s="3"/>
      <c r="BX700" s="7"/>
      <c r="BY700" t="str">
        <f t="shared" si="571"/>
        <v>32022</v>
      </c>
      <c r="CQ700" s="15">
        <v>39780</v>
      </c>
      <c r="CR700" s="16">
        <v>2755.1</v>
      </c>
    </row>
    <row r="701" spans="1:96">
      <c r="A701" s="2">
        <v>44745</v>
      </c>
      <c r="B701" s="2">
        <v>44745</v>
      </c>
      <c r="C701" s="3">
        <v>-100881</v>
      </c>
      <c r="D701">
        <v>0</v>
      </c>
      <c r="E701">
        <v>-100881.19</v>
      </c>
      <c r="F701" t="s">
        <v>10</v>
      </c>
      <c r="G701" s="3">
        <v>48565394</v>
      </c>
      <c r="J701" s="3">
        <f t="shared" si="572"/>
        <v>-100881</v>
      </c>
      <c r="L701" s="3">
        <f t="shared" si="567"/>
        <v>53542661.329999998</v>
      </c>
      <c r="M701" s="4">
        <f t="shared" si="573"/>
        <v>-1.8805805063992313E-3</v>
      </c>
      <c r="N701" s="4">
        <f t="shared" si="574"/>
        <v>-3.3627000000000002E-3</v>
      </c>
      <c r="O701" s="4"/>
      <c r="P701" s="3">
        <f t="shared" si="575"/>
        <v>-1581500</v>
      </c>
      <c r="Q701" s="3">
        <f t="shared" si="576"/>
        <v>55124161.329999998</v>
      </c>
      <c r="R701" s="6">
        <f t="shared" si="577"/>
        <v>-2.8689778889013348E-2</v>
      </c>
      <c r="S701" s="6">
        <f t="shared" si="578"/>
        <v>-1.8552435297895752E-2</v>
      </c>
      <c r="T701" s="6"/>
      <c r="U701" s="6"/>
      <c r="V701" s="3">
        <f t="shared" si="568"/>
        <v>-619967.21647372306</v>
      </c>
      <c r="W701" s="7">
        <f t="shared" si="529"/>
        <v>-382.20000000000073</v>
      </c>
      <c r="X701" s="7">
        <f t="shared" si="532"/>
        <v>15863.15</v>
      </c>
      <c r="Y701" s="3">
        <f t="shared" si="533"/>
        <v>40628905.84981057</v>
      </c>
      <c r="Z701" s="3">
        <f t="shared" si="530"/>
        <v>94171567.179810569</v>
      </c>
      <c r="AA701" s="2">
        <v>44627</v>
      </c>
      <c r="AB701" s="7">
        <f t="shared" si="534"/>
        <v>178.47553776666666</v>
      </c>
      <c r="AC701" s="7">
        <f t="shared" si="535"/>
        <v>135.42968616603522</v>
      </c>
      <c r="AD701" s="7">
        <f t="shared" si="536"/>
        <v>156.95261196635096</v>
      </c>
      <c r="AE701" s="7"/>
      <c r="AF701" s="7">
        <f t="shared" si="569"/>
        <v>-720848.21647372306</v>
      </c>
      <c r="AG701" s="3">
        <f t="shared" si="537"/>
        <v>60274301.701546587</v>
      </c>
      <c r="AH701" s="7"/>
      <c r="AI701" s="7"/>
      <c r="AJ701" s="7"/>
      <c r="AK701" s="7"/>
      <c r="AL701" s="3">
        <f t="shared" si="538"/>
        <v>74090704.57924445</v>
      </c>
      <c r="AM701" s="3">
        <f t="shared" si="539"/>
        <v>25731640.371546626</v>
      </c>
      <c r="AN701" s="3">
        <f t="shared" si="540"/>
        <v>22816402.877698384</v>
      </c>
      <c r="AO701" s="3">
        <f t="shared" si="541"/>
        <v>23542661.329999998</v>
      </c>
      <c r="AP701" s="3">
        <f t="shared" si="542"/>
        <v>53542661.329999998</v>
      </c>
      <c r="AQ701" s="7"/>
      <c r="AR701" s="40">
        <f t="shared" si="570"/>
        <v>-619967.21647372306</v>
      </c>
      <c r="AS701" s="5">
        <f t="shared" si="531"/>
        <v>-100881</v>
      </c>
      <c r="AT701" s="5">
        <f t="shared" si="543"/>
        <v>5467.625899280576</v>
      </c>
      <c r="AU701" s="5">
        <f t="shared" si="544"/>
        <v>-715380.59057444253</v>
      </c>
      <c r="AV701" s="5">
        <f t="shared" si="545"/>
        <v>34090704.579244457</v>
      </c>
      <c r="AW701" s="3"/>
      <c r="AX701" s="4">
        <f t="shared" si="546"/>
        <v>-9.5631336535048159E-3</v>
      </c>
      <c r="AY701" s="4">
        <f t="shared" si="547"/>
        <v>-2.3526732264925083E-2</v>
      </c>
      <c r="AZ701" s="4">
        <f t="shared" si="548"/>
        <v>2.3969319271332126E-4</v>
      </c>
      <c r="BA701" s="4">
        <f t="shared" si="549"/>
        <v>-1.8805805063992313E-3</v>
      </c>
      <c r="BB701" s="3"/>
      <c r="BC701" s="2">
        <f t="shared" si="550"/>
        <v>44627</v>
      </c>
      <c r="BD701" s="22">
        <f t="shared" si="551"/>
        <v>185.22676144811112</v>
      </c>
      <c r="BE701" s="22">
        <f t="shared" si="552"/>
        <v>135.42968616603488</v>
      </c>
      <c r="BF701" s="22">
        <f t="shared" si="553"/>
        <v>120.08633093525465</v>
      </c>
      <c r="BG701" s="22">
        <f t="shared" si="554"/>
        <v>178.47553776666666</v>
      </c>
      <c r="BH701" s="22"/>
      <c r="BI701" s="3">
        <f t="shared" si="555"/>
        <v>78309764.192858785</v>
      </c>
      <c r="BJ701" s="3">
        <f t="shared" si="556"/>
        <v>29971651.640883766</v>
      </c>
      <c r="BK701" s="3">
        <f t="shared" si="557"/>
        <v>22816402.877698384</v>
      </c>
      <c r="BL701" s="3">
        <f t="shared" si="558"/>
        <v>55124161.329999998</v>
      </c>
      <c r="BM701" s="22"/>
      <c r="BN701" s="3">
        <f t="shared" si="559"/>
        <v>-4219059.6136143021</v>
      </c>
      <c r="BO701" s="3">
        <f t="shared" si="560"/>
        <v>-4240011.2693371587</v>
      </c>
      <c r="BP701" s="3">
        <f t="shared" si="561"/>
        <v>0</v>
      </c>
      <c r="BQ701" s="3">
        <f t="shared" si="562"/>
        <v>-1581500</v>
      </c>
      <c r="BR701" s="3"/>
      <c r="BS701" s="22">
        <f t="shared" si="563"/>
        <v>-5.3876546010580961</v>
      </c>
      <c r="BT701" s="22">
        <f t="shared" si="564"/>
        <v>-14.146738792177334</v>
      </c>
      <c r="BU701" s="22">
        <f t="shared" si="565"/>
        <v>0</v>
      </c>
      <c r="BV701" s="22">
        <f t="shared" si="566"/>
        <v>-2.8689778889013349</v>
      </c>
      <c r="BW701" s="3"/>
      <c r="BX701" s="7"/>
      <c r="BY701" t="str">
        <f t="shared" si="571"/>
        <v>32022</v>
      </c>
      <c r="CQ701" s="15">
        <v>39781</v>
      </c>
      <c r="CR701" s="16">
        <v>2755.1</v>
      </c>
    </row>
    <row r="702" spans="1:96">
      <c r="A702" s="2">
        <v>44776</v>
      </c>
      <c r="B702" s="2">
        <v>44776</v>
      </c>
      <c r="C702" s="3">
        <v>-149142</v>
      </c>
      <c r="D702">
        <v>0</v>
      </c>
      <c r="E702">
        <v>-149141.54999999999</v>
      </c>
      <c r="F702" t="s">
        <v>10</v>
      </c>
      <c r="G702" s="3">
        <v>48416252</v>
      </c>
      <c r="J702" s="3">
        <f t="shared" si="572"/>
        <v>-149142</v>
      </c>
      <c r="L702" s="3">
        <f t="shared" si="567"/>
        <v>53393519.329999998</v>
      </c>
      <c r="M702" s="4">
        <f t="shared" si="573"/>
        <v>-2.7854797706223767E-3</v>
      </c>
      <c r="N702" s="4">
        <f t="shared" si="574"/>
        <v>-4.9714E-3</v>
      </c>
      <c r="O702" s="4"/>
      <c r="P702" s="3">
        <f t="shared" si="575"/>
        <v>-1730642</v>
      </c>
      <c r="Q702" s="3">
        <f t="shared" si="576"/>
        <v>55124161.329999998</v>
      </c>
      <c r="R702" s="6">
        <f t="shared" si="577"/>
        <v>-3.1395343860916754E-2</v>
      </c>
      <c r="S702" s="6">
        <f t="shared" si="578"/>
        <v>-2.1337915068518128E-2</v>
      </c>
      <c r="T702" s="6"/>
      <c r="U702" s="6"/>
      <c r="V702" s="3">
        <f t="shared" si="568"/>
        <v>243801.86456305883</v>
      </c>
      <c r="W702" s="7">
        <f t="shared" si="529"/>
        <v>150.30000000000109</v>
      </c>
      <c r="X702" s="7">
        <f t="shared" si="532"/>
        <v>16013.45</v>
      </c>
      <c r="Y702" s="3">
        <f t="shared" si="533"/>
        <v>41013856.162278555</v>
      </c>
      <c r="Z702" s="3">
        <f t="shared" si="530"/>
        <v>94407375.492278546</v>
      </c>
      <c r="AA702" s="2">
        <v>44628</v>
      </c>
      <c r="AB702" s="7">
        <f t="shared" si="534"/>
        <v>177.97839776666666</v>
      </c>
      <c r="AC702" s="7">
        <f t="shared" si="535"/>
        <v>136.71285387426184</v>
      </c>
      <c r="AD702" s="7">
        <f t="shared" si="536"/>
        <v>157.34562582046425</v>
      </c>
      <c r="AE702" s="7"/>
      <c r="AF702" s="7">
        <f t="shared" si="569"/>
        <v>94659.864563058829</v>
      </c>
      <c r="AG702" s="3">
        <f t="shared" si="537"/>
        <v>60368961.566109642</v>
      </c>
      <c r="AH702" s="7"/>
      <c r="AI702" s="7"/>
      <c r="AJ702" s="7"/>
      <c r="AK702" s="7"/>
      <c r="AL702" s="3">
        <f t="shared" si="538"/>
        <v>74190832.069706783</v>
      </c>
      <c r="AM702" s="3">
        <f t="shared" si="539"/>
        <v>25975442.236109685</v>
      </c>
      <c r="AN702" s="3">
        <f t="shared" si="540"/>
        <v>22821870.503597666</v>
      </c>
      <c r="AO702" s="3">
        <f t="shared" si="541"/>
        <v>23393519.329999998</v>
      </c>
      <c r="AP702" s="3">
        <f t="shared" si="542"/>
        <v>53393519.329999998</v>
      </c>
      <c r="AQ702" s="7"/>
      <c r="AR702" s="40">
        <f t="shared" si="570"/>
        <v>243801.86456305883</v>
      </c>
      <c r="AS702" s="5">
        <f t="shared" si="531"/>
        <v>-149142</v>
      </c>
      <c r="AT702" s="5">
        <f t="shared" si="543"/>
        <v>5467.625899280576</v>
      </c>
      <c r="AU702" s="5">
        <f t="shared" si="544"/>
        <v>100127.49046233941</v>
      </c>
      <c r="AV702" s="5">
        <f t="shared" si="545"/>
        <v>34190832.069706798</v>
      </c>
      <c r="AW702" s="3"/>
      <c r="AX702" s="4">
        <f t="shared" si="546"/>
        <v>1.3514177119917528E-3</v>
      </c>
      <c r="AY702" s="4">
        <f t="shared" si="547"/>
        <v>9.4747890551372914E-3</v>
      </c>
      <c r="AZ702" s="4">
        <f t="shared" si="548"/>
        <v>2.3963575365443956E-4</v>
      </c>
      <c r="BA702" s="4">
        <f t="shared" si="549"/>
        <v>-2.7854797706223767E-3</v>
      </c>
      <c r="BB702" s="3"/>
      <c r="BC702" s="2">
        <f t="shared" si="550"/>
        <v>44628</v>
      </c>
      <c r="BD702" s="22">
        <f t="shared" si="551"/>
        <v>185.47708017426697</v>
      </c>
      <c r="BE702" s="22">
        <f t="shared" si="552"/>
        <v>136.7128538742615</v>
      </c>
      <c r="BF702" s="22">
        <f t="shared" si="553"/>
        <v>120.11510791367192</v>
      </c>
      <c r="BG702" s="22">
        <f t="shared" si="554"/>
        <v>177.97839776666666</v>
      </c>
      <c r="BH702" s="22"/>
      <c r="BI702" s="3">
        <f t="shared" si="555"/>
        <v>78309764.192858785</v>
      </c>
      <c r="BJ702" s="3">
        <f t="shared" si="556"/>
        <v>29971651.640883766</v>
      </c>
      <c r="BK702" s="3">
        <f t="shared" si="557"/>
        <v>22821870.503597666</v>
      </c>
      <c r="BL702" s="3">
        <f t="shared" si="558"/>
        <v>55124161.329999998</v>
      </c>
      <c r="BM702" s="22"/>
      <c r="BN702" s="3">
        <f t="shared" si="559"/>
        <v>-4118932.1231519626</v>
      </c>
      <c r="BO702" s="3">
        <f t="shared" si="560"/>
        <v>-3996209.4047740996</v>
      </c>
      <c r="BP702" s="3">
        <f t="shared" si="561"/>
        <v>0</v>
      </c>
      <c r="BQ702" s="3">
        <f t="shared" si="562"/>
        <v>-1730642</v>
      </c>
      <c r="BR702" s="3"/>
      <c r="BS702" s="22">
        <f t="shared" si="563"/>
        <v>-5.2597938017128847</v>
      </c>
      <c r="BT702" s="22">
        <f t="shared" si="564"/>
        <v>-13.333297252537612</v>
      </c>
      <c r="BU702" s="22">
        <f t="shared" si="565"/>
        <v>0</v>
      </c>
      <c r="BV702" s="22">
        <f t="shared" si="566"/>
        <v>-3.1395343860916753</v>
      </c>
      <c r="BW702" s="3"/>
      <c r="BX702" s="7"/>
      <c r="BY702" t="str">
        <f t="shared" si="571"/>
        <v>32022</v>
      </c>
      <c r="CQ702" s="15">
        <v>39782</v>
      </c>
      <c r="CR702" s="16">
        <v>2755.1</v>
      </c>
    </row>
    <row r="703" spans="1:96">
      <c r="A703" s="2">
        <v>44807</v>
      </c>
      <c r="B703" s="2">
        <v>44807</v>
      </c>
      <c r="C703" s="3">
        <v>394774</v>
      </c>
      <c r="D703">
        <v>0</v>
      </c>
      <c r="E703">
        <v>394774.48</v>
      </c>
      <c r="F703" t="s">
        <v>10</v>
      </c>
      <c r="G703" s="3">
        <v>48811027</v>
      </c>
      <c r="J703" s="3">
        <f t="shared" si="572"/>
        <v>394774</v>
      </c>
      <c r="L703" s="3">
        <f t="shared" si="567"/>
        <v>53788293.329999998</v>
      </c>
      <c r="M703" s="4">
        <f t="shared" si="573"/>
        <v>7.3936688375997334E-3</v>
      </c>
      <c r="N703" s="4">
        <f t="shared" si="574"/>
        <v>1.3159133333333333E-2</v>
      </c>
      <c r="O703" s="4"/>
      <c r="P703" s="3">
        <f t="shared" si="575"/>
        <v>-1335868</v>
      </c>
      <c r="Q703" s="3">
        <f t="shared" si="576"/>
        <v>55124161.329999998</v>
      </c>
      <c r="R703" s="6">
        <f t="shared" si="577"/>
        <v>-2.4233801798867204E-2</v>
      </c>
      <c r="S703" s="6">
        <f t="shared" si="578"/>
        <v>-1.3944246230918394E-2</v>
      </c>
      <c r="T703" s="6"/>
      <c r="U703" s="6"/>
      <c r="V703" s="3">
        <f t="shared" si="568"/>
        <v>538375.50797390915</v>
      </c>
      <c r="W703" s="7">
        <f t="shared" si="529"/>
        <v>331.89999999999964</v>
      </c>
      <c r="X703" s="7">
        <f t="shared" si="532"/>
        <v>16345.35</v>
      </c>
      <c r="Y703" s="3">
        <f t="shared" si="533"/>
        <v>41863922.753816314</v>
      </c>
      <c r="Z703" s="3">
        <f t="shared" si="530"/>
        <v>95652216.08381632</v>
      </c>
      <c r="AA703" s="2">
        <v>44629</v>
      </c>
      <c r="AB703" s="7">
        <f t="shared" si="534"/>
        <v>179.29431110000002</v>
      </c>
      <c r="AC703" s="7">
        <f t="shared" si="535"/>
        <v>139.54640917938772</v>
      </c>
      <c r="AD703" s="7">
        <f t="shared" si="536"/>
        <v>159.42036013969388</v>
      </c>
      <c r="AE703" s="7"/>
      <c r="AF703" s="7">
        <f t="shared" si="569"/>
        <v>933149.50797390915</v>
      </c>
      <c r="AG703" s="3">
        <f t="shared" si="537"/>
        <v>61302111.074083552</v>
      </c>
      <c r="AH703" s="7"/>
      <c r="AI703" s="7"/>
      <c r="AJ703" s="7"/>
      <c r="AK703" s="7"/>
      <c r="AL703" s="3">
        <f t="shared" si="538"/>
        <v>75129449.203579977</v>
      </c>
      <c r="AM703" s="3">
        <f t="shared" si="539"/>
        <v>26513817.744083595</v>
      </c>
      <c r="AN703" s="3">
        <f t="shared" si="540"/>
        <v>22827338.129496947</v>
      </c>
      <c r="AO703" s="3">
        <f t="shared" si="541"/>
        <v>23788293.329999998</v>
      </c>
      <c r="AP703" s="3">
        <f t="shared" si="542"/>
        <v>53788293.329999998</v>
      </c>
      <c r="AQ703" s="7"/>
      <c r="AR703" s="40">
        <f t="shared" si="570"/>
        <v>538375.50797390915</v>
      </c>
      <c r="AS703" s="5">
        <f t="shared" si="531"/>
        <v>394774</v>
      </c>
      <c r="AT703" s="5">
        <f t="shared" si="543"/>
        <v>5467.625899280576</v>
      </c>
      <c r="AU703" s="5">
        <f t="shared" si="544"/>
        <v>938617.13387318968</v>
      </c>
      <c r="AV703" s="5">
        <f t="shared" si="545"/>
        <v>35129449.203579985</v>
      </c>
      <c r="AW703" s="3"/>
      <c r="AX703" s="4">
        <f t="shared" si="546"/>
        <v>1.2651389769982658E-2</v>
      </c>
      <c r="AY703" s="4">
        <f t="shared" si="547"/>
        <v>2.0726326931423251E-2</v>
      </c>
      <c r="AZ703" s="4">
        <f t="shared" si="548"/>
        <v>2.3957834211786686E-4</v>
      </c>
      <c r="BA703" s="4">
        <f t="shared" si="549"/>
        <v>7.3936688375997334E-3</v>
      </c>
      <c r="BB703" s="3"/>
      <c r="BC703" s="2">
        <f t="shared" si="550"/>
        <v>44629</v>
      </c>
      <c r="BD703" s="22">
        <f t="shared" si="551"/>
        <v>187.82362300894994</v>
      </c>
      <c r="BE703" s="22">
        <f t="shared" si="552"/>
        <v>139.54640917938735</v>
      </c>
      <c r="BF703" s="22">
        <f t="shared" si="553"/>
        <v>120.1438848920892</v>
      </c>
      <c r="BG703" s="22">
        <f t="shared" si="554"/>
        <v>179.29431110000002</v>
      </c>
      <c r="BH703" s="22"/>
      <c r="BI703" s="3">
        <f t="shared" si="555"/>
        <v>78309764.192858785</v>
      </c>
      <c r="BJ703" s="3">
        <f t="shared" si="556"/>
        <v>29971651.640883766</v>
      </c>
      <c r="BK703" s="3">
        <f t="shared" si="557"/>
        <v>22827338.129496947</v>
      </c>
      <c r="BL703" s="3">
        <f t="shared" si="558"/>
        <v>55124161.329999998</v>
      </c>
      <c r="BM703" s="22"/>
      <c r="BN703" s="3">
        <f t="shared" si="559"/>
        <v>-3180314.9892787728</v>
      </c>
      <c r="BO703" s="3">
        <f t="shared" si="560"/>
        <v>-3457833.8968001902</v>
      </c>
      <c r="BP703" s="3">
        <f t="shared" si="561"/>
        <v>0</v>
      </c>
      <c r="BQ703" s="3">
        <f t="shared" si="562"/>
        <v>-1335868</v>
      </c>
      <c r="BR703" s="3"/>
      <c r="BS703" s="22">
        <f t="shared" si="563"/>
        <v>-4.0611985262098287</v>
      </c>
      <c r="BT703" s="22">
        <f t="shared" si="564"/>
        <v>-11.537014837325229</v>
      </c>
      <c r="BU703" s="22">
        <f t="shared" si="565"/>
        <v>0</v>
      </c>
      <c r="BV703" s="22">
        <f t="shared" si="566"/>
        <v>-2.4233801798867205</v>
      </c>
      <c r="BW703" s="3"/>
      <c r="BX703" s="7"/>
      <c r="BY703" t="str">
        <f t="shared" si="571"/>
        <v>32022</v>
      </c>
      <c r="CQ703" s="15">
        <v>39783</v>
      </c>
      <c r="CR703" s="16">
        <v>2682.9</v>
      </c>
    </row>
    <row r="704" spans="1:96">
      <c r="A704" s="2">
        <v>44837</v>
      </c>
      <c r="B704" s="2">
        <v>44837</v>
      </c>
      <c r="C704" s="3">
        <v>-132341</v>
      </c>
      <c r="D704">
        <v>0</v>
      </c>
      <c r="E704">
        <v>-132341.41</v>
      </c>
      <c r="F704" t="s">
        <v>10</v>
      </c>
      <c r="G704" s="3">
        <v>48678685</v>
      </c>
      <c r="J704" s="3">
        <f t="shared" si="572"/>
        <v>-132341</v>
      </c>
      <c r="L704" s="3">
        <f t="shared" si="567"/>
        <v>53655952.329999998</v>
      </c>
      <c r="M704" s="4">
        <f t="shared" si="573"/>
        <v>-2.4604052630572654E-3</v>
      </c>
      <c r="N704" s="4">
        <f t="shared" si="574"/>
        <v>-4.4113666666666671E-3</v>
      </c>
      <c r="O704" s="4"/>
      <c r="P704" s="3">
        <f t="shared" si="575"/>
        <v>-1468209</v>
      </c>
      <c r="Q704" s="3">
        <f t="shared" si="576"/>
        <v>55124161.329999998</v>
      </c>
      <c r="R704" s="6">
        <f t="shared" si="577"/>
        <v>-2.6634582088434652E-2</v>
      </c>
      <c r="S704" s="6">
        <f t="shared" si="578"/>
        <v>-1.6404651493975658E-2</v>
      </c>
      <c r="T704" s="6"/>
      <c r="U704" s="6"/>
      <c r="V704" s="3">
        <f t="shared" si="568"/>
        <v>404795.44445582939</v>
      </c>
      <c r="W704" s="7">
        <f t="shared" si="529"/>
        <v>249.55000000000109</v>
      </c>
      <c r="X704" s="7">
        <f t="shared" si="532"/>
        <v>16594.900000000001</v>
      </c>
      <c r="Y704" s="3">
        <f t="shared" si="533"/>
        <v>42503073.455588676</v>
      </c>
      <c r="Z704" s="3">
        <f t="shared" si="530"/>
        <v>96159025.785588682</v>
      </c>
      <c r="AA704" s="2">
        <v>44630</v>
      </c>
      <c r="AB704" s="7">
        <f t="shared" si="534"/>
        <v>178.85317443333332</v>
      </c>
      <c r="AC704" s="7">
        <f t="shared" si="535"/>
        <v>141.67691151862891</v>
      </c>
      <c r="AD704" s="7">
        <f t="shared" si="536"/>
        <v>160.26504297598115</v>
      </c>
      <c r="AE704" s="7"/>
      <c r="AF704" s="7">
        <f t="shared" si="569"/>
        <v>272454.44445582939</v>
      </c>
      <c r="AG704" s="3">
        <f t="shared" si="537"/>
        <v>61574565.518539384</v>
      </c>
      <c r="AH704" s="7"/>
      <c r="AI704" s="7"/>
      <c r="AJ704" s="7"/>
      <c r="AK704" s="7"/>
      <c r="AL704" s="3">
        <f t="shared" si="538"/>
        <v>75407371.273935094</v>
      </c>
      <c r="AM704" s="3">
        <f t="shared" si="539"/>
        <v>26918613.188539423</v>
      </c>
      <c r="AN704" s="3">
        <f t="shared" si="540"/>
        <v>22832805.755396228</v>
      </c>
      <c r="AO704" s="3">
        <f t="shared" si="541"/>
        <v>23655952.329999998</v>
      </c>
      <c r="AP704" s="3">
        <f t="shared" si="542"/>
        <v>53655952.329999998</v>
      </c>
      <c r="AQ704" s="7"/>
      <c r="AR704" s="40">
        <f t="shared" si="570"/>
        <v>404795.44445582939</v>
      </c>
      <c r="AS704" s="5">
        <f t="shared" si="531"/>
        <v>-132341</v>
      </c>
      <c r="AT704" s="5">
        <f t="shared" si="543"/>
        <v>5467.625899280576</v>
      </c>
      <c r="AU704" s="5">
        <f t="shared" si="544"/>
        <v>277922.07035510999</v>
      </c>
      <c r="AV704" s="5">
        <f t="shared" si="545"/>
        <v>35407371.273935094</v>
      </c>
      <c r="AW704" s="3"/>
      <c r="AX704" s="4">
        <f t="shared" si="546"/>
        <v>3.6992427510285377E-3</v>
      </c>
      <c r="AY704" s="4">
        <f t="shared" si="547"/>
        <v>1.5267339029142913E-2</v>
      </c>
      <c r="AZ704" s="4">
        <f t="shared" si="548"/>
        <v>2.3952095808382664E-4</v>
      </c>
      <c r="BA704" s="4">
        <f t="shared" si="549"/>
        <v>-2.4604052630572654E-3</v>
      </c>
      <c r="BB704" s="3"/>
      <c r="BC704" s="2">
        <f t="shared" si="550"/>
        <v>44630</v>
      </c>
      <c r="BD704" s="22">
        <f t="shared" si="551"/>
        <v>188.51842818483772</v>
      </c>
      <c r="BE704" s="22">
        <f t="shared" si="552"/>
        <v>141.67691151862854</v>
      </c>
      <c r="BF704" s="22">
        <f t="shared" si="553"/>
        <v>120.17266187050646</v>
      </c>
      <c r="BG704" s="22">
        <f t="shared" si="554"/>
        <v>178.85317443333332</v>
      </c>
      <c r="BH704" s="22"/>
      <c r="BI704" s="3">
        <f t="shared" si="555"/>
        <v>78309764.192858785</v>
      </c>
      <c r="BJ704" s="3">
        <f t="shared" si="556"/>
        <v>29971651.640883766</v>
      </c>
      <c r="BK704" s="3">
        <f t="shared" si="557"/>
        <v>22832805.755396228</v>
      </c>
      <c r="BL704" s="3">
        <f t="shared" si="558"/>
        <v>55124161.329999998</v>
      </c>
      <c r="BM704" s="22"/>
      <c r="BN704" s="3">
        <f t="shared" si="559"/>
        <v>-2902392.918923663</v>
      </c>
      <c r="BO704" s="3">
        <f t="shared" si="560"/>
        <v>-3053038.4523443608</v>
      </c>
      <c r="BP704" s="3">
        <f t="shared" si="561"/>
        <v>0</v>
      </c>
      <c r="BQ704" s="3">
        <f t="shared" si="562"/>
        <v>-1468209</v>
      </c>
      <c r="BR704" s="3"/>
      <c r="BS704" s="22">
        <f t="shared" si="563"/>
        <v>-3.7062976103155441</v>
      </c>
      <c r="BT704" s="22">
        <f t="shared" si="564"/>
        <v>-10.186420451316632</v>
      </c>
      <c r="BU704" s="22">
        <f t="shared" si="565"/>
        <v>0</v>
      </c>
      <c r="BV704" s="22">
        <f t="shared" si="566"/>
        <v>-2.6634582088434651</v>
      </c>
      <c r="BW704" s="3"/>
      <c r="BX704" s="7"/>
      <c r="BY704" t="str">
        <f t="shared" si="571"/>
        <v>32022</v>
      </c>
      <c r="CQ704" s="15">
        <v>39784</v>
      </c>
      <c r="CR704" s="16">
        <v>2657.8</v>
      </c>
    </row>
    <row r="705" spans="1:96">
      <c r="A705" s="2">
        <v>44868</v>
      </c>
      <c r="B705" s="2">
        <v>44868</v>
      </c>
      <c r="C705" s="3">
        <v>-406440</v>
      </c>
      <c r="D705">
        <v>0</v>
      </c>
      <c r="E705">
        <v>-406439.97</v>
      </c>
      <c r="F705" t="s">
        <v>10</v>
      </c>
      <c r="G705" s="3">
        <v>48272245</v>
      </c>
      <c r="J705" s="3">
        <f t="shared" si="572"/>
        <v>-406440</v>
      </c>
      <c r="L705" s="3">
        <f t="shared" si="567"/>
        <v>53249512.329999998</v>
      </c>
      <c r="M705" s="4">
        <f t="shared" si="573"/>
        <v>-7.574928453422532E-3</v>
      </c>
      <c r="N705" s="4">
        <f t="shared" si="574"/>
        <v>-1.3547999999999999E-2</v>
      </c>
      <c r="O705" s="4"/>
      <c r="P705" s="3">
        <f t="shared" si="575"/>
        <v>-1874649</v>
      </c>
      <c r="Q705" s="3">
        <f t="shared" si="576"/>
        <v>55124161.329999998</v>
      </c>
      <c r="R705" s="6">
        <f t="shared" si="577"/>
        <v>-3.4007755488150479E-2</v>
      </c>
      <c r="S705" s="6">
        <f t="shared" si="578"/>
        <v>-2.3979579947398189E-2</v>
      </c>
      <c r="T705" s="6"/>
      <c r="U705" s="6"/>
      <c r="V705" s="3">
        <f t="shared" si="568"/>
        <v>57665.710480482376</v>
      </c>
      <c r="W705" s="7">
        <f t="shared" si="529"/>
        <v>35.549999999999272</v>
      </c>
      <c r="X705" s="7">
        <f t="shared" si="532"/>
        <v>16630.45</v>
      </c>
      <c r="Y705" s="3">
        <f t="shared" si="533"/>
        <v>42594124.577399962</v>
      </c>
      <c r="Z705" s="3">
        <f t="shared" si="530"/>
        <v>95843636.907399952</v>
      </c>
      <c r="AA705" s="2">
        <v>44631</v>
      </c>
      <c r="AB705" s="7">
        <f t="shared" si="534"/>
        <v>177.49837443333331</v>
      </c>
      <c r="AC705" s="7">
        <f t="shared" si="535"/>
        <v>141.98041525799988</v>
      </c>
      <c r="AD705" s="7">
        <f t="shared" si="536"/>
        <v>159.7393948456666</v>
      </c>
      <c r="AE705" s="7"/>
      <c r="AF705" s="7">
        <f t="shared" si="569"/>
        <v>-348774.28951951762</v>
      </c>
      <c r="AG705" s="3">
        <f t="shared" si="537"/>
        <v>61225791.229019865</v>
      </c>
      <c r="AH705" s="7"/>
      <c r="AI705" s="7"/>
      <c r="AJ705" s="7"/>
      <c r="AK705" s="7"/>
      <c r="AL705" s="3">
        <f t="shared" si="538"/>
        <v>75064064.610314861</v>
      </c>
      <c r="AM705" s="3">
        <f t="shared" si="539"/>
        <v>26976278.899019904</v>
      </c>
      <c r="AN705" s="3">
        <f t="shared" si="540"/>
        <v>22838273.38129551</v>
      </c>
      <c r="AO705" s="3">
        <f t="shared" si="541"/>
        <v>23249512.329999998</v>
      </c>
      <c r="AP705" s="3">
        <f t="shared" si="542"/>
        <v>53249512.329999998</v>
      </c>
      <c r="AQ705" s="7"/>
      <c r="AR705" s="40">
        <f t="shared" si="570"/>
        <v>57665.710480482376</v>
      </c>
      <c r="AS705" s="5">
        <f t="shared" si="531"/>
        <v>-406440</v>
      </c>
      <c r="AT705" s="5">
        <f t="shared" si="543"/>
        <v>5467.625899280576</v>
      </c>
      <c r="AU705" s="5">
        <f t="shared" si="544"/>
        <v>-343306.66362023703</v>
      </c>
      <c r="AV705" s="5">
        <f t="shared" si="545"/>
        <v>35064064.610314861</v>
      </c>
      <c r="AW705" s="3"/>
      <c r="AX705" s="4">
        <f t="shared" si="546"/>
        <v>-4.5526936932079815E-3</v>
      </c>
      <c r="AY705" s="4">
        <f t="shared" si="547"/>
        <v>2.1422244183453517E-3</v>
      </c>
      <c r="AZ705" s="4">
        <f t="shared" si="548"/>
        <v>2.3946360153256135E-4</v>
      </c>
      <c r="BA705" s="4">
        <f t="shared" si="549"/>
        <v>-7.574928453422532E-3</v>
      </c>
      <c r="BB705" s="3"/>
      <c r="BC705" s="2">
        <f t="shared" si="550"/>
        <v>44631</v>
      </c>
      <c r="BD705" s="22">
        <f t="shared" si="551"/>
        <v>187.66016152578715</v>
      </c>
      <c r="BE705" s="22">
        <f t="shared" si="552"/>
        <v>141.98041525799948</v>
      </c>
      <c r="BF705" s="22">
        <f t="shared" si="553"/>
        <v>120.20143884892374</v>
      </c>
      <c r="BG705" s="22">
        <f t="shared" si="554"/>
        <v>177.49837443333331</v>
      </c>
      <c r="BH705" s="22"/>
      <c r="BI705" s="3">
        <f t="shared" si="555"/>
        <v>78309764.192858785</v>
      </c>
      <c r="BJ705" s="3">
        <f t="shared" si="556"/>
        <v>29971651.640883766</v>
      </c>
      <c r="BK705" s="3">
        <f t="shared" si="557"/>
        <v>22838273.38129551</v>
      </c>
      <c r="BL705" s="3">
        <f t="shared" si="558"/>
        <v>55124161.329999998</v>
      </c>
      <c r="BM705" s="22"/>
      <c r="BN705" s="3">
        <f t="shared" si="559"/>
        <v>-3245699.5825439002</v>
      </c>
      <c r="BO705" s="3">
        <f t="shared" si="560"/>
        <v>-2995372.7418638784</v>
      </c>
      <c r="BP705" s="3">
        <f t="shared" si="561"/>
        <v>0</v>
      </c>
      <c r="BQ705" s="3">
        <f t="shared" si="562"/>
        <v>-1874649</v>
      </c>
      <c r="BR705" s="3"/>
      <c r="BS705" s="22">
        <f t="shared" si="563"/>
        <v>-4.144693341880707</v>
      </c>
      <c r="BT705" s="22">
        <f t="shared" si="564"/>
        <v>-9.9940196081084398</v>
      </c>
      <c r="BU705" s="22">
        <f t="shared" si="565"/>
        <v>0</v>
      </c>
      <c r="BV705" s="22">
        <f t="shared" si="566"/>
        <v>-3.400775548815048</v>
      </c>
      <c r="BW705" s="3"/>
      <c r="BX705" s="7"/>
      <c r="BY705" t="str">
        <f t="shared" si="571"/>
        <v>32022</v>
      </c>
      <c r="CQ705" s="15">
        <v>39785</v>
      </c>
      <c r="CR705" s="16">
        <v>2656.45</v>
      </c>
    </row>
    <row r="706" spans="1:96">
      <c r="A706" t="s">
        <v>301</v>
      </c>
      <c r="B706" t="s">
        <v>301</v>
      </c>
      <c r="C706" s="3">
        <v>89630</v>
      </c>
      <c r="D706">
        <v>0</v>
      </c>
      <c r="E706">
        <v>89629.57</v>
      </c>
      <c r="F706" t="s">
        <v>10</v>
      </c>
      <c r="G706" s="3">
        <v>48361875</v>
      </c>
      <c r="J706" s="3">
        <f t="shared" si="572"/>
        <v>89630</v>
      </c>
      <c r="L706" s="3">
        <f t="shared" si="567"/>
        <v>53339142.329999998</v>
      </c>
      <c r="M706" s="4">
        <f t="shared" si="573"/>
        <v>1.6832079032863512E-3</v>
      </c>
      <c r="N706" s="4">
        <f t="shared" si="574"/>
        <v>2.9876666666666667E-3</v>
      </c>
      <c r="O706" s="4"/>
      <c r="P706" s="3">
        <f t="shared" si="575"/>
        <v>-1785019</v>
      </c>
      <c r="Q706" s="3">
        <f t="shared" si="576"/>
        <v>55124161.329999998</v>
      </c>
      <c r="R706" s="6">
        <f t="shared" si="577"/>
        <v>-3.2381789707674816E-2</v>
      </c>
      <c r="S706" s="6">
        <f t="shared" si="578"/>
        <v>-2.2296372044111838E-2</v>
      </c>
      <c r="T706" s="6"/>
      <c r="U706" s="6"/>
      <c r="V706" s="3">
        <f t="shared" si="568"/>
        <v>390683.16087832296</v>
      </c>
      <c r="W706" s="7">
        <f t="shared" si="529"/>
        <v>240.84999999999854</v>
      </c>
      <c r="X706" s="7">
        <f t="shared" si="532"/>
        <v>16871.3</v>
      </c>
      <c r="Y706" s="3">
        <f t="shared" si="533"/>
        <v>43210992.726155214</v>
      </c>
      <c r="Z706" s="3">
        <f t="shared" si="530"/>
        <v>96550135.056155205</v>
      </c>
      <c r="AA706" s="2">
        <v>44634</v>
      </c>
      <c r="AB706" s="7">
        <f t="shared" si="534"/>
        <v>177.7971411</v>
      </c>
      <c r="AC706" s="7">
        <f t="shared" si="535"/>
        <v>144.03664242051738</v>
      </c>
      <c r="AD706" s="7">
        <f t="shared" si="536"/>
        <v>160.91689176025866</v>
      </c>
      <c r="AE706" s="7"/>
      <c r="AF706" s="7">
        <f t="shared" si="569"/>
        <v>480313.16087832296</v>
      </c>
      <c r="AG706" s="3">
        <f t="shared" si="537"/>
        <v>61706104.389898188</v>
      </c>
      <c r="AH706" s="7"/>
      <c r="AI706" s="7"/>
      <c r="AJ706" s="7"/>
      <c r="AK706" s="7"/>
      <c r="AL706" s="3">
        <f t="shared" si="538"/>
        <v>75549845.397092462</v>
      </c>
      <c r="AM706" s="3">
        <f t="shared" si="539"/>
        <v>27366962.059898227</v>
      </c>
      <c r="AN706" s="3">
        <f t="shared" si="540"/>
        <v>22843741.007194791</v>
      </c>
      <c r="AO706" s="3">
        <f t="shared" si="541"/>
        <v>23339142.329999998</v>
      </c>
      <c r="AP706" s="3">
        <f t="shared" si="542"/>
        <v>53339142.329999998</v>
      </c>
      <c r="AQ706" s="7"/>
      <c r="AR706" s="40">
        <f t="shared" si="570"/>
        <v>390683.16087832296</v>
      </c>
      <c r="AS706" s="5">
        <f t="shared" si="531"/>
        <v>89630</v>
      </c>
      <c r="AT706" s="5">
        <f t="shared" si="543"/>
        <v>5467.625899280576</v>
      </c>
      <c r="AU706" s="5">
        <f t="shared" si="544"/>
        <v>485780.78677760356</v>
      </c>
      <c r="AV706" s="5">
        <f t="shared" si="545"/>
        <v>35549845.397092462</v>
      </c>
      <c r="AW706" s="3"/>
      <c r="AX706" s="4">
        <f t="shared" si="546"/>
        <v>6.4715491933386516E-3</v>
      </c>
      <c r="AY706" s="4">
        <f t="shared" si="547"/>
        <v>1.4482470408196928E-2</v>
      </c>
      <c r="AZ706" s="4">
        <f t="shared" si="548"/>
        <v>2.3940627244433234E-4</v>
      </c>
      <c r="BA706" s="4">
        <f t="shared" si="549"/>
        <v>1.6832079032863512E-3</v>
      </c>
      <c r="BB706" s="3"/>
      <c r="BC706" s="2">
        <f t="shared" si="550"/>
        <v>44634</v>
      </c>
      <c r="BD706" s="22">
        <f t="shared" si="551"/>
        <v>188.87461349273116</v>
      </c>
      <c r="BE706" s="22">
        <f t="shared" si="552"/>
        <v>144.03664242051698</v>
      </c>
      <c r="BF706" s="22">
        <f t="shared" si="553"/>
        <v>120.23021582734101</v>
      </c>
      <c r="BG706" s="22">
        <f t="shared" si="554"/>
        <v>177.7971411</v>
      </c>
      <c r="BH706" s="22"/>
      <c r="BI706" s="3">
        <f t="shared" si="555"/>
        <v>78309764.192858785</v>
      </c>
      <c r="BJ706" s="3">
        <f t="shared" si="556"/>
        <v>29971651.640883766</v>
      </c>
      <c r="BK706" s="3">
        <f t="shared" si="557"/>
        <v>22843741.007194791</v>
      </c>
      <c r="BL706" s="3">
        <f t="shared" si="558"/>
        <v>55124161.329999998</v>
      </c>
      <c r="BM706" s="22"/>
      <c r="BN706" s="3">
        <f t="shared" si="559"/>
        <v>-2759918.7957662968</v>
      </c>
      <c r="BO706" s="3">
        <f t="shared" si="560"/>
        <v>-2604689.5809855554</v>
      </c>
      <c r="BP706" s="3">
        <f t="shared" si="561"/>
        <v>0</v>
      </c>
      <c r="BQ706" s="3">
        <f t="shared" si="562"/>
        <v>-1785019</v>
      </c>
      <c r="BR706" s="3"/>
      <c r="BS706" s="22">
        <f t="shared" si="563"/>
        <v>-3.5243610094001268</v>
      </c>
      <c r="BT706" s="22">
        <f t="shared" si="564"/>
        <v>-8.6905106605221167</v>
      </c>
      <c r="BU706" s="22">
        <f t="shared" si="565"/>
        <v>0</v>
      </c>
      <c r="BV706" s="22">
        <f t="shared" si="566"/>
        <v>-3.2381789707674815</v>
      </c>
      <c r="BW706" s="3"/>
      <c r="BX706" s="7"/>
      <c r="BY706" t="str">
        <f t="shared" si="571"/>
        <v>32022</v>
      </c>
      <c r="CQ706" s="15">
        <v>39786</v>
      </c>
      <c r="CR706" s="16">
        <v>2788</v>
      </c>
    </row>
    <row r="707" spans="1:96">
      <c r="A707" t="s">
        <v>302</v>
      </c>
      <c r="B707" t="s">
        <v>302</v>
      </c>
      <c r="C707" s="3">
        <v>-1417870</v>
      </c>
      <c r="D707">
        <v>0</v>
      </c>
      <c r="E707">
        <v>-1417870.28</v>
      </c>
      <c r="F707" t="s">
        <v>10</v>
      </c>
      <c r="G707" s="3">
        <v>46944004</v>
      </c>
      <c r="I707" s="3">
        <f t="shared" ref="I707:I708" si="579">+C707+D707-D706</f>
        <v>-1417870</v>
      </c>
      <c r="J707" s="3">
        <f t="shared" si="572"/>
        <v>-1417870</v>
      </c>
      <c r="L707" s="3">
        <f t="shared" si="567"/>
        <v>51921272.329999998</v>
      </c>
      <c r="M707" s="4">
        <f t="shared" si="573"/>
        <v>-2.6582167205237102E-2</v>
      </c>
      <c r="N707" s="4">
        <f t="shared" si="574"/>
        <v>-4.7262333333333337E-2</v>
      </c>
      <c r="O707" s="4"/>
      <c r="P707" s="3">
        <f t="shared" si="575"/>
        <v>-3202889</v>
      </c>
      <c r="Q707" s="3">
        <f t="shared" si="576"/>
        <v>55124161.329999998</v>
      </c>
      <c r="R707" s="6">
        <f t="shared" si="577"/>
        <v>-5.8103178764497679E-2</v>
      </c>
      <c r="S707" s="6">
        <f t="shared" si="578"/>
        <v>-4.8878539249348943E-2</v>
      </c>
      <c r="T707" s="6"/>
      <c r="U707" s="6"/>
      <c r="V707" s="3">
        <f t="shared" si="568"/>
        <v>-337883.75507973792</v>
      </c>
      <c r="W707" s="7">
        <f t="shared" si="529"/>
        <v>-208.29999999999927</v>
      </c>
      <c r="X707" s="7">
        <f t="shared" si="532"/>
        <v>16663</v>
      </c>
      <c r="Y707" s="3">
        <f t="shared" si="533"/>
        <v>42677492.060239837</v>
      </c>
      <c r="Z707" s="3">
        <f t="shared" si="530"/>
        <v>94598764.390239835</v>
      </c>
      <c r="AA707" s="2">
        <v>44635</v>
      </c>
      <c r="AB707" s="7">
        <f t="shared" si="534"/>
        <v>173.07090776666666</v>
      </c>
      <c r="AC707" s="7">
        <f t="shared" si="535"/>
        <v>142.25830686746613</v>
      </c>
      <c r="AD707" s="7">
        <f t="shared" si="536"/>
        <v>157.66460731706638</v>
      </c>
      <c r="AE707" s="7"/>
      <c r="AF707" s="7">
        <f t="shared" si="569"/>
        <v>-1755753.7550797379</v>
      </c>
      <c r="AG707" s="3">
        <f t="shared" si="537"/>
        <v>59950350.63481845</v>
      </c>
      <c r="AH707" s="7"/>
      <c r="AI707" s="7"/>
      <c r="AJ707" s="7"/>
      <c r="AK707" s="7"/>
      <c r="AL707" s="3">
        <f t="shared" si="538"/>
        <v>73799559.267912</v>
      </c>
      <c r="AM707" s="3">
        <f t="shared" si="539"/>
        <v>27029078.304818489</v>
      </c>
      <c r="AN707" s="3">
        <f t="shared" si="540"/>
        <v>22849208.633094072</v>
      </c>
      <c r="AO707" s="3">
        <f t="shared" si="541"/>
        <v>21921272.329999998</v>
      </c>
      <c r="AP707" s="3">
        <f t="shared" si="542"/>
        <v>51921272.329999998</v>
      </c>
      <c r="AQ707" s="7"/>
      <c r="AR707" s="40">
        <f t="shared" si="570"/>
        <v>-337883.75507973792</v>
      </c>
      <c r="AS707" s="5">
        <f t="shared" si="531"/>
        <v>-1417870</v>
      </c>
      <c r="AT707" s="5">
        <f t="shared" si="543"/>
        <v>5467.625899280576</v>
      </c>
      <c r="AU707" s="5">
        <f t="shared" si="544"/>
        <v>-1750286.1291804572</v>
      </c>
      <c r="AV707" s="5">
        <f t="shared" si="545"/>
        <v>33799559.267912008</v>
      </c>
      <c r="AW707" s="3"/>
      <c r="AX707" s="4">
        <f t="shared" si="546"/>
        <v>-2.3167302593154176E-2</v>
      </c>
      <c r="AY707" s="4">
        <f t="shared" si="547"/>
        <v>-1.2346410768583295E-2</v>
      </c>
      <c r="AZ707" s="4">
        <f t="shared" si="548"/>
        <v>2.3934897079941987E-4</v>
      </c>
      <c r="BA707" s="4">
        <f t="shared" si="549"/>
        <v>-2.6582167205237102E-2</v>
      </c>
      <c r="BB707" s="3"/>
      <c r="BC707" s="2">
        <f t="shared" si="550"/>
        <v>44635</v>
      </c>
      <c r="BD707" s="22">
        <f t="shared" si="551"/>
        <v>184.49889816978001</v>
      </c>
      <c r="BE707" s="22">
        <f t="shared" si="552"/>
        <v>142.25830686746573</v>
      </c>
      <c r="BF707" s="22">
        <f t="shared" si="553"/>
        <v>120.25899280575827</v>
      </c>
      <c r="BG707" s="22">
        <f t="shared" si="554"/>
        <v>173.07090776666666</v>
      </c>
      <c r="BH707" s="22"/>
      <c r="BI707" s="3">
        <f t="shared" si="555"/>
        <v>78309764.192858785</v>
      </c>
      <c r="BJ707" s="3">
        <f t="shared" si="556"/>
        <v>29971651.640883766</v>
      </c>
      <c r="BK707" s="3">
        <f t="shared" si="557"/>
        <v>22849208.633094072</v>
      </c>
      <c r="BL707" s="3">
        <f t="shared" si="558"/>
        <v>55124161.329999998</v>
      </c>
      <c r="BM707" s="22"/>
      <c r="BN707" s="3">
        <f t="shared" si="559"/>
        <v>-4510204.9249467542</v>
      </c>
      <c r="BO707" s="3">
        <f t="shared" si="560"/>
        <v>-2942573.3360652933</v>
      </c>
      <c r="BP707" s="3">
        <f t="shared" si="561"/>
        <v>0</v>
      </c>
      <c r="BQ707" s="3">
        <f t="shared" si="562"/>
        <v>-3202889</v>
      </c>
      <c r="BR707" s="3"/>
      <c r="BS707" s="22">
        <f t="shared" si="563"/>
        <v>-5.7594413307632566</v>
      </c>
      <c r="BT707" s="22">
        <f t="shared" si="564"/>
        <v>-9.8178551229768871</v>
      </c>
      <c r="BU707" s="22">
        <f t="shared" si="565"/>
        <v>0</v>
      </c>
      <c r="BV707" s="22">
        <f t="shared" si="566"/>
        <v>-5.8103178764497683</v>
      </c>
      <c r="BW707" s="3"/>
      <c r="BX707" s="7"/>
      <c r="BY707" t="str">
        <f t="shared" si="571"/>
        <v>32022</v>
      </c>
      <c r="CQ707" s="15">
        <v>39787</v>
      </c>
      <c r="CR707" s="16">
        <v>2714.4</v>
      </c>
    </row>
    <row r="708" spans="1:96">
      <c r="A708" t="s">
        <v>303</v>
      </c>
      <c r="B708" t="s">
        <v>303</v>
      </c>
      <c r="C708" s="3">
        <v>682171</v>
      </c>
      <c r="D708">
        <v>0</v>
      </c>
      <c r="E708">
        <v>682170.62</v>
      </c>
      <c r="F708" t="s">
        <v>10</v>
      </c>
      <c r="G708" s="3">
        <v>47626175</v>
      </c>
      <c r="I708" s="3">
        <f t="shared" si="579"/>
        <v>682171</v>
      </c>
      <c r="J708" s="3">
        <f t="shared" si="572"/>
        <v>682171</v>
      </c>
      <c r="L708" s="3">
        <f t="shared" si="567"/>
        <v>52603443.329999998</v>
      </c>
      <c r="M708" s="4">
        <f t="shared" si="573"/>
        <v>1.3138564780621585E-2</v>
      </c>
      <c r="N708" s="4">
        <f t="shared" si="574"/>
        <v>2.2739033333333332E-2</v>
      </c>
      <c r="O708" s="4"/>
      <c r="P708" s="3">
        <f t="shared" si="575"/>
        <v>-2520718</v>
      </c>
      <c r="Q708" s="3">
        <f t="shared" si="576"/>
        <v>55124161.329999998</v>
      </c>
      <c r="R708" s="6">
        <f t="shared" si="577"/>
        <v>-4.5728006362033481E-2</v>
      </c>
      <c r="S708" s="6">
        <f t="shared" si="578"/>
        <v>-3.5739974468727356E-2</v>
      </c>
      <c r="T708" s="6"/>
      <c r="U708" s="6"/>
      <c r="V708" s="3">
        <f t="shared" si="568"/>
        <v>506663.42246354301</v>
      </c>
      <c r="W708" s="7">
        <f t="shared" ref="W708:W771" si="580">+X708-X707</f>
        <v>312.34999999999854</v>
      </c>
      <c r="X708" s="7">
        <f t="shared" si="532"/>
        <v>16975.349999999999</v>
      </c>
      <c r="Y708" s="3">
        <f t="shared" si="533"/>
        <v>43477486.937813856</v>
      </c>
      <c r="Z708" s="3">
        <f t="shared" ref="Z708:Z771" si="581">+Y708+L708</f>
        <v>96080930.267813861</v>
      </c>
      <c r="AA708" s="2">
        <v>44636</v>
      </c>
      <c r="AB708" s="7">
        <f t="shared" si="534"/>
        <v>175.34481109999999</v>
      </c>
      <c r="AC708" s="7">
        <f t="shared" si="535"/>
        <v>144.92495645937953</v>
      </c>
      <c r="AD708" s="7">
        <f t="shared" si="536"/>
        <v>160.13488377968977</v>
      </c>
      <c r="AE708" s="7"/>
      <c r="AF708" s="7">
        <f t="shared" si="569"/>
        <v>1188834.422463543</v>
      </c>
      <c r="AG708" s="3">
        <f t="shared" si="537"/>
        <v>61139185.057281993</v>
      </c>
      <c r="AH708" s="7"/>
      <c r="AI708" s="7"/>
      <c r="AJ708" s="7"/>
      <c r="AK708" s="7"/>
      <c r="AL708" s="3">
        <f t="shared" si="538"/>
        <v>74993861.316274822</v>
      </c>
      <c r="AM708" s="3">
        <f t="shared" si="539"/>
        <v>27535741.727282032</v>
      </c>
      <c r="AN708" s="3">
        <f t="shared" si="540"/>
        <v>22854676.258993354</v>
      </c>
      <c r="AO708" s="3">
        <f t="shared" si="541"/>
        <v>22603443.329999998</v>
      </c>
      <c r="AP708" s="3">
        <f t="shared" si="542"/>
        <v>52603443.329999998</v>
      </c>
      <c r="AQ708" s="7"/>
      <c r="AR708" s="40">
        <f t="shared" si="570"/>
        <v>506663.42246354301</v>
      </c>
      <c r="AS708" s="5">
        <f t="shared" ref="AS708:AS771" si="582">+J708</f>
        <v>682171</v>
      </c>
      <c r="AT708" s="5">
        <f t="shared" si="543"/>
        <v>5467.625899280576</v>
      </c>
      <c r="AU708" s="5">
        <f t="shared" si="544"/>
        <v>1194302.0483628237</v>
      </c>
      <c r="AV708" s="5">
        <f t="shared" si="545"/>
        <v>34993861.316274829</v>
      </c>
      <c r="AW708" s="3"/>
      <c r="AX708" s="4">
        <f t="shared" si="546"/>
        <v>1.6183051229712499E-2</v>
      </c>
      <c r="AY708" s="4">
        <f t="shared" si="547"/>
        <v>1.8745123927263914E-2</v>
      </c>
      <c r="AZ708" s="4">
        <f t="shared" si="548"/>
        <v>2.3929169657812302E-4</v>
      </c>
      <c r="BA708" s="4">
        <f t="shared" si="549"/>
        <v>1.3138564780621585E-2</v>
      </c>
      <c r="BB708" s="3"/>
      <c r="BC708" s="2">
        <f t="shared" si="550"/>
        <v>44636</v>
      </c>
      <c r="BD708" s="22">
        <f t="shared" si="551"/>
        <v>187.48465329068708</v>
      </c>
      <c r="BE708" s="22">
        <f t="shared" si="552"/>
        <v>144.92495645937913</v>
      </c>
      <c r="BF708" s="22">
        <f t="shared" si="553"/>
        <v>120.28776978417555</v>
      </c>
      <c r="BG708" s="22">
        <f t="shared" si="554"/>
        <v>175.34481109999999</v>
      </c>
      <c r="BH708" s="22"/>
      <c r="BI708" s="3">
        <f t="shared" si="555"/>
        <v>78309764.192858785</v>
      </c>
      <c r="BJ708" s="3">
        <f t="shared" si="556"/>
        <v>29971651.640883766</v>
      </c>
      <c r="BK708" s="3">
        <f t="shared" si="557"/>
        <v>22854676.258993354</v>
      </c>
      <c r="BL708" s="3">
        <f t="shared" si="558"/>
        <v>55124161.329999998</v>
      </c>
      <c r="BM708" s="22"/>
      <c r="BN708" s="3">
        <f t="shared" si="559"/>
        <v>-3315902.8765839306</v>
      </c>
      <c r="BO708" s="3">
        <f t="shared" si="560"/>
        <v>-2435909.9136017505</v>
      </c>
      <c r="BP708" s="3">
        <f t="shared" si="561"/>
        <v>0</v>
      </c>
      <c r="BQ708" s="3">
        <f t="shared" si="562"/>
        <v>-2520718</v>
      </c>
      <c r="BR708" s="3"/>
      <c r="BS708" s="22">
        <f t="shared" si="563"/>
        <v>-4.234341541902273</v>
      </c>
      <c r="BT708" s="22">
        <f t="shared" si="564"/>
        <v>-8.1273796412306218</v>
      </c>
      <c r="BU708" s="22">
        <f t="shared" si="565"/>
        <v>0</v>
      </c>
      <c r="BV708" s="22">
        <f t="shared" si="566"/>
        <v>-4.5728006362033478</v>
      </c>
      <c r="BW708" s="3"/>
      <c r="BX708" s="7"/>
      <c r="BY708" t="str">
        <f t="shared" si="571"/>
        <v>32022</v>
      </c>
      <c r="CQ708" s="15">
        <v>39788</v>
      </c>
      <c r="CR708" s="16">
        <v>2714.4</v>
      </c>
    </row>
    <row r="709" spans="1:96">
      <c r="A709" t="s">
        <v>304</v>
      </c>
      <c r="B709" t="s">
        <v>304</v>
      </c>
      <c r="C709" s="3">
        <v>-446962</v>
      </c>
      <c r="D709">
        <v>-75665.56</v>
      </c>
      <c r="E709">
        <v>-522627.76</v>
      </c>
      <c r="F709" s="3">
        <v>-75666</v>
      </c>
      <c r="G709" s="3">
        <v>47103547</v>
      </c>
      <c r="I709" s="3">
        <f>+C709+D709-D708</f>
        <v>-522627.56</v>
      </c>
      <c r="J709" s="3">
        <f>+C709+D709-D708</f>
        <v>-522627.56</v>
      </c>
      <c r="L709" s="3">
        <f t="shared" si="567"/>
        <v>52080815.769999996</v>
      </c>
      <c r="M709" s="4">
        <f t="shared" si="573"/>
        <v>-9.9352347853233214E-3</v>
      </c>
      <c r="N709" s="4">
        <f t="shared" si="574"/>
        <v>-1.7420918666666667E-2</v>
      </c>
      <c r="O709" s="4"/>
      <c r="P709" s="3">
        <f t="shared" si="575"/>
        <v>-3043345.56</v>
      </c>
      <c r="Q709" s="3">
        <f t="shared" si="576"/>
        <v>55124161.329999998</v>
      </c>
      <c r="R709" s="6">
        <f t="shared" si="577"/>
        <v>-5.5208922667885241E-2</v>
      </c>
      <c r="S709" s="6">
        <f t="shared" si="578"/>
        <v>-4.5675209254050678E-2</v>
      </c>
      <c r="T709" s="6"/>
      <c r="U709" s="6"/>
      <c r="V709" s="3">
        <f t="shared" si="568"/>
        <v>505609.05644913547</v>
      </c>
      <c r="W709" s="7">
        <f t="shared" si="580"/>
        <v>311.70000000000073</v>
      </c>
      <c r="X709" s="7">
        <f t="shared" ref="X709:X772" si="583">+VLOOKUP(AA709,$CQ$4:$CR$5981,2,FALSE)</f>
        <v>17287.05</v>
      </c>
      <c r="Y709" s="3">
        <f t="shared" ref="Y709:Y772" si="584">+Y708*(X709/X708)</f>
        <v>44275817.026944071</v>
      </c>
      <c r="Z709" s="3">
        <f t="shared" si="581"/>
        <v>96356632.796944067</v>
      </c>
      <c r="AA709" s="2">
        <v>44637</v>
      </c>
      <c r="AB709" s="7">
        <f t="shared" ref="AB709:AB772" si="585">+L709/$L$3*100</f>
        <v>173.60271923333332</v>
      </c>
      <c r="AC709" s="7">
        <f t="shared" ref="AC709:AC772" si="586">+Y709/$Y$3*100</f>
        <v>147.58605675648025</v>
      </c>
      <c r="AD709" s="7">
        <f t="shared" ref="AD709:AD772" si="587">+Z709/$Z$3*100</f>
        <v>160.59438799490678</v>
      </c>
      <c r="AE709" s="7"/>
      <c r="AF709" s="7">
        <f t="shared" si="569"/>
        <v>-17018.503550864523</v>
      </c>
      <c r="AG709" s="3">
        <f t="shared" ref="AG709:AG772" si="588">+AG708+AF709</f>
        <v>61122166.553731129</v>
      </c>
      <c r="AH709" s="7"/>
      <c r="AI709" s="7"/>
      <c r="AJ709" s="7"/>
      <c r="AK709" s="7"/>
      <c r="AL709" s="3">
        <f t="shared" ref="AL709:AL772" si="589">+AL708+AU709</f>
        <v>74982310.438623235</v>
      </c>
      <c r="AM709" s="3">
        <f t="shared" ref="AM709:AM772" si="590">+AM708+AR709</f>
        <v>28041350.783731166</v>
      </c>
      <c r="AN709" s="3">
        <f t="shared" ref="AN709:AN772" si="591">+AN708+AT709</f>
        <v>22860143.884892635</v>
      </c>
      <c r="AO709" s="3">
        <f t="shared" ref="AO709:AO772" si="592">+AO708+AS709</f>
        <v>22080815.77</v>
      </c>
      <c r="AP709" s="3">
        <f t="shared" ref="AP709:AP772" si="593">+AP708+AS709</f>
        <v>52080815.769999996</v>
      </c>
      <c r="AQ709" s="7"/>
      <c r="AR709" s="40">
        <f t="shared" si="570"/>
        <v>505609.05644913547</v>
      </c>
      <c r="AS709" s="5">
        <f t="shared" si="582"/>
        <v>-522627.56</v>
      </c>
      <c r="AT709" s="5">
        <f t="shared" ref="AT709:AT772" si="594">+$AN$3*4*$AT$1/973</f>
        <v>5467.625899280576</v>
      </c>
      <c r="AU709" s="5">
        <f t="shared" ref="AU709:AU772" si="595">+AR709+AS709+AT709</f>
        <v>-11550.877651583947</v>
      </c>
      <c r="AV709" s="5">
        <f t="shared" ref="AV709:AV772" si="596">+AU709+AV708</f>
        <v>34982310.438623242</v>
      </c>
      <c r="AW709" s="3"/>
      <c r="AX709" s="4">
        <f t="shared" ref="AX709:AX772" si="597">+AU709/AL708</f>
        <v>-1.5402430877468673E-4</v>
      </c>
      <c r="AY709" s="4">
        <f t="shared" ref="AY709:AY772" si="598">+AR709/AM708</f>
        <v>1.8361918900052183E-2</v>
      </c>
      <c r="AZ709" s="4">
        <f t="shared" ref="AZ709:AZ772" si="599">+AT709/AN708</f>
        <v>2.3923444976075984E-4</v>
      </c>
      <c r="BA709" s="4">
        <f t="shared" ref="BA709:BA772" si="600">+AS709/AP708</f>
        <v>-9.9352347853233214E-3</v>
      </c>
      <c r="BB709" s="3"/>
      <c r="BC709" s="2">
        <f t="shared" ref="BC709:BC772" si="601">+AA709</f>
        <v>44637</v>
      </c>
      <c r="BD709" s="22">
        <f t="shared" ref="BD709:BD772" si="602">+AL709/AL$3*100</f>
        <v>187.45577609655808</v>
      </c>
      <c r="BE709" s="22">
        <f t="shared" ref="BE709:BE772" si="603">+AM709/AM$3*100</f>
        <v>147.58605675647982</v>
      </c>
      <c r="BF709" s="22">
        <f t="shared" ref="BF709:BF772" si="604">+AN709/AN$3*100</f>
        <v>120.31654676259282</v>
      </c>
      <c r="BG709" s="22">
        <f t="shared" ref="BG709:BG772" si="605">+AP709/AP$3*100</f>
        <v>173.60271923333332</v>
      </c>
      <c r="BH709" s="22"/>
      <c r="BI709" s="3">
        <f t="shared" ref="BI709:BI772" si="606">+MAX(BI708,AL709)</f>
        <v>78309764.192858785</v>
      </c>
      <c r="BJ709" s="3">
        <f t="shared" ref="BJ709:BJ772" si="607">+MAX(BJ708,AM709)</f>
        <v>29971651.640883766</v>
      </c>
      <c r="BK709" s="3">
        <f t="shared" ref="BK709:BK772" si="608">+MAX(BK708,AN709)</f>
        <v>22860143.884892635</v>
      </c>
      <c r="BL709" s="3">
        <f t="shared" ref="BL709:BL772" si="609">+MAX(BL708,AP709)</f>
        <v>55124161.329999998</v>
      </c>
      <c r="BM709" s="22"/>
      <c r="BN709" s="3">
        <f t="shared" ref="BN709:BN772" si="610">+MIN(AU709+BN708,0)</f>
        <v>-3327453.7542355144</v>
      </c>
      <c r="BO709" s="3">
        <f t="shared" ref="BO709:BO772" si="611">+MIN(AR709+BO708,0)</f>
        <v>-1930300.857152615</v>
      </c>
      <c r="BP709" s="3">
        <f t="shared" ref="BP709:BP772" si="612">+MIN(AT709+BP708,0)</f>
        <v>0</v>
      </c>
      <c r="BQ709" s="3">
        <f t="shared" ref="BQ709:BQ772" si="613">+MIN(AS709+BQ708,0)</f>
        <v>-3043345.56</v>
      </c>
      <c r="BR709" s="3"/>
      <c r="BS709" s="22">
        <f t="shared" ref="BS709:BS772" si="614">+BN709/BI709*100</f>
        <v>-4.2490917812506339</v>
      </c>
      <c r="BT709" s="22">
        <f t="shared" ref="BT709:BT772" si="615">+BO709/BJ709*100</f>
        <v>-6.4404220370676128</v>
      </c>
      <c r="BU709" s="22">
        <f t="shared" ref="BU709:BU772" si="616">+BP709/BK709*100</f>
        <v>0</v>
      </c>
      <c r="BV709" s="22">
        <f t="shared" ref="BV709:BV772" si="617">+BQ709/BL709*100</f>
        <v>-5.5208922667885236</v>
      </c>
      <c r="BW709" s="3"/>
      <c r="BX709" s="7"/>
      <c r="BY709" t="str">
        <f t="shared" si="571"/>
        <v>32022</v>
      </c>
      <c r="CQ709" s="15">
        <v>39789</v>
      </c>
      <c r="CR709" s="16">
        <v>2714.4</v>
      </c>
    </row>
    <row r="710" spans="1:96">
      <c r="A710" t="s">
        <v>305</v>
      </c>
      <c r="B710" t="s">
        <v>305</v>
      </c>
      <c r="C710">
        <v>0</v>
      </c>
      <c r="D710">
        <v>-75665.56</v>
      </c>
      <c r="E710">
        <v>-75665.56</v>
      </c>
      <c r="F710" t="s">
        <v>10</v>
      </c>
      <c r="G710" s="3">
        <v>47027882</v>
      </c>
      <c r="I710" s="3">
        <f t="shared" ref="I710:I712" si="618">+C710+D710-D709</f>
        <v>0</v>
      </c>
      <c r="J710" s="3">
        <f t="shared" ref="J710:J773" si="619">+C710+D710-D709</f>
        <v>0</v>
      </c>
      <c r="L710" s="3">
        <f t="shared" ref="L710:L773" si="620">+L709+J710</f>
        <v>52080815.769999996</v>
      </c>
      <c r="M710" s="4">
        <f t="shared" si="573"/>
        <v>0</v>
      </c>
      <c r="N710" s="4">
        <f t="shared" si="574"/>
        <v>0</v>
      </c>
      <c r="O710" s="4"/>
      <c r="P710" s="3">
        <f t="shared" si="575"/>
        <v>-3043345.56</v>
      </c>
      <c r="Q710" s="3">
        <f t="shared" si="576"/>
        <v>55124161.329999998</v>
      </c>
      <c r="R710" s="6">
        <f t="shared" si="577"/>
        <v>-5.5208922667885241E-2</v>
      </c>
      <c r="S710" s="6">
        <f t="shared" si="578"/>
        <v>-4.5675209254050678E-2</v>
      </c>
      <c r="T710" s="6"/>
      <c r="U710" s="6"/>
      <c r="V710" s="3">
        <f t="shared" ref="V710:V773" si="621">+$U$4*W710</f>
        <v>0</v>
      </c>
      <c r="W710" s="7">
        <f t="shared" si="580"/>
        <v>0</v>
      </c>
      <c r="X710" s="7">
        <f t="shared" si="583"/>
        <v>17287.05</v>
      </c>
      <c r="Y710" s="3">
        <f t="shared" si="584"/>
        <v>44275817.026944071</v>
      </c>
      <c r="Z710" s="3">
        <f t="shared" si="581"/>
        <v>96356632.796944067</v>
      </c>
      <c r="AA710" s="2">
        <v>44638</v>
      </c>
      <c r="AB710" s="7">
        <f t="shared" si="585"/>
        <v>173.60271923333332</v>
      </c>
      <c r="AC710" s="7">
        <f t="shared" si="586"/>
        <v>147.58605675648025</v>
      </c>
      <c r="AD710" s="7">
        <f t="shared" si="587"/>
        <v>160.59438799490678</v>
      </c>
      <c r="AE710" s="7"/>
      <c r="AF710" s="7">
        <f t="shared" ref="AF710:AF773" si="622">+J710+V710</f>
        <v>0</v>
      </c>
      <c r="AG710" s="3">
        <f t="shared" si="588"/>
        <v>61122166.553731129</v>
      </c>
      <c r="AH710" s="7"/>
      <c r="AI710" s="7"/>
      <c r="AJ710" s="7"/>
      <c r="AK710" s="7"/>
      <c r="AL710" s="3">
        <f t="shared" si="589"/>
        <v>74987778.06452252</v>
      </c>
      <c r="AM710" s="3">
        <f t="shared" si="590"/>
        <v>28041350.783731166</v>
      </c>
      <c r="AN710" s="3">
        <f t="shared" si="591"/>
        <v>22865611.510791916</v>
      </c>
      <c r="AO710" s="3">
        <f t="shared" si="592"/>
        <v>22080815.77</v>
      </c>
      <c r="AP710" s="3">
        <f t="shared" si="593"/>
        <v>52080815.769999996</v>
      </c>
      <c r="AQ710" s="7"/>
      <c r="AR710" s="40">
        <f t="shared" ref="AR710:AR773" si="623">+V710</f>
        <v>0</v>
      </c>
      <c r="AS710" s="5">
        <f t="shared" si="582"/>
        <v>0</v>
      </c>
      <c r="AT710" s="5">
        <f t="shared" si="594"/>
        <v>5467.625899280576</v>
      </c>
      <c r="AU710" s="5">
        <f t="shared" si="595"/>
        <v>5467.625899280576</v>
      </c>
      <c r="AV710" s="5">
        <f t="shared" si="596"/>
        <v>34987778.06452252</v>
      </c>
      <c r="AW710" s="3"/>
      <c r="AX710" s="4">
        <f t="shared" si="597"/>
        <v>7.2918877363162884E-5</v>
      </c>
      <c r="AY710" s="4">
        <f t="shared" si="598"/>
        <v>0</v>
      </c>
      <c r="AZ710" s="4">
        <f t="shared" si="599"/>
        <v>2.391772303276671E-4</v>
      </c>
      <c r="BA710" s="4">
        <f t="shared" si="600"/>
        <v>0</v>
      </c>
      <c r="BB710" s="3"/>
      <c r="BC710" s="2">
        <f t="shared" si="601"/>
        <v>44638</v>
      </c>
      <c r="BD710" s="22">
        <f t="shared" si="602"/>
        <v>187.46944516130631</v>
      </c>
      <c r="BE710" s="22">
        <f t="shared" si="603"/>
        <v>147.58605675647982</v>
      </c>
      <c r="BF710" s="22">
        <f t="shared" si="604"/>
        <v>120.34532374101008</v>
      </c>
      <c r="BG710" s="22">
        <f t="shared" si="605"/>
        <v>173.60271923333332</v>
      </c>
      <c r="BH710" s="22"/>
      <c r="BI710" s="3">
        <f t="shared" si="606"/>
        <v>78309764.192858785</v>
      </c>
      <c r="BJ710" s="3">
        <f t="shared" si="607"/>
        <v>29971651.640883766</v>
      </c>
      <c r="BK710" s="3">
        <f t="shared" si="608"/>
        <v>22865611.510791916</v>
      </c>
      <c r="BL710" s="3">
        <f t="shared" si="609"/>
        <v>55124161.329999998</v>
      </c>
      <c r="BM710" s="22"/>
      <c r="BN710" s="3">
        <f t="shared" si="610"/>
        <v>-3321986.128336234</v>
      </c>
      <c r="BO710" s="3">
        <f t="shared" si="611"/>
        <v>-1930300.857152615</v>
      </c>
      <c r="BP710" s="3">
        <f t="shared" si="612"/>
        <v>0</v>
      </c>
      <c r="BQ710" s="3">
        <f t="shared" si="613"/>
        <v>-3043345.56</v>
      </c>
      <c r="BR710" s="3"/>
      <c r="BS710" s="22">
        <f t="shared" si="614"/>
        <v>-4.2421097325168198</v>
      </c>
      <c r="BT710" s="22">
        <f t="shared" si="615"/>
        <v>-6.4404220370676128</v>
      </c>
      <c r="BU710" s="22">
        <f t="shared" si="616"/>
        <v>0</v>
      </c>
      <c r="BV710" s="22">
        <f t="shared" si="617"/>
        <v>-5.5208922667885236</v>
      </c>
      <c r="BW710" s="3"/>
      <c r="BX710" s="7"/>
      <c r="BY710" t="str">
        <f t="shared" si="571"/>
        <v>32022</v>
      </c>
      <c r="CQ710" s="15">
        <v>39790</v>
      </c>
      <c r="CR710" s="16">
        <v>2784</v>
      </c>
    </row>
    <row r="711" spans="1:96">
      <c r="A711" t="s">
        <v>306</v>
      </c>
      <c r="B711" t="s">
        <v>306</v>
      </c>
      <c r="C711" s="3">
        <v>1036805</v>
      </c>
      <c r="D711">
        <v>-45489.72</v>
      </c>
      <c r="E711">
        <v>991314.99</v>
      </c>
      <c r="F711" s="3">
        <v>30176</v>
      </c>
      <c r="G711" s="3">
        <v>48019197</v>
      </c>
      <c r="I711" s="3">
        <f t="shared" si="618"/>
        <v>1066980.8400000001</v>
      </c>
      <c r="J711" s="3">
        <f t="shared" si="619"/>
        <v>1066980.8400000001</v>
      </c>
      <c r="L711" s="3">
        <f t="shared" si="620"/>
        <v>53147796.609999999</v>
      </c>
      <c r="M711" s="4">
        <f t="shared" si="573"/>
        <v>2.0487022413627608E-2</v>
      </c>
      <c r="N711" s="4">
        <f t="shared" si="574"/>
        <v>3.5566028E-2</v>
      </c>
      <c r="O711" s="4"/>
      <c r="P711" s="3">
        <f t="shared" si="575"/>
        <v>-1976364.72</v>
      </c>
      <c r="Q711" s="3">
        <f t="shared" si="576"/>
        <v>55124161.329999998</v>
      </c>
      <c r="R711" s="6">
        <f t="shared" si="577"/>
        <v>-3.5852966690386838E-2</v>
      </c>
      <c r="S711" s="6">
        <f t="shared" si="578"/>
        <v>-2.5188186840423069E-2</v>
      </c>
      <c r="T711" s="6"/>
      <c r="U711" s="6"/>
      <c r="V711" s="3">
        <f t="shared" si="621"/>
        <v>-274865.10944916966</v>
      </c>
      <c r="W711" s="7">
        <f t="shared" si="580"/>
        <v>-169.45000000000073</v>
      </c>
      <c r="X711" s="7">
        <f t="shared" si="583"/>
        <v>17117.599999999999</v>
      </c>
      <c r="Y711" s="3">
        <f t="shared" si="584"/>
        <v>43841819.485708535</v>
      </c>
      <c r="Z711" s="3">
        <f t="shared" si="581"/>
        <v>96989616.095708534</v>
      </c>
      <c r="AA711" s="2">
        <v>44641</v>
      </c>
      <c r="AB711" s="7">
        <f t="shared" si="585"/>
        <v>177.15932203333332</v>
      </c>
      <c r="AC711" s="7">
        <f t="shared" si="586"/>
        <v>146.13939828569511</v>
      </c>
      <c r="AD711" s="7">
        <f t="shared" si="587"/>
        <v>161.64936015951423</v>
      </c>
      <c r="AE711" s="7"/>
      <c r="AF711" s="7">
        <f t="shared" si="622"/>
        <v>792115.73055083049</v>
      </c>
      <c r="AG711" s="3">
        <f t="shared" si="588"/>
        <v>61914282.284281962</v>
      </c>
      <c r="AH711" s="7"/>
      <c r="AI711" s="7"/>
      <c r="AJ711" s="7"/>
      <c r="AK711" s="7"/>
      <c r="AL711" s="3">
        <f t="shared" si="589"/>
        <v>75785361.42097263</v>
      </c>
      <c r="AM711" s="3">
        <f t="shared" si="590"/>
        <v>27766485.674281996</v>
      </c>
      <c r="AN711" s="3">
        <f t="shared" si="591"/>
        <v>22871079.136691198</v>
      </c>
      <c r="AO711" s="3">
        <f t="shared" si="592"/>
        <v>23147796.609999999</v>
      </c>
      <c r="AP711" s="3">
        <f t="shared" si="593"/>
        <v>53147796.609999999</v>
      </c>
      <c r="AQ711" s="7"/>
      <c r="AR711" s="40">
        <f t="shared" si="623"/>
        <v>-274865.10944916966</v>
      </c>
      <c r="AS711" s="5">
        <f t="shared" si="582"/>
        <v>1066980.8400000001</v>
      </c>
      <c r="AT711" s="5">
        <f t="shared" si="594"/>
        <v>5467.625899280576</v>
      </c>
      <c r="AU711" s="5">
        <f t="shared" si="595"/>
        <v>797583.35645011102</v>
      </c>
      <c r="AV711" s="5">
        <f t="shared" si="596"/>
        <v>35785361.42097263</v>
      </c>
      <c r="AW711" s="3"/>
      <c r="AX711" s="4">
        <f t="shared" si="597"/>
        <v>1.0636178015087179E-2</v>
      </c>
      <c r="AY711" s="4">
        <f t="shared" si="598"/>
        <v>-9.8021351242693691E-3</v>
      </c>
      <c r="AZ711" s="4">
        <f t="shared" si="599"/>
        <v>2.3912003825920039E-4</v>
      </c>
      <c r="BA711" s="4">
        <f t="shared" si="600"/>
        <v>2.0487022413627608E-2</v>
      </c>
      <c r="BB711" s="3"/>
      <c r="BC711" s="2">
        <f t="shared" si="601"/>
        <v>44641</v>
      </c>
      <c r="BD711" s="22">
        <f t="shared" si="602"/>
        <v>189.4634035524316</v>
      </c>
      <c r="BE711" s="22">
        <f t="shared" si="603"/>
        <v>146.13939828569471</v>
      </c>
      <c r="BF711" s="22">
        <f t="shared" si="604"/>
        <v>120.37410071942736</v>
      </c>
      <c r="BG711" s="22">
        <f t="shared" si="605"/>
        <v>177.15932203333332</v>
      </c>
      <c r="BH711" s="22"/>
      <c r="BI711" s="3">
        <f t="shared" si="606"/>
        <v>78309764.192858785</v>
      </c>
      <c r="BJ711" s="3">
        <f t="shared" si="607"/>
        <v>29971651.640883766</v>
      </c>
      <c r="BK711" s="3">
        <f t="shared" si="608"/>
        <v>22871079.136691198</v>
      </c>
      <c r="BL711" s="3">
        <f t="shared" si="609"/>
        <v>55124161.329999998</v>
      </c>
      <c r="BM711" s="22"/>
      <c r="BN711" s="3">
        <f t="shared" si="610"/>
        <v>-2524402.7718861229</v>
      </c>
      <c r="BO711" s="3">
        <f t="shared" si="611"/>
        <v>-2205165.9666017848</v>
      </c>
      <c r="BP711" s="3">
        <f t="shared" si="612"/>
        <v>0</v>
      </c>
      <c r="BQ711" s="3">
        <f t="shared" si="613"/>
        <v>-1976364.72</v>
      </c>
      <c r="BR711" s="3"/>
      <c r="BS711" s="22">
        <f t="shared" si="614"/>
        <v>-3.2236117652826848</v>
      </c>
      <c r="BT711" s="22">
        <f t="shared" si="615"/>
        <v>-7.357505662429892</v>
      </c>
      <c r="BU711" s="22">
        <f t="shared" si="616"/>
        <v>0</v>
      </c>
      <c r="BV711" s="22">
        <f t="shared" si="617"/>
        <v>-3.5852966690386836</v>
      </c>
      <c r="BW711" s="3"/>
      <c r="BX711" s="7"/>
      <c r="BY711" t="str">
        <f t="shared" si="571"/>
        <v>32022</v>
      </c>
      <c r="CQ711" s="15">
        <v>39791</v>
      </c>
      <c r="CR711" s="16">
        <v>2784</v>
      </c>
    </row>
    <row r="712" spans="1:96">
      <c r="A712" t="s">
        <v>307</v>
      </c>
      <c r="B712" t="s">
        <v>307</v>
      </c>
      <c r="C712" s="3">
        <v>209156</v>
      </c>
      <c r="D712">
        <v>114350.28</v>
      </c>
      <c r="E712">
        <v>323506.07</v>
      </c>
      <c r="F712" s="3">
        <v>159840</v>
      </c>
      <c r="G712" s="3">
        <v>48342703</v>
      </c>
      <c r="I712" s="3">
        <f t="shared" si="618"/>
        <v>368996</v>
      </c>
      <c r="J712" s="3">
        <f t="shared" si="619"/>
        <v>368996</v>
      </c>
      <c r="L712" s="3">
        <f t="shared" si="620"/>
        <v>53516792.609999999</v>
      </c>
      <c r="M712" s="4">
        <f t="shared" si="573"/>
        <v>6.9428278035250047E-3</v>
      </c>
      <c r="N712" s="4">
        <f t="shared" si="574"/>
        <v>1.2299866666666666E-2</v>
      </c>
      <c r="O712" s="4"/>
      <c r="P712" s="3">
        <f t="shared" si="575"/>
        <v>-1607368.72</v>
      </c>
      <c r="Q712" s="3">
        <f t="shared" si="576"/>
        <v>55124161.329999998</v>
      </c>
      <c r="R712" s="6">
        <f t="shared" si="577"/>
        <v>-2.9159059860838703E-2</v>
      </c>
      <c r="S712" s="6">
        <f t="shared" si="578"/>
        <v>-1.8245359036898064E-2</v>
      </c>
      <c r="T712" s="6"/>
      <c r="U712" s="6"/>
      <c r="V712" s="3">
        <f t="shared" si="621"/>
        <v>321013.89884916396</v>
      </c>
      <c r="W712" s="7">
        <f t="shared" si="580"/>
        <v>197.90000000000146</v>
      </c>
      <c r="X712" s="7">
        <f t="shared" si="583"/>
        <v>17315.5</v>
      </c>
      <c r="Y712" s="3">
        <f t="shared" si="584"/>
        <v>44348683.536522999</v>
      </c>
      <c r="Z712" s="3">
        <f t="shared" si="581"/>
        <v>97865476.146522999</v>
      </c>
      <c r="AA712" s="2">
        <v>44642</v>
      </c>
      <c r="AB712" s="7">
        <f t="shared" si="585"/>
        <v>178.38930870000002</v>
      </c>
      <c r="AC712" s="7">
        <f t="shared" si="586"/>
        <v>147.82894512174335</v>
      </c>
      <c r="AD712" s="7">
        <f t="shared" si="587"/>
        <v>163.10912691087168</v>
      </c>
      <c r="AE712" s="7"/>
      <c r="AF712" s="7">
        <f t="shared" si="622"/>
        <v>690009.8988491639</v>
      </c>
      <c r="AG712" s="3">
        <f t="shared" si="588"/>
        <v>62604292.183131129</v>
      </c>
      <c r="AH712" s="7"/>
      <c r="AI712" s="7"/>
      <c r="AJ712" s="7"/>
      <c r="AK712" s="7"/>
      <c r="AL712" s="3">
        <f t="shared" si="589"/>
        <v>76480838.945721075</v>
      </c>
      <c r="AM712" s="3">
        <f t="shared" si="590"/>
        <v>28087499.573131159</v>
      </c>
      <c r="AN712" s="3">
        <f t="shared" si="591"/>
        <v>22876546.762590479</v>
      </c>
      <c r="AO712" s="3">
        <f t="shared" si="592"/>
        <v>23516792.609999999</v>
      </c>
      <c r="AP712" s="3">
        <f t="shared" si="593"/>
        <v>53516792.609999999</v>
      </c>
      <c r="AQ712" s="7"/>
      <c r="AR712" s="40">
        <f t="shared" si="623"/>
        <v>321013.89884916396</v>
      </c>
      <c r="AS712" s="5">
        <f t="shared" si="582"/>
        <v>368996</v>
      </c>
      <c r="AT712" s="5">
        <f t="shared" si="594"/>
        <v>5467.625899280576</v>
      </c>
      <c r="AU712" s="5">
        <f t="shared" si="595"/>
        <v>695477.52474844444</v>
      </c>
      <c r="AV712" s="5">
        <f t="shared" si="596"/>
        <v>36480838.945721075</v>
      </c>
      <c r="AW712" s="3"/>
      <c r="AX712" s="4">
        <f t="shared" si="597"/>
        <v>9.1769374943691945E-3</v>
      </c>
      <c r="AY712" s="4">
        <f t="shared" si="598"/>
        <v>1.1561200168247973E-2</v>
      </c>
      <c r="AZ712" s="4">
        <f t="shared" si="599"/>
        <v>2.3906287353573418E-4</v>
      </c>
      <c r="BA712" s="4">
        <f t="shared" si="600"/>
        <v>6.9428278035250047E-3</v>
      </c>
      <c r="BB712" s="3"/>
      <c r="BC712" s="2">
        <f t="shared" si="601"/>
        <v>44642</v>
      </c>
      <c r="BD712" s="22">
        <f t="shared" si="602"/>
        <v>191.20209736430269</v>
      </c>
      <c r="BE712" s="22">
        <f t="shared" si="603"/>
        <v>147.82894512174295</v>
      </c>
      <c r="BF712" s="22">
        <f t="shared" si="604"/>
        <v>120.40287769784463</v>
      </c>
      <c r="BG712" s="22">
        <f t="shared" si="605"/>
        <v>178.38930870000002</v>
      </c>
      <c r="BH712" s="22"/>
      <c r="BI712" s="3">
        <f t="shared" si="606"/>
        <v>78309764.192858785</v>
      </c>
      <c r="BJ712" s="3">
        <f t="shared" si="607"/>
        <v>29971651.640883766</v>
      </c>
      <c r="BK712" s="3">
        <f t="shared" si="608"/>
        <v>22876546.762590479</v>
      </c>
      <c r="BL712" s="3">
        <f t="shared" si="609"/>
        <v>55124161.329999998</v>
      </c>
      <c r="BM712" s="22"/>
      <c r="BN712" s="3">
        <f t="shared" si="610"/>
        <v>-1828925.2471376783</v>
      </c>
      <c r="BO712" s="3">
        <f t="shared" si="611"/>
        <v>-1884152.0677526209</v>
      </c>
      <c r="BP712" s="3">
        <f t="shared" si="612"/>
        <v>0</v>
      </c>
      <c r="BQ712" s="3">
        <f t="shared" si="613"/>
        <v>-1607368.72</v>
      </c>
      <c r="BR712" s="3"/>
      <c r="BS712" s="22">
        <f t="shared" si="614"/>
        <v>-2.335500899521878</v>
      </c>
      <c r="BT712" s="22">
        <f t="shared" si="615"/>
        <v>-6.2864472413074646</v>
      </c>
      <c r="BU712" s="22">
        <f t="shared" si="616"/>
        <v>0</v>
      </c>
      <c r="BV712" s="22">
        <f t="shared" si="617"/>
        <v>-2.9159059860838705</v>
      </c>
      <c r="BW712" s="3"/>
      <c r="BX712" s="7"/>
      <c r="BY712" t="str">
        <f t="shared" si="571"/>
        <v>32022</v>
      </c>
      <c r="CQ712" s="15">
        <v>39792</v>
      </c>
      <c r="CR712" s="16">
        <v>2928.25</v>
      </c>
    </row>
    <row r="713" spans="1:96">
      <c r="A713" t="s">
        <v>308</v>
      </c>
      <c r="B713" t="s">
        <v>308</v>
      </c>
      <c r="C713" s="3">
        <v>627860</v>
      </c>
      <c r="D713">
        <v>91976.29</v>
      </c>
      <c r="E713">
        <v>719836.12</v>
      </c>
      <c r="F713" s="3">
        <v>-22374</v>
      </c>
      <c r="G713" s="3">
        <v>49062539</v>
      </c>
      <c r="J713" s="3">
        <f t="shared" si="619"/>
        <v>605486.01</v>
      </c>
      <c r="L713" s="3">
        <f t="shared" si="620"/>
        <v>54122278.619999997</v>
      </c>
      <c r="M713" s="4">
        <f t="shared" si="573"/>
        <v>1.131394428684167E-2</v>
      </c>
      <c r="N713" s="4">
        <f t="shared" si="574"/>
        <v>2.0182867E-2</v>
      </c>
      <c r="O713" s="4"/>
      <c r="P713" s="3">
        <f t="shared" si="575"/>
        <v>-1001882.71</v>
      </c>
      <c r="Q713" s="3">
        <f t="shared" si="576"/>
        <v>55124161.329999998</v>
      </c>
      <c r="R713" s="6">
        <f t="shared" si="577"/>
        <v>-1.8175019552719242E-2</v>
      </c>
      <c r="S713" s="6">
        <f t="shared" si="578"/>
        <v>-6.9314147500563941E-3</v>
      </c>
      <c r="T713" s="6"/>
      <c r="U713" s="6"/>
      <c r="V713" s="3">
        <f t="shared" si="621"/>
        <v>-113303.79401017418</v>
      </c>
      <c r="W713" s="7">
        <f t="shared" si="580"/>
        <v>-69.849999999998545</v>
      </c>
      <c r="X713" s="7">
        <f t="shared" si="583"/>
        <v>17245.650000000001</v>
      </c>
      <c r="Y713" s="3">
        <f t="shared" si="584"/>
        <v>44169782.809138514</v>
      </c>
      <c r="Z713" s="3">
        <f t="shared" si="581"/>
        <v>98292061.429138511</v>
      </c>
      <c r="AA713" s="2">
        <v>44643</v>
      </c>
      <c r="AB713" s="7">
        <f t="shared" si="585"/>
        <v>180.40759539999999</v>
      </c>
      <c r="AC713" s="7">
        <f t="shared" si="586"/>
        <v>147.23260936379506</v>
      </c>
      <c r="AD713" s="7">
        <f t="shared" si="587"/>
        <v>163.82010238189753</v>
      </c>
      <c r="AE713" s="7"/>
      <c r="AF713" s="7">
        <f t="shared" si="622"/>
        <v>492182.21598982584</v>
      </c>
      <c r="AG713" s="3">
        <f t="shared" si="588"/>
        <v>63096474.399120957</v>
      </c>
      <c r="AH713" s="7"/>
      <c r="AI713" s="7"/>
      <c r="AJ713" s="7"/>
      <c r="AK713" s="7"/>
      <c r="AL713" s="3">
        <f t="shared" si="589"/>
        <v>76978488.787610188</v>
      </c>
      <c r="AM713" s="3">
        <f t="shared" si="590"/>
        <v>27974195.779120985</v>
      </c>
      <c r="AN713" s="3">
        <f t="shared" si="591"/>
        <v>22882014.38848976</v>
      </c>
      <c r="AO713" s="3">
        <f t="shared" si="592"/>
        <v>24122278.620000001</v>
      </c>
      <c r="AP713" s="3">
        <f t="shared" si="593"/>
        <v>54122278.619999997</v>
      </c>
      <c r="AQ713" s="7"/>
      <c r="AR713" s="40">
        <f t="shared" si="623"/>
        <v>-113303.79401017418</v>
      </c>
      <c r="AS713" s="5">
        <f t="shared" si="582"/>
        <v>605486.01</v>
      </c>
      <c r="AT713" s="5">
        <f t="shared" si="594"/>
        <v>5467.625899280576</v>
      </c>
      <c r="AU713" s="5">
        <f t="shared" si="595"/>
        <v>497649.84188910644</v>
      </c>
      <c r="AV713" s="5">
        <f t="shared" si="596"/>
        <v>36978488.787610181</v>
      </c>
      <c r="AW713" s="3"/>
      <c r="AX713" s="4">
        <f t="shared" si="597"/>
        <v>6.5068564721458095E-3</v>
      </c>
      <c r="AY713" s="4">
        <f t="shared" si="598"/>
        <v>-4.0339580144955998E-3</v>
      </c>
      <c r="AZ713" s="4">
        <f t="shared" si="599"/>
        <v>2.3900573613766158E-4</v>
      </c>
      <c r="BA713" s="4">
        <f t="shared" si="600"/>
        <v>1.131394428684167E-2</v>
      </c>
      <c r="BB713" s="3"/>
      <c r="BC713" s="2">
        <f t="shared" si="601"/>
        <v>44643</v>
      </c>
      <c r="BD713" s="22">
        <f t="shared" si="602"/>
        <v>192.44622196902549</v>
      </c>
      <c r="BE713" s="22">
        <f t="shared" si="603"/>
        <v>147.23260936379467</v>
      </c>
      <c r="BF713" s="22">
        <f t="shared" si="604"/>
        <v>120.43165467626189</v>
      </c>
      <c r="BG713" s="22">
        <f t="shared" si="605"/>
        <v>180.40759539999999</v>
      </c>
      <c r="BH713" s="22"/>
      <c r="BI713" s="3">
        <f t="shared" si="606"/>
        <v>78309764.192858785</v>
      </c>
      <c r="BJ713" s="3">
        <f t="shared" si="607"/>
        <v>29971651.640883766</v>
      </c>
      <c r="BK713" s="3">
        <f t="shared" si="608"/>
        <v>22882014.38848976</v>
      </c>
      <c r="BL713" s="3">
        <f t="shared" si="609"/>
        <v>55124161.329999998</v>
      </c>
      <c r="BM713" s="22"/>
      <c r="BN713" s="3">
        <f t="shared" si="610"/>
        <v>-1331275.4052485719</v>
      </c>
      <c r="BO713" s="3">
        <f t="shared" si="611"/>
        <v>-1997455.8617627951</v>
      </c>
      <c r="BP713" s="3">
        <f t="shared" si="612"/>
        <v>0</v>
      </c>
      <c r="BQ713" s="3">
        <f t="shared" si="613"/>
        <v>-1001882.71</v>
      </c>
      <c r="BR713" s="3"/>
      <c r="BS713" s="22">
        <f t="shared" si="614"/>
        <v>-1.7000120214510535</v>
      </c>
      <c r="BT713" s="22">
        <f t="shared" si="615"/>
        <v>-6.6644837785252484</v>
      </c>
      <c r="BU713" s="22">
        <f t="shared" si="616"/>
        <v>0</v>
      </c>
      <c r="BV713" s="22">
        <f t="shared" si="617"/>
        <v>-1.8175019552719243</v>
      </c>
      <c r="BW713" s="3"/>
      <c r="BX713" s="7"/>
      <c r="BY713" t="str">
        <f t="shared" si="571"/>
        <v>32022</v>
      </c>
      <c r="CQ713" s="15">
        <v>39793</v>
      </c>
      <c r="CR713" s="16">
        <v>2920.15</v>
      </c>
    </row>
    <row r="714" spans="1:96">
      <c r="A714" t="s">
        <v>309</v>
      </c>
      <c r="B714" t="s">
        <v>309</v>
      </c>
      <c r="C714" s="3">
        <v>1003534</v>
      </c>
      <c r="D714">
        <v>9377.41</v>
      </c>
      <c r="E714">
        <v>1012911.88</v>
      </c>
      <c r="F714" s="3">
        <v>-82599</v>
      </c>
      <c r="G714" s="3">
        <v>50075451</v>
      </c>
      <c r="J714" s="3">
        <f t="shared" si="619"/>
        <v>920935.12</v>
      </c>
      <c r="L714" s="3">
        <f t="shared" si="620"/>
        <v>55043213.739999995</v>
      </c>
      <c r="M714" s="4">
        <f t="shared" si="573"/>
        <v>1.7015823122784848E-2</v>
      </c>
      <c r="N714" s="4">
        <f t="shared" si="574"/>
        <v>3.0697837333333332E-2</v>
      </c>
      <c r="O714" s="4"/>
      <c r="P714" s="3">
        <f t="shared" si="575"/>
        <v>-80947.589999999967</v>
      </c>
      <c r="Q714" s="3">
        <f t="shared" si="576"/>
        <v>55124161.329999998</v>
      </c>
      <c r="R714" s="6">
        <f t="shared" si="577"/>
        <v>-1.4684593478966218E-3</v>
      </c>
      <c r="S714" s="6">
        <f t="shared" si="578"/>
        <v>0</v>
      </c>
      <c r="T714" s="6"/>
      <c r="U714" s="6"/>
      <c r="V714" s="3">
        <f t="shared" si="621"/>
        <v>-37146.12573848544</v>
      </c>
      <c r="W714" s="7">
        <f t="shared" si="580"/>
        <v>-22.900000000001455</v>
      </c>
      <c r="X714" s="7">
        <f t="shared" si="583"/>
        <v>17222.75</v>
      </c>
      <c r="Y714" s="3">
        <f t="shared" si="584"/>
        <v>44111131.03165669</v>
      </c>
      <c r="Z714" s="3">
        <f t="shared" si="581"/>
        <v>99154344.771656692</v>
      </c>
      <c r="AA714" s="2">
        <v>44644</v>
      </c>
      <c r="AB714" s="7">
        <f t="shared" si="585"/>
        <v>183.4773791333333</v>
      </c>
      <c r="AC714" s="7">
        <f t="shared" si="586"/>
        <v>147.03710343885564</v>
      </c>
      <c r="AD714" s="7">
        <f t="shared" si="587"/>
        <v>165.25724128609448</v>
      </c>
      <c r="AE714" s="7"/>
      <c r="AF714" s="7">
        <f t="shared" si="622"/>
        <v>883788.99426151451</v>
      </c>
      <c r="AG714" s="3">
        <f t="shared" si="588"/>
        <v>63980263.393382475</v>
      </c>
      <c r="AH714" s="7"/>
      <c r="AI714" s="7"/>
      <c r="AJ714" s="7"/>
      <c r="AK714" s="7"/>
      <c r="AL714" s="3">
        <f t="shared" si="589"/>
        <v>77867745.407770976</v>
      </c>
      <c r="AM714" s="3">
        <f t="shared" si="590"/>
        <v>27937049.653382499</v>
      </c>
      <c r="AN714" s="3">
        <f t="shared" si="591"/>
        <v>22887482.014389042</v>
      </c>
      <c r="AO714" s="3">
        <f t="shared" si="592"/>
        <v>25043213.740000002</v>
      </c>
      <c r="AP714" s="3">
        <f t="shared" si="593"/>
        <v>55043213.739999995</v>
      </c>
      <c r="AQ714" s="7"/>
      <c r="AR714" s="40">
        <f t="shared" si="623"/>
        <v>-37146.12573848544</v>
      </c>
      <c r="AS714" s="5">
        <f t="shared" si="582"/>
        <v>920935.12</v>
      </c>
      <c r="AT714" s="5">
        <f t="shared" si="594"/>
        <v>5467.625899280576</v>
      </c>
      <c r="AU714" s="5">
        <f t="shared" si="595"/>
        <v>889256.62016079505</v>
      </c>
      <c r="AV714" s="5">
        <f t="shared" si="596"/>
        <v>37867745.407770976</v>
      </c>
      <c r="AW714" s="3"/>
      <c r="AX714" s="4">
        <f t="shared" si="597"/>
        <v>1.1552014519463031E-2</v>
      </c>
      <c r="AY714" s="4">
        <f t="shared" si="598"/>
        <v>-1.3278710863320004E-3</v>
      </c>
      <c r="AZ714" s="4">
        <f t="shared" si="599"/>
        <v>2.3894862604539451E-4</v>
      </c>
      <c r="BA714" s="4">
        <f t="shared" si="600"/>
        <v>1.7015823122784848E-2</v>
      </c>
      <c r="BB714" s="3"/>
      <c r="BC714" s="2">
        <f t="shared" si="601"/>
        <v>44644</v>
      </c>
      <c r="BD714" s="22">
        <f t="shared" si="602"/>
        <v>194.66936351942746</v>
      </c>
      <c r="BE714" s="22">
        <f t="shared" si="603"/>
        <v>147.03710343885524</v>
      </c>
      <c r="BF714" s="22">
        <f t="shared" si="604"/>
        <v>120.46043165467917</v>
      </c>
      <c r="BG714" s="22">
        <f t="shared" si="605"/>
        <v>183.4773791333333</v>
      </c>
      <c r="BH714" s="22"/>
      <c r="BI714" s="3">
        <f t="shared" si="606"/>
        <v>78309764.192858785</v>
      </c>
      <c r="BJ714" s="3">
        <f t="shared" si="607"/>
        <v>29971651.640883766</v>
      </c>
      <c r="BK714" s="3">
        <f t="shared" si="608"/>
        <v>22887482.014389042</v>
      </c>
      <c r="BL714" s="3">
        <f t="shared" si="609"/>
        <v>55124161.329999998</v>
      </c>
      <c r="BM714" s="22"/>
      <c r="BN714" s="3">
        <f t="shared" si="610"/>
        <v>-442018.78508777684</v>
      </c>
      <c r="BO714" s="3">
        <f t="shared" si="611"/>
        <v>-2034601.9875012806</v>
      </c>
      <c r="BP714" s="3">
        <f t="shared" si="612"/>
        <v>0</v>
      </c>
      <c r="BQ714" s="3">
        <f t="shared" si="613"/>
        <v>-80947.589999999967</v>
      </c>
      <c r="BR714" s="3"/>
      <c r="BS714" s="22">
        <f t="shared" si="614"/>
        <v>-0.56444913305981503</v>
      </c>
      <c r="BT714" s="22">
        <f t="shared" si="615"/>
        <v>-6.7884213118436163</v>
      </c>
      <c r="BU714" s="22">
        <f t="shared" si="616"/>
        <v>0</v>
      </c>
      <c r="BV714" s="22">
        <f t="shared" si="617"/>
        <v>-0.14684593478966218</v>
      </c>
      <c r="BW714" s="3"/>
      <c r="BX714" s="7"/>
      <c r="BY714" t="str">
        <f t="shared" si="571"/>
        <v>32022</v>
      </c>
      <c r="CQ714" s="15">
        <v>39794</v>
      </c>
      <c r="CR714" s="16">
        <v>2921.35</v>
      </c>
    </row>
    <row r="715" spans="1:96">
      <c r="A715" t="s">
        <v>310</v>
      </c>
      <c r="B715" t="s">
        <v>310</v>
      </c>
      <c r="C715" s="3">
        <v>40576</v>
      </c>
      <c r="D715">
        <v>-58743.08</v>
      </c>
      <c r="E715">
        <v>-18167.439999999999</v>
      </c>
      <c r="F715" s="3">
        <v>-68120</v>
      </c>
      <c r="G715" s="3">
        <v>50057283</v>
      </c>
      <c r="J715" s="3">
        <f t="shared" si="619"/>
        <v>-27544.49</v>
      </c>
      <c r="L715" s="3">
        <f t="shared" si="620"/>
        <v>55015669.249999993</v>
      </c>
      <c r="M715" s="4">
        <f t="shared" si="573"/>
        <v>-5.0041573026800529E-4</v>
      </c>
      <c r="N715" s="4">
        <f t="shared" si="574"/>
        <v>-9.1814966666666669E-4</v>
      </c>
      <c r="O715" s="4"/>
      <c r="P715" s="3">
        <f t="shared" si="575"/>
        <v>-108492.07999999997</v>
      </c>
      <c r="Q715" s="3">
        <f t="shared" si="576"/>
        <v>55124161.329999998</v>
      </c>
      <c r="R715" s="6">
        <f t="shared" si="577"/>
        <v>-1.9681402380076806E-3</v>
      </c>
      <c r="S715" s="6">
        <f t="shared" si="578"/>
        <v>-5.0041573026800529E-4</v>
      </c>
      <c r="T715" s="6"/>
      <c r="U715" s="6"/>
      <c r="V715" s="3">
        <f t="shared" si="621"/>
        <v>-113141.5838541133</v>
      </c>
      <c r="W715" s="7">
        <f t="shared" si="580"/>
        <v>-69.75</v>
      </c>
      <c r="X715" s="7">
        <f t="shared" si="583"/>
        <v>17153</v>
      </c>
      <c r="Y715" s="3">
        <f t="shared" si="584"/>
        <v>43932486.425571248</v>
      </c>
      <c r="Z715" s="3">
        <f t="shared" si="581"/>
        <v>98948155.675571233</v>
      </c>
      <c r="AA715" s="2">
        <v>44645</v>
      </c>
      <c r="AB715" s="7">
        <f t="shared" si="585"/>
        <v>183.38556416666665</v>
      </c>
      <c r="AC715" s="7">
        <f t="shared" si="586"/>
        <v>146.44162141857083</v>
      </c>
      <c r="AD715" s="7">
        <f t="shared" si="587"/>
        <v>164.91359279261872</v>
      </c>
      <c r="AE715" s="7"/>
      <c r="AF715" s="7">
        <f t="shared" si="622"/>
        <v>-140686.07385411329</v>
      </c>
      <c r="AG715" s="3">
        <f t="shared" si="588"/>
        <v>63839577.319528364</v>
      </c>
      <c r="AH715" s="7"/>
      <c r="AI715" s="7"/>
      <c r="AJ715" s="7"/>
      <c r="AK715" s="7"/>
      <c r="AL715" s="3">
        <f t="shared" si="589"/>
        <v>77732526.959816143</v>
      </c>
      <c r="AM715" s="3">
        <f t="shared" si="590"/>
        <v>27823908.069528386</v>
      </c>
      <c r="AN715" s="3">
        <f t="shared" si="591"/>
        <v>22892949.640288323</v>
      </c>
      <c r="AO715" s="3">
        <f t="shared" si="592"/>
        <v>25015669.250000004</v>
      </c>
      <c r="AP715" s="3">
        <f t="shared" si="593"/>
        <v>55015669.249999993</v>
      </c>
      <c r="AQ715" s="7"/>
      <c r="AR715" s="40">
        <f t="shared" si="623"/>
        <v>-113141.5838541133</v>
      </c>
      <c r="AS715" s="5">
        <f t="shared" si="582"/>
        <v>-27544.49</v>
      </c>
      <c r="AT715" s="5">
        <f t="shared" si="594"/>
        <v>5467.625899280576</v>
      </c>
      <c r="AU715" s="5">
        <f t="shared" si="595"/>
        <v>-135218.44795483272</v>
      </c>
      <c r="AV715" s="5">
        <f t="shared" si="596"/>
        <v>37732526.959816143</v>
      </c>
      <c r="AW715" s="3"/>
      <c r="AX715" s="4">
        <f t="shared" si="597"/>
        <v>-1.7365142299514723E-3</v>
      </c>
      <c r="AY715" s="4">
        <f t="shared" si="598"/>
        <v>-4.049875890900119E-3</v>
      </c>
      <c r="AZ715" s="4">
        <f t="shared" si="599"/>
        <v>2.3889154323936357E-4</v>
      </c>
      <c r="BA715" s="4">
        <f t="shared" si="600"/>
        <v>-5.0041573026800529E-4</v>
      </c>
      <c r="BB715" s="3"/>
      <c r="BC715" s="2">
        <f t="shared" si="601"/>
        <v>44645</v>
      </c>
      <c r="BD715" s="22">
        <f t="shared" si="602"/>
        <v>194.33131739954035</v>
      </c>
      <c r="BE715" s="22">
        <f t="shared" si="603"/>
        <v>146.44162141857043</v>
      </c>
      <c r="BF715" s="22">
        <f t="shared" si="604"/>
        <v>120.48920863309644</v>
      </c>
      <c r="BG715" s="22">
        <f t="shared" si="605"/>
        <v>183.38556416666665</v>
      </c>
      <c r="BH715" s="22"/>
      <c r="BI715" s="3">
        <f t="shared" si="606"/>
        <v>78309764.192858785</v>
      </c>
      <c r="BJ715" s="3">
        <f t="shared" si="607"/>
        <v>29971651.640883766</v>
      </c>
      <c r="BK715" s="3">
        <f t="shared" si="608"/>
        <v>22892949.640288323</v>
      </c>
      <c r="BL715" s="3">
        <f t="shared" si="609"/>
        <v>55124161.329999998</v>
      </c>
      <c r="BM715" s="22"/>
      <c r="BN715" s="3">
        <f t="shared" si="610"/>
        <v>-577237.23304260953</v>
      </c>
      <c r="BO715" s="3">
        <f t="shared" si="611"/>
        <v>-2147743.5713553941</v>
      </c>
      <c r="BP715" s="3">
        <f t="shared" si="612"/>
        <v>0</v>
      </c>
      <c r="BQ715" s="3">
        <f t="shared" si="613"/>
        <v>-108492.07999999997</v>
      </c>
      <c r="BR715" s="3"/>
      <c r="BS715" s="22">
        <f t="shared" si="614"/>
        <v>-0.73712038210331998</v>
      </c>
      <c r="BT715" s="22">
        <f t="shared" si="615"/>
        <v>-7.1659166371255214</v>
      </c>
      <c r="BU715" s="22">
        <f t="shared" si="616"/>
        <v>0</v>
      </c>
      <c r="BV715" s="22">
        <f t="shared" si="617"/>
        <v>-0.19681402380076807</v>
      </c>
      <c r="BW715" s="3"/>
      <c r="BX715" s="7"/>
      <c r="BY715" t="str">
        <f t="shared" si="571"/>
        <v>32022</v>
      </c>
      <c r="CQ715" s="15">
        <v>39795</v>
      </c>
      <c r="CR715" s="16">
        <v>2921.35</v>
      </c>
    </row>
    <row r="716" spans="1:96">
      <c r="A716" t="s">
        <v>311</v>
      </c>
      <c r="B716" t="s">
        <v>311</v>
      </c>
      <c r="C716" s="3">
        <v>164815</v>
      </c>
      <c r="D716">
        <v>-99090.55</v>
      </c>
      <c r="E716">
        <v>65724.55</v>
      </c>
      <c r="F716" s="3">
        <v>-40347</v>
      </c>
      <c r="G716" s="3">
        <v>50123008</v>
      </c>
      <c r="J716" s="3">
        <f t="shared" si="619"/>
        <v>124467.53</v>
      </c>
      <c r="L716" s="3">
        <f t="shared" si="620"/>
        <v>55140136.779999994</v>
      </c>
      <c r="M716" s="4">
        <f t="shared" si="573"/>
        <v>2.262401452109937E-3</v>
      </c>
      <c r="N716" s="4">
        <f t="shared" si="574"/>
        <v>4.1489176666666665E-3</v>
      </c>
      <c r="O716" s="4"/>
      <c r="P716" s="3">
        <f t="shared" si="575"/>
        <v>0</v>
      </c>
      <c r="Q716" s="3">
        <f t="shared" si="576"/>
        <v>55140136.779999994</v>
      </c>
      <c r="R716" s="6">
        <f t="shared" si="577"/>
        <v>0</v>
      </c>
      <c r="S716" s="6">
        <f t="shared" si="578"/>
        <v>0</v>
      </c>
      <c r="T716" s="6"/>
      <c r="U716" s="6"/>
      <c r="V716" s="3">
        <f t="shared" si="621"/>
        <v>111925.00768363896</v>
      </c>
      <c r="W716" s="7">
        <f t="shared" si="580"/>
        <v>69</v>
      </c>
      <c r="X716" s="7">
        <f t="shared" si="583"/>
        <v>17222</v>
      </c>
      <c r="Y716" s="3">
        <f t="shared" si="584"/>
        <v>44109210.121913835</v>
      </c>
      <c r="Z716" s="3">
        <f t="shared" si="581"/>
        <v>99249346.901913822</v>
      </c>
      <c r="AA716" s="2">
        <v>44648</v>
      </c>
      <c r="AB716" s="7">
        <f t="shared" si="585"/>
        <v>183.80045593333332</v>
      </c>
      <c r="AC716" s="7">
        <f t="shared" si="586"/>
        <v>147.03070040637945</v>
      </c>
      <c r="AD716" s="7">
        <f t="shared" si="587"/>
        <v>165.41557816985636</v>
      </c>
      <c r="AE716" s="7"/>
      <c r="AF716" s="7">
        <f t="shared" si="622"/>
        <v>236392.53768363898</v>
      </c>
      <c r="AG716" s="3">
        <f t="shared" si="588"/>
        <v>64075969.857212</v>
      </c>
      <c r="AH716" s="7"/>
      <c r="AI716" s="7"/>
      <c r="AJ716" s="7"/>
      <c r="AK716" s="7"/>
      <c r="AL716" s="3">
        <f t="shared" si="589"/>
        <v>77974387.123399064</v>
      </c>
      <c r="AM716" s="3">
        <f t="shared" si="590"/>
        <v>27935833.077212024</v>
      </c>
      <c r="AN716" s="3">
        <f t="shared" si="591"/>
        <v>22898417.266187605</v>
      </c>
      <c r="AO716" s="3">
        <f t="shared" si="592"/>
        <v>25140136.780000005</v>
      </c>
      <c r="AP716" s="3">
        <f t="shared" si="593"/>
        <v>55140136.779999994</v>
      </c>
      <c r="AQ716" s="7"/>
      <c r="AR716" s="40">
        <f t="shared" si="623"/>
        <v>111925.00768363896</v>
      </c>
      <c r="AS716" s="5">
        <f t="shared" si="582"/>
        <v>124467.53</v>
      </c>
      <c r="AT716" s="5">
        <f t="shared" si="594"/>
        <v>5467.625899280576</v>
      </c>
      <c r="AU716" s="5">
        <f t="shared" si="595"/>
        <v>241860.16358291954</v>
      </c>
      <c r="AV716" s="5">
        <f t="shared" si="596"/>
        <v>37974387.123399064</v>
      </c>
      <c r="AW716" s="3"/>
      <c r="AX716" s="4">
        <f t="shared" si="597"/>
        <v>3.1114408992254845E-3</v>
      </c>
      <c r="AY716" s="4">
        <f t="shared" si="598"/>
        <v>4.0226199498629989E-3</v>
      </c>
      <c r="AZ716" s="4">
        <f t="shared" si="599"/>
        <v>2.3883448770001814E-4</v>
      </c>
      <c r="BA716" s="4">
        <f t="shared" si="600"/>
        <v>2.262401452109937E-3</v>
      </c>
      <c r="BB716" s="3"/>
      <c r="BC716" s="2">
        <f t="shared" si="601"/>
        <v>44648</v>
      </c>
      <c r="BD716" s="22">
        <f t="shared" si="602"/>
        <v>194.93596780849768</v>
      </c>
      <c r="BE716" s="22">
        <f t="shared" si="603"/>
        <v>147.03070040637905</v>
      </c>
      <c r="BF716" s="22">
        <f t="shared" si="604"/>
        <v>120.51798561151369</v>
      </c>
      <c r="BG716" s="22">
        <f t="shared" si="605"/>
        <v>183.80045593333332</v>
      </c>
      <c r="BH716" s="22"/>
      <c r="BI716" s="3">
        <f t="shared" si="606"/>
        <v>78309764.192858785</v>
      </c>
      <c r="BJ716" s="3">
        <f t="shared" si="607"/>
        <v>29971651.640883766</v>
      </c>
      <c r="BK716" s="3">
        <f t="shared" si="608"/>
        <v>22898417.266187605</v>
      </c>
      <c r="BL716" s="3">
        <f t="shared" si="609"/>
        <v>55140136.779999994</v>
      </c>
      <c r="BM716" s="22"/>
      <c r="BN716" s="3">
        <f t="shared" si="610"/>
        <v>-335377.06945969001</v>
      </c>
      <c r="BO716" s="3">
        <f t="shared" si="611"/>
        <v>-2035818.5636717551</v>
      </c>
      <c r="BP716" s="3">
        <f t="shared" si="612"/>
        <v>0</v>
      </c>
      <c r="BQ716" s="3">
        <f t="shared" si="613"/>
        <v>0</v>
      </c>
      <c r="BR716" s="3"/>
      <c r="BS716" s="22">
        <f t="shared" si="614"/>
        <v>-0.42826979868530068</v>
      </c>
      <c r="BT716" s="22">
        <f t="shared" si="615"/>
        <v>-6.7924804013627771</v>
      </c>
      <c r="BU716" s="22">
        <f t="shared" si="616"/>
        <v>0</v>
      </c>
      <c r="BV716" s="22">
        <f t="shared" si="617"/>
        <v>0</v>
      </c>
      <c r="BW716" s="3"/>
      <c r="BX716" s="7"/>
      <c r="BY716" t="str">
        <f t="shared" si="571"/>
        <v>32022</v>
      </c>
      <c r="CQ716" s="15">
        <v>39796</v>
      </c>
      <c r="CR716" s="16">
        <v>2921.35</v>
      </c>
    </row>
    <row r="717" spans="1:96">
      <c r="A717" t="s">
        <v>312</v>
      </c>
      <c r="B717" t="s">
        <v>312</v>
      </c>
      <c r="C717" s="3">
        <v>532004</v>
      </c>
      <c r="D717">
        <v>-111081.25</v>
      </c>
      <c r="E717">
        <v>420923.18</v>
      </c>
      <c r="F717" s="3">
        <v>-11991</v>
      </c>
      <c r="G717" s="3">
        <v>50543931</v>
      </c>
      <c r="J717" s="3">
        <f t="shared" si="619"/>
        <v>520013.3</v>
      </c>
      <c r="L717" s="3">
        <f t="shared" si="620"/>
        <v>55660150.079999991</v>
      </c>
      <c r="M717" s="4">
        <f t="shared" si="573"/>
        <v>9.4307582528270987E-3</v>
      </c>
      <c r="N717" s="4">
        <f t="shared" si="574"/>
        <v>1.7333776666666665E-2</v>
      </c>
      <c r="O717" s="4"/>
      <c r="P717" s="3">
        <f t="shared" si="575"/>
        <v>0</v>
      </c>
      <c r="Q717" s="3">
        <f t="shared" si="576"/>
        <v>55660150.079999991</v>
      </c>
      <c r="R717" s="6">
        <f t="shared" si="577"/>
        <v>0</v>
      </c>
      <c r="S717" s="6">
        <f t="shared" si="578"/>
        <v>0</v>
      </c>
      <c r="T717" s="6"/>
      <c r="U717" s="6"/>
      <c r="V717" s="3">
        <f t="shared" si="621"/>
        <v>167563.09121333077</v>
      </c>
      <c r="W717" s="7">
        <f t="shared" si="580"/>
        <v>103.29999999999927</v>
      </c>
      <c r="X717" s="7">
        <f t="shared" si="583"/>
        <v>17325.3</v>
      </c>
      <c r="Y717" s="3">
        <f t="shared" si="584"/>
        <v>44373783.423829623</v>
      </c>
      <c r="Z717" s="3">
        <f t="shared" si="581"/>
        <v>100033933.50382961</v>
      </c>
      <c r="AA717" s="2">
        <v>44649</v>
      </c>
      <c r="AB717" s="7">
        <f t="shared" si="585"/>
        <v>185.53383359999998</v>
      </c>
      <c r="AC717" s="7">
        <f t="shared" si="586"/>
        <v>147.91261141276541</v>
      </c>
      <c r="AD717" s="7">
        <f t="shared" si="587"/>
        <v>166.72322250638268</v>
      </c>
      <c r="AE717" s="7"/>
      <c r="AF717" s="7">
        <f t="shared" si="622"/>
        <v>687576.39121333079</v>
      </c>
      <c r="AG717" s="3">
        <f t="shared" si="588"/>
        <v>64763546.248425327</v>
      </c>
      <c r="AH717" s="7"/>
      <c r="AI717" s="7"/>
      <c r="AJ717" s="7"/>
      <c r="AK717" s="7"/>
      <c r="AL717" s="3">
        <f t="shared" si="589"/>
        <v>78667431.140511677</v>
      </c>
      <c r="AM717" s="3">
        <f t="shared" si="590"/>
        <v>28103396.168425355</v>
      </c>
      <c r="AN717" s="3">
        <f t="shared" si="591"/>
        <v>22903884.892086886</v>
      </c>
      <c r="AO717" s="3">
        <f t="shared" si="592"/>
        <v>25660150.080000006</v>
      </c>
      <c r="AP717" s="3">
        <f t="shared" si="593"/>
        <v>55660150.079999991</v>
      </c>
      <c r="AQ717" s="7"/>
      <c r="AR717" s="40">
        <f t="shared" si="623"/>
        <v>167563.09121333077</v>
      </c>
      <c r="AS717" s="5">
        <f t="shared" si="582"/>
        <v>520013.3</v>
      </c>
      <c r="AT717" s="5">
        <f t="shared" si="594"/>
        <v>5467.625899280576</v>
      </c>
      <c r="AU717" s="5">
        <f t="shared" si="595"/>
        <v>693044.01711261133</v>
      </c>
      <c r="AV717" s="5">
        <f t="shared" si="596"/>
        <v>38667431.140511677</v>
      </c>
      <c r="AW717" s="3"/>
      <c r="AX717" s="4">
        <f t="shared" si="597"/>
        <v>8.8880982933001867E-3</v>
      </c>
      <c r="AY717" s="4">
        <f t="shared" si="598"/>
        <v>5.9981419115084948E-3</v>
      </c>
      <c r="AZ717" s="4">
        <f t="shared" si="599"/>
        <v>2.3877745940782615E-4</v>
      </c>
      <c r="BA717" s="4">
        <f t="shared" si="600"/>
        <v>9.4307582528270987E-3</v>
      </c>
      <c r="BB717" s="3"/>
      <c r="BC717" s="2">
        <f t="shared" si="601"/>
        <v>44649</v>
      </c>
      <c r="BD717" s="22">
        <f t="shared" si="602"/>
        <v>196.6685778512792</v>
      </c>
      <c r="BE717" s="22">
        <f t="shared" si="603"/>
        <v>147.91261141276502</v>
      </c>
      <c r="BF717" s="22">
        <f t="shared" si="604"/>
        <v>120.54676258993098</v>
      </c>
      <c r="BG717" s="22">
        <f t="shared" si="605"/>
        <v>185.53383359999998</v>
      </c>
      <c r="BH717" s="22"/>
      <c r="BI717" s="3">
        <f t="shared" si="606"/>
        <v>78667431.140511677</v>
      </c>
      <c r="BJ717" s="3">
        <f t="shared" si="607"/>
        <v>29971651.640883766</v>
      </c>
      <c r="BK717" s="3">
        <f t="shared" si="608"/>
        <v>22903884.892086886</v>
      </c>
      <c r="BL717" s="3">
        <f t="shared" si="609"/>
        <v>55660150.079999991</v>
      </c>
      <c r="BM717" s="22"/>
      <c r="BN717" s="3">
        <f t="shared" si="610"/>
        <v>0</v>
      </c>
      <c r="BO717" s="3">
        <f t="shared" si="611"/>
        <v>-1868255.4724584243</v>
      </c>
      <c r="BP717" s="3">
        <f t="shared" si="612"/>
        <v>0</v>
      </c>
      <c r="BQ717" s="3">
        <f t="shared" si="613"/>
        <v>0</v>
      </c>
      <c r="BR717" s="3"/>
      <c r="BS717" s="22">
        <f t="shared" si="614"/>
        <v>0</v>
      </c>
      <c r="BT717" s="22">
        <f t="shared" si="615"/>
        <v>-6.2334084715904421</v>
      </c>
      <c r="BU717" s="22">
        <f t="shared" si="616"/>
        <v>0</v>
      </c>
      <c r="BV717" s="22">
        <f t="shared" si="617"/>
        <v>0</v>
      </c>
      <c r="BW717" s="3"/>
      <c r="BX717" s="7"/>
      <c r="BY717" t="str">
        <f t="shared" si="571"/>
        <v>32022</v>
      </c>
      <c r="CQ717" s="15">
        <v>39797</v>
      </c>
      <c r="CR717" s="16">
        <v>2981.2</v>
      </c>
    </row>
    <row r="718" spans="1:96">
      <c r="A718" t="s">
        <v>313</v>
      </c>
      <c r="B718" t="s">
        <v>313</v>
      </c>
      <c r="C718" s="3">
        <v>-453304</v>
      </c>
      <c r="D718">
        <v>-87993.82</v>
      </c>
      <c r="E718">
        <v>-541297.34</v>
      </c>
      <c r="F718" s="3">
        <v>23087</v>
      </c>
      <c r="G718" s="3">
        <v>50002634</v>
      </c>
      <c r="J718" s="3">
        <f t="shared" si="619"/>
        <v>-430216.57000000007</v>
      </c>
      <c r="L718" s="3">
        <f t="shared" si="620"/>
        <v>55229933.50999999</v>
      </c>
      <c r="M718" s="4">
        <f t="shared" si="573"/>
        <v>-7.7293462087625071E-3</v>
      </c>
      <c r="N718" s="4">
        <f t="shared" si="574"/>
        <v>-1.4340552333333336E-2</v>
      </c>
      <c r="O718" s="4"/>
      <c r="P718" s="3">
        <f t="shared" si="575"/>
        <v>-430216.57000000007</v>
      </c>
      <c r="Q718" s="3">
        <f t="shared" si="576"/>
        <v>55660150.079999991</v>
      </c>
      <c r="R718" s="6">
        <f t="shared" si="577"/>
        <v>-7.7293462087625071E-3</v>
      </c>
      <c r="S718" s="6">
        <f t="shared" si="578"/>
        <v>-7.7293462087625071E-3</v>
      </c>
      <c r="T718" s="6"/>
      <c r="U718" s="6"/>
      <c r="V718" s="3">
        <f t="shared" si="621"/>
        <v>280542.46491138323</v>
      </c>
      <c r="W718" s="7">
        <f t="shared" si="580"/>
        <v>172.95000000000073</v>
      </c>
      <c r="X718" s="7">
        <f t="shared" si="583"/>
        <v>17498.25</v>
      </c>
      <c r="Y718" s="3">
        <f t="shared" si="584"/>
        <v>44816745.210531801</v>
      </c>
      <c r="Z718" s="3">
        <f t="shared" si="581"/>
        <v>100046678.72053179</v>
      </c>
      <c r="AA718" s="2">
        <v>44650</v>
      </c>
      <c r="AB718" s="7">
        <f t="shared" si="585"/>
        <v>184.09977836666664</v>
      </c>
      <c r="AC718" s="7">
        <f t="shared" si="586"/>
        <v>149.38915070177268</v>
      </c>
      <c r="AD718" s="7">
        <f t="shared" si="587"/>
        <v>166.74446453421965</v>
      </c>
      <c r="AE718" s="7"/>
      <c r="AF718" s="7">
        <f t="shared" si="622"/>
        <v>-149674.10508861684</v>
      </c>
      <c r="AG718" s="3">
        <f t="shared" si="588"/>
        <v>64613872.143336713</v>
      </c>
      <c r="AH718" s="7"/>
      <c r="AI718" s="7"/>
      <c r="AJ718" s="7"/>
      <c r="AK718" s="7"/>
      <c r="AL718" s="3">
        <f t="shared" si="589"/>
        <v>78523224.66132234</v>
      </c>
      <c r="AM718" s="3">
        <f t="shared" si="590"/>
        <v>28383938.633336738</v>
      </c>
      <c r="AN718" s="3">
        <f t="shared" si="591"/>
        <v>22909352.517986167</v>
      </c>
      <c r="AO718" s="3">
        <f t="shared" si="592"/>
        <v>25229933.510000005</v>
      </c>
      <c r="AP718" s="3">
        <f t="shared" si="593"/>
        <v>55229933.50999999</v>
      </c>
      <c r="AQ718" s="7"/>
      <c r="AR718" s="40">
        <f t="shared" si="623"/>
        <v>280542.46491138323</v>
      </c>
      <c r="AS718" s="5">
        <f t="shared" si="582"/>
        <v>-430216.57000000007</v>
      </c>
      <c r="AT718" s="5">
        <f t="shared" si="594"/>
        <v>5467.625899280576</v>
      </c>
      <c r="AU718" s="5">
        <f t="shared" si="595"/>
        <v>-144206.47918933627</v>
      </c>
      <c r="AV718" s="5">
        <f t="shared" si="596"/>
        <v>38523224.66132234</v>
      </c>
      <c r="AW718" s="3"/>
      <c r="AX718" s="4">
        <f t="shared" si="597"/>
        <v>-1.8331153960240822E-3</v>
      </c>
      <c r="AY718" s="4">
        <f t="shared" si="598"/>
        <v>9.9825111253485262E-3</v>
      </c>
      <c r="AZ718" s="4">
        <f t="shared" si="599"/>
        <v>2.3872045834327427E-4</v>
      </c>
      <c r="BA718" s="4">
        <f t="shared" si="600"/>
        <v>-7.7293462087625071E-3</v>
      </c>
      <c r="BB718" s="3"/>
      <c r="BC718" s="2">
        <f t="shared" si="601"/>
        <v>44650</v>
      </c>
      <c r="BD718" s="22">
        <f t="shared" si="602"/>
        <v>196.30806165330586</v>
      </c>
      <c r="BE718" s="22">
        <f t="shared" si="603"/>
        <v>149.38915070177231</v>
      </c>
      <c r="BF718" s="22">
        <f t="shared" si="604"/>
        <v>120.57553956834826</v>
      </c>
      <c r="BG718" s="22">
        <f t="shared" si="605"/>
        <v>184.09977836666664</v>
      </c>
      <c r="BH718" s="22"/>
      <c r="BI718" s="3">
        <f t="shared" si="606"/>
        <v>78667431.140511677</v>
      </c>
      <c r="BJ718" s="3">
        <f t="shared" si="607"/>
        <v>29971651.640883766</v>
      </c>
      <c r="BK718" s="3">
        <f t="shared" si="608"/>
        <v>22909352.517986167</v>
      </c>
      <c r="BL718" s="3">
        <f t="shared" si="609"/>
        <v>55660150.079999991</v>
      </c>
      <c r="BM718" s="22"/>
      <c r="BN718" s="3">
        <f t="shared" si="610"/>
        <v>-144206.47918933627</v>
      </c>
      <c r="BO718" s="3">
        <f t="shared" si="611"/>
        <v>-1587713.0075470409</v>
      </c>
      <c r="BP718" s="3">
        <f t="shared" si="612"/>
        <v>0</v>
      </c>
      <c r="BQ718" s="3">
        <f t="shared" si="613"/>
        <v>-430216.57000000007</v>
      </c>
      <c r="BR718" s="3"/>
      <c r="BS718" s="22">
        <f t="shared" si="614"/>
        <v>-0.18331153960240823</v>
      </c>
      <c r="BT718" s="22">
        <f t="shared" si="615"/>
        <v>-5.2973824284720816</v>
      </c>
      <c r="BU718" s="22">
        <f t="shared" si="616"/>
        <v>0</v>
      </c>
      <c r="BV718" s="22">
        <f t="shared" si="617"/>
        <v>-0.77293462087625076</v>
      </c>
      <c r="BW718" s="3"/>
      <c r="BX718" s="7"/>
      <c r="BY718" t="str">
        <f t="shared" si="571"/>
        <v>32022</v>
      </c>
      <c r="CQ718" s="15">
        <v>39798</v>
      </c>
      <c r="CR718" s="16">
        <v>3041.75</v>
      </c>
    </row>
    <row r="719" spans="1:96">
      <c r="A719" t="s">
        <v>314</v>
      </c>
      <c r="B719" t="s">
        <v>314</v>
      </c>
      <c r="C719" s="3">
        <v>1189041</v>
      </c>
      <c r="D719">
        <v>0</v>
      </c>
      <c r="E719">
        <v>1189040.71</v>
      </c>
      <c r="F719" s="3">
        <v>87994</v>
      </c>
      <c r="G719" s="3">
        <v>51191674</v>
      </c>
      <c r="J719" s="3">
        <f t="shared" si="619"/>
        <v>1277034.82</v>
      </c>
      <c r="L719" s="3">
        <f t="shared" si="620"/>
        <v>56506968.329999991</v>
      </c>
      <c r="M719" s="4">
        <f t="shared" si="573"/>
        <v>2.3122150233419687E-2</v>
      </c>
      <c r="N719" s="4">
        <f t="shared" si="574"/>
        <v>4.2567827333333336E-2</v>
      </c>
      <c r="O719" s="4"/>
      <c r="P719" s="3">
        <f t="shared" si="575"/>
        <v>0</v>
      </c>
      <c r="Q719" s="3">
        <f t="shared" si="576"/>
        <v>56506968.329999991</v>
      </c>
      <c r="R719" s="6">
        <f t="shared" si="577"/>
        <v>0</v>
      </c>
      <c r="S719" s="6">
        <f t="shared" si="578"/>
        <v>0</v>
      </c>
      <c r="T719" s="6"/>
      <c r="U719" s="6"/>
      <c r="V719" s="3">
        <f t="shared" si="621"/>
        <v>-54340.402281187038</v>
      </c>
      <c r="W719" s="7">
        <f t="shared" si="580"/>
        <v>-33.5</v>
      </c>
      <c r="X719" s="7">
        <f t="shared" si="583"/>
        <v>17464.75</v>
      </c>
      <c r="Y719" s="3">
        <f t="shared" si="584"/>
        <v>44730944.575350977</v>
      </c>
      <c r="Z719" s="3">
        <f t="shared" si="581"/>
        <v>101237912.90535097</v>
      </c>
      <c r="AA719" s="2">
        <v>44651</v>
      </c>
      <c r="AB719" s="7">
        <f t="shared" si="585"/>
        <v>188.35656109999996</v>
      </c>
      <c r="AC719" s="7">
        <f t="shared" si="586"/>
        <v>149.10314858450326</v>
      </c>
      <c r="AD719" s="7">
        <f t="shared" si="587"/>
        <v>168.7298548422516</v>
      </c>
      <c r="AE719" s="7"/>
      <c r="AF719" s="7">
        <f t="shared" si="622"/>
        <v>1222694.4177188131</v>
      </c>
      <c r="AG719" s="3">
        <f t="shared" si="588"/>
        <v>65836566.561055526</v>
      </c>
      <c r="AH719" s="7"/>
      <c r="AI719" s="7"/>
      <c r="AJ719" s="7"/>
      <c r="AK719" s="7"/>
      <c r="AL719" s="3">
        <f t="shared" si="589"/>
        <v>79751386.704940438</v>
      </c>
      <c r="AM719" s="3">
        <f t="shared" si="590"/>
        <v>28329598.23105555</v>
      </c>
      <c r="AN719" s="3">
        <f t="shared" si="591"/>
        <v>22914820.143885449</v>
      </c>
      <c r="AO719" s="3">
        <f t="shared" si="592"/>
        <v>26506968.330000006</v>
      </c>
      <c r="AP719" s="3">
        <f t="shared" si="593"/>
        <v>56506968.329999991</v>
      </c>
      <c r="AQ719" s="7"/>
      <c r="AR719" s="40">
        <f t="shared" si="623"/>
        <v>-54340.402281187038</v>
      </c>
      <c r="AS719" s="5">
        <f t="shared" si="582"/>
        <v>1277034.82</v>
      </c>
      <c r="AT719" s="5">
        <f t="shared" si="594"/>
        <v>5467.625899280576</v>
      </c>
      <c r="AU719" s="5">
        <f t="shared" si="595"/>
        <v>1228162.0436180937</v>
      </c>
      <c r="AV719" s="5">
        <f t="shared" si="596"/>
        <v>39751386.704940431</v>
      </c>
      <c r="AW719" s="3"/>
      <c r="AX719" s="4">
        <f t="shared" si="597"/>
        <v>1.564074894931106E-2</v>
      </c>
      <c r="AY719" s="4">
        <f t="shared" si="598"/>
        <v>-1.9144771620019153E-3</v>
      </c>
      <c r="AZ719" s="4">
        <f t="shared" si="599"/>
        <v>2.3866348448686774E-4</v>
      </c>
      <c r="BA719" s="4">
        <f t="shared" si="600"/>
        <v>2.3122150233419687E-2</v>
      </c>
      <c r="BB719" s="3"/>
      <c r="BC719" s="2">
        <f t="shared" si="601"/>
        <v>44651</v>
      </c>
      <c r="BD719" s="22">
        <f t="shared" si="602"/>
        <v>199.37846676235108</v>
      </c>
      <c r="BE719" s="22">
        <f t="shared" si="603"/>
        <v>149.10314858450289</v>
      </c>
      <c r="BF719" s="22">
        <f t="shared" si="604"/>
        <v>120.60431654676552</v>
      </c>
      <c r="BG719" s="22">
        <f t="shared" si="605"/>
        <v>188.35656109999996</v>
      </c>
      <c r="BH719" s="22"/>
      <c r="BI719" s="3">
        <f t="shared" si="606"/>
        <v>79751386.704940438</v>
      </c>
      <c r="BJ719" s="3">
        <f t="shared" si="607"/>
        <v>29971651.640883766</v>
      </c>
      <c r="BK719" s="3">
        <f t="shared" si="608"/>
        <v>22914820.143885449</v>
      </c>
      <c r="BL719" s="3">
        <f t="shared" si="609"/>
        <v>56506968.329999991</v>
      </c>
      <c r="BM719" s="22"/>
      <c r="BN719" s="3">
        <f t="shared" si="610"/>
        <v>0</v>
      </c>
      <c r="BO719" s="3">
        <f t="shared" si="611"/>
        <v>-1642053.4098282279</v>
      </c>
      <c r="BP719" s="3">
        <f t="shared" si="612"/>
        <v>0</v>
      </c>
      <c r="BQ719" s="3">
        <f t="shared" si="613"/>
        <v>0</v>
      </c>
      <c r="BR719" s="3"/>
      <c r="BS719" s="22">
        <f t="shared" si="614"/>
        <v>0</v>
      </c>
      <c r="BT719" s="22">
        <f t="shared" si="615"/>
        <v>-5.478688426994573</v>
      </c>
      <c r="BU719" s="22">
        <f t="shared" si="616"/>
        <v>0</v>
      </c>
      <c r="BV719" s="22">
        <f t="shared" si="617"/>
        <v>0</v>
      </c>
      <c r="BW719" s="3"/>
      <c r="BX719" s="7"/>
      <c r="BY719" t="str">
        <f t="shared" si="571"/>
        <v>32022</v>
      </c>
      <c r="CQ719" s="15">
        <v>39799</v>
      </c>
      <c r="CR719" s="16">
        <v>2954.35</v>
      </c>
    </row>
    <row r="720" spans="1:96">
      <c r="A720" s="2">
        <v>44565</v>
      </c>
      <c r="B720" s="2">
        <v>44565</v>
      </c>
      <c r="C720">
        <v>0</v>
      </c>
      <c r="D720">
        <v>-5374.63</v>
      </c>
      <c r="E720">
        <v>-5374.63</v>
      </c>
      <c r="F720" s="3">
        <v>-5375</v>
      </c>
      <c r="G720" s="3">
        <v>51186300</v>
      </c>
      <c r="J720" s="3">
        <f t="shared" si="619"/>
        <v>-5374.63</v>
      </c>
      <c r="L720" s="3">
        <f t="shared" si="620"/>
        <v>56501593.699999988</v>
      </c>
      <c r="M720" s="4">
        <f t="shared" si="573"/>
        <v>-9.5114463911994497E-5</v>
      </c>
      <c r="N720" s="4">
        <f t="shared" si="574"/>
        <v>-1.7915433333333335E-4</v>
      </c>
      <c r="O720" s="4"/>
      <c r="P720" s="3">
        <f t="shared" si="575"/>
        <v>-5374.63</v>
      </c>
      <c r="Q720" s="3">
        <f t="shared" si="576"/>
        <v>56506968.329999991</v>
      </c>
      <c r="R720" s="6">
        <f t="shared" si="577"/>
        <v>-9.5114463911994497E-5</v>
      </c>
      <c r="S720" s="6">
        <f t="shared" si="578"/>
        <v>-9.5114463911994497E-5</v>
      </c>
      <c r="T720" s="6"/>
      <c r="U720" s="6"/>
      <c r="V720" s="3">
        <f t="shared" si="621"/>
        <v>333666.29102209589</v>
      </c>
      <c r="W720" s="7">
        <f t="shared" si="580"/>
        <v>205.70000000000073</v>
      </c>
      <c r="X720" s="7">
        <f t="shared" si="583"/>
        <v>17670.45</v>
      </c>
      <c r="Y720" s="3">
        <f t="shared" si="584"/>
        <v>45257786.087491132</v>
      </c>
      <c r="Z720" s="3">
        <f t="shared" si="581"/>
        <v>101759379.78749111</v>
      </c>
      <c r="AA720" s="2">
        <v>44652</v>
      </c>
      <c r="AB720" s="7">
        <f t="shared" si="585"/>
        <v>188.33864566666662</v>
      </c>
      <c r="AC720" s="7">
        <f t="shared" si="586"/>
        <v>150.85928695830378</v>
      </c>
      <c r="AD720" s="7">
        <f t="shared" si="587"/>
        <v>169.59896631248517</v>
      </c>
      <c r="AE720" s="7"/>
      <c r="AF720" s="7">
        <f t="shared" si="622"/>
        <v>328291.66102209588</v>
      </c>
      <c r="AG720" s="3">
        <f t="shared" si="588"/>
        <v>66164858.222077623</v>
      </c>
      <c r="AH720" s="7"/>
      <c r="AI720" s="7"/>
      <c r="AJ720" s="7"/>
      <c r="AK720" s="7"/>
      <c r="AL720" s="3">
        <f t="shared" si="589"/>
        <v>80085145.99186182</v>
      </c>
      <c r="AM720" s="3">
        <f t="shared" si="590"/>
        <v>28663264.522077646</v>
      </c>
      <c r="AN720" s="3">
        <f t="shared" si="591"/>
        <v>22920287.76978473</v>
      </c>
      <c r="AO720" s="3">
        <f t="shared" si="592"/>
        <v>26501593.700000007</v>
      </c>
      <c r="AP720" s="3">
        <f t="shared" si="593"/>
        <v>56501593.699999988</v>
      </c>
      <c r="AQ720" s="7"/>
      <c r="AR720" s="40">
        <f t="shared" si="623"/>
        <v>333666.29102209589</v>
      </c>
      <c r="AS720" s="5">
        <f t="shared" si="582"/>
        <v>-5374.63</v>
      </c>
      <c r="AT720" s="5">
        <f t="shared" si="594"/>
        <v>5467.625899280576</v>
      </c>
      <c r="AU720" s="5">
        <f t="shared" si="595"/>
        <v>333759.28692137648</v>
      </c>
      <c r="AV720" s="5">
        <f t="shared" si="596"/>
        <v>40085145.991861805</v>
      </c>
      <c r="AW720" s="3"/>
      <c r="AX720" s="4">
        <f t="shared" si="597"/>
        <v>4.1849966591327092E-3</v>
      </c>
      <c r="AY720" s="4">
        <f t="shared" si="598"/>
        <v>1.1778009991554463E-2</v>
      </c>
      <c r="AZ720" s="4">
        <f t="shared" si="599"/>
        <v>2.3860653781913047E-4</v>
      </c>
      <c r="BA720" s="4">
        <f t="shared" si="600"/>
        <v>-9.5114463911994497E-5</v>
      </c>
      <c r="BB720" s="3"/>
      <c r="BC720" s="2">
        <f t="shared" si="601"/>
        <v>44652</v>
      </c>
      <c r="BD720" s="22">
        <f t="shared" si="602"/>
        <v>200.21286497965454</v>
      </c>
      <c r="BE720" s="22">
        <f t="shared" si="603"/>
        <v>150.85928695830339</v>
      </c>
      <c r="BF720" s="22">
        <f t="shared" si="604"/>
        <v>120.63309352518279</v>
      </c>
      <c r="BG720" s="22">
        <f t="shared" si="605"/>
        <v>188.33864566666662</v>
      </c>
      <c r="BH720" s="22"/>
      <c r="BI720" s="3">
        <f t="shared" si="606"/>
        <v>80085145.99186182</v>
      </c>
      <c r="BJ720" s="3">
        <f t="shared" si="607"/>
        <v>29971651.640883766</v>
      </c>
      <c r="BK720" s="3">
        <f t="shared" si="608"/>
        <v>22920287.76978473</v>
      </c>
      <c r="BL720" s="3">
        <f t="shared" si="609"/>
        <v>56506968.329999991</v>
      </c>
      <c r="BM720" s="22"/>
      <c r="BN720" s="3">
        <f t="shared" si="610"/>
        <v>0</v>
      </c>
      <c r="BO720" s="3">
        <f t="shared" si="611"/>
        <v>-1308387.1188061321</v>
      </c>
      <c r="BP720" s="3">
        <f t="shared" si="612"/>
        <v>0</v>
      </c>
      <c r="BQ720" s="3">
        <f t="shared" si="613"/>
        <v>-5374.63</v>
      </c>
      <c r="BR720" s="3"/>
      <c r="BS720" s="22">
        <f t="shared" si="614"/>
        <v>0</v>
      </c>
      <c r="BT720" s="22">
        <f t="shared" si="615"/>
        <v>-4.365415474872882</v>
      </c>
      <c r="BU720" s="22">
        <f t="shared" si="616"/>
        <v>0</v>
      </c>
      <c r="BV720" s="22">
        <f t="shared" si="617"/>
        <v>-9.5114463911994494E-3</v>
      </c>
      <c r="BW720" s="3"/>
      <c r="BX720" s="7"/>
      <c r="BY720" t="str">
        <f t="shared" si="571"/>
        <v>42022</v>
      </c>
      <c r="CQ720" s="15">
        <v>39800</v>
      </c>
      <c r="CR720" s="16">
        <v>3060.75</v>
      </c>
    </row>
    <row r="721" spans="1:96">
      <c r="A721" s="2">
        <v>44655</v>
      </c>
      <c r="B721" s="2">
        <v>44655</v>
      </c>
      <c r="C721" s="3">
        <v>63747</v>
      </c>
      <c r="D721">
        <v>-878574.91</v>
      </c>
      <c r="E721">
        <v>-814828.3</v>
      </c>
      <c r="F721" s="3">
        <v>-873200</v>
      </c>
      <c r="G721" s="3">
        <v>50371472</v>
      </c>
      <c r="J721" s="3">
        <f t="shared" si="619"/>
        <v>-809453.28</v>
      </c>
      <c r="L721" s="3">
        <f t="shared" si="620"/>
        <v>55692140.419999987</v>
      </c>
      <c r="M721" s="4">
        <f t="shared" si="573"/>
        <v>-1.4326202625325243E-2</v>
      </c>
      <c r="N721" s="4">
        <f t="shared" si="574"/>
        <v>-2.6981776000000002E-2</v>
      </c>
      <c r="O721" s="4"/>
      <c r="P721" s="3">
        <f t="shared" si="575"/>
        <v>-814827.91</v>
      </c>
      <c r="Q721" s="3">
        <f t="shared" si="576"/>
        <v>56506968.329999991</v>
      </c>
      <c r="R721" s="6">
        <f t="shared" si="577"/>
        <v>-1.4419954460154634E-2</v>
      </c>
      <c r="S721" s="6">
        <f t="shared" si="578"/>
        <v>-1.4421317089237237E-2</v>
      </c>
      <c r="T721" s="6"/>
      <c r="U721" s="6"/>
      <c r="V721" s="3">
        <f t="shared" si="621"/>
        <v>621183.79264419747</v>
      </c>
      <c r="W721" s="7">
        <f t="shared" si="580"/>
        <v>382.95000000000073</v>
      </c>
      <c r="X721" s="7">
        <f t="shared" si="583"/>
        <v>18053.400000000001</v>
      </c>
      <c r="Y721" s="3">
        <f t="shared" si="584"/>
        <v>46238602.602192499</v>
      </c>
      <c r="Z721" s="3">
        <f t="shared" si="581"/>
        <v>101930743.02219248</v>
      </c>
      <c r="AA721" s="2">
        <v>44655</v>
      </c>
      <c r="AB721" s="7">
        <f t="shared" si="585"/>
        <v>185.64046806666664</v>
      </c>
      <c r="AC721" s="7">
        <f t="shared" si="586"/>
        <v>154.12867534064165</v>
      </c>
      <c r="AD721" s="7">
        <f t="shared" si="587"/>
        <v>169.88457170365413</v>
      </c>
      <c r="AE721" s="7"/>
      <c r="AF721" s="7">
        <f t="shared" si="622"/>
        <v>-188269.48735580256</v>
      </c>
      <c r="AG721" s="3">
        <f t="shared" si="588"/>
        <v>65976588.734721817</v>
      </c>
      <c r="AH721" s="7"/>
      <c r="AI721" s="7"/>
      <c r="AJ721" s="7"/>
      <c r="AK721" s="7"/>
      <c r="AL721" s="3">
        <f t="shared" si="589"/>
        <v>79902344.130405292</v>
      </c>
      <c r="AM721" s="3">
        <f t="shared" si="590"/>
        <v>29284448.314721845</v>
      </c>
      <c r="AN721" s="3">
        <f t="shared" si="591"/>
        <v>22925755.395684011</v>
      </c>
      <c r="AO721" s="3">
        <f t="shared" si="592"/>
        <v>25692140.420000006</v>
      </c>
      <c r="AP721" s="3">
        <f t="shared" si="593"/>
        <v>55692140.419999987</v>
      </c>
      <c r="AQ721" s="7"/>
      <c r="AR721" s="40">
        <f t="shared" si="623"/>
        <v>621183.79264419747</v>
      </c>
      <c r="AS721" s="5">
        <f t="shared" si="582"/>
        <v>-809453.28</v>
      </c>
      <c r="AT721" s="5">
        <f t="shared" si="594"/>
        <v>5467.625899280576</v>
      </c>
      <c r="AU721" s="5">
        <f t="shared" si="595"/>
        <v>-182801.86145652199</v>
      </c>
      <c r="AV721" s="5">
        <f t="shared" si="596"/>
        <v>39902344.130405284</v>
      </c>
      <c r="AW721" s="3"/>
      <c r="AX721" s="4">
        <f t="shared" si="597"/>
        <v>-2.2825938467427925E-3</v>
      </c>
      <c r="AY721" s="4">
        <f t="shared" si="598"/>
        <v>2.1671774063478907E-2</v>
      </c>
      <c r="AZ721" s="4">
        <f t="shared" si="599"/>
        <v>2.385496183206049E-4</v>
      </c>
      <c r="BA721" s="4">
        <f t="shared" si="600"/>
        <v>-1.4326202625325243E-2</v>
      </c>
      <c r="BB721" s="3"/>
      <c r="BC721" s="2">
        <f t="shared" si="601"/>
        <v>44655</v>
      </c>
      <c r="BD721" s="22">
        <f t="shared" si="602"/>
        <v>199.75586032601322</v>
      </c>
      <c r="BE721" s="22">
        <f t="shared" si="603"/>
        <v>154.12867534064131</v>
      </c>
      <c r="BF721" s="22">
        <f t="shared" si="604"/>
        <v>120.66187050360007</v>
      </c>
      <c r="BG721" s="22">
        <f t="shared" si="605"/>
        <v>185.64046806666664</v>
      </c>
      <c r="BH721" s="22"/>
      <c r="BI721" s="3">
        <f t="shared" si="606"/>
        <v>80085145.99186182</v>
      </c>
      <c r="BJ721" s="3">
        <f t="shared" si="607"/>
        <v>29971651.640883766</v>
      </c>
      <c r="BK721" s="3">
        <f t="shared" si="608"/>
        <v>22925755.395684011</v>
      </c>
      <c r="BL721" s="3">
        <f t="shared" si="609"/>
        <v>56506968.329999991</v>
      </c>
      <c r="BM721" s="22"/>
      <c r="BN721" s="3">
        <f t="shared" si="610"/>
        <v>-182801.86145652199</v>
      </c>
      <c r="BO721" s="3">
        <f t="shared" si="611"/>
        <v>-687203.32616193464</v>
      </c>
      <c r="BP721" s="3">
        <f t="shared" si="612"/>
        <v>0</v>
      </c>
      <c r="BQ721" s="3">
        <f t="shared" si="613"/>
        <v>-814827.91</v>
      </c>
      <c r="BR721" s="3"/>
      <c r="BS721" s="22">
        <f t="shared" si="614"/>
        <v>-0.22825938467427925</v>
      </c>
      <c r="BT721" s="22">
        <f t="shared" si="615"/>
        <v>-2.2928443663896503</v>
      </c>
      <c r="BU721" s="22">
        <f t="shared" si="616"/>
        <v>0</v>
      </c>
      <c r="BV721" s="22">
        <f t="shared" si="617"/>
        <v>-1.4419954460154634</v>
      </c>
      <c r="BW721" s="3"/>
      <c r="BX721" s="7"/>
      <c r="BY721" t="str">
        <f t="shared" si="571"/>
        <v>42022</v>
      </c>
      <c r="CQ721" s="15">
        <v>39801</v>
      </c>
      <c r="CR721" s="16">
        <v>3077.5</v>
      </c>
    </row>
    <row r="722" spans="1:96">
      <c r="A722" s="2">
        <v>44685</v>
      </c>
      <c r="B722" s="2">
        <v>44685</v>
      </c>
      <c r="C722" s="3">
        <v>-92896</v>
      </c>
      <c r="D722">
        <v>-781426.38</v>
      </c>
      <c r="E722">
        <v>-874322.22</v>
      </c>
      <c r="F722" s="3">
        <v>97149</v>
      </c>
      <c r="G722" s="3">
        <v>49497149</v>
      </c>
      <c r="J722" s="3">
        <f t="shared" si="619"/>
        <v>4252.5300000000279</v>
      </c>
      <c r="L722" s="3">
        <f t="shared" si="620"/>
        <v>55696392.949999988</v>
      </c>
      <c r="M722" s="4">
        <f t="shared" si="573"/>
        <v>7.6357812214250488E-5</v>
      </c>
      <c r="N722" s="4">
        <f t="shared" si="574"/>
        <v>1.4175100000000094E-4</v>
      </c>
      <c r="O722" s="4"/>
      <c r="P722" s="3">
        <f t="shared" si="575"/>
        <v>-810575.38</v>
      </c>
      <c r="Q722" s="3">
        <f t="shared" si="576"/>
        <v>56506968.329999991</v>
      </c>
      <c r="R722" s="6">
        <f t="shared" si="577"/>
        <v>-1.434469772411519E-2</v>
      </c>
      <c r="S722" s="6">
        <f t="shared" si="578"/>
        <v>-1.4344959277022987E-2</v>
      </c>
      <c r="T722" s="6"/>
      <c r="U722" s="6"/>
      <c r="V722" s="3">
        <f t="shared" si="621"/>
        <v>-155721.74982071508</v>
      </c>
      <c r="W722" s="7">
        <f t="shared" si="580"/>
        <v>-96</v>
      </c>
      <c r="X722" s="7">
        <f t="shared" si="583"/>
        <v>17957.400000000001</v>
      </c>
      <c r="Y722" s="3">
        <f t="shared" si="584"/>
        <v>45992726.155107163</v>
      </c>
      <c r="Z722" s="3">
        <f t="shared" si="581"/>
        <v>101689119.10510716</v>
      </c>
      <c r="AA722" s="2">
        <v>44656</v>
      </c>
      <c r="AB722" s="7">
        <f t="shared" si="585"/>
        <v>185.65464316666663</v>
      </c>
      <c r="AC722" s="7">
        <f t="shared" si="586"/>
        <v>153.30908718369054</v>
      </c>
      <c r="AD722" s="7">
        <f t="shared" si="587"/>
        <v>169.4818651751786</v>
      </c>
      <c r="AE722" s="7"/>
      <c r="AF722" s="7">
        <f t="shared" si="622"/>
        <v>-151469.21982071505</v>
      </c>
      <c r="AG722" s="3">
        <f t="shared" si="588"/>
        <v>65825119.514901102</v>
      </c>
      <c r="AH722" s="7"/>
      <c r="AI722" s="7"/>
      <c r="AJ722" s="7"/>
      <c r="AK722" s="7"/>
      <c r="AL722" s="3">
        <f t="shared" si="589"/>
        <v>79756342.536483854</v>
      </c>
      <c r="AM722" s="3">
        <f t="shared" si="590"/>
        <v>29128726.564901128</v>
      </c>
      <c r="AN722" s="3">
        <f t="shared" si="591"/>
        <v>22931223.021583293</v>
      </c>
      <c r="AO722" s="3">
        <f t="shared" si="592"/>
        <v>25696392.950000007</v>
      </c>
      <c r="AP722" s="3">
        <f t="shared" si="593"/>
        <v>55696392.949999988</v>
      </c>
      <c r="AQ722" s="7"/>
      <c r="AR722" s="40">
        <f t="shared" si="623"/>
        <v>-155721.74982071508</v>
      </c>
      <c r="AS722" s="5">
        <f t="shared" si="582"/>
        <v>4252.5300000000279</v>
      </c>
      <c r="AT722" s="5">
        <f t="shared" si="594"/>
        <v>5467.625899280576</v>
      </c>
      <c r="AU722" s="5">
        <f t="shared" si="595"/>
        <v>-146001.59392143448</v>
      </c>
      <c r="AV722" s="5">
        <f t="shared" si="596"/>
        <v>39756342.536483847</v>
      </c>
      <c r="AW722" s="3"/>
      <c r="AX722" s="4">
        <f t="shared" si="597"/>
        <v>-1.8272504456584072E-3</v>
      </c>
      <c r="AY722" s="4">
        <f t="shared" si="598"/>
        <v>-5.3175579115291314E-3</v>
      </c>
      <c r="AZ722" s="4">
        <f t="shared" si="599"/>
        <v>2.3849272597185208E-4</v>
      </c>
      <c r="BA722" s="4">
        <f t="shared" si="600"/>
        <v>7.6357812214250488E-5</v>
      </c>
      <c r="BB722" s="3"/>
      <c r="BC722" s="2">
        <f t="shared" si="601"/>
        <v>44656</v>
      </c>
      <c r="BD722" s="22">
        <f t="shared" si="602"/>
        <v>199.39085634120963</v>
      </c>
      <c r="BE722" s="22">
        <f t="shared" si="603"/>
        <v>153.30908718369014</v>
      </c>
      <c r="BF722" s="22">
        <f t="shared" si="604"/>
        <v>120.69064748201733</v>
      </c>
      <c r="BG722" s="22">
        <f t="shared" si="605"/>
        <v>185.65464316666663</v>
      </c>
      <c r="BH722" s="22"/>
      <c r="BI722" s="3">
        <f t="shared" si="606"/>
        <v>80085145.99186182</v>
      </c>
      <c r="BJ722" s="3">
        <f t="shared" si="607"/>
        <v>29971651.640883766</v>
      </c>
      <c r="BK722" s="3">
        <f t="shared" si="608"/>
        <v>22931223.021583293</v>
      </c>
      <c r="BL722" s="3">
        <f t="shared" si="609"/>
        <v>56506968.329999991</v>
      </c>
      <c r="BM722" s="22"/>
      <c r="BN722" s="3">
        <f t="shared" si="610"/>
        <v>-328803.4553779565</v>
      </c>
      <c r="BO722" s="3">
        <f t="shared" si="611"/>
        <v>-842925.07598264969</v>
      </c>
      <c r="BP722" s="3">
        <f t="shared" si="612"/>
        <v>0</v>
      </c>
      <c r="BQ722" s="3">
        <f t="shared" si="613"/>
        <v>-810575.38</v>
      </c>
      <c r="BR722" s="3"/>
      <c r="BS722" s="22">
        <f t="shared" si="614"/>
        <v>-0.41056734217774815</v>
      </c>
      <c r="BT722" s="22">
        <f t="shared" si="615"/>
        <v>-2.8124078248421633</v>
      </c>
      <c r="BU722" s="22">
        <f t="shared" si="616"/>
        <v>0</v>
      </c>
      <c r="BV722" s="22">
        <f t="shared" si="617"/>
        <v>-1.434469772411519</v>
      </c>
      <c r="BW722" s="3"/>
      <c r="BX722" s="7"/>
      <c r="BY722" t="str">
        <f t="shared" si="571"/>
        <v>42022</v>
      </c>
      <c r="CQ722" s="15">
        <v>39802</v>
      </c>
      <c r="CR722" s="16">
        <v>3077.5</v>
      </c>
    </row>
    <row r="723" spans="1:96">
      <c r="A723" s="2">
        <v>44716</v>
      </c>
      <c r="B723" s="2">
        <v>44716</v>
      </c>
      <c r="C723" s="3">
        <v>-559917</v>
      </c>
      <c r="D723">
        <v>-30478.34</v>
      </c>
      <c r="E723">
        <v>-590395.30000000005</v>
      </c>
      <c r="F723" s="3">
        <v>750948</v>
      </c>
      <c r="G723" s="3">
        <v>48906754</v>
      </c>
      <c r="J723" s="3">
        <f t="shared" si="619"/>
        <v>191031.04000000004</v>
      </c>
      <c r="L723" s="3">
        <f t="shared" si="620"/>
        <v>55887423.989999987</v>
      </c>
      <c r="M723" s="4">
        <f t="shared" si="573"/>
        <v>3.4298637646336138E-3</v>
      </c>
      <c r="N723" s="4">
        <f t="shared" si="574"/>
        <v>6.3677013333333348E-3</v>
      </c>
      <c r="O723" s="4"/>
      <c r="P723" s="3">
        <f t="shared" si="575"/>
        <v>-619544.34</v>
      </c>
      <c r="Q723" s="3">
        <f t="shared" si="576"/>
        <v>56506968.329999991</v>
      </c>
      <c r="R723" s="6">
        <f t="shared" si="577"/>
        <v>-1.0964034318420142E-2</v>
      </c>
      <c r="S723" s="6">
        <f t="shared" si="578"/>
        <v>-1.0915095512389374E-2</v>
      </c>
      <c r="T723" s="6"/>
      <c r="U723" s="6"/>
      <c r="V723" s="3">
        <f t="shared" si="621"/>
        <v>-242909.70870470922</v>
      </c>
      <c r="W723" s="7">
        <f t="shared" si="580"/>
        <v>-149.75</v>
      </c>
      <c r="X723" s="7">
        <f t="shared" si="583"/>
        <v>17807.650000000001</v>
      </c>
      <c r="Y723" s="3">
        <f t="shared" si="584"/>
        <v>45609184.509783939</v>
      </c>
      <c r="Z723" s="3">
        <f t="shared" si="581"/>
        <v>101496608.49978393</v>
      </c>
      <c r="AA723" s="2">
        <v>44657</v>
      </c>
      <c r="AB723" s="7">
        <f t="shared" si="585"/>
        <v>186.29141329999996</v>
      </c>
      <c r="AC723" s="7">
        <f t="shared" si="586"/>
        <v>152.03061503261313</v>
      </c>
      <c r="AD723" s="7">
        <f t="shared" si="587"/>
        <v>169.16101416630656</v>
      </c>
      <c r="AE723" s="7"/>
      <c r="AF723" s="7">
        <f t="shared" si="622"/>
        <v>-51878.668704709184</v>
      </c>
      <c r="AG723" s="3">
        <f t="shared" si="588"/>
        <v>65773240.846196391</v>
      </c>
      <c r="AH723" s="7"/>
      <c r="AI723" s="7"/>
      <c r="AJ723" s="7"/>
      <c r="AK723" s="7"/>
      <c r="AL723" s="3">
        <f t="shared" si="589"/>
        <v>79709931.493678421</v>
      </c>
      <c r="AM723" s="3">
        <f t="shared" si="590"/>
        <v>28885816.856196418</v>
      </c>
      <c r="AN723" s="3">
        <f t="shared" si="591"/>
        <v>22936690.647482574</v>
      </c>
      <c r="AO723" s="3">
        <f t="shared" si="592"/>
        <v>25887423.990000006</v>
      </c>
      <c r="AP723" s="3">
        <f t="shared" si="593"/>
        <v>55887423.989999987</v>
      </c>
      <c r="AQ723" s="7"/>
      <c r="AR723" s="40">
        <f t="shared" si="623"/>
        <v>-242909.70870470922</v>
      </c>
      <c r="AS723" s="5">
        <f t="shared" si="582"/>
        <v>191031.04000000004</v>
      </c>
      <c r="AT723" s="5">
        <f t="shared" si="594"/>
        <v>5467.625899280576</v>
      </c>
      <c r="AU723" s="5">
        <f t="shared" si="595"/>
        <v>-46411.042805428609</v>
      </c>
      <c r="AV723" s="5">
        <f t="shared" si="596"/>
        <v>39709931.493678421</v>
      </c>
      <c r="AW723" s="3"/>
      <c r="AX723" s="4">
        <f t="shared" si="597"/>
        <v>-5.819103701275955E-4</v>
      </c>
      <c r="AY723" s="4">
        <f t="shared" si="598"/>
        <v>-8.3391805049728828E-3</v>
      </c>
      <c r="AZ723" s="4">
        <f t="shared" si="599"/>
        <v>2.3843586075345154E-4</v>
      </c>
      <c r="BA723" s="4">
        <f t="shared" si="600"/>
        <v>3.4298637646336138E-3</v>
      </c>
      <c r="BB723" s="3"/>
      <c r="BC723" s="2">
        <f t="shared" si="601"/>
        <v>44657</v>
      </c>
      <c r="BD723" s="22">
        <f t="shared" si="602"/>
        <v>199.27482873419603</v>
      </c>
      <c r="BE723" s="22">
        <f t="shared" si="603"/>
        <v>152.03061503261273</v>
      </c>
      <c r="BF723" s="22">
        <f t="shared" si="604"/>
        <v>120.7194244604346</v>
      </c>
      <c r="BG723" s="22">
        <f t="shared" si="605"/>
        <v>186.29141329999996</v>
      </c>
      <c r="BH723" s="22"/>
      <c r="BI723" s="3">
        <f t="shared" si="606"/>
        <v>80085145.99186182</v>
      </c>
      <c r="BJ723" s="3">
        <f t="shared" si="607"/>
        <v>29971651.640883766</v>
      </c>
      <c r="BK723" s="3">
        <f t="shared" si="608"/>
        <v>22936690.647482574</v>
      </c>
      <c r="BL723" s="3">
        <f t="shared" si="609"/>
        <v>56506968.329999991</v>
      </c>
      <c r="BM723" s="22"/>
      <c r="BN723" s="3">
        <f t="shared" si="610"/>
        <v>-375214.49818338512</v>
      </c>
      <c r="BO723" s="3">
        <f t="shared" si="611"/>
        <v>-1085834.7846873589</v>
      </c>
      <c r="BP723" s="3">
        <f t="shared" si="612"/>
        <v>0</v>
      </c>
      <c r="BQ723" s="3">
        <f t="shared" si="613"/>
        <v>-619544.34</v>
      </c>
      <c r="BR723" s="3"/>
      <c r="BS723" s="22">
        <f t="shared" si="614"/>
        <v>-0.46851946579645876</v>
      </c>
      <c r="BT723" s="22">
        <f t="shared" si="615"/>
        <v>-3.6228726988344953</v>
      </c>
      <c r="BU723" s="22">
        <f t="shared" si="616"/>
        <v>0</v>
      </c>
      <c r="BV723" s="22">
        <f t="shared" si="617"/>
        <v>-1.0964034318420142</v>
      </c>
      <c r="BW723" s="3"/>
      <c r="BX723" s="7"/>
      <c r="BY723" t="str">
        <f t="shared" si="571"/>
        <v>42022</v>
      </c>
      <c r="CQ723" s="15">
        <v>39803</v>
      </c>
      <c r="CR723" s="16">
        <v>3077.5</v>
      </c>
    </row>
    <row r="724" spans="1:96">
      <c r="A724" s="2">
        <v>44746</v>
      </c>
      <c r="B724" s="2">
        <v>44746</v>
      </c>
      <c r="C724" s="3">
        <v>522360</v>
      </c>
      <c r="D724">
        <v>-717516.27</v>
      </c>
      <c r="E724">
        <v>-195156.19</v>
      </c>
      <c r="F724" s="3">
        <v>-687038</v>
      </c>
      <c r="G724" s="3">
        <v>48711598</v>
      </c>
      <c r="J724" s="3">
        <f t="shared" si="619"/>
        <v>-164677.93000000002</v>
      </c>
      <c r="L724" s="3">
        <f t="shared" si="620"/>
        <v>55722746.059999987</v>
      </c>
      <c r="M724" s="4">
        <f t="shared" si="573"/>
        <v>-2.9466008315120421E-3</v>
      </c>
      <c r="N724" s="4">
        <f t="shared" si="574"/>
        <v>-5.4892643333333338E-3</v>
      </c>
      <c r="O724" s="4"/>
      <c r="P724" s="3">
        <f t="shared" si="575"/>
        <v>-784222.27</v>
      </c>
      <c r="Q724" s="3">
        <f t="shared" si="576"/>
        <v>56506968.329999991</v>
      </c>
      <c r="R724" s="6">
        <f t="shared" si="577"/>
        <v>-1.3878328517292801E-2</v>
      </c>
      <c r="S724" s="6">
        <f t="shared" si="578"/>
        <v>-1.3861696343901416E-2</v>
      </c>
      <c r="T724" s="6"/>
      <c r="U724" s="6"/>
      <c r="V724" s="3">
        <f t="shared" si="621"/>
        <v>-272675.2723423182</v>
      </c>
      <c r="W724" s="7">
        <f t="shared" si="580"/>
        <v>-168.10000000000218</v>
      </c>
      <c r="X724" s="7">
        <f t="shared" si="583"/>
        <v>17639.55</v>
      </c>
      <c r="Y724" s="3">
        <f t="shared" si="584"/>
        <v>45178644.606085539</v>
      </c>
      <c r="Z724" s="3">
        <f t="shared" si="581"/>
        <v>100901390.66608553</v>
      </c>
      <c r="AA724" s="2">
        <v>44658</v>
      </c>
      <c r="AB724" s="7">
        <f t="shared" si="585"/>
        <v>185.74248686666664</v>
      </c>
      <c r="AC724" s="7">
        <f t="shared" si="586"/>
        <v>150.59548202028512</v>
      </c>
      <c r="AD724" s="7">
        <f t="shared" si="587"/>
        <v>168.16898444347586</v>
      </c>
      <c r="AE724" s="7"/>
      <c r="AF724" s="7">
        <f t="shared" si="622"/>
        <v>-437353.20234231825</v>
      </c>
      <c r="AG724" s="3">
        <f t="shared" si="588"/>
        <v>65335887.643854074</v>
      </c>
      <c r="AH724" s="7"/>
      <c r="AI724" s="7"/>
      <c r="AJ724" s="7"/>
      <c r="AK724" s="7"/>
      <c r="AL724" s="3">
        <f t="shared" si="589"/>
        <v>79278045.917235389</v>
      </c>
      <c r="AM724" s="3">
        <f t="shared" si="590"/>
        <v>28613141.583854102</v>
      </c>
      <c r="AN724" s="3">
        <f t="shared" si="591"/>
        <v>22942158.273381855</v>
      </c>
      <c r="AO724" s="3">
        <f t="shared" si="592"/>
        <v>25722746.060000006</v>
      </c>
      <c r="AP724" s="3">
        <f t="shared" si="593"/>
        <v>55722746.059999987</v>
      </c>
      <c r="AQ724" s="7"/>
      <c r="AR724" s="40">
        <f t="shared" si="623"/>
        <v>-272675.2723423182</v>
      </c>
      <c r="AS724" s="5">
        <f t="shared" si="582"/>
        <v>-164677.93000000002</v>
      </c>
      <c r="AT724" s="5">
        <f t="shared" si="594"/>
        <v>5467.625899280576</v>
      </c>
      <c r="AU724" s="5">
        <f t="shared" si="595"/>
        <v>-431885.57644303766</v>
      </c>
      <c r="AV724" s="5">
        <f t="shared" si="596"/>
        <v>39278045.917235382</v>
      </c>
      <c r="AW724" s="3"/>
      <c r="AX724" s="4">
        <f t="shared" si="597"/>
        <v>-5.4182153760512185E-3</v>
      </c>
      <c r="AY724" s="4">
        <f t="shared" si="598"/>
        <v>-9.439763247817777E-3</v>
      </c>
      <c r="AZ724" s="4">
        <f t="shared" si="599"/>
        <v>2.3837902264600136E-4</v>
      </c>
      <c r="BA724" s="4">
        <f t="shared" si="600"/>
        <v>-2.9466008315120421E-3</v>
      </c>
      <c r="BB724" s="3"/>
      <c r="BC724" s="2">
        <f t="shared" si="601"/>
        <v>44658</v>
      </c>
      <c r="BD724" s="22">
        <f t="shared" si="602"/>
        <v>198.19511479308846</v>
      </c>
      <c r="BE724" s="22">
        <f t="shared" si="603"/>
        <v>150.59548202028475</v>
      </c>
      <c r="BF724" s="22">
        <f t="shared" si="604"/>
        <v>120.74820143885188</v>
      </c>
      <c r="BG724" s="22">
        <f t="shared" si="605"/>
        <v>185.74248686666664</v>
      </c>
      <c r="BH724" s="22"/>
      <c r="BI724" s="3">
        <f t="shared" si="606"/>
        <v>80085145.99186182</v>
      </c>
      <c r="BJ724" s="3">
        <f t="shared" si="607"/>
        <v>29971651.640883766</v>
      </c>
      <c r="BK724" s="3">
        <f t="shared" si="608"/>
        <v>22942158.273381855</v>
      </c>
      <c r="BL724" s="3">
        <f t="shared" si="609"/>
        <v>56506968.329999991</v>
      </c>
      <c r="BM724" s="22"/>
      <c r="BN724" s="3">
        <f t="shared" si="610"/>
        <v>-807100.07462642272</v>
      </c>
      <c r="BO724" s="3">
        <f t="shared" si="611"/>
        <v>-1358510.0570296771</v>
      </c>
      <c r="BP724" s="3">
        <f t="shared" si="612"/>
        <v>0</v>
      </c>
      <c r="BQ724" s="3">
        <f t="shared" si="613"/>
        <v>-784222.27</v>
      </c>
      <c r="BR724" s="3"/>
      <c r="BS724" s="22">
        <f t="shared" si="614"/>
        <v>-1.0078024640280228</v>
      </c>
      <c r="BT724" s="22">
        <f t="shared" si="615"/>
        <v>-4.5326499630622932</v>
      </c>
      <c r="BU724" s="22">
        <f t="shared" si="616"/>
        <v>0</v>
      </c>
      <c r="BV724" s="22">
        <f t="shared" si="617"/>
        <v>-1.3878328517292802</v>
      </c>
      <c r="BW724" s="3"/>
      <c r="BX724" s="7"/>
      <c r="BY724" t="str">
        <f t="shared" si="571"/>
        <v>42022</v>
      </c>
      <c r="CQ724" s="15">
        <v>39804</v>
      </c>
      <c r="CR724" s="16">
        <v>3039.3</v>
      </c>
    </row>
    <row r="725" spans="1:96">
      <c r="A725" s="2">
        <v>44777</v>
      </c>
      <c r="B725" s="2">
        <v>44777</v>
      </c>
      <c r="C725" s="3">
        <v>79138</v>
      </c>
      <c r="D725">
        <v>-623736.96</v>
      </c>
      <c r="E725">
        <v>-544598.82999999996</v>
      </c>
      <c r="F725" s="3">
        <v>93779</v>
      </c>
      <c r="G725" s="3">
        <v>48166999</v>
      </c>
      <c r="J725" s="3">
        <f t="shared" si="619"/>
        <v>172917.31000000006</v>
      </c>
      <c r="L725" s="3">
        <f t="shared" si="620"/>
        <v>55895663.36999999</v>
      </c>
      <c r="M725" s="4">
        <f t="shared" si="573"/>
        <v>3.10317280153081E-3</v>
      </c>
      <c r="N725" s="4">
        <f t="shared" si="574"/>
        <v>5.7639103333333355E-3</v>
      </c>
      <c r="O725" s="4"/>
      <c r="P725" s="3">
        <f t="shared" si="575"/>
        <v>-611304.95999999996</v>
      </c>
      <c r="Q725" s="3">
        <f t="shared" si="576"/>
        <v>56506968.329999991</v>
      </c>
      <c r="R725" s="6">
        <f t="shared" si="577"/>
        <v>-1.0818222567347564E-2</v>
      </c>
      <c r="S725" s="6">
        <f t="shared" si="578"/>
        <v>-1.0758523542370606E-2</v>
      </c>
      <c r="T725" s="6"/>
      <c r="U725" s="6"/>
      <c r="V725" s="3">
        <f t="shared" si="621"/>
        <v>234880.30597957742</v>
      </c>
      <c r="W725" s="7">
        <f t="shared" si="580"/>
        <v>144.79999999999927</v>
      </c>
      <c r="X725" s="7">
        <f t="shared" si="583"/>
        <v>17784.349999999999</v>
      </c>
      <c r="Y725" s="3">
        <f t="shared" si="584"/>
        <v>45549508.247105926</v>
      </c>
      <c r="Z725" s="3">
        <f t="shared" si="581"/>
        <v>101445171.61710592</v>
      </c>
      <c r="AA725" s="2">
        <v>44659</v>
      </c>
      <c r="AB725" s="7">
        <f t="shared" si="585"/>
        <v>186.31887789999996</v>
      </c>
      <c r="AC725" s="7">
        <f t="shared" si="586"/>
        <v>151.83169415701977</v>
      </c>
      <c r="AD725" s="7">
        <f t="shared" si="587"/>
        <v>169.07528602850985</v>
      </c>
      <c r="AE725" s="7"/>
      <c r="AF725" s="7">
        <f t="shared" si="622"/>
        <v>407797.61597957747</v>
      </c>
      <c r="AG725" s="3">
        <f t="shared" si="588"/>
        <v>65743685.259833649</v>
      </c>
      <c r="AH725" s="7"/>
      <c r="AI725" s="7"/>
      <c r="AJ725" s="7"/>
      <c r="AK725" s="7"/>
      <c r="AL725" s="3">
        <f t="shared" si="589"/>
        <v>79691311.159114242</v>
      </c>
      <c r="AM725" s="3">
        <f t="shared" si="590"/>
        <v>28848021.889833678</v>
      </c>
      <c r="AN725" s="3">
        <f t="shared" si="591"/>
        <v>22947625.899281137</v>
      </c>
      <c r="AO725" s="3">
        <f t="shared" si="592"/>
        <v>25895663.370000005</v>
      </c>
      <c r="AP725" s="3">
        <f t="shared" si="593"/>
        <v>55895663.36999999</v>
      </c>
      <c r="AQ725" s="7"/>
      <c r="AR725" s="40">
        <f t="shared" si="623"/>
        <v>234880.30597957742</v>
      </c>
      <c r="AS725" s="5">
        <f t="shared" si="582"/>
        <v>172917.31000000006</v>
      </c>
      <c r="AT725" s="5">
        <f t="shared" si="594"/>
        <v>5467.625899280576</v>
      </c>
      <c r="AU725" s="5">
        <f t="shared" si="595"/>
        <v>413265.24187885807</v>
      </c>
      <c r="AV725" s="5">
        <f t="shared" si="596"/>
        <v>39691311.159114242</v>
      </c>
      <c r="AW725" s="3"/>
      <c r="AX725" s="4">
        <f t="shared" si="597"/>
        <v>5.212858580171089E-3</v>
      </c>
      <c r="AY725" s="4">
        <f t="shared" si="598"/>
        <v>8.2088261888766632E-3</v>
      </c>
      <c r="AZ725" s="4">
        <f t="shared" si="599"/>
        <v>2.3832221163011812E-4</v>
      </c>
      <c r="BA725" s="4">
        <f t="shared" si="600"/>
        <v>3.10317280153081E-3</v>
      </c>
      <c r="BB725" s="3"/>
      <c r="BC725" s="2">
        <f t="shared" si="601"/>
        <v>44659</v>
      </c>
      <c r="BD725" s="22">
        <f t="shared" si="602"/>
        <v>199.2282778977856</v>
      </c>
      <c r="BE725" s="22">
        <f t="shared" si="603"/>
        <v>151.83169415701937</v>
      </c>
      <c r="BF725" s="22">
        <f t="shared" si="604"/>
        <v>120.77697841726913</v>
      </c>
      <c r="BG725" s="22">
        <f t="shared" si="605"/>
        <v>186.31887789999996</v>
      </c>
      <c r="BH725" s="22"/>
      <c r="BI725" s="3">
        <f t="shared" si="606"/>
        <v>80085145.99186182</v>
      </c>
      <c r="BJ725" s="3">
        <f t="shared" si="607"/>
        <v>29971651.640883766</v>
      </c>
      <c r="BK725" s="3">
        <f t="shared" si="608"/>
        <v>22947625.899281137</v>
      </c>
      <c r="BL725" s="3">
        <f t="shared" si="609"/>
        <v>56506968.329999991</v>
      </c>
      <c r="BM725" s="22"/>
      <c r="BN725" s="3">
        <f t="shared" si="610"/>
        <v>-393834.83274756465</v>
      </c>
      <c r="BO725" s="3">
        <f t="shared" si="611"/>
        <v>-1123629.7510500997</v>
      </c>
      <c r="BP725" s="3">
        <f t="shared" si="612"/>
        <v>0</v>
      </c>
      <c r="BQ725" s="3">
        <f t="shared" si="613"/>
        <v>-611304.95999999996</v>
      </c>
      <c r="BR725" s="3"/>
      <c r="BS725" s="22">
        <f t="shared" si="614"/>
        <v>-0.49177013773263994</v>
      </c>
      <c r="BT725" s="22">
        <f t="shared" si="615"/>
        <v>-3.748975079896423</v>
      </c>
      <c r="BU725" s="22">
        <f t="shared" si="616"/>
        <v>0</v>
      </c>
      <c r="BV725" s="22">
        <f t="shared" si="617"/>
        <v>-1.0818222567347564</v>
      </c>
      <c r="BW725" s="3"/>
      <c r="BX725" s="7"/>
      <c r="BY725" t="str">
        <f t="shared" si="571"/>
        <v>42022</v>
      </c>
      <c r="CQ725" s="15">
        <v>39805</v>
      </c>
      <c r="CR725" s="16">
        <v>2968.65</v>
      </c>
    </row>
    <row r="726" spans="1:96">
      <c r="A726" s="2">
        <v>44869</v>
      </c>
      <c r="B726" s="2">
        <v>44869</v>
      </c>
      <c r="C726">
        <v>0</v>
      </c>
      <c r="D726">
        <v>-359381.96</v>
      </c>
      <c r="E726">
        <v>-359381.96</v>
      </c>
      <c r="F726" s="3">
        <v>264355</v>
      </c>
      <c r="G726" s="3">
        <v>47807617</v>
      </c>
      <c r="J726" s="3">
        <f t="shared" si="619"/>
        <v>264354.99999999994</v>
      </c>
      <c r="L726" s="3">
        <f t="shared" si="620"/>
        <v>56160018.36999999</v>
      </c>
      <c r="M726" s="4">
        <f t="shared" si="573"/>
        <v>4.7294366693549804E-3</v>
      </c>
      <c r="N726" s="4">
        <f t="shared" si="574"/>
        <v>8.8118333333333312E-3</v>
      </c>
      <c r="O726" s="4"/>
      <c r="P726" s="3">
        <f t="shared" si="575"/>
        <v>-346949.96</v>
      </c>
      <c r="Q726" s="3">
        <f t="shared" si="576"/>
        <v>56506968.329999991</v>
      </c>
      <c r="R726" s="6">
        <f t="shared" si="577"/>
        <v>-6.1399499964998406E-3</v>
      </c>
      <c r="S726" s="6">
        <f t="shared" si="578"/>
        <v>-6.0290868730156254E-3</v>
      </c>
      <c r="T726" s="6"/>
      <c r="U726" s="6"/>
      <c r="V726" s="3">
        <f t="shared" si="621"/>
        <v>-177457.91073318635</v>
      </c>
      <c r="W726" s="7">
        <f t="shared" si="580"/>
        <v>-109.39999999999782</v>
      </c>
      <c r="X726" s="7">
        <f t="shared" si="583"/>
        <v>17674.95</v>
      </c>
      <c r="Y726" s="3">
        <f t="shared" si="584"/>
        <v>45269311.545948267</v>
      </c>
      <c r="Z726" s="3">
        <f t="shared" si="581"/>
        <v>101429329.91594826</v>
      </c>
      <c r="AA726" s="2">
        <v>44662</v>
      </c>
      <c r="AB726" s="7">
        <f t="shared" si="585"/>
        <v>187.20006123333332</v>
      </c>
      <c r="AC726" s="7">
        <f t="shared" si="586"/>
        <v>150.8977051531609</v>
      </c>
      <c r="AD726" s="7">
        <f t="shared" si="587"/>
        <v>169.04888319324709</v>
      </c>
      <c r="AE726" s="7"/>
      <c r="AF726" s="7">
        <f t="shared" si="622"/>
        <v>86897.089266813593</v>
      </c>
      <c r="AG726" s="3">
        <f t="shared" si="588"/>
        <v>65830582.349100463</v>
      </c>
      <c r="AH726" s="7"/>
      <c r="AI726" s="7"/>
      <c r="AJ726" s="7"/>
      <c r="AK726" s="7"/>
      <c r="AL726" s="3">
        <f t="shared" si="589"/>
        <v>79783675.874280334</v>
      </c>
      <c r="AM726" s="3">
        <f t="shared" si="590"/>
        <v>28670563.979100492</v>
      </c>
      <c r="AN726" s="3">
        <f t="shared" si="591"/>
        <v>22953093.525180418</v>
      </c>
      <c r="AO726" s="3">
        <f t="shared" si="592"/>
        <v>26160018.370000005</v>
      </c>
      <c r="AP726" s="3">
        <f t="shared" si="593"/>
        <v>56160018.36999999</v>
      </c>
      <c r="AQ726" s="7"/>
      <c r="AR726" s="40">
        <f t="shared" si="623"/>
        <v>-177457.91073318635</v>
      </c>
      <c r="AS726" s="5">
        <f t="shared" si="582"/>
        <v>264354.99999999994</v>
      </c>
      <c r="AT726" s="5">
        <f t="shared" si="594"/>
        <v>5467.625899280576</v>
      </c>
      <c r="AU726" s="5">
        <f t="shared" si="595"/>
        <v>92364.715166094174</v>
      </c>
      <c r="AV726" s="5">
        <f t="shared" si="596"/>
        <v>39783675.874280334</v>
      </c>
      <c r="AW726" s="3"/>
      <c r="AX726" s="4">
        <f t="shared" si="597"/>
        <v>1.1590311895066678E-3</v>
      </c>
      <c r="AY726" s="4">
        <f t="shared" si="598"/>
        <v>-6.1514758762618738E-3</v>
      </c>
      <c r="AZ726" s="4">
        <f t="shared" si="599"/>
        <v>2.3826542768643689E-4</v>
      </c>
      <c r="BA726" s="4">
        <f t="shared" si="600"/>
        <v>4.7294366693549804E-3</v>
      </c>
      <c r="BB726" s="3"/>
      <c r="BC726" s="2">
        <f t="shared" si="601"/>
        <v>44662</v>
      </c>
      <c r="BD726" s="22">
        <f t="shared" si="602"/>
        <v>199.45918968570084</v>
      </c>
      <c r="BE726" s="22">
        <f t="shared" si="603"/>
        <v>150.89770515316047</v>
      </c>
      <c r="BF726" s="22">
        <f t="shared" si="604"/>
        <v>120.8057553956864</v>
      </c>
      <c r="BG726" s="22">
        <f t="shared" si="605"/>
        <v>187.20006123333332</v>
      </c>
      <c r="BH726" s="22"/>
      <c r="BI726" s="3">
        <f t="shared" si="606"/>
        <v>80085145.99186182</v>
      </c>
      <c r="BJ726" s="3">
        <f t="shared" si="607"/>
        <v>29971651.640883766</v>
      </c>
      <c r="BK726" s="3">
        <f t="shared" si="608"/>
        <v>22953093.525180418</v>
      </c>
      <c r="BL726" s="3">
        <f t="shared" si="609"/>
        <v>56506968.329999991</v>
      </c>
      <c r="BM726" s="22"/>
      <c r="BN726" s="3">
        <f t="shared" si="610"/>
        <v>-301470.11758147046</v>
      </c>
      <c r="BO726" s="3">
        <f t="shared" si="611"/>
        <v>-1301087.6617832861</v>
      </c>
      <c r="BP726" s="3">
        <f t="shared" si="612"/>
        <v>0</v>
      </c>
      <c r="BQ726" s="3">
        <f t="shared" si="613"/>
        <v>-346949.96</v>
      </c>
      <c r="BR726" s="3"/>
      <c r="BS726" s="22">
        <f t="shared" si="614"/>
        <v>-0.37643699570967326</v>
      </c>
      <c r="BT726" s="22">
        <f t="shared" si="615"/>
        <v>-4.3410609377579208</v>
      </c>
      <c r="BU726" s="22">
        <f t="shared" si="616"/>
        <v>0</v>
      </c>
      <c r="BV726" s="22">
        <f t="shared" si="617"/>
        <v>-0.61399499964998405</v>
      </c>
      <c r="BW726" s="3"/>
      <c r="BX726" s="7"/>
      <c r="BY726" t="str">
        <f t="shared" si="571"/>
        <v>42022</v>
      </c>
      <c r="CQ726" s="15">
        <v>39806</v>
      </c>
      <c r="CR726" s="16">
        <v>2916.85</v>
      </c>
    </row>
    <row r="727" spans="1:96">
      <c r="A727" s="2">
        <v>44899</v>
      </c>
      <c r="B727" s="2">
        <v>44899</v>
      </c>
      <c r="C727" s="3">
        <v>-23614</v>
      </c>
      <c r="D727">
        <v>-249335</v>
      </c>
      <c r="E727">
        <v>-272948.76</v>
      </c>
      <c r="F727" s="3">
        <v>110047</v>
      </c>
      <c r="G727" s="3">
        <v>47534668</v>
      </c>
      <c r="J727" s="3">
        <f t="shared" si="619"/>
        <v>86432.960000000021</v>
      </c>
      <c r="L727" s="3">
        <f t="shared" si="620"/>
        <v>56246451.329999991</v>
      </c>
      <c r="M727" s="4">
        <f t="shared" si="573"/>
        <v>1.5390479296241021E-3</v>
      </c>
      <c r="N727" s="4">
        <f t="shared" si="574"/>
        <v>2.8810986666666675E-3</v>
      </c>
      <c r="O727" s="4"/>
      <c r="P727" s="3">
        <f t="shared" si="575"/>
        <v>-260517</v>
      </c>
      <c r="Q727" s="3">
        <f t="shared" si="576"/>
        <v>56506968.329999991</v>
      </c>
      <c r="R727" s="6">
        <f t="shared" si="577"/>
        <v>-4.6103517442058466E-3</v>
      </c>
      <c r="S727" s="6">
        <f t="shared" si="578"/>
        <v>-4.4900389433915229E-3</v>
      </c>
      <c r="T727" s="6"/>
      <c r="U727" s="6"/>
      <c r="V727" s="3">
        <f t="shared" si="621"/>
        <v>-234636.99074548608</v>
      </c>
      <c r="W727" s="7">
        <f t="shared" si="580"/>
        <v>-144.65000000000146</v>
      </c>
      <c r="X727" s="7">
        <f t="shared" si="583"/>
        <v>17530.3</v>
      </c>
      <c r="Y727" s="3">
        <f t="shared" si="584"/>
        <v>44898832.086876445</v>
      </c>
      <c r="Z727" s="3">
        <f t="shared" si="581"/>
        <v>101145283.41687644</v>
      </c>
      <c r="AA727" s="2">
        <v>44663</v>
      </c>
      <c r="AB727" s="7">
        <f t="shared" si="585"/>
        <v>187.48817109999999</v>
      </c>
      <c r="AC727" s="7">
        <f t="shared" si="586"/>
        <v>149.66277362292149</v>
      </c>
      <c r="AD727" s="7">
        <f t="shared" si="587"/>
        <v>168.57547236146073</v>
      </c>
      <c r="AE727" s="7"/>
      <c r="AF727" s="7">
        <f t="shared" si="622"/>
        <v>-148204.03074548606</v>
      </c>
      <c r="AG727" s="3">
        <f t="shared" si="588"/>
        <v>65682378.318354979</v>
      </c>
      <c r="AH727" s="7"/>
      <c r="AI727" s="7"/>
      <c r="AJ727" s="7"/>
      <c r="AK727" s="7"/>
      <c r="AL727" s="3">
        <f t="shared" si="589"/>
        <v>79640939.469434127</v>
      </c>
      <c r="AM727" s="3">
        <f t="shared" si="590"/>
        <v>28435926.988355007</v>
      </c>
      <c r="AN727" s="3">
        <f t="shared" si="591"/>
        <v>22958561.151079699</v>
      </c>
      <c r="AO727" s="3">
        <f t="shared" si="592"/>
        <v>26246451.330000006</v>
      </c>
      <c r="AP727" s="3">
        <f t="shared" si="593"/>
        <v>56246451.329999991</v>
      </c>
      <c r="AQ727" s="7"/>
      <c r="AR727" s="40">
        <f t="shared" si="623"/>
        <v>-234636.99074548608</v>
      </c>
      <c r="AS727" s="5">
        <f t="shared" si="582"/>
        <v>86432.960000000021</v>
      </c>
      <c r="AT727" s="5">
        <f t="shared" si="594"/>
        <v>5467.625899280576</v>
      </c>
      <c r="AU727" s="5">
        <f t="shared" si="595"/>
        <v>-142736.40484620549</v>
      </c>
      <c r="AV727" s="5">
        <f t="shared" si="596"/>
        <v>39640939.469434127</v>
      </c>
      <c r="AW727" s="3"/>
      <c r="AX727" s="4">
        <f t="shared" si="597"/>
        <v>-1.7890427243678689E-3</v>
      </c>
      <c r="AY727" s="4">
        <f t="shared" si="598"/>
        <v>-8.1838986814673585E-3</v>
      </c>
      <c r="AZ727" s="4">
        <f t="shared" si="599"/>
        <v>2.3820867079561115E-4</v>
      </c>
      <c r="BA727" s="4">
        <f t="shared" si="600"/>
        <v>1.5390479296241021E-3</v>
      </c>
      <c r="BB727" s="3"/>
      <c r="BC727" s="2">
        <f t="shared" si="601"/>
        <v>44663</v>
      </c>
      <c r="BD727" s="22">
        <f t="shared" si="602"/>
        <v>199.10234867358531</v>
      </c>
      <c r="BE727" s="22">
        <f t="shared" si="603"/>
        <v>149.66277362292109</v>
      </c>
      <c r="BF727" s="22">
        <f t="shared" si="604"/>
        <v>120.83453237410369</v>
      </c>
      <c r="BG727" s="22">
        <f t="shared" si="605"/>
        <v>187.48817109999999</v>
      </c>
      <c r="BH727" s="22"/>
      <c r="BI727" s="3">
        <f t="shared" si="606"/>
        <v>80085145.99186182</v>
      </c>
      <c r="BJ727" s="3">
        <f t="shared" si="607"/>
        <v>29971651.640883766</v>
      </c>
      <c r="BK727" s="3">
        <f t="shared" si="608"/>
        <v>22958561.151079699</v>
      </c>
      <c r="BL727" s="3">
        <f t="shared" si="609"/>
        <v>56506968.329999991</v>
      </c>
      <c r="BM727" s="22"/>
      <c r="BN727" s="3">
        <f t="shared" si="610"/>
        <v>-444206.52242767595</v>
      </c>
      <c r="BO727" s="3">
        <f t="shared" si="611"/>
        <v>-1535724.6525287721</v>
      </c>
      <c r="BP727" s="3">
        <f t="shared" si="612"/>
        <v>0</v>
      </c>
      <c r="BQ727" s="3">
        <f t="shared" si="613"/>
        <v>-260517</v>
      </c>
      <c r="BR727" s="3"/>
      <c r="BS727" s="22">
        <f t="shared" si="614"/>
        <v>-0.55466780627810275</v>
      </c>
      <c r="BT727" s="22">
        <f t="shared" si="615"/>
        <v>-5.1239240030199706</v>
      </c>
      <c r="BU727" s="22">
        <f t="shared" si="616"/>
        <v>0</v>
      </c>
      <c r="BV727" s="22">
        <f t="shared" si="617"/>
        <v>-0.46103517442058467</v>
      </c>
      <c r="BW727" s="3"/>
      <c r="BX727" s="7"/>
      <c r="BY727" t="str">
        <f t="shared" si="571"/>
        <v>42022</v>
      </c>
      <c r="CQ727" s="15">
        <v>39807</v>
      </c>
      <c r="CR727" s="16">
        <v>2916.85</v>
      </c>
    </row>
    <row r="728" spans="1:96">
      <c r="A728" t="s">
        <v>315</v>
      </c>
      <c r="B728" t="s">
        <v>315</v>
      </c>
      <c r="C728" s="3">
        <v>83888</v>
      </c>
      <c r="D728">
        <v>-245848.05</v>
      </c>
      <c r="E728">
        <v>-161960.34</v>
      </c>
      <c r="F728" s="3">
        <v>3487</v>
      </c>
      <c r="G728" s="3">
        <v>47372708</v>
      </c>
      <c r="J728" s="3">
        <f t="shared" si="619"/>
        <v>87374.950000000012</v>
      </c>
      <c r="L728" s="3">
        <f t="shared" si="620"/>
        <v>56333826.279999994</v>
      </c>
      <c r="M728" s="4">
        <f t="shared" si="573"/>
        <v>1.5534304464359535E-3</v>
      </c>
      <c r="N728" s="4">
        <f t="shared" si="574"/>
        <v>2.9124983333333339E-3</v>
      </c>
      <c r="O728" s="4"/>
      <c r="P728" s="3">
        <f t="shared" si="575"/>
        <v>-173142.05</v>
      </c>
      <c r="Q728" s="3">
        <f t="shared" si="576"/>
        <v>56506968.329999991</v>
      </c>
      <c r="R728" s="6">
        <f t="shared" si="577"/>
        <v>-3.0640831585381219E-3</v>
      </c>
      <c r="S728" s="6">
        <f t="shared" si="578"/>
        <v>-2.9366084969555694E-3</v>
      </c>
      <c r="T728" s="6"/>
      <c r="U728" s="6"/>
      <c r="V728" s="3">
        <f t="shared" si="621"/>
        <v>-88647.850288559785</v>
      </c>
      <c r="W728" s="7">
        <f t="shared" si="580"/>
        <v>-54.649999999997817</v>
      </c>
      <c r="X728" s="7">
        <f t="shared" si="583"/>
        <v>17475.650000000001</v>
      </c>
      <c r="Y728" s="3">
        <f t="shared" si="584"/>
        <v>44758861.796947137</v>
      </c>
      <c r="Z728" s="3">
        <f t="shared" si="581"/>
        <v>101092688.07694712</v>
      </c>
      <c r="AA728" s="2">
        <v>44664</v>
      </c>
      <c r="AB728" s="7">
        <f t="shared" si="585"/>
        <v>187.77942093333331</v>
      </c>
      <c r="AC728" s="7">
        <f t="shared" si="586"/>
        <v>149.1962059898238</v>
      </c>
      <c r="AD728" s="7">
        <f t="shared" si="587"/>
        <v>168.48781346157853</v>
      </c>
      <c r="AE728" s="7"/>
      <c r="AF728" s="7">
        <f t="shared" si="622"/>
        <v>-1272.9002885597729</v>
      </c>
      <c r="AG728" s="3">
        <f t="shared" si="588"/>
        <v>65681105.41806642</v>
      </c>
      <c r="AH728" s="7"/>
      <c r="AI728" s="7"/>
      <c r="AJ728" s="7"/>
      <c r="AK728" s="7"/>
      <c r="AL728" s="3">
        <f t="shared" si="589"/>
        <v>79645134.195044845</v>
      </c>
      <c r="AM728" s="3">
        <f t="shared" si="590"/>
        <v>28347279.138066448</v>
      </c>
      <c r="AN728" s="3">
        <f t="shared" si="591"/>
        <v>22964028.776978981</v>
      </c>
      <c r="AO728" s="3">
        <f t="shared" si="592"/>
        <v>26333826.280000005</v>
      </c>
      <c r="AP728" s="3">
        <f t="shared" si="593"/>
        <v>56333826.279999994</v>
      </c>
      <c r="AQ728" s="7"/>
      <c r="AR728" s="40">
        <f t="shared" si="623"/>
        <v>-88647.850288559785</v>
      </c>
      <c r="AS728" s="5">
        <f t="shared" si="582"/>
        <v>87374.950000000012</v>
      </c>
      <c r="AT728" s="5">
        <f t="shared" si="594"/>
        <v>5467.625899280576</v>
      </c>
      <c r="AU728" s="5">
        <f t="shared" si="595"/>
        <v>4194.7256107208032</v>
      </c>
      <c r="AV728" s="5">
        <f t="shared" si="596"/>
        <v>39645134.195044845</v>
      </c>
      <c r="AW728" s="3"/>
      <c r="AX728" s="4">
        <f t="shared" si="597"/>
        <v>5.2670468714532453E-5</v>
      </c>
      <c r="AY728" s="4">
        <f t="shared" si="598"/>
        <v>-3.1174594844353967E-3</v>
      </c>
      <c r="AZ728" s="4">
        <f t="shared" si="599"/>
        <v>2.3815194093831284E-4</v>
      </c>
      <c r="BA728" s="4">
        <f t="shared" si="600"/>
        <v>1.5534304464359535E-3</v>
      </c>
      <c r="BB728" s="3"/>
      <c r="BC728" s="2">
        <f t="shared" si="601"/>
        <v>44664</v>
      </c>
      <c r="BD728" s="22">
        <f t="shared" si="602"/>
        <v>199.11283548761213</v>
      </c>
      <c r="BE728" s="22">
        <f t="shared" si="603"/>
        <v>149.19620598982343</v>
      </c>
      <c r="BF728" s="22">
        <f t="shared" si="604"/>
        <v>120.86330935252094</v>
      </c>
      <c r="BG728" s="22">
        <f t="shared" si="605"/>
        <v>187.77942093333331</v>
      </c>
      <c r="BH728" s="22"/>
      <c r="BI728" s="3">
        <f t="shared" si="606"/>
        <v>80085145.99186182</v>
      </c>
      <c r="BJ728" s="3">
        <f t="shared" si="607"/>
        <v>29971651.640883766</v>
      </c>
      <c r="BK728" s="3">
        <f t="shared" si="608"/>
        <v>22964028.776978981</v>
      </c>
      <c r="BL728" s="3">
        <f t="shared" si="609"/>
        <v>56506968.329999991</v>
      </c>
      <c r="BM728" s="22"/>
      <c r="BN728" s="3">
        <f t="shared" si="610"/>
        <v>-440011.79681695515</v>
      </c>
      <c r="BO728" s="3">
        <f t="shared" si="611"/>
        <v>-1624372.5028173318</v>
      </c>
      <c r="BP728" s="3">
        <f t="shared" si="612"/>
        <v>0</v>
      </c>
      <c r="BQ728" s="3">
        <f t="shared" si="613"/>
        <v>-173142.05</v>
      </c>
      <c r="BR728" s="3"/>
      <c r="BS728" s="22">
        <f t="shared" si="614"/>
        <v>-0.54942997401998717</v>
      </c>
      <c r="BT728" s="22">
        <f t="shared" si="615"/>
        <v>-5.4196963259827697</v>
      </c>
      <c r="BU728" s="22">
        <f t="shared" si="616"/>
        <v>0</v>
      </c>
      <c r="BV728" s="22">
        <f t="shared" si="617"/>
        <v>-0.30640831585381217</v>
      </c>
      <c r="BW728" s="3"/>
      <c r="BX728" s="7"/>
      <c r="BY728" t="str">
        <f t="shared" si="571"/>
        <v>42022</v>
      </c>
      <c r="CQ728" s="15">
        <v>39808</v>
      </c>
      <c r="CR728" s="16">
        <v>2857.25</v>
      </c>
    </row>
    <row r="729" spans="1:96">
      <c r="A729" t="s">
        <v>316</v>
      </c>
      <c r="B729" t="s">
        <v>316</v>
      </c>
      <c r="C729">
        <v>0</v>
      </c>
      <c r="D729">
        <v>-245848.05</v>
      </c>
      <c r="E729">
        <v>-245848.05</v>
      </c>
      <c r="F729" t="s">
        <v>10</v>
      </c>
      <c r="G729" s="3">
        <v>47126860</v>
      </c>
      <c r="J729" s="3">
        <f t="shared" si="619"/>
        <v>0</v>
      </c>
      <c r="L729" s="3">
        <f t="shared" si="620"/>
        <v>56333826.279999994</v>
      </c>
      <c r="M729" s="4">
        <f t="shared" si="573"/>
        <v>0</v>
      </c>
      <c r="N729" s="4">
        <f t="shared" si="574"/>
        <v>0</v>
      </c>
      <c r="O729" s="4"/>
      <c r="P729" s="3">
        <f t="shared" si="575"/>
        <v>-173142.05</v>
      </c>
      <c r="Q729" s="3">
        <f t="shared" si="576"/>
        <v>56506968.329999991</v>
      </c>
      <c r="R729" s="6">
        <f t="shared" si="577"/>
        <v>-3.0640831585381219E-3</v>
      </c>
      <c r="S729" s="6">
        <f t="shared" si="578"/>
        <v>-2.9366084969555694E-3</v>
      </c>
      <c r="T729" s="6"/>
      <c r="U729" s="6"/>
      <c r="V729" s="3">
        <f t="shared" si="621"/>
        <v>0</v>
      </c>
      <c r="W729" s="7">
        <f t="shared" si="580"/>
        <v>0</v>
      </c>
      <c r="X729" s="7">
        <f t="shared" si="583"/>
        <v>17475.650000000001</v>
      </c>
      <c r="Y729" s="3">
        <f t="shared" si="584"/>
        <v>44758861.796947137</v>
      </c>
      <c r="Z729" s="3">
        <f t="shared" si="581"/>
        <v>101092688.07694712</v>
      </c>
      <c r="AA729" s="2">
        <v>44665</v>
      </c>
      <c r="AB729" s="7">
        <f t="shared" si="585"/>
        <v>187.77942093333331</v>
      </c>
      <c r="AC729" s="7">
        <f t="shared" si="586"/>
        <v>149.1962059898238</v>
      </c>
      <c r="AD729" s="7">
        <f t="shared" si="587"/>
        <v>168.48781346157853</v>
      </c>
      <c r="AE729" s="7"/>
      <c r="AF729" s="7">
        <f t="shared" si="622"/>
        <v>0</v>
      </c>
      <c r="AG729" s="3">
        <f t="shared" si="588"/>
        <v>65681105.41806642</v>
      </c>
      <c r="AH729" s="7"/>
      <c r="AI729" s="7"/>
      <c r="AJ729" s="7"/>
      <c r="AK729" s="7"/>
      <c r="AL729" s="3">
        <f t="shared" si="589"/>
        <v>79650601.82094413</v>
      </c>
      <c r="AM729" s="3">
        <f t="shared" si="590"/>
        <v>28347279.138066448</v>
      </c>
      <c r="AN729" s="3">
        <f t="shared" si="591"/>
        <v>22969496.402878262</v>
      </c>
      <c r="AO729" s="3">
        <f t="shared" si="592"/>
        <v>26333826.280000005</v>
      </c>
      <c r="AP729" s="3">
        <f t="shared" si="593"/>
        <v>56333826.279999994</v>
      </c>
      <c r="AQ729" s="7"/>
      <c r="AR729" s="40">
        <f t="shared" si="623"/>
        <v>0</v>
      </c>
      <c r="AS729" s="5">
        <f t="shared" si="582"/>
        <v>0</v>
      </c>
      <c r="AT729" s="5">
        <f t="shared" si="594"/>
        <v>5467.625899280576</v>
      </c>
      <c r="AU729" s="5">
        <f t="shared" si="595"/>
        <v>5467.625899280576</v>
      </c>
      <c r="AV729" s="5">
        <f t="shared" si="596"/>
        <v>39650601.820944123</v>
      </c>
      <c r="AW729" s="3"/>
      <c r="AX729" s="4">
        <f t="shared" si="597"/>
        <v>6.8649842260178485E-5</v>
      </c>
      <c r="AY729" s="4">
        <f t="shared" si="598"/>
        <v>0</v>
      </c>
      <c r="AZ729" s="4">
        <f t="shared" si="599"/>
        <v>2.3809523809523227E-4</v>
      </c>
      <c r="BA729" s="4">
        <f t="shared" si="600"/>
        <v>0</v>
      </c>
      <c r="BB729" s="3"/>
      <c r="BC729" s="2">
        <f t="shared" si="601"/>
        <v>44665</v>
      </c>
      <c r="BD729" s="22">
        <f t="shared" si="602"/>
        <v>199.12650455236033</v>
      </c>
      <c r="BE729" s="22">
        <f t="shared" si="603"/>
        <v>149.19620598982343</v>
      </c>
      <c r="BF729" s="22">
        <f t="shared" si="604"/>
        <v>120.89208633093821</v>
      </c>
      <c r="BG729" s="22">
        <f t="shared" si="605"/>
        <v>187.77942093333331</v>
      </c>
      <c r="BH729" s="22"/>
      <c r="BI729" s="3">
        <f t="shared" si="606"/>
        <v>80085145.99186182</v>
      </c>
      <c r="BJ729" s="3">
        <f t="shared" si="607"/>
        <v>29971651.640883766</v>
      </c>
      <c r="BK729" s="3">
        <f t="shared" si="608"/>
        <v>22969496.402878262</v>
      </c>
      <c r="BL729" s="3">
        <f t="shared" si="609"/>
        <v>56506968.329999991</v>
      </c>
      <c r="BM729" s="22"/>
      <c r="BN729" s="3">
        <f t="shared" si="610"/>
        <v>-434544.17091767455</v>
      </c>
      <c r="BO729" s="3">
        <f t="shared" si="611"/>
        <v>-1624372.5028173318</v>
      </c>
      <c r="BP729" s="3">
        <f t="shared" si="612"/>
        <v>0</v>
      </c>
      <c r="BQ729" s="3">
        <f t="shared" si="613"/>
        <v>-173142.05</v>
      </c>
      <c r="BR729" s="3"/>
      <c r="BS729" s="22">
        <f t="shared" si="614"/>
        <v>-0.54260270807501865</v>
      </c>
      <c r="BT729" s="22">
        <f t="shared" si="615"/>
        <v>-5.4196963259827697</v>
      </c>
      <c r="BU729" s="22">
        <f t="shared" si="616"/>
        <v>0</v>
      </c>
      <c r="BV729" s="22">
        <f t="shared" si="617"/>
        <v>-0.30640831585381217</v>
      </c>
      <c r="BW729" s="3"/>
      <c r="BX729" s="7"/>
      <c r="BY729" t="str">
        <f t="shared" si="571"/>
        <v>42022</v>
      </c>
      <c r="CQ729" s="15">
        <v>39809</v>
      </c>
      <c r="CR729" s="16">
        <v>2857.25</v>
      </c>
    </row>
    <row r="730" spans="1:96">
      <c r="A730" t="s">
        <v>317</v>
      </c>
      <c r="B730" t="s">
        <v>317</v>
      </c>
      <c r="C730">
        <v>0</v>
      </c>
      <c r="D730">
        <v>-245848.05</v>
      </c>
      <c r="E730">
        <v>-245848.05</v>
      </c>
      <c r="F730" t="s">
        <v>10</v>
      </c>
      <c r="G730" s="3">
        <v>46881012</v>
      </c>
      <c r="J730" s="3">
        <f t="shared" si="619"/>
        <v>0</v>
      </c>
      <c r="L730" s="3">
        <f t="shared" si="620"/>
        <v>56333826.279999994</v>
      </c>
      <c r="M730" s="4">
        <f t="shared" si="573"/>
        <v>0</v>
      </c>
      <c r="N730" s="4">
        <f t="shared" si="574"/>
        <v>0</v>
      </c>
      <c r="O730" s="4"/>
      <c r="P730" s="3">
        <f t="shared" si="575"/>
        <v>-173142.05</v>
      </c>
      <c r="Q730" s="3">
        <f t="shared" si="576"/>
        <v>56506968.329999991</v>
      </c>
      <c r="R730" s="6">
        <f t="shared" si="577"/>
        <v>-3.0640831585381219E-3</v>
      </c>
      <c r="S730" s="6">
        <f t="shared" si="578"/>
        <v>-2.9366084969555694E-3</v>
      </c>
      <c r="T730" s="6"/>
      <c r="U730" s="6"/>
      <c r="V730" s="3">
        <f t="shared" si="621"/>
        <v>0</v>
      </c>
      <c r="W730" s="7">
        <f t="shared" si="580"/>
        <v>0</v>
      </c>
      <c r="X730" s="7">
        <f t="shared" si="583"/>
        <v>17475.650000000001</v>
      </c>
      <c r="Y730" s="3">
        <f t="shared" si="584"/>
        <v>44758861.796947137</v>
      </c>
      <c r="Z730" s="3">
        <f t="shared" si="581"/>
        <v>101092688.07694712</v>
      </c>
      <c r="AA730" s="2">
        <v>44666</v>
      </c>
      <c r="AB730" s="7">
        <f t="shared" si="585"/>
        <v>187.77942093333331</v>
      </c>
      <c r="AC730" s="7">
        <f t="shared" si="586"/>
        <v>149.1962059898238</v>
      </c>
      <c r="AD730" s="7">
        <f t="shared" si="587"/>
        <v>168.48781346157853</v>
      </c>
      <c r="AE730" s="7"/>
      <c r="AF730" s="7">
        <f t="shared" si="622"/>
        <v>0</v>
      </c>
      <c r="AG730" s="3">
        <f t="shared" si="588"/>
        <v>65681105.41806642</v>
      </c>
      <c r="AH730" s="7"/>
      <c r="AI730" s="7"/>
      <c r="AJ730" s="7"/>
      <c r="AK730" s="7"/>
      <c r="AL730" s="3">
        <f t="shared" si="589"/>
        <v>79656069.446843415</v>
      </c>
      <c r="AM730" s="3">
        <f t="shared" si="590"/>
        <v>28347279.138066448</v>
      </c>
      <c r="AN730" s="3">
        <f t="shared" si="591"/>
        <v>22974964.028777543</v>
      </c>
      <c r="AO730" s="3">
        <f t="shared" si="592"/>
        <v>26333826.280000005</v>
      </c>
      <c r="AP730" s="3">
        <f t="shared" si="593"/>
        <v>56333826.279999994</v>
      </c>
      <c r="AQ730" s="7"/>
      <c r="AR730" s="40">
        <f t="shared" si="623"/>
        <v>0</v>
      </c>
      <c r="AS730" s="5">
        <f t="shared" si="582"/>
        <v>0</v>
      </c>
      <c r="AT730" s="5">
        <f t="shared" si="594"/>
        <v>5467.625899280576</v>
      </c>
      <c r="AU730" s="5">
        <f t="shared" si="595"/>
        <v>5467.625899280576</v>
      </c>
      <c r="AV730" s="5">
        <f t="shared" si="596"/>
        <v>39656069.446843401</v>
      </c>
      <c r="AW730" s="3"/>
      <c r="AX730" s="4">
        <f t="shared" si="597"/>
        <v>6.8645129782846963E-5</v>
      </c>
      <c r="AY730" s="4">
        <f t="shared" si="598"/>
        <v>0</v>
      </c>
      <c r="AZ730" s="4">
        <f t="shared" si="599"/>
        <v>2.380385622470782E-4</v>
      </c>
      <c r="BA730" s="4">
        <f t="shared" si="600"/>
        <v>0</v>
      </c>
      <c r="BB730" s="3"/>
      <c r="BC730" s="2">
        <f t="shared" si="601"/>
        <v>44666</v>
      </c>
      <c r="BD730" s="22">
        <f t="shared" si="602"/>
        <v>199.14017361710853</v>
      </c>
      <c r="BE730" s="22">
        <f t="shared" si="603"/>
        <v>149.19620598982343</v>
      </c>
      <c r="BF730" s="22">
        <f t="shared" si="604"/>
        <v>120.9208633093555</v>
      </c>
      <c r="BG730" s="22">
        <f t="shared" si="605"/>
        <v>187.77942093333331</v>
      </c>
      <c r="BH730" s="22"/>
      <c r="BI730" s="3">
        <f t="shared" si="606"/>
        <v>80085145.99186182</v>
      </c>
      <c r="BJ730" s="3">
        <f t="shared" si="607"/>
        <v>29971651.640883766</v>
      </c>
      <c r="BK730" s="3">
        <f t="shared" si="608"/>
        <v>22974964.028777543</v>
      </c>
      <c r="BL730" s="3">
        <f t="shared" si="609"/>
        <v>56506968.329999991</v>
      </c>
      <c r="BM730" s="22"/>
      <c r="BN730" s="3">
        <f t="shared" si="610"/>
        <v>-429076.54501839395</v>
      </c>
      <c r="BO730" s="3">
        <f t="shared" si="611"/>
        <v>-1624372.5028173318</v>
      </c>
      <c r="BP730" s="3">
        <f t="shared" si="612"/>
        <v>0</v>
      </c>
      <c r="BQ730" s="3">
        <f t="shared" si="613"/>
        <v>-173142.05</v>
      </c>
      <c r="BR730" s="3"/>
      <c r="BS730" s="22">
        <f t="shared" si="614"/>
        <v>-0.53577544213005035</v>
      </c>
      <c r="BT730" s="22">
        <f t="shared" si="615"/>
        <v>-5.4196963259827697</v>
      </c>
      <c r="BU730" s="22">
        <f t="shared" si="616"/>
        <v>0</v>
      </c>
      <c r="BV730" s="22">
        <f t="shared" si="617"/>
        <v>-0.30640831585381217</v>
      </c>
      <c r="BW730" s="3"/>
      <c r="BX730" s="7"/>
      <c r="BY730" t="str">
        <f t="shared" si="571"/>
        <v>42022</v>
      </c>
      <c r="CQ730" s="15">
        <v>39810</v>
      </c>
      <c r="CR730" s="16">
        <v>2857.25</v>
      </c>
    </row>
    <row r="731" spans="1:96">
      <c r="A731" t="s">
        <v>318</v>
      </c>
      <c r="B731" t="s">
        <v>318</v>
      </c>
      <c r="C731" s="3">
        <v>-132253</v>
      </c>
      <c r="D731">
        <v>-508491.19</v>
      </c>
      <c r="E731">
        <v>-640744.26</v>
      </c>
      <c r="F731" s="3">
        <v>-262643</v>
      </c>
      <c r="G731" s="3">
        <v>46240268</v>
      </c>
      <c r="J731" s="3">
        <f t="shared" si="619"/>
        <v>-394896.13999999996</v>
      </c>
      <c r="L731" s="3">
        <f t="shared" si="620"/>
        <v>55938930.139999993</v>
      </c>
      <c r="M731" s="4">
        <f t="shared" si="573"/>
        <v>-7.0099293102730102E-3</v>
      </c>
      <c r="N731" s="4">
        <f t="shared" si="574"/>
        <v>-1.3163204666666666E-2</v>
      </c>
      <c r="O731" s="4"/>
      <c r="P731" s="3">
        <f t="shared" si="575"/>
        <v>-568038.18999999994</v>
      </c>
      <c r="Q731" s="3">
        <f t="shared" si="576"/>
        <v>56506968.329999991</v>
      </c>
      <c r="R731" s="6">
        <f t="shared" si="577"/>
        <v>-1.0052533462468982E-2</v>
      </c>
      <c r="S731" s="6">
        <f t="shared" si="578"/>
        <v>-9.9465378072285792E-3</v>
      </c>
      <c r="T731" s="6"/>
      <c r="U731" s="6"/>
      <c r="V731" s="3">
        <f t="shared" si="621"/>
        <v>-489874.67131099955</v>
      </c>
      <c r="W731" s="7">
        <f t="shared" si="580"/>
        <v>-302</v>
      </c>
      <c r="X731" s="7">
        <f t="shared" si="583"/>
        <v>17173.650000000001</v>
      </c>
      <c r="Y731" s="3">
        <f t="shared" si="584"/>
        <v>43985375.473824501</v>
      </c>
      <c r="Z731" s="3">
        <f t="shared" si="581"/>
        <v>99924305.613824487</v>
      </c>
      <c r="AA731" s="2">
        <v>44669</v>
      </c>
      <c r="AB731" s="7">
        <f t="shared" si="585"/>
        <v>186.46310046666665</v>
      </c>
      <c r="AC731" s="7">
        <f t="shared" si="586"/>
        <v>146.61791824608167</v>
      </c>
      <c r="AD731" s="7">
        <f t="shared" si="587"/>
        <v>166.54050935637414</v>
      </c>
      <c r="AE731" s="7"/>
      <c r="AF731" s="7">
        <f t="shared" si="622"/>
        <v>-884770.81131099956</v>
      </c>
      <c r="AG731" s="3">
        <f t="shared" si="588"/>
        <v>64796334.606755421</v>
      </c>
      <c r="AH731" s="7"/>
      <c r="AI731" s="7"/>
      <c r="AJ731" s="7"/>
      <c r="AK731" s="7"/>
      <c r="AL731" s="3">
        <f t="shared" si="589"/>
        <v>78776766.261431694</v>
      </c>
      <c r="AM731" s="3">
        <f t="shared" si="590"/>
        <v>27857404.46675545</v>
      </c>
      <c r="AN731" s="3">
        <f t="shared" si="591"/>
        <v>22980431.654676825</v>
      </c>
      <c r="AO731" s="3">
        <f t="shared" si="592"/>
        <v>25938930.140000004</v>
      </c>
      <c r="AP731" s="3">
        <f t="shared" si="593"/>
        <v>55938930.139999993</v>
      </c>
      <c r="AQ731" s="7"/>
      <c r="AR731" s="40">
        <f t="shared" si="623"/>
        <v>-489874.67131099955</v>
      </c>
      <c r="AS731" s="5">
        <f t="shared" si="582"/>
        <v>-394896.13999999996</v>
      </c>
      <c r="AT731" s="5">
        <f t="shared" si="594"/>
        <v>5467.625899280576</v>
      </c>
      <c r="AU731" s="5">
        <f t="shared" si="595"/>
        <v>-879303.18541171902</v>
      </c>
      <c r="AV731" s="5">
        <f t="shared" si="596"/>
        <v>38776766.261431679</v>
      </c>
      <c r="AW731" s="3"/>
      <c r="AX731" s="4">
        <f t="shared" si="597"/>
        <v>-1.1038746846509934E-2</v>
      </c>
      <c r="AY731" s="4">
        <f t="shared" si="598"/>
        <v>-1.7281188396425888E-2</v>
      </c>
      <c r="AZ731" s="4">
        <f t="shared" si="599"/>
        <v>2.379819133745777E-4</v>
      </c>
      <c r="BA731" s="4">
        <f t="shared" si="600"/>
        <v>-7.0099293102730102E-3</v>
      </c>
      <c r="BB731" s="3"/>
      <c r="BC731" s="2">
        <f t="shared" si="601"/>
        <v>44669</v>
      </c>
      <c r="BD731" s="22">
        <f t="shared" si="602"/>
        <v>196.94191565357923</v>
      </c>
      <c r="BE731" s="22">
        <f t="shared" si="603"/>
        <v>146.61791824608133</v>
      </c>
      <c r="BF731" s="22">
        <f t="shared" si="604"/>
        <v>120.94964028777275</v>
      </c>
      <c r="BG731" s="22">
        <f t="shared" si="605"/>
        <v>186.46310046666665</v>
      </c>
      <c r="BH731" s="22"/>
      <c r="BI731" s="3">
        <f t="shared" si="606"/>
        <v>80085145.99186182</v>
      </c>
      <c r="BJ731" s="3">
        <f t="shared" si="607"/>
        <v>29971651.640883766</v>
      </c>
      <c r="BK731" s="3">
        <f t="shared" si="608"/>
        <v>22980431.654676825</v>
      </c>
      <c r="BL731" s="3">
        <f t="shared" si="609"/>
        <v>56506968.329999991</v>
      </c>
      <c r="BM731" s="22"/>
      <c r="BN731" s="3">
        <f t="shared" si="610"/>
        <v>-1308379.7304301129</v>
      </c>
      <c r="BO731" s="3">
        <f t="shared" si="611"/>
        <v>-2114247.1741283312</v>
      </c>
      <c r="BP731" s="3">
        <f t="shared" si="612"/>
        <v>0</v>
      </c>
      <c r="BQ731" s="3">
        <f t="shared" si="613"/>
        <v>-568038.18999999994</v>
      </c>
      <c r="BR731" s="3"/>
      <c r="BS731" s="22">
        <f t="shared" si="614"/>
        <v>-1.6337358373087929</v>
      </c>
      <c r="BT731" s="22">
        <f t="shared" si="615"/>
        <v>-7.0541563723646323</v>
      </c>
      <c r="BU731" s="22">
        <f t="shared" si="616"/>
        <v>0</v>
      </c>
      <c r="BV731" s="22">
        <f t="shared" si="617"/>
        <v>-1.0052533462468982</v>
      </c>
      <c r="BW731" s="3"/>
      <c r="BX731" s="7"/>
      <c r="BY731" t="str">
        <f t="shared" si="571"/>
        <v>42022</v>
      </c>
      <c r="CQ731" s="15">
        <v>39811</v>
      </c>
      <c r="CR731" s="16">
        <v>2922.2</v>
      </c>
    </row>
    <row r="732" spans="1:96">
      <c r="A732" t="s">
        <v>319</v>
      </c>
      <c r="B732" t="s">
        <v>319</v>
      </c>
      <c r="C732" s="3">
        <v>-627662</v>
      </c>
      <c r="D732">
        <v>-895848.34</v>
      </c>
      <c r="E732">
        <v>-1523510.59</v>
      </c>
      <c r="F732" s="3">
        <v>-387357</v>
      </c>
      <c r="G732" s="3">
        <v>44716757</v>
      </c>
      <c r="J732" s="3">
        <f t="shared" si="619"/>
        <v>-1015019.1499999999</v>
      </c>
      <c r="L732" s="3">
        <f t="shared" si="620"/>
        <v>54923910.989999995</v>
      </c>
      <c r="M732" s="4">
        <f t="shared" si="573"/>
        <v>-1.8145129831043993E-2</v>
      </c>
      <c r="N732" s="4">
        <f t="shared" si="574"/>
        <v>-3.3833971666666664E-2</v>
      </c>
      <c r="O732" s="4"/>
      <c r="P732" s="3">
        <f t="shared" si="575"/>
        <v>-1583057.3399999999</v>
      </c>
      <c r="Q732" s="3">
        <f t="shared" si="576"/>
        <v>56506968.329999991</v>
      </c>
      <c r="R732" s="6">
        <f t="shared" si="577"/>
        <v>-2.8015258768705566E-2</v>
      </c>
      <c r="S732" s="6">
        <f t="shared" si="578"/>
        <v>-2.8091667638272574E-2</v>
      </c>
      <c r="T732" s="6"/>
      <c r="U732" s="6"/>
      <c r="V732" s="3">
        <f t="shared" si="621"/>
        <v>-348751.83553597651</v>
      </c>
      <c r="W732" s="7">
        <f t="shared" si="580"/>
        <v>-215</v>
      </c>
      <c r="X732" s="7">
        <f t="shared" si="583"/>
        <v>16958.650000000001</v>
      </c>
      <c r="Y732" s="3">
        <f t="shared" si="584"/>
        <v>43434714.680872962</v>
      </c>
      <c r="Z732" s="3">
        <f t="shared" si="581"/>
        <v>98358625.670872957</v>
      </c>
      <c r="AA732" s="2">
        <v>44670</v>
      </c>
      <c r="AB732" s="7">
        <f t="shared" si="585"/>
        <v>183.07970329999998</v>
      </c>
      <c r="AC732" s="7">
        <f t="shared" si="586"/>
        <v>144.78238226957654</v>
      </c>
      <c r="AD732" s="7">
        <f t="shared" si="587"/>
        <v>163.93104278478825</v>
      </c>
      <c r="AE732" s="7"/>
      <c r="AF732" s="7">
        <f t="shared" si="622"/>
        <v>-1363770.9855359765</v>
      </c>
      <c r="AG732" s="3">
        <f t="shared" si="588"/>
        <v>63432563.621219441</v>
      </c>
      <c r="AH732" s="7"/>
      <c r="AI732" s="7"/>
      <c r="AJ732" s="7"/>
      <c r="AK732" s="7"/>
      <c r="AL732" s="3">
        <f t="shared" si="589"/>
        <v>77418462.901795</v>
      </c>
      <c r="AM732" s="3">
        <f t="shared" si="590"/>
        <v>27508652.631219473</v>
      </c>
      <c r="AN732" s="3">
        <f t="shared" si="591"/>
        <v>22985899.280576106</v>
      </c>
      <c r="AO732" s="3">
        <f t="shared" si="592"/>
        <v>24923910.990000006</v>
      </c>
      <c r="AP732" s="3">
        <f t="shared" si="593"/>
        <v>54923910.989999995</v>
      </c>
      <c r="AQ732" s="7"/>
      <c r="AR732" s="40">
        <f t="shared" si="623"/>
        <v>-348751.83553597651</v>
      </c>
      <c r="AS732" s="5">
        <f t="shared" si="582"/>
        <v>-1015019.1499999999</v>
      </c>
      <c r="AT732" s="5">
        <f t="shared" si="594"/>
        <v>5467.625899280576</v>
      </c>
      <c r="AU732" s="5">
        <f t="shared" si="595"/>
        <v>-1358303.3596366958</v>
      </c>
      <c r="AV732" s="5">
        <f t="shared" si="596"/>
        <v>37418462.901794985</v>
      </c>
      <c r="AW732" s="3"/>
      <c r="AX732" s="4">
        <f t="shared" si="597"/>
        <v>-1.7242436115351277E-2</v>
      </c>
      <c r="AY732" s="4">
        <f t="shared" si="598"/>
        <v>-1.2519179091224058E-2</v>
      </c>
      <c r="AZ732" s="4">
        <f t="shared" si="599"/>
        <v>2.3792529145847619E-4</v>
      </c>
      <c r="BA732" s="4">
        <f t="shared" si="600"/>
        <v>-1.8145129831043993E-2</v>
      </c>
      <c r="BB732" s="3"/>
      <c r="BC732" s="2">
        <f t="shared" si="601"/>
        <v>44670</v>
      </c>
      <c r="BD732" s="22">
        <f t="shared" si="602"/>
        <v>193.5461572544875</v>
      </c>
      <c r="BE732" s="22">
        <f t="shared" si="603"/>
        <v>144.78238226957617</v>
      </c>
      <c r="BF732" s="22">
        <f t="shared" si="604"/>
        <v>120.97841726619004</v>
      </c>
      <c r="BG732" s="22">
        <f t="shared" si="605"/>
        <v>183.07970329999998</v>
      </c>
      <c r="BH732" s="22"/>
      <c r="BI732" s="3">
        <f t="shared" si="606"/>
        <v>80085145.99186182</v>
      </c>
      <c r="BJ732" s="3">
        <f t="shared" si="607"/>
        <v>29971651.640883766</v>
      </c>
      <c r="BK732" s="3">
        <f t="shared" si="608"/>
        <v>22985899.280576106</v>
      </c>
      <c r="BL732" s="3">
        <f t="shared" si="609"/>
        <v>56506968.329999991</v>
      </c>
      <c r="BM732" s="22"/>
      <c r="BN732" s="3">
        <f t="shared" si="610"/>
        <v>-2666683.0900668087</v>
      </c>
      <c r="BO732" s="3">
        <f t="shared" si="611"/>
        <v>-2462999.0096643078</v>
      </c>
      <c r="BP732" s="3">
        <f t="shared" si="612"/>
        <v>0</v>
      </c>
      <c r="BQ732" s="3">
        <f t="shared" si="613"/>
        <v>-1583057.3399999999</v>
      </c>
      <c r="BR732" s="3"/>
      <c r="BS732" s="22">
        <f t="shared" si="614"/>
        <v>-3.3298098630397637</v>
      </c>
      <c r="BT732" s="22">
        <f t="shared" si="615"/>
        <v>-8.217762034523906</v>
      </c>
      <c r="BU732" s="22">
        <f t="shared" si="616"/>
        <v>0</v>
      </c>
      <c r="BV732" s="22">
        <f t="shared" si="617"/>
        <v>-2.8015258768705564</v>
      </c>
      <c r="BW732" s="3"/>
      <c r="BX732" s="7"/>
      <c r="BY732" t="str">
        <f t="shared" si="571"/>
        <v>42022</v>
      </c>
      <c r="CQ732" s="15">
        <v>39812</v>
      </c>
      <c r="CR732" s="16">
        <v>2979.5</v>
      </c>
    </row>
    <row r="733" spans="1:96">
      <c r="A733" t="s">
        <v>320</v>
      </c>
      <c r="B733" t="s">
        <v>320</v>
      </c>
      <c r="C733" s="3">
        <v>-645311</v>
      </c>
      <c r="D733">
        <v>332065.86</v>
      </c>
      <c r="E733">
        <v>-313245.31</v>
      </c>
      <c r="F733" s="3">
        <v>1227914</v>
      </c>
      <c r="G733" s="3">
        <v>44403512</v>
      </c>
      <c r="J733" s="3">
        <f t="shared" si="619"/>
        <v>582603.19999999995</v>
      </c>
      <c r="L733" s="3">
        <f t="shared" si="620"/>
        <v>55506514.189999998</v>
      </c>
      <c r="M733" s="4">
        <f t="shared" si="573"/>
        <v>1.0607460202644248E-2</v>
      </c>
      <c r="N733" s="4">
        <f t="shared" si="574"/>
        <v>1.9420106666666666E-2</v>
      </c>
      <c r="O733" s="4"/>
      <c r="P733" s="3">
        <f t="shared" si="575"/>
        <v>-1000454.1399999999</v>
      </c>
      <c r="Q733" s="3">
        <f t="shared" si="576"/>
        <v>56506968.329999991</v>
      </c>
      <c r="R733" s="6">
        <f t="shared" si="577"/>
        <v>-1.770496930851714E-2</v>
      </c>
      <c r="S733" s="6">
        <f t="shared" si="578"/>
        <v>-1.7484207435628327E-2</v>
      </c>
      <c r="T733" s="6"/>
      <c r="U733" s="6"/>
      <c r="V733" s="3">
        <f t="shared" si="621"/>
        <v>288571.86763650912</v>
      </c>
      <c r="W733" s="7">
        <f t="shared" si="580"/>
        <v>177.89999999999782</v>
      </c>
      <c r="X733" s="7">
        <f t="shared" si="583"/>
        <v>17136.55</v>
      </c>
      <c r="Y733" s="3">
        <f t="shared" si="584"/>
        <v>43890354.47187797</v>
      </c>
      <c r="Z733" s="3">
        <f t="shared" si="581"/>
        <v>99396868.66187796</v>
      </c>
      <c r="AA733" s="2">
        <v>44671</v>
      </c>
      <c r="AB733" s="7">
        <f t="shared" si="585"/>
        <v>185.02171396666668</v>
      </c>
      <c r="AC733" s="7">
        <f t="shared" si="586"/>
        <v>146.30118157292657</v>
      </c>
      <c r="AD733" s="7">
        <f t="shared" si="587"/>
        <v>165.66144776979661</v>
      </c>
      <c r="AE733" s="7"/>
      <c r="AF733" s="7">
        <f t="shared" si="622"/>
        <v>871175.06763650908</v>
      </c>
      <c r="AG733" s="3">
        <f t="shared" si="588"/>
        <v>64303738.688855954</v>
      </c>
      <c r="AH733" s="7"/>
      <c r="AI733" s="7"/>
      <c r="AJ733" s="7"/>
      <c r="AK733" s="7"/>
      <c r="AL733" s="3">
        <f t="shared" si="589"/>
        <v>78295105.59533079</v>
      </c>
      <c r="AM733" s="3">
        <f t="shared" si="590"/>
        <v>27797224.498855982</v>
      </c>
      <c r="AN733" s="3">
        <f t="shared" si="591"/>
        <v>22991366.906475388</v>
      </c>
      <c r="AO733" s="3">
        <f t="shared" si="592"/>
        <v>25506514.190000005</v>
      </c>
      <c r="AP733" s="3">
        <f t="shared" si="593"/>
        <v>55506514.189999998</v>
      </c>
      <c r="AQ733" s="7"/>
      <c r="AR733" s="40">
        <f t="shared" si="623"/>
        <v>288571.86763650912</v>
      </c>
      <c r="AS733" s="5">
        <f t="shared" si="582"/>
        <v>582603.19999999995</v>
      </c>
      <c r="AT733" s="5">
        <f t="shared" si="594"/>
        <v>5467.625899280576</v>
      </c>
      <c r="AU733" s="5">
        <f t="shared" si="595"/>
        <v>876642.69353578961</v>
      </c>
      <c r="AV733" s="5">
        <f t="shared" si="596"/>
        <v>38295105.595330775</v>
      </c>
      <c r="AW733" s="3"/>
      <c r="AX733" s="4">
        <f t="shared" si="597"/>
        <v>1.1323431913751727E-2</v>
      </c>
      <c r="AY733" s="4">
        <f t="shared" si="598"/>
        <v>1.0490221804211884E-2</v>
      </c>
      <c r="AZ733" s="4">
        <f t="shared" si="599"/>
        <v>2.3786869647953745E-4</v>
      </c>
      <c r="BA733" s="4">
        <f t="shared" si="600"/>
        <v>1.0607460202644248E-2</v>
      </c>
      <c r="BB733" s="3"/>
      <c r="BC733" s="2">
        <f t="shared" si="601"/>
        <v>44671</v>
      </c>
      <c r="BD733" s="22">
        <f t="shared" si="602"/>
        <v>195.73776398832698</v>
      </c>
      <c r="BE733" s="22">
        <f t="shared" si="603"/>
        <v>146.30118157292623</v>
      </c>
      <c r="BF733" s="22">
        <f t="shared" si="604"/>
        <v>121.00719424460731</v>
      </c>
      <c r="BG733" s="22">
        <f t="shared" si="605"/>
        <v>185.02171396666668</v>
      </c>
      <c r="BH733" s="22"/>
      <c r="BI733" s="3">
        <f t="shared" si="606"/>
        <v>80085145.99186182</v>
      </c>
      <c r="BJ733" s="3">
        <f t="shared" si="607"/>
        <v>29971651.640883766</v>
      </c>
      <c r="BK733" s="3">
        <f t="shared" si="608"/>
        <v>22991366.906475388</v>
      </c>
      <c r="BL733" s="3">
        <f t="shared" si="609"/>
        <v>56506968.329999991</v>
      </c>
      <c r="BM733" s="22"/>
      <c r="BN733" s="3">
        <f t="shared" si="610"/>
        <v>-1790040.3965310191</v>
      </c>
      <c r="BO733" s="3">
        <f t="shared" si="611"/>
        <v>-2174427.1420277986</v>
      </c>
      <c r="BP733" s="3">
        <f t="shared" si="612"/>
        <v>0</v>
      </c>
      <c r="BQ733" s="3">
        <f t="shared" si="613"/>
        <v>-1000454.1399999999</v>
      </c>
      <c r="BR733" s="3"/>
      <c r="BS733" s="22">
        <f t="shared" si="614"/>
        <v>-2.2351715469344606</v>
      </c>
      <c r="BT733" s="22">
        <f t="shared" si="615"/>
        <v>-7.254946000579106</v>
      </c>
      <c r="BU733" s="22">
        <f t="shared" si="616"/>
        <v>0</v>
      </c>
      <c r="BV733" s="22">
        <f t="shared" si="617"/>
        <v>-1.770496930851714</v>
      </c>
      <c r="BW733" s="3"/>
      <c r="BX733" s="7"/>
      <c r="BY733" t="str">
        <f t="shared" si="571"/>
        <v>42022</v>
      </c>
      <c r="CQ733" s="15">
        <v>39813</v>
      </c>
      <c r="CR733" s="16">
        <v>2959.15</v>
      </c>
    </row>
    <row r="734" spans="1:96">
      <c r="A734" t="s">
        <v>321</v>
      </c>
      <c r="B734" t="s">
        <v>321</v>
      </c>
      <c r="C734" s="3">
        <v>958673</v>
      </c>
      <c r="D734">
        <v>-424416.63</v>
      </c>
      <c r="E734">
        <v>534256.71</v>
      </c>
      <c r="F734" s="3">
        <v>-756482</v>
      </c>
      <c r="G734" s="3">
        <v>44937768</v>
      </c>
      <c r="J734" s="3">
        <f t="shared" si="619"/>
        <v>202190.51</v>
      </c>
      <c r="L734" s="3">
        <f t="shared" si="620"/>
        <v>55708704.699999996</v>
      </c>
      <c r="M734" s="4">
        <f t="shared" si="573"/>
        <v>3.6426447048700903E-3</v>
      </c>
      <c r="N734" s="4">
        <f t="shared" si="574"/>
        <v>6.739683666666667E-3</v>
      </c>
      <c r="O734" s="4"/>
      <c r="P734" s="3">
        <f t="shared" si="575"/>
        <v>-798263.62999999989</v>
      </c>
      <c r="Q734" s="3">
        <f t="shared" si="576"/>
        <v>56506968.329999991</v>
      </c>
      <c r="R734" s="6">
        <f t="shared" si="577"/>
        <v>-1.4126817516348608E-2</v>
      </c>
      <c r="S734" s="6">
        <f t="shared" si="578"/>
        <v>-1.3841562730758237E-2</v>
      </c>
      <c r="T734" s="6"/>
      <c r="U734" s="6"/>
      <c r="V734" s="3">
        <f t="shared" si="621"/>
        <v>415339.10459993733</v>
      </c>
      <c r="W734" s="7">
        <f t="shared" si="580"/>
        <v>256.04999999999927</v>
      </c>
      <c r="X734" s="7">
        <f t="shared" si="583"/>
        <v>17392.599999999999</v>
      </c>
      <c r="Y734" s="3">
        <f t="shared" si="584"/>
        <v>44546153.058088392</v>
      </c>
      <c r="Z734" s="3">
        <f t="shared" si="581"/>
        <v>100254857.75808838</v>
      </c>
      <c r="AA734" s="2">
        <v>44672</v>
      </c>
      <c r="AB734" s="7">
        <f t="shared" si="585"/>
        <v>185.69568233333331</v>
      </c>
      <c r="AC734" s="7">
        <f t="shared" si="586"/>
        <v>148.48717686029465</v>
      </c>
      <c r="AD734" s="7">
        <f t="shared" si="587"/>
        <v>167.09142959681395</v>
      </c>
      <c r="AE734" s="7"/>
      <c r="AF734" s="7">
        <f t="shared" si="622"/>
        <v>617529.61459993734</v>
      </c>
      <c r="AG734" s="3">
        <f t="shared" si="588"/>
        <v>64921268.303455889</v>
      </c>
      <c r="AH734" s="7"/>
      <c r="AI734" s="7"/>
      <c r="AJ734" s="7"/>
      <c r="AK734" s="7"/>
      <c r="AL734" s="3">
        <f t="shared" si="589"/>
        <v>78918102.835830003</v>
      </c>
      <c r="AM734" s="3">
        <f t="shared" si="590"/>
        <v>28212563.60345592</v>
      </c>
      <c r="AN734" s="3">
        <f t="shared" si="591"/>
        <v>22996834.532374669</v>
      </c>
      <c r="AO734" s="3">
        <f t="shared" si="592"/>
        <v>25708704.700000007</v>
      </c>
      <c r="AP734" s="3">
        <f t="shared" si="593"/>
        <v>55708704.699999996</v>
      </c>
      <c r="AQ734" s="7"/>
      <c r="AR734" s="40">
        <f t="shared" si="623"/>
        <v>415339.10459993733</v>
      </c>
      <c r="AS734" s="5">
        <f t="shared" si="582"/>
        <v>202190.51</v>
      </c>
      <c r="AT734" s="5">
        <f t="shared" si="594"/>
        <v>5467.625899280576</v>
      </c>
      <c r="AU734" s="5">
        <f t="shared" si="595"/>
        <v>622997.24049921788</v>
      </c>
      <c r="AV734" s="5">
        <f t="shared" si="596"/>
        <v>38918102.835829996</v>
      </c>
      <c r="AW734" s="3"/>
      <c r="AX734" s="4">
        <f t="shared" si="597"/>
        <v>7.9570394057476169E-3</v>
      </c>
      <c r="AY734" s="4">
        <f t="shared" si="598"/>
        <v>1.4941747317867328E-2</v>
      </c>
      <c r="AZ734" s="4">
        <f t="shared" si="599"/>
        <v>2.3781212841854349E-4</v>
      </c>
      <c r="BA734" s="4">
        <f t="shared" si="600"/>
        <v>3.6426447048700903E-3</v>
      </c>
      <c r="BB734" s="3"/>
      <c r="BC734" s="2">
        <f t="shared" si="601"/>
        <v>44672</v>
      </c>
      <c r="BD734" s="22">
        <f t="shared" si="602"/>
        <v>197.29525708957502</v>
      </c>
      <c r="BE734" s="22">
        <f t="shared" si="603"/>
        <v>148.48717686029431</v>
      </c>
      <c r="BF734" s="22">
        <f t="shared" si="604"/>
        <v>121.03597122302456</v>
      </c>
      <c r="BG734" s="22">
        <f t="shared" si="605"/>
        <v>185.69568233333331</v>
      </c>
      <c r="BH734" s="22"/>
      <c r="BI734" s="3">
        <f t="shared" si="606"/>
        <v>80085145.99186182</v>
      </c>
      <c r="BJ734" s="3">
        <f t="shared" si="607"/>
        <v>29971651.640883766</v>
      </c>
      <c r="BK734" s="3">
        <f t="shared" si="608"/>
        <v>22996834.532374669</v>
      </c>
      <c r="BL734" s="3">
        <f t="shared" si="609"/>
        <v>56506968.329999991</v>
      </c>
      <c r="BM734" s="22"/>
      <c r="BN734" s="3">
        <f t="shared" si="610"/>
        <v>-1167043.1560318014</v>
      </c>
      <c r="BO734" s="3">
        <f t="shared" si="611"/>
        <v>-1759088.0374278612</v>
      </c>
      <c r="BP734" s="3">
        <f t="shared" si="612"/>
        <v>0</v>
      </c>
      <c r="BQ734" s="3">
        <f t="shared" si="613"/>
        <v>-798263.62999999989</v>
      </c>
      <c r="BR734" s="3"/>
      <c r="BS734" s="22">
        <f t="shared" si="614"/>
        <v>-1.4572529544372625</v>
      </c>
      <c r="BT734" s="22">
        <f t="shared" si="615"/>
        <v>-5.8691728387377973</v>
      </c>
      <c r="BU734" s="22">
        <f t="shared" si="616"/>
        <v>0</v>
      </c>
      <c r="BV734" s="22">
        <f t="shared" si="617"/>
        <v>-1.4126817516348609</v>
      </c>
      <c r="BW734" s="3"/>
      <c r="BX734" s="7"/>
      <c r="BY734" t="str">
        <f t="shared" si="571"/>
        <v>42022</v>
      </c>
      <c r="CQ734" s="15">
        <v>39814</v>
      </c>
      <c r="CR734" s="16">
        <v>3033.45</v>
      </c>
    </row>
    <row r="735" spans="1:96">
      <c r="A735" t="s">
        <v>322</v>
      </c>
      <c r="B735" t="s">
        <v>322</v>
      </c>
      <c r="C735" s="3">
        <v>-390410</v>
      </c>
      <c r="D735">
        <v>371221.86</v>
      </c>
      <c r="E735">
        <v>-19187.64</v>
      </c>
      <c r="F735" s="3">
        <v>795638</v>
      </c>
      <c r="G735" s="3">
        <v>44918581</v>
      </c>
      <c r="J735" s="3">
        <f t="shared" si="619"/>
        <v>405228.49</v>
      </c>
      <c r="L735" s="3">
        <f t="shared" si="620"/>
        <v>56113933.189999998</v>
      </c>
      <c r="M735" s="4">
        <f t="shared" si="573"/>
        <v>7.274060529359248E-3</v>
      </c>
      <c r="N735" s="4">
        <f t="shared" si="574"/>
        <v>1.3507616333333333E-2</v>
      </c>
      <c r="O735" s="4"/>
      <c r="P735" s="3">
        <f t="shared" si="575"/>
        <v>-393035.1399999999</v>
      </c>
      <c r="Q735" s="3">
        <f t="shared" si="576"/>
        <v>56506968.329999991</v>
      </c>
      <c r="R735" s="6">
        <f t="shared" si="577"/>
        <v>-6.9555163126904908E-3</v>
      </c>
      <c r="S735" s="6">
        <f t="shared" si="578"/>
        <v>-6.5675022013989889E-3</v>
      </c>
      <c r="T735" s="6"/>
      <c r="U735" s="6"/>
      <c r="V735" s="3">
        <f t="shared" si="621"/>
        <v>-311119.07932930248</v>
      </c>
      <c r="W735" s="7">
        <f t="shared" si="580"/>
        <v>-191.79999999999927</v>
      </c>
      <c r="X735" s="7">
        <f t="shared" si="583"/>
        <v>17200.8</v>
      </c>
      <c r="Y735" s="3">
        <f t="shared" si="584"/>
        <v>44054912.406515807</v>
      </c>
      <c r="Z735" s="3">
        <f t="shared" si="581"/>
        <v>100168845.5965158</v>
      </c>
      <c r="AA735" s="2">
        <v>44677</v>
      </c>
      <c r="AB735" s="7">
        <f t="shared" si="585"/>
        <v>187.04644396666666</v>
      </c>
      <c r="AC735" s="7">
        <f t="shared" si="586"/>
        <v>146.84970802171935</v>
      </c>
      <c r="AD735" s="7">
        <f t="shared" si="587"/>
        <v>166.948075994193</v>
      </c>
      <c r="AE735" s="7"/>
      <c r="AF735" s="7">
        <f t="shared" si="622"/>
        <v>94109.410670697514</v>
      </c>
      <c r="AG735" s="3">
        <f t="shared" si="588"/>
        <v>65015377.714126587</v>
      </c>
      <c r="AH735" s="7"/>
      <c r="AI735" s="7"/>
      <c r="AJ735" s="7"/>
      <c r="AK735" s="7"/>
      <c r="AL735" s="3">
        <f t="shared" si="589"/>
        <v>79017679.872399986</v>
      </c>
      <c r="AM735" s="3">
        <f t="shared" si="590"/>
        <v>27901444.524126619</v>
      </c>
      <c r="AN735" s="3">
        <f t="shared" si="591"/>
        <v>23002302.15827395</v>
      </c>
      <c r="AO735" s="3">
        <f t="shared" si="592"/>
        <v>26113933.190000005</v>
      </c>
      <c r="AP735" s="3">
        <f t="shared" si="593"/>
        <v>56113933.189999998</v>
      </c>
      <c r="AQ735" s="7"/>
      <c r="AR735" s="40">
        <f t="shared" si="623"/>
        <v>-311119.07932930248</v>
      </c>
      <c r="AS735" s="5">
        <f t="shared" si="582"/>
        <v>405228.49</v>
      </c>
      <c r="AT735" s="5">
        <f t="shared" si="594"/>
        <v>5467.625899280576</v>
      </c>
      <c r="AU735" s="5">
        <f t="shared" si="595"/>
        <v>99577.036569978096</v>
      </c>
      <c r="AV735" s="5">
        <f t="shared" si="596"/>
        <v>39017679.872399971</v>
      </c>
      <c r="AW735" s="3"/>
      <c r="AX735" s="4">
        <f t="shared" si="597"/>
        <v>1.2617768673066558E-3</v>
      </c>
      <c r="AY735" s="4">
        <f t="shared" si="598"/>
        <v>-1.1027678437956333E-2</v>
      </c>
      <c r="AZ735" s="4">
        <f t="shared" si="599"/>
        <v>2.3775558725629468E-4</v>
      </c>
      <c r="BA735" s="4">
        <f t="shared" si="600"/>
        <v>7.274060529359248E-3</v>
      </c>
      <c r="BB735" s="3"/>
      <c r="BC735" s="2">
        <f t="shared" si="601"/>
        <v>44677</v>
      </c>
      <c r="BD735" s="22">
        <f t="shared" si="602"/>
        <v>197.54419968099995</v>
      </c>
      <c r="BE735" s="22">
        <f t="shared" si="603"/>
        <v>146.84970802171904</v>
      </c>
      <c r="BF735" s="22">
        <f t="shared" si="604"/>
        <v>121.06474820144184</v>
      </c>
      <c r="BG735" s="22">
        <f t="shared" si="605"/>
        <v>187.04644396666666</v>
      </c>
      <c r="BH735" s="22"/>
      <c r="BI735" s="3">
        <f t="shared" si="606"/>
        <v>80085145.99186182</v>
      </c>
      <c r="BJ735" s="3">
        <f t="shared" si="607"/>
        <v>29971651.640883766</v>
      </c>
      <c r="BK735" s="3">
        <f t="shared" si="608"/>
        <v>23002302.15827395</v>
      </c>
      <c r="BL735" s="3">
        <f t="shared" si="609"/>
        <v>56506968.329999991</v>
      </c>
      <c r="BM735" s="22"/>
      <c r="BN735" s="3">
        <f t="shared" si="610"/>
        <v>-1067466.1194618233</v>
      </c>
      <c r="BO735" s="3">
        <f t="shared" si="611"/>
        <v>-2070207.1167571638</v>
      </c>
      <c r="BP735" s="3">
        <f t="shared" si="612"/>
        <v>0</v>
      </c>
      <c r="BQ735" s="3">
        <f t="shared" si="613"/>
        <v>-393035.1399999999</v>
      </c>
      <c r="BR735" s="3"/>
      <c r="BS735" s="22">
        <f t="shared" si="614"/>
        <v>-1.3329139957743203</v>
      </c>
      <c r="BT735" s="22">
        <f t="shared" si="615"/>
        <v>-6.9072173317710428</v>
      </c>
      <c r="BU735" s="22">
        <f t="shared" si="616"/>
        <v>0</v>
      </c>
      <c r="BV735" s="22">
        <f t="shared" si="617"/>
        <v>-0.69555163126904906</v>
      </c>
      <c r="BW735" s="3"/>
      <c r="BX735" s="7"/>
      <c r="BY735" t="str">
        <f t="shared" si="571"/>
        <v>42022</v>
      </c>
      <c r="CQ735" s="15">
        <v>39815</v>
      </c>
      <c r="CR735" s="16">
        <v>3046.75</v>
      </c>
    </row>
    <row r="736" spans="1:96">
      <c r="A736" t="s">
        <v>323</v>
      </c>
      <c r="B736" t="s">
        <v>323</v>
      </c>
      <c r="C736" s="3">
        <v>514673</v>
      </c>
      <c r="D736">
        <v>528347.79</v>
      </c>
      <c r="E736">
        <v>1043021.03</v>
      </c>
      <c r="F736" s="3">
        <v>157126</v>
      </c>
      <c r="G736" s="3">
        <v>45961602</v>
      </c>
      <c r="J736" s="3">
        <f t="shared" si="619"/>
        <v>671798.93</v>
      </c>
      <c r="L736" s="3">
        <f t="shared" si="620"/>
        <v>56785732.119999997</v>
      </c>
      <c r="M736" s="4">
        <f t="shared" si="573"/>
        <v>1.197205206994331E-2</v>
      </c>
      <c r="N736" s="4">
        <f t="shared" si="574"/>
        <v>2.2393297666666669E-2</v>
      </c>
      <c r="O736" s="4"/>
      <c r="P736" s="3">
        <f t="shared" si="575"/>
        <v>0</v>
      </c>
      <c r="Q736" s="3">
        <f t="shared" si="576"/>
        <v>56785732.119999997</v>
      </c>
      <c r="R736" s="6">
        <f t="shared" si="577"/>
        <v>0</v>
      </c>
      <c r="S736" s="6">
        <f t="shared" si="578"/>
        <v>0</v>
      </c>
      <c r="T736" s="6"/>
      <c r="U736" s="6"/>
      <c r="V736" s="3">
        <f t="shared" si="621"/>
        <v>-263429.29344670614</v>
      </c>
      <c r="W736" s="7">
        <f t="shared" si="580"/>
        <v>-162.39999999999782</v>
      </c>
      <c r="X736" s="7">
        <f t="shared" si="583"/>
        <v>17038.400000000001</v>
      </c>
      <c r="Y736" s="3">
        <f t="shared" si="584"/>
        <v>43638971.416863114</v>
      </c>
      <c r="Z736" s="3">
        <f t="shared" si="581"/>
        <v>100424703.53686312</v>
      </c>
      <c r="AA736" s="2">
        <v>44678</v>
      </c>
      <c r="AB736" s="7">
        <f t="shared" si="585"/>
        <v>189.28577373333331</v>
      </c>
      <c r="AC736" s="7">
        <f t="shared" si="586"/>
        <v>145.46323805621037</v>
      </c>
      <c r="AD736" s="7">
        <f t="shared" si="587"/>
        <v>167.37450589477189</v>
      </c>
      <c r="AE736" s="7"/>
      <c r="AF736" s="7">
        <f t="shared" si="622"/>
        <v>408369.63655329391</v>
      </c>
      <c r="AG736" s="3">
        <f t="shared" si="588"/>
        <v>65423747.350679882</v>
      </c>
      <c r="AH736" s="7"/>
      <c r="AI736" s="7"/>
      <c r="AJ736" s="7"/>
      <c r="AK736" s="7"/>
      <c r="AL736" s="3">
        <f t="shared" si="589"/>
        <v>79431517.134852558</v>
      </c>
      <c r="AM736" s="3">
        <f t="shared" si="590"/>
        <v>27638015.230679914</v>
      </c>
      <c r="AN736" s="3">
        <f t="shared" si="591"/>
        <v>23007769.784173232</v>
      </c>
      <c r="AO736" s="3">
        <f t="shared" si="592"/>
        <v>26785732.120000005</v>
      </c>
      <c r="AP736" s="3">
        <f t="shared" si="593"/>
        <v>56785732.119999997</v>
      </c>
      <c r="AQ736" s="7"/>
      <c r="AR736" s="40">
        <f t="shared" si="623"/>
        <v>-263429.29344670614</v>
      </c>
      <c r="AS736" s="5">
        <f t="shared" si="582"/>
        <v>671798.93</v>
      </c>
      <c r="AT736" s="5">
        <f t="shared" si="594"/>
        <v>5467.625899280576</v>
      </c>
      <c r="AU736" s="5">
        <f t="shared" si="595"/>
        <v>413837.26245257451</v>
      </c>
      <c r="AV736" s="5">
        <f t="shared" si="596"/>
        <v>39431517.134852543</v>
      </c>
      <c r="AW736" s="3"/>
      <c r="AX736" s="4">
        <f t="shared" si="597"/>
        <v>5.2372742798934462E-3</v>
      </c>
      <c r="AY736" s="4">
        <f t="shared" si="598"/>
        <v>-9.4414213292403747E-3</v>
      </c>
      <c r="AZ736" s="4">
        <f t="shared" si="599"/>
        <v>2.3769907297360954E-4</v>
      </c>
      <c r="BA736" s="4">
        <f t="shared" si="600"/>
        <v>1.197205206994331E-2</v>
      </c>
      <c r="BB736" s="3"/>
      <c r="BC736" s="2">
        <f t="shared" si="601"/>
        <v>44678</v>
      </c>
      <c r="BD736" s="22">
        <f t="shared" si="602"/>
        <v>198.5787928371314</v>
      </c>
      <c r="BE736" s="22">
        <f t="shared" si="603"/>
        <v>145.46323805621006</v>
      </c>
      <c r="BF736" s="22">
        <f t="shared" si="604"/>
        <v>121.09352517985911</v>
      </c>
      <c r="BG736" s="22">
        <f t="shared" si="605"/>
        <v>189.28577373333331</v>
      </c>
      <c r="BH736" s="22"/>
      <c r="BI736" s="3">
        <f t="shared" si="606"/>
        <v>80085145.99186182</v>
      </c>
      <c r="BJ736" s="3">
        <f t="shared" si="607"/>
        <v>29971651.640883766</v>
      </c>
      <c r="BK736" s="3">
        <f t="shared" si="608"/>
        <v>23007769.784173232</v>
      </c>
      <c r="BL736" s="3">
        <f t="shared" si="609"/>
        <v>56785732.119999997</v>
      </c>
      <c r="BM736" s="22"/>
      <c r="BN736" s="3">
        <f t="shared" si="610"/>
        <v>-653628.85700924881</v>
      </c>
      <c r="BO736" s="3">
        <f t="shared" si="611"/>
        <v>-2333636.4102038699</v>
      </c>
      <c r="BP736" s="3">
        <f t="shared" si="612"/>
        <v>0</v>
      </c>
      <c r="BQ736" s="3">
        <f t="shared" si="613"/>
        <v>0</v>
      </c>
      <c r="BR736" s="3"/>
      <c r="BS736" s="22">
        <f t="shared" si="614"/>
        <v>-0.81616740397235465</v>
      </c>
      <c r="BT736" s="22">
        <f t="shared" si="615"/>
        <v>-7.7861455156531996</v>
      </c>
      <c r="BU736" s="22">
        <f t="shared" si="616"/>
        <v>0</v>
      </c>
      <c r="BV736" s="22">
        <f t="shared" si="617"/>
        <v>0</v>
      </c>
      <c r="BW736" s="3"/>
      <c r="BX736" s="7"/>
      <c r="BY736" t="str">
        <f t="shared" si="571"/>
        <v>42022</v>
      </c>
      <c r="CQ736" s="15">
        <v>39816</v>
      </c>
      <c r="CR736" s="16">
        <v>3046.75</v>
      </c>
    </row>
    <row r="737" spans="1:96">
      <c r="A737" t="s">
        <v>324</v>
      </c>
      <c r="B737" t="s">
        <v>324</v>
      </c>
      <c r="C737" s="3">
        <v>1015398</v>
      </c>
      <c r="D737">
        <v>93203.03</v>
      </c>
      <c r="E737">
        <v>1108600.53</v>
      </c>
      <c r="F737" s="3">
        <v>-435145</v>
      </c>
      <c r="G737" s="3">
        <v>47070202</v>
      </c>
      <c r="J737" s="3">
        <f t="shared" si="619"/>
        <v>580253.24</v>
      </c>
      <c r="L737" s="3">
        <f t="shared" si="620"/>
        <v>57365985.359999999</v>
      </c>
      <c r="M737" s="4">
        <f t="shared" si="573"/>
        <v>1.0218292841127853E-2</v>
      </c>
      <c r="N737" s="4">
        <f t="shared" si="574"/>
        <v>1.9341774666666665E-2</v>
      </c>
      <c r="O737" s="4"/>
      <c r="P737" s="3">
        <f t="shared" si="575"/>
        <v>0</v>
      </c>
      <c r="Q737" s="3">
        <f t="shared" si="576"/>
        <v>57365985.359999999</v>
      </c>
      <c r="R737" s="6">
        <f t="shared" si="577"/>
        <v>0</v>
      </c>
      <c r="S737" s="6">
        <f t="shared" si="578"/>
        <v>0</v>
      </c>
      <c r="T737" s="6"/>
      <c r="U737" s="6"/>
      <c r="V737" s="3">
        <f t="shared" si="621"/>
        <v>335207.28750469198</v>
      </c>
      <c r="W737" s="7">
        <f t="shared" si="580"/>
        <v>206.64999999999782</v>
      </c>
      <c r="X737" s="7">
        <f t="shared" si="583"/>
        <v>17245.05</v>
      </c>
      <c r="Y737" s="3">
        <f t="shared" si="584"/>
        <v>44168246.081344202</v>
      </c>
      <c r="Z737" s="3">
        <f t="shared" si="581"/>
        <v>101534231.4413442</v>
      </c>
      <c r="AA737" s="2">
        <v>44679</v>
      </c>
      <c r="AB737" s="7">
        <f t="shared" si="585"/>
        <v>191.2199512</v>
      </c>
      <c r="AC737" s="7">
        <f t="shared" si="586"/>
        <v>147.22748693781401</v>
      </c>
      <c r="AD737" s="7">
        <f t="shared" si="587"/>
        <v>169.223719068907</v>
      </c>
      <c r="AE737" s="7"/>
      <c r="AF737" s="7">
        <f t="shared" si="622"/>
        <v>915460.52750469197</v>
      </c>
      <c r="AG737" s="3">
        <f t="shared" si="588"/>
        <v>66339207.878184572</v>
      </c>
      <c r="AH737" s="7"/>
      <c r="AI737" s="7"/>
      <c r="AJ737" s="7"/>
      <c r="AK737" s="7"/>
      <c r="AL737" s="3">
        <f t="shared" si="589"/>
        <v>80352445.288256526</v>
      </c>
      <c r="AM737" s="3">
        <f t="shared" si="590"/>
        <v>27973222.518184606</v>
      </c>
      <c r="AN737" s="3">
        <f t="shared" si="591"/>
        <v>23013237.410072513</v>
      </c>
      <c r="AO737" s="3">
        <f t="shared" si="592"/>
        <v>27365985.360000003</v>
      </c>
      <c r="AP737" s="3">
        <f t="shared" si="593"/>
        <v>57365985.359999999</v>
      </c>
      <c r="AQ737" s="7"/>
      <c r="AR737" s="40">
        <f t="shared" si="623"/>
        <v>335207.28750469198</v>
      </c>
      <c r="AS737" s="5">
        <f t="shared" si="582"/>
        <v>580253.24</v>
      </c>
      <c r="AT737" s="5">
        <f t="shared" si="594"/>
        <v>5467.625899280576</v>
      </c>
      <c r="AU737" s="5">
        <f t="shared" si="595"/>
        <v>920928.15340397251</v>
      </c>
      <c r="AV737" s="5">
        <f t="shared" si="596"/>
        <v>40352445.288256519</v>
      </c>
      <c r="AW737" s="3"/>
      <c r="AX737" s="4">
        <f t="shared" si="597"/>
        <v>1.1593989220179358E-2</v>
      </c>
      <c r="AY737" s="4">
        <f t="shared" si="598"/>
        <v>1.2128486242839576E-2</v>
      </c>
      <c r="AZ737" s="4">
        <f t="shared" si="599"/>
        <v>2.3764258555132494E-4</v>
      </c>
      <c r="BA737" s="4">
        <f t="shared" si="600"/>
        <v>1.0218292841127853E-2</v>
      </c>
      <c r="BB737" s="3"/>
      <c r="BC737" s="2">
        <f t="shared" si="601"/>
        <v>44679</v>
      </c>
      <c r="BD737" s="22">
        <f t="shared" si="602"/>
        <v>200.88111322064131</v>
      </c>
      <c r="BE737" s="22">
        <f t="shared" si="603"/>
        <v>147.22748693781372</v>
      </c>
      <c r="BF737" s="22">
        <f t="shared" si="604"/>
        <v>121.12230215827637</v>
      </c>
      <c r="BG737" s="22">
        <f t="shared" si="605"/>
        <v>191.2199512</v>
      </c>
      <c r="BH737" s="22"/>
      <c r="BI737" s="3">
        <f t="shared" si="606"/>
        <v>80352445.288256526</v>
      </c>
      <c r="BJ737" s="3">
        <f t="shared" si="607"/>
        <v>29971651.640883766</v>
      </c>
      <c r="BK737" s="3">
        <f t="shared" si="608"/>
        <v>23013237.410072513</v>
      </c>
      <c r="BL737" s="3">
        <f t="shared" si="609"/>
        <v>57365985.359999999</v>
      </c>
      <c r="BM737" s="22"/>
      <c r="BN737" s="3">
        <f t="shared" si="610"/>
        <v>0</v>
      </c>
      <c r="BO737" s="3">
        <f t="shared" si="611"/>
        <v>-1998429.1226991778</v>
      </c>
      <c r="BP737" s="3">
        <f t="shared" si="612"/>
        <v>0</v>
      </c>
      <c r="BQ737" s="3">
        <f t="shared" si="613"/>
        <v>0</v>
      </c>
      <c r="BR737" s="3"/>
      <c r="BS737" s="22">
        <f t="shared" si="614"/>
        <v>0</v>
      </c>
      <c r="BT737" s="22">
        <f t="shared" si="615"/>
        <v>-6.6677310501405875</v>
      </c>
      <c r="BU737" s="22">
        <f t="shared" si="616"/>
        <v>0</v>
      </c>
      <c r="BV737" s="22">
        <f t="shared" si="617"/>
        <v>0</v>
      </c>
      <c r="BW737" s="3"/>
      <c r="BX737" s="7"/>
      <c r="BY737" t="str">
        <f t="shared" si="571"/>
        <v>42022</v>
      </c>
      <c r="CQ737" s="15">
        <v>39817</v>
      </c>
      <c r="CR737" s="16">
        <v>3046.75</v>
      </c>
    </row>
    <row r="738" spans="1:96">
      <c r="A738" t="s">
        <v>325</v>
      </c>
      <c r="B738" t="s">
        <v>325</v>
      </c>
      <c r="C738" s="3">
        <v>53474</v>
      </c>
      <c r="D738">
        <v>24928.28</v>
      </c>
      <c r="E738">
        <v>78402.39</v>
      </c>
      <c r="F738" s="3">
        <v>-68275</v>
      </c>
      <c r="G738" s="3">
        <v>47148605</v>
      </c>
      <c r="J738" s="3">
        <f t="shared" si="619"/>
        <v>-14800.75</v>
      </c>
      <c r="L738" s="3">
        <f t="shared" si="620"/>
        <v>57351184.609999999</v>
      </c>
      <c r="M738" s="4">
        <f t="shared" si="573"/>
        <v>-2.5800567892485341E-4</v>
      </c>
      <c r="N738" s="4">
        <f t="shared" si="574"/>
        <v>-4.9335833333333332E-4</v>
      </c>
      <c r="O738" s="4"/>
      <c r="P738" s="3">
        <f t="shared" si="575"/>
        <v>-14800.75</v>
      </c>
      <c r="Q738" s="3">
        <f t="shared" si="576"/>
        <v>57365985.359999999</v>
      </c>
      <c r="R738" s="6">
        <f t="shared" si="577"/>
        <v>-2.5800567892485341E-4</v>
      </c>
      <c r="S738" s="6">
        <f t="shared" si="578"/>
        <v>-2.5800567892485341E-4</v>
      </c>
      <c r="T738" s="6"/>
      <c r="U738" s="6"/>
      <c r="V738" s="3">
        <f t="shared" si="621"/>
        <v>-231149.47239012396</v>
      </c>
      <c r="W738" s="7">
        <f t="shared" si="580"/>
        <v>-142.5</v>
      </c>
      <c r="X738" s="7">
        <f t="shared" si="583"/>
        <v>17102.55</v>
      </c>
      <c r="Y738" s="3">
        <f t="shared" si="584"/>
        <v>43803273.2302019</v>
      </c>
      <c r="Z738" s="3">
        <f t="shared" si="581"/>
        <v>101154457.8402019</v>
      </c>
      <c r="AA738" s="2">
        <v>44680</v>
      </c>
      <c r="AB738" s="7">
        <f t="shared" si="585"/>
        <v>191.17061536666665</v>
      </c>
      <c r="AC738" s="7">
        <f t="shared" si="586"/>
        <v>146.01091076733968</v>
      </c>
      <c r="AD738" s="7">
        <f t="shared" si="587"/>
        <v>168.59076306700317</v>
      </c>
      <c r="AE738" s="7"/>
      <c r="AF738" s="7">
        <f t="shared" si="622"/>
        <v>-245950.22239012396</v>
      </c>
      <c r="AG738" s="3">
        <f t="shared" si="588"/>
        <v>66093257.655794449</v>
      </c>
      <c r="AH738" s="7"/>
      <c r="AI738" s="7"/>
      <c r="AJ738" s="7"/>
      <c r="AK738" s="7"/>
      <c r="AL738" s="3">
        <f t="shared" si="589"/>
        <v>80111962.691765681</v>
      </c>
      <c r="AM738" s="3">
        <f t="shared" si="590"/>
        <v>27742073.045794483</v>
      </c>
      <c r="AN738" s="3">
        <f t="shared" si="591"/>
        <v>23018705.035971794</v>
      </c>
      <c r="AO738" s="3">
        <f t="shared" si="592"/>
        <v>27351184.610000003</v>
      </c>
      <c r="AP738" s="3">
        <f t="shared" si="593"/>
        <v>57351184.609999999</v>
      </c>
      <c r="AQ738" s="7"/>
      <c r="AR738" s="40">
        <f t="shared" si="623"/>
        <v>-231149.47239012396</v>
      </c>
      <c r="AS738" s="5">
        <f t="shared" si="582"/>
        <v>-14800.75</v>
      </c>
      <c r="AT738" s="5">
        <f t="shared" si="594"/>
        <v>5467.625899280576</v>
      </c>
      <c r="AU738" s="5">
        <f t="shared" si="595"/>
        <v>-240482.5964908434</v>
      </c>
      <c r="AV738" s="5">
        <f t="shared" si="596"/>
        <v>40111962.691765673</v>
      </c>
      <c r="AW738" s="3"/>
      <c r="AX738" s="4">
        <f t="shared" si="597"/>
        <v>-2.9928472696522878E-3</v>
      </c>
      <c r="AY738" s="4">
        <f t="shared" si="598"/>
        <v>-8.2632407560430405E-3</v>
      </c>
      <c r="AZ738" s="4">
        <f t="shared" si="599"/>
        <v>2.3758612497029586E-4</v>
      </c>
      <c r="BA738" s="4">
        <f t="shared" si="600"/>
        <v>-2.5800567892485341E-4</v>
      </c>
      <c r="BB738" s="3"/>
      <c r="BC738" s="2">
        <f t="shared" si="601"/>
        <v>44680</v>
      </c>
      <c r="BD738" s="22">
        <f t="shared" si="602"/>
        <v>200.27990672941419</v>
      </c>
      <c r="BE738" s="22">
        <f t="shared" si="603"/>
        <v>146.0109107673394</v>
      </c>
      <c r="BF738" s="22">
        <f t="shared" si="604"/>
        <v>121.15107913669365</v>
      </c>
      <c r="BG738" s="22">
        <f t="shared" si="605"/>
        <v>191.17061536666665</v>
      </c>
      <c r="BH738" s="22"/>
      <c r="BI738" s="3">
        <f t="shared" si="606"/>
        <v>80352445.288256526</v>
      </c>
      <c r="BJ738" s="3">
        <f t="shared" si="607"/>
        <v>29971651.640883766</v>
      </c>
      <c r="BK738" s="3">
        <f t="shared" si="608"/>
        <v>23018705.035971794</v>
      </c>
      <c r="BL738" s="3">
        <f t="shared" si="609"/>
        <v>57365985.359999999</v>
      </c>
      <c r="BM738" s="22"/>
      <c r="BN738" s="3">
        <f t="shared" si="610"/>
        <v>-240482.5964908434</v>
      </c>
      <c r="BO738" s="3">
        <f t="shared" si="611"/>
        <v>-2229578.5950893019</v>
      </c>
      <c r="BP738" s="3">
        <f t="shared" si="612"/>
        <v>0</v>
      </c>
      <c r="BQ738" s="3">
        <f t="shared" si="613"/>
        <v>-14800.75</v>
      </c>
      <c r="BR738" s="3"/>
      <c r="BS738" s="22">
        <f t="shared" si="614"/>
        <v>-0.29928472696522879</v>
      </c>
      <c r="BT738" s="22">
        <f t="shared" si="615"/>
        <v>-7.4389580587810364</v>
      </c>
      <c r="BU738" s="22">
        <f t="shared" si="616"/>
        <v>0</v>
      </c>
      <c r="BV738" s="22">
        <f t="shared" si="617"/>
        <v>-2.5800567892485343E-2</v>
      </c>
      <c r="BW738" s="3"/>
      <c r="BX738" s="7"/>
      <c r="BY738" t="str">
        <f t="shared" si="571"/>
        <v>42022</v>
      </c>
      <c r="CQ738" s="15">
        <v>39818</v>
      </c>
      <c r="CR738" s="16">
        <v>3121.45</v>
      </c>
    </row>
    <row r="739" spans="1:96">
      <c r="A739" s="2">
        <v>44597</v>
      </c>
      <c r="B739" s="2">
        <v>44597</v>
      </c>
      <c r="C739">
        <v>0</v>
      </c>
      <c r="D739">
        <v>17966.95</v>
      </c>
      <c r="E739">
        <v>17966.95</v>
      </c>
      <c r="F739" s="3">
        <v>-6961</v>
      </c>
      <c r="G739" s="3">
        <v>47166572</v>
      </c>
      <c r="J739" s="3">
        <f t="shared" si="619"/>
        <v>-6961.3299999999981</v>
      </c>
      <c r="L739" s="3">
        <f t="shared" si="620"/>
        <v>57344223.280000001</v>
      </c>
      <c r="M739" s="4">
        <f t="shared" si="573"/>
        <v>-1.2138075346374259E-4</v>
      </c>
      <c r="N739" s="4">
        <f t="shared" si="574"/>
        <v>-2.3204433333333328E-4</v>
      </c>
      <c r="O739" s="4"/>
      <c r="P739" s="3">
        <f t="shared" si="575"/>
        <v>-21762.079999999998</v>
      </c>
      <c r="Q739" s="3">
        <f t="shared" si="576"/>
        <v>57365985.359999999</v>
      </c>
      <c r="R739" s="6">
        <f t="shared" si="577"/>
        <v>-3.7935511546489015E-4</v>
      </c>
      <c r="S739" s="6">
        <f t="shared" si="578"/>
        <v>-3.7938643238859601E-4</v>
      </c>
      <c r="T739" s="6"/>
      <c r="U739" s="6"/>
      <c r="V739" s="3">
        <f t="shared" si="621"/>
        <v>-54259.297203156595</v>
      </c>
      <c r="W739" s="7">
        <f t="shared" si="580"/>
        <v>-33.450000000000728</v>
      </c>
      <c r="X739" s="7">
        <f t="shared" si="583"/>
        <v>17069.099999999999</v>
      </c>
      <c r="Y739" s="3">
        <f t="shared" si="584"/>
        <v>43717600.655670598</v>
      </c>
      <c r="Z739" s="3">
        <f t="shared" si="581"/>
        <v>101061823.9356706</v>
      </c>
      <c r="AA739" s="2">
        <v>44683</v>
      </c>
      <c r="AB739" s="7">
        <f t="shared" si="585"/>
        <v>191.14741093333333</v>
      </c>
      <c r="AC739" s="7">
        <f t="shared" si="586"/>
        <v>145.725335518902</v>
      </c>
      <c r="AD739" s="7">
        <f t="shared" si="587"/>
        <v>168.43637322611767</v>
      </c>
      <c r="AE739" s="7"/>
      <c r="AF739" s="7">
        <f t="shared" si="622"/>
        <v>-61220.62720315659</v>
      </c>
      <c r="AG739" s="3">
        <f t="shared" si="588"/>
        <v>66032037.02859129</v>
      </c>
      <c r="AH739" s="7"/>
      <c r="AI739" s="7"/>
      <c r="AJ739" s="7"/>
      <c r="AK739" s="7"/>
      <c r="AL739" s="3">
        <f t="shared" si="589"/>
        <v>80056209.6904618</v>
      </c>
      <c r="AM739" s="3">
        <f t="shared" si="590"/>
        <v>27687813.748591326</v>
      </c>
      <c r="AN739" s="3">
        <f t="shared" si="591"/>
        <v>23024172.661871076</v>
      </c>
      <c r="AO739" s="3">
        <f t="shared" si="592"/>
        <v>27344223.280000005</v>
      </c>
      <c r="AP739" s="3">
        <f t="shared" si="593"/>
        <v>57344223.280000001</v>
      </c>
      <c r="AQ739" s="7"/>
      <c r="AR739" s="40">
        <f t="shared" si="623"/>
        <v>-54259.297203156595</v>
      </c>
      <c r="AS739" s="5">
        <f t="shared" si="582"/>
        <v>-6961.3299999999981</v>
      </c>
      <c r="AT739" s="5">
        <f t="shared" si="594"/>
        <v>5467.625899280576</v>
      </c>
      <c r="AU739" s="5">
        <f t="shared" si="595"/>
        <v>-55753.001303876015</v>
      </c>
      <c r="AV739" s="5">
        <f t="shared" si="596"/>
        <v>40056209.6904618</v>
      </c>
      <c r="AW739" s="3"/>
      <c r="AX739" s="4">
        <f t="shared" si="597"/>
        <v>-6.9593852691374138E-4</v>
      </c>
      <c r="AY739" s="4">
        <f t="shared" si="598"/>
        <v>-1.9558486892305963E-3</v>
      </c>
      <c r="AZ739" s="4">
        <f t="shared" si="599"/>
        <v>2.3752969121139554E-4</v>
      </c>
      <c r="BA739" s="4">
        <f t="shared" si="600"/>
        <v>-1.2138075346374259E-4</v>
      </c>
      <c r="BB739" s="3"/>
      <c r="BC739" s="2">
        <f t="shared" si="601"/>
        <v>44683</v>
      </c>
      <c r="BD739" s="22">
        <f t="shared" si="602"/>
        <v>200.14052422615453</v>
      </c>
      <c r="BE739" s="22">
        <f t="shared" si="603"/>
        <v>145.72533551890172</v>
      </c>
      <c r="BF739" s="22">
        <f t="shared" si="604"/>
        <v>121.17985611511092</v>
      </c>
      <c r="BG739" s="22">
        <f t="shared" si="605"/>
        <v>191.14741093333333</v>
      </c>
      <c r="BH739" s="22"/>
      <c r="BI739" s="3">
        <f t="shared" si="606"/>
        <v>80352445.288256526</v>
      </c>
      <c r="BJ739" s="3">
        <f t="shared" si="607"/>
        <v>29971651.640883766</v>
      </c>
      <c r="BK739" s="3">
        <f t="shared" si="608"/>
        <v>23024172.661871076</v>
      </c>
      <c r="BL739" s="3">
        <f t="shared" si="609"/>
        <v>57365985.359999999</v>
      </c>
      <c r="BM739" s="22"/>
      <c r="BN739" s="3">
        <f t="shared" si="610"/>
        <v>-296235.59779471939</v>
      </c>
      <c r="BO739" s="3">
        <f t="shared" si="611"/>
        <v>-2283837.8922924586</v>
      </c>
      <c r="BP739" s="3">
        <f t="shared" si="612"/>
        <v>0</v>
      </c>
      <c r="BQ739" s="3">
        <f t="shared" si="613"/>
        <v>-21762.079999999998</v>
      </c>
      <c r="BR739" s="3"/>
      <c r="BS739" s="22">
        <f t="shared" si="614"/>
        <v>-0.36867029588459094</v>
      </c>
      <c r="BT739" s="22">
        <f t="shared" si="615"/>
        <v>-7.6199934513355885</v>
      </c>
      <c r="BU739" s="22">
        <f t="shared" si="616"/>
        <v>0</v>
      </c>
      <c r="BV739" s="22">
        <f t="shared" si="617"/>
        <v>-3.7935511546489012E-2</v>
      </c>
      <c r="BW739" s="3"/>
      <c r="BX739" s="7"/>
      <c r="BY739" t="str">
        <f t="shared" si="571"/>
        <v>52022</v>
      </c>
      <c r="CQ739" s="15">
        <v>39819</v>
      </c>
      <c r="CR739" s="16">
        <v>3112.8</v>
      </c>
    </row>
    <row r="740" spans="1:96">
      <c r="A740" s="2">
        <v>44625</v>
      </c>
      <c r="B740" s="2">
        <v>44625</v>
      </c>
      <c r="C740">
        <v>0</v>
      </c>
      <c r="D740">
        <v>17966.95</v>
      </c>
      <c r="E740">
        <v>17966.95</v>
      </c>
      <c r="F740" t="s">
        <v>10</v>
      </c>
      <c r="G740" s="3">
        <v>47184539</v>
      </c>
      <c r="J740" s="3">
        <f t="shared" si="619"/>
        <v>0</v>
      </c>
      <c r="L740" s="3">
        <f t="shared" si="620"/>
        <v>57344223.280000001</v>
      </c>
      <c r="M740" s="4">
        <f t="shared" si="573"/>
        <v>0</v>
      </c>
      <c r="N740" s="4">
        <f t="shared" si="574"/>
        <v>0</v>
      </c>
      <c r="O740" s="4"/>
      <c r="P740" s="3">
        <f t="shared" si="575"/>
        <v>-21762.079999999998</v>
      </c>
      <c r="Q740" s="3">
        <f t="shared" si="576"/>
        <v>57365985.359999999</v>
      </c>
      <c r="R740" s="6">
        <f t="shared" si="577"/>
        <v>-3.7935511546489015E-4</v>
      </c>
      <c r="S740" s="6">
        <f t="shared" si="578"/>
        <v>-3.7938643238859601E-4</v>
      </c>
      <c r="T740" s="6"/>
      <c r="U740" s="6"/>
      <c r="V740" s="3">
        <f t="shared" si="621"/>
        <v>0</v>
      </c>
      <c r="W740" s="7">
        <f t="shared" si="580"/>
        <v>0</v>
      </c>
      <c r="X740" s="7">
        <f t="shared" si="583"/>
        <v>17069.099999999999</v>
      </c>
      <c r="Y740" s="3">
        <f t="shared" si="584"/>
        <v>43717600.655670598</v>
      </c>
      <c r="Z740" s="3">
        <f t="shared" si="581"/>
        <v>101061823.9356706</v>
      </c>
      <c r="AA740" s="2">
        <v>44684</v>
      </c>
      <c r="AB740" s="7">
        <f t="shared" si="585"/>
        <v>191.14741093333333</v>
      </c>
      <c r="AC740" s="7">
        <f t="shared" si="586"/>
        <v>145.725335518902</v>
      </c>
      <c r="AD740" s="7">
        <f t="shared" si="587"/>
        <v>168.43637322611767</v>
      </c>
      <c r="AE740" s="7"/>
      <c r="AF740" s="7">
        <f t="shared" si="622"/>
        <v>0</v>
      </c>
      <c r="AG740" s="3">
        <f t="shared" si="588"/>
        <v>66032037.02859129</v>
      </c>
      <c r="AH740" s="7"/>
      <c r="AI740" s="7"/>
      <c r="AJ740" s="7"/>
      <c r="AK740" s="7"/>
      <c r="AL740" s="3">
        <f t="shared" si="589"/>
        <v>80061677.316361085</v>
      </c>
      <c r="AM740" s="3">
        <f t="shared" si="590"/>
        <v>27687813.748591326</v>
      </c>
      <c r="AN740" s="3">
        <f t="shared" si="591"/>
        <v>23029640.287770357</v>
      </c>
      <c r="AO740" s="3">
        <f t="shared" si="592"/>
        <v>27344223.280000005</v>
      </c>
      <c r="AP740" s="3">
        <f t="shared" si="593"/>
        <v>57344223.280000001</v>
      </c>
      <c r="AQ740" s="7"/>
      <c r="AR740" s="40">
        <f t="shared" si="623"/>
        <v>0</v>
      </c>
      <c r="AS740" s="5">
        <f t="shared" si="582"/>
        <v>0</v>
      </c>
      <c r="AT740" s="5">
        <f t="shared" si="594"/>
        <v>5467.625899280576</v>
      </c>
      <c r="AU740" s="5">
        <f t="shared" si="595"/>
        <v>5467.625899280576</v>
      </c>
      <c r="AV740" s="5">
        <f t="shared" si="596"/>
        <v>40061677.316361077</v>
      </c>
      <c r="AW740" s="3"/>
      <c r="AX740" s="4">
        <f t="shared" si="597"/>
        <v>6.8297336589144184E-5</v>
      </c>
      <c r="AY740" s="4">
        <f t="shared" si="598"/>
        <v>0</v>
      </c>
      <c r="AZ740" s="4">
        <f t="shared" si="599"/>
        <v>2.3747328425551537E-4</v>
      </c>
      <c r="BA740" s="4">
        <f t="shared" si="600"/>
        <v>0</v>
      </c>
      <c r="BB740" s="3"/>
      <c r="BC740" s="2">
        <f t="shared" si="601"/>
        <v>44684</v>
      </c>
      <c r="BD740" s="22">
        <f t="shared" si="602"/>
        <v>200.1541932909027</v>
      </c>
      <c r="BE740" s="22">
        <f t="shared" si="603"/>
        <v>145.72533551890172</v>
      </c>
      <c r="BF740" s="22">
        <f t="shared" si="604"/>
        <v>121.20863309352818</v>
      </c>
      <c r="BG740" s="22">
        <f t="shared" si="605"/>
        <v>191.14741093333333</v>
      </c>
      <c r="BH740" s="22"/>
      <c r="BI740" s="3">
        <f t="shared" si="606"/>
        <v>80352445.288256526</v>
      </c>
      <c r="BJ740" s="3">
        <f t="shared" si="607"/>
        <v>29971651.640883766</v>
      </c>
      <c r="BK740" s="3">
        <f t="shared" si="608"/>
        <v>23029640.287770357</v>
      </c>
      <c r="BL740" s="3">
        <f t="shared" si="609"/>
        <v>57365985.359999999</v>
      </c>
      <c r="BM740" s="22"/>
      <c r="BN740" s="3">
        <f t="shared" si="610"/>
        <v>-290767.97189543879</v>
      </c>
      <c r="BO740" s="3">
        <f t="shared" si="611"/>
        <v>-2283837.8922924586</v>
      </c>
      <c r="BP740" s="3">
        <f t="shared" si="612"/>
        <v>0</v>
      </c>
      <c r="BQ740" s="3">
        <f t="shared" si="613"/>
        <v>-21762.079999999998</v>
      </c>
      <c r="BR740" s="3"/>
      <c r="BS740" s="22">
        <f t="shared" si="614"/>
        <v>-0.36186574142496497</v>
      </c>
      <c r="BT740" s="22">
        <f t="shared" si="615"/>
        <v>-7.6199934513355885</v>
      </c>
      <c r="BU740" s="22">
        <f t="shared" si="616"/>
        <v>0</v>
      </c>
      <c r="BV740" s="22">
        <f t="shared" si="617"/>
        <v>-3.7935511546489012E-2</v>
      </c>
      <c r="BW740" s="3"/>
      <c r="BX740" s="7"/>
      <c r="BY740" t="str">
        <f t="shared" si="571"/>
        <v>52022</v>
      </c>
      <c r="CQ740" s="15">
        <v>39820</v>
      </c>
      <c r="CR740" s="16">
        <v>2920.4</v>
      </c>
    </row>
    <row r="741" spans="1:96">
      <c r="A741" s="2">
        <v>44656</v>
      </c>
      <c r="B741" s="2">
        <v>44656</v>
      </c>
      <c r="C741" s="3">
        <v>393326</v>
      </c>
      <c r="D741">
        <v>-1001988.1</v>
      </c>
      <c r="E741">
        <v>-608661.68000000005</v>
      </c>
      <c r="F741" s="3">
        <v>-1019955</v>
      </c>
      <c r="G741" s="3">
        <v>46575877</v>
      </c>
      <c r="J741" s="3">
        <f t="shared" si="619"/>
        <v>-626629.04999999993</v>
      </c>
      <c r="L741" s="3">
        <f t="shared" si="620"/>
        <v>56717594.230000004</v>
      </c>
      <c r="M741" s="4">
        <f t="shared" si="573"/>
        <v>-1.0927500873807283E-2</v>
      </c>
      <c r="N741" s="4">
        <f t="shared" si="574"/>
        <v>-2.0887634999999998E-2</v>
      </c>
      <c r="O741" s="4"/>
      <c r="P741" s="3">
        <f t="shared" si="575"/>
        <v>-648391.12999999989</v>
      </c>
      <c r="Q741" s="3">
        <f t="shared" si="576"/>
        <v>57365985.359999999</v>
      </c>
      <c r="R741" s="6">
        <f t="shared" si="577"/>
        <v>-1.1302710585916446E-2</v>
      </c>
      <c r="S741" s="6">
        <f t="shared" si="578"/>
        <v>-1.1306887306195879E-2</v>
      </c>
      <c r="T741" s="6"/>
      <c r="U741" s="6"/>
      <c r="V741" s="3">
        <f t="shared" si="621"/>
        <v>-635052.76098760369</v>
      </c>
      <c r="W741" s="7">
        <f t="shared" si="580"/>
        <v>-391.5</v>
      </c>
      <c r="X741" s="7">
        <f t="shared" si="583"/>
        <v>16677.599999999999</v>
      </c>
      <c r="Y741" s="3">
        <f t="shared" si="584"/>
        <v>42714885.769900694</v>
      </c>
      <c r="Z741" s="3">
        <f t="shared" si="581"/>
        <v>99432479.999900699</v>
      </c>
      <c r="AA741" s="2">
        <v>44685</v>
      </c>
      <c r="AB741" s="7">
        <f t="shared" si="585"/>
        <v>189.05864743333333</v>
      </c>
      <c r="AC741" s="7">
        <f t="shared" si="586"/>
        <v>142.38295256633563</v>
      </c>
      <c r="AD741" s="7">
        <f t="shared" si="587"/>
        <v>165.7207999998345</v>
      </c>
      <c r="AE741" s="7"/>
      <c r="AF741" s="7">
        <f t="shared" si="622"/>
        <v>-1261681.8109876036</v>
      </c>
      <c r="AG741" s="3">
        <f t="shared" si="588"/>
        <v>64770355.217603683</v>
      </c>
      <c r="AH741" s="7"/>
      <c r="AI741" s="7"/>
      <c r="AJ741" s="7"/>
      <c r="AK741" s="7"/>
      <c r="AL741" s="3">
        <f t="shared" si="589"/>
        <v>78805463.131272763</v>
      </c>
      <c r="AM741" s="3">
        <f t="shared" si="590"/>
        <v>27052760.987603724</v>
      </c>
      <c r="AN741" s="3">
        <f t="shared" si="591"/>
        <v>23035107.913669638</v>
      </c>
      <c r="AO741" s="3">
        <f t="shared" si="592"/>
        <v>26717594.230000004</v>
      </c>
      <c r="AP741" s="3">
        <f t="shared" si="593"/>
        <v>56717594.230000004</v>
      </c>
      <c r="AQ741" s="7"/>
      <c r="AR741" s="40">
        <f t="shared" si="623"/>
        <v>-635052.76098760369</v>
      </c>
      <c r="AS741" s="5">
        <f t="shared" si="582"/>
        <v>-626629.04999999993</v>
      </c>
      <c r="AT741" s="5">
        <f t="shared" si="594"/>
        <v>5467.625899280576</v>
      </c>
      <c r="AU741" s="5">
        <f t="shared" si="595"/>
        <v>-1256214.185088323</v>
      </c>
      <c r="AV741" s="5">
        <f t="shared" si="596"/>
        <v>38805463.131272756</v>
      </c>
      <c r="AW741" s="3"/>
      <c r="AX741" s="4">
        <f t="shared" si="597"/>
        <v>-1.5690580402461893E-2</v>
      </c>
      <c r="AY741" s="4">
        <f t="shared" si="598"/>
        <v>-2.2936182927043608E-2</v>
      </c>
      <c r="AZ741" s="4">
        <f t="shared" si="599"/>
        <v>2.3741690408356488E-4</v>
      </c>
      <c r="BA741" s="4">
        <f t="shared" si="600"/>
        <v>-1.0927500873807283E-2</v>
      </c>
      <c r="BB741" s="3"/>
      <c r="BC741" s="2">
        <f t="shared" si="601"/>
        <v>44685</v>
      </c>
      <c r="BD741" s="22">
        <f t="shared" si="602"/>
        <v>197.01365782818189</v>
      </c>
      <c r="BE741" s="22">
        <f t="shared" si="603"/>
        <v>142.3829525663354</v>
      </c>
      <c r="BF741" s="22">
        <f t="shared" si="604"/>
        <v>121.23741007194546</v>
      </c>
      <c r="BG741" s="22">
        <f t="shared" si="605"/>
        <v>189.05864743333333</v>
      </c>
      <c r="BH741" s="22"/>
      <c r="BI741" s="3">
        <f t="shared" si="606"/>
        <v>80352445.288256526</v>
      </c>
      <c r="BJ741" s="3">
        <f t="shared" si="607"/>
        <v>29971651.640883766</v>
      </c>
      <c r="BK741" s="3">
        <f t="shared" si="608"/>
        <v>23035107.913669638</v>
      </c>
      <c r="BL741" s="3">
        <f t="shared" si="609"/>
        <v>57365985.359999999</v>
      </c>
      <c r="BM741" s="22"/>
      <c r="BN741" s="3">
        <f t="shared" si="610"/>
        <v>-1546982.1569837618</v>
      </c>
      <c r="BO741" s="3">
        <f t="shared" si="611"/>
        <v>-2918890.6532800621</v>
      </c>
      <c r="BP741" s="3">
        <f t="shared" si="612"/>
        <v>0</v>
      </c>
      <c r="BQ741" s="3">
        <f t="shared" si="613"/>
        <v>-648391.12999999989</v>
      </c>
      <c r="BR741" s="3"/>
      <c r="BS741" s="22">
        <f t="shared" si="614"/>
        <v>-1.925245898160429</v>
      </c>
      <c r="BT741" s="22">
        <f t="shared" si="615"/>
        <v>-9.7388381803372432</v>
      </c>
      <c r="BU741" s="22">
        <f t="shared" si="616"/>
        <v>0</v>
      </c>
      <c r="BV741" s="22">
        <f t="shared" si="617"/>
        <v>-1.1302710585916447</v>
      </c>
      <c r="BW741" s="3"/>
      <c r="BX741" s="7"/>
      <c r="BY741" t="str">
        <f t="shared" si="571"/>
        <v>52022</v>
      </c>
      <c r="CQ741" s="15">
        <v>39821</v>
      </c>
      <c r="CR741" s="16">
        <v>2920.4</v>
      </c>
    </row>
    <row r="742" spans="1:96">
      <c r="A742" s="2">
        <v>44686</v>
      </c>
      <c r="B742" s="2">
        <v>44686</v>
      </c>
      <c r="C742" s="3">
        <v>-601415</v>
      </c>
      <c r="D742">
        <v>-102272.27</v>
      </c>
      <c r="E742">
        <v>-703686.94</v>
      </c>
      <c r="F742" s="3">
        <v>899716</v>
      </c>
      <c r="G742" s="3">
        <v>45872190</v>
      </c>
      <c r="J742" s="3">
        <f t="shared" si="619"/>
        <v>298300.82999999996</v>
      </c>
      <c r="L742" s="3">
        <f t="shared" si="620"/>
        <v>57015895.060000002</v>
      </c>
      <c r="M742" s="4">
        <f t="shared" si="573"/>
        <v>5.2594055521878562E-3</v>
      </c>
      <c r="N742" s="4">
        <f t="shared" si="574"/>
        <v>9.9433609999999978E-3</v>
      </c>
      <c r="O742" s="4"/>
      <c r="P742" s="3">
        <f t="shared" si="575"/>
        <v>-350090.29999999993</v>
      </c>
      <c r="Q742" s="3">
        <f t="shared" si="576"/>
        <v>57365985.359999999</v>
      </c>
      <c r="R742" s="6">
        <f t="shared" si="577"/>
        <v>-6.1027505725389309E-3</v>
      </c>
      <c r="S742" s="6">
        <f t="shared" si="578"/>
        <v>-6.0474817540080231E-3</v>
      </c>
      <c r="T742" s="6"/>
      <c r="U742" s="6"/>
      <c r="V742" s="3">
        <f t="shared" si="621"/>
        <v>8191.6128811985873</v>
      </c>
      <c r="W742" s="7">
        <f t="shared" si="580"/>
        <v>5.0500000000029104</v>
      </c>
      <c r="X742" s="7">
        <f t="shared" si="583"/>
        <v>16682.650000000001</v>
      </c>
      <c r="Y742" s="3">
        <f t="shared" si="584"/>
        <v>42727819.89550259</v>
      </c>
      <c r="Z742" s="3">
        <f t="shared" si="581"/>
        <v>99743714.955502599</v>
      </c>
      <c r="AA742" s="2">
        <v>44686</v>
      </c>
      <c r="AB742" s="7">
        <f t="shared" si="585"/>
        <v>190.05298353333333</v>
      </c>
      <c r="AC742" s="7">
        <f t="shared" si="586"/>
        <v>142.42606631834195</v>
      </c>
      <c r="AD742" s="7">
        <f t="shared" si="587"/>
        <v>166.23952492583766</v>
      </c>
      <c r="AE742" s="7"/>
      <c r="AF742" s="7">
        <f t="shared" si="622"/>
        <v>306492.44288119854</v>
      </c>
      <c r="AG742" s="3">
        <f t="shared" si="588"/>
        <v>65076847.66048488</v>
      </c>
      <c r="AH742" s="7"/>
      <c r="AI742" s="7"/>
      <c r="AJ742" s="7"/>
      <c r="AK742" s="7"/>
      <c r="AL742" s="3">
        <f t="shared" si="589"/>
        <v>79117423.200053245</v>
      </c>
      <c r="AM742" s="3">
        <f t="shared" si="590"/>
        <v>27060952.600484923</v>
      </c>
      <c r="AN742" s="3">
        <f t="shared" si="591"/>
        <v>23040575.53956892</v>
      </c>
      <c r="AO742" s="3">
        <f t="shared" si="592"/>
        <v>27015895.060000002</v>
      </c>
      <c r="AP742" s="3">
        <f t="shared" si="593"/>
        <v>57015895.060000002</v>
      </c>
      <c r="AQ742" s="7"/>
      <c r="AR742" s="40">
        <f t="shared" si="623"/>
        <v>8191.6128811985873</v>
      </c>
      <c r="AS742" s="5">
        <f t="shared" si="582"/>
        <v>298300.82999999996</v>
      </c>
      <c r="AT742" s="5">
        <f t="shared" si="594"/>
        <v>5467.625899280576</v>
      </c>
      <c r="AU742" s="5">
        <f t="shared" si="595"/>
        <v>311960.06878047914</v>
      </c>
      <c r="AV742" s="5">
        <f t="shared" si="596"/>
        <v>39117423.200053237</v>
      </c>
      <c r="AW742" s="3"/>
      <c r="AX742" s="4">
        <f t="shared" si="597"/>
        <v>3.9586096748244664E-3</v>
      </c>
      <c r="AY742" s="4">
        <f t="shared" si="598"/>
        <v>3.0280136230650159E-4</v>
      </c>
      <c r="AZ742" s="4">
        <f t="shared" si="599"/>
        <v>2.3736055067647167E-4</v>
      </c>
      <c r="BA742" s="4">
        <f t="shared" si="600"/>
        <v>5.2594055521878562E-3</v>
      </c>
      <c r="BB742" s="3"/>
      <c r="BC742" s="2">
        <f t="shared" si="601"/>
        <v>44686</v>
      </c>
      <c r="BD742" s="22">
        <f t="shared" si="602"/>
        <v>197.79355800013312</v>
      </c>
      <c r="BE742" s="22">
        <f t="shared" si="603"/>
        <v>142.4260663183417</v>
      </c>
      <c r="BF742" s="22">
        <f t="shared" si="604"/>
        <v>121.26618705036275</v>
      </c>
      <c r="BG742" s="22">
        <f t="shared" si="605"/>
        <v>190.05298353333333</v>
      </c>
      <c r="BH742" s="22"/>
      <c r="BI742" s="3">
        <f t="shared" si="606"/>
        <v>80352445.288256526</v>
      </c>
      <c r="BJ742" s="3">
        <f t="shared" si="607"/>
        <v>29971651.640883766</v>
      </c>
      <c r="BK742" s="3">
        <f t="shared" si="608"/>
        <v>23040575.53956892</v>
      </c>
      <c r="BL742" s="3">
        <f t="shared" si="609"/>
        <v>57365985.359999999</v>
      </c>
      <c r="BM742" s="22"/>
      <c r="BN742" s="3">
        <f t="shared" si="610"/>
        <v>-1235022.0882032826</v>
      </c>
      <c r="BO742" s="3">
        <f t="shared" si="611"/>
        <v>-2910699.0403988636</v>
      </c>
      <c r="BP742" s="3">
        <f t="shared" si="612"/>
        <v>0</v>
      </c>
      <c r="BQ742" s="3">
        <f t="shared" si="613"/>
        <v>-350090.29999999993</v>
      </c>
      <c r="BR742" s="3"/>
      <c r="BS742" s="22">
        <f t="shared" si="614"/>
        <v>-1.5370062277168564</v>
      </c>
      <c r="BT742" s="22">
        <f t="shared" si="615"/>
        <v>-9.7115069775748832</v>
      </c>
      <c r="BU742" s="22">
        <f t="shared" si="616"/>
        <v>0</v>
      </c>
      <c r="BV742" s="22">
        <f t="shared" si="617"/>
        <v>-0.61027505725389308</v>
      </c>
      <c r="BW742" s="3"/>
      <c r="BX742" s="7"/>
      <c r="BY742" t="str">
        <f t="shared" si="571"/>
        <v>52022</v>
      </c>
      <c r="CQ742" s="15">
        <v>39822</v>
      </c>
      <c r="CR742" s="16">
        <v>2873</v>
      </c>
    </row>
    <row r="743" spans="1:96">
      <c r="A743" s="2">
        <v>44717</v>
      </c>
      <c r="B743" s="2">
        <v>44717</v>
      </c>
      <c r="C743" s="3">
        <v>283192</v>
      </c>
      <c r="D743">
        <v>-391621.25</v>
      </c>
      <c r="E743">
        <v>-108429.62</v>
      </c>
      <c r="F743" s="3">
        <v>-289349</v>
      </c>
      <c r="G743" s="3">
        <v>45763760</v>
      </c>
      <c r="J743" s="3">
        <f t="shared" si="619"/>
        <v>-6156.9799999999959</v>
      </c>
      <c r="L743" s="3">
        <f t="shared" si="620"/>
        <v>57009738.080000006</v>
      </c>
      <c r="M743" s="4">
        <f t="shared" si="573"/>
        <v>-1.0798707962965013E-4</v>
      </c>
      <c r="N743" s="4">
        <f t="shared" si="574"/>
        <v>-2.0523266666666652E-4</v>
      </c>
      <c r="O743" s="4"/>
      <c r="P743" s="3">
        <f t="shared" si="575"/>
        <v>-356247.27999999991</v>
      </c>
      <c r="Q743" s="3">
        <f t="shared" si="576"/>
        <v>57365985.359999999</v>
      </c>
      <c r="R743" s="6">
        <f t="shared" si="577"/>
        <v>-6.2100786339565443E-3</v>
      </c>
      <c r="S743" s="6">
        <f t="shared" si="578"/>
        <v>-6.1554688336376735E-3</v>
      </c>
      <c r="T743" s="6"/>
      <c r="U743" s="6"/>
      <c r="V743" s="3">
        <f t="shared" si="621"/>
        <v>-440238.36355564895</v>
      </c>
      <c r="W743" s="7">
        <f t="shared" si="580"/>
        <v>-271.40000000000146</v>
      </c>
      <c r="X743" s="7">
        <f t="shared" si="583"/>
        <v>16411.25</v>
      </c>
      <c r="Y743" s="3">
        <f t="shared" si="584"/>
        <v>42032706.68988841</v>
      </c>
      <c r="Z743" s="3">
        <f t="shared" si="581"/>
        <v>99042444.769888416</v>
      </c>
      <c r="AA743" s="2">
        <v>44687</v>
      </c>
      <c r="AB743" s="7">
        <f t="shared" si="585"/>
        <v>190.0324602666667</v>
      </c>
      <c r="AC743" s="7">
        <f t="shared" si="586"/>
        <v>140.10902229962804</v>
      </c>
      <c r="AD743" s="7">
        <f t="shared" si="587"/>
        <v>165.07074128314736</v>
      </c>
      <c r="AE743" s="7"/>
      <c r="AF743" s="7">
        <f t="shared" si="622"/>
        <v>-446395.34355564893</v>
      </c>
      <c r="AG743" s="3">
        <f t="shared" si="588"/>
        <v>64630452.316929229</v>
      </c>
      <c r="AH743" s="7"/>
      <c r="AI743" s="7"/>
      <c r="AJ743" s="7"/>
      <c r="AK743" s="7"/>
      <c r="AL743" s="3">
        <f t="shared" si="589"/>
        <v>78676495.482396871</v>
      </c>
      <c r="AM743" s="3">
        <f t="shared" si="590"/>
        <v>26620714.236929275</v>
      </c>
      <c r="AN743" s="3">
        <f t="shared" si="591"/>
        <v>23046043.165468201</v>
      </c>
      <c r="AO743" s="3">
        <f t="shared" si="592"/>
        <v>27009738.080000002</v>
      </c>
      <c r="AP743" s="3">
        <f t="shared" si="593"/>
        <v>57009738.080000006</v>
      </c>
      <c r="AQ743" s="7"/>
      <c r="AR743" s="40">
        <f t="shared" si="623"/>
        <v>-440238.36355564895</v>
      </c>
      <c r="AS743" s="5">
        <f t="shared" si="582"/>
        <v>-6156.9799999999959</v>
      </c>
      <c r="AT743" s="5">
        <f t="shared" si="594"/>
        <v>5467.625899280576</v>
      </c>
      <c r="AU743" s="5">
        <f t="shared" si="595"/>
        <v>-440927.71765636833</v>
      </c>
      <c r="AV743" s="5">
        <f t="shared" si="596"/>
        <v>38676495.482396871</v>
      </c>
      <c r="AW743" s="3"/>
      <c r="AX743" s="4">
        <f t="shared" si="597"/>
        <v>-5.5730798580415795E-3</v>
      </c>
      <c r="AY743" s="4">
        <f t="shared" si="598"/>
        <v>-1.6268398605737186E-2</v>
      </c>
      <c r="AZ743" s="4">
        <f t="shared" si="599"/>
        <v>2.3730422401518157E-4</v>
      </c>
      <c r="BA743" s="4">
        <f t="shared" si="600"/>
        <v>-1.0798707962965013E-4</v>
      </c>
      <c r="BB743" s="3"/>
      <c r="BC743" s="2">
        <f t="shared" si="601"/>
        <v>44687</v>
      </c>
      <c r="BD743" s="22">
        <f t="shared" si="602"/>
        <v>196.69123870599216</v>
      </c>
      <c r="BE743" s="22">
        <f t="shared" si="603"/>
        <v>140.10902229962775</v>
      </c>
      <c r="BF743" s="22">
        <f t="shared" si="604"/>
        <v>121.29496402878</v>
      </c>
      <c r="BG743" s="22">
        <f t="shared" si="605"/>
        <v>190.0324602666667</v>
      </c>
      <c r="BH743" s="22"/>
      <c r="BI743" s="3">
        <f t="shared" si="606"/>
        <v>80352445.288256526</v>
      </c>
      <c r="BJ743" s="3">
        <f t="shared" si="607"/>
        <v>29971651.640883766</v>
      </c>
      <c r="BK743" s="3">
        <f t="shared" si="608"/>
        <v>23046043.165468201</v>
      </c>
      <c r="BL743" s="3">
        <f t="shared" si="609"/>
        <v>57365985.359999999</v>
      </c>
      <c r="BM743" s="22"/>
      <c r="BN743" s="3">
        <f t="shared" si="610"/>
        <v>-1675949.805859651</v>
      </c>
      <c r="BO743" s="3">
        <f t="shared" si="611"/>
        <v>-3350937.4039545124</v>
      </c>
      <c r="BP743" s="3">
        <f t="shared" si="612"/>
        <v>0</v>
      </c>
      <c r="BQ743" s="3">
        <f t="shared" si="613"/>
        <v>-356247.27999999991</v>
      </c>
      <c r="BR743" s="3"/>
      <c r="BS743" s="22">
        <f t="shared" si="614"/>
        <v>-2.0857483550716411</v>
      </c>
      <c r="BT743" s="22">
        <f t="shared" si="615"/>
        <v>-11.180356171575015</v>
      </c>
      <c r="BU743" s="22">
        <f t="shared" si="616"/>
        <v>0</v>
      </c>
      <c r="BV743" s="22">
        <f t="shared" si="617"/>
        <v>-0.62100786339565439</v>
      </c>
      <c r="BW743" s="3"/>
      <c r="BX743" s="7"/>
      <c r="BY743" t="str">
        <f t="shared" si="571"/>
        <v>52022</v>
      </c>
      <c r="CQ743" s="15">
        <v>39823</v>
      </c>
      <c r="CR743" s="16">
        <v>2873</v>
      </c>
    </row>
    <row r="744" spans="1:96">
      <c r="A744" s="2">
        <v>44809</v>
      </c>
      <c r="B744" s="2">
        <v>44809</v>
      </c>
      <c r="C744" s="3">
        <v>154645</v>
      </c>
      <c r="D744">
        <v>-460038.35</v>
      </c>
      <c r="E744">
        <v>-305393.51</v>
      </c>
      <c r="F744" s="3">
        <v>-68417</v>
      </c>
      <c r="G744" s="3">
        <v>45458367</v>
      </c>
      <c r="J744" s="3">
        <f t="shared" si="619"/>
        <v>86227.900000000023</v>
      </c>
      <c r="L744" s="3">
        <f t="shared" si="620"/>
        <v>57095965.980000004</v>
      </c>
      <c r="M744" s="4">
        <f t="shared" si="573"/>
        <v>1.5125117726203035E-3</v>
      </c>
      <c r="N744" s="4">
        <f t="shared" si="574"/>
        <v>2.8742633333333342E-3</v>
      </c>
      <c r="O744" s="4"/>
      <c r="P744" s="3">
        <f t="shared" si="575"/>
        <v>-270019.37999999989</v>
      </c>
      <c r="Q744" s="3">
        <f t="shared" si="576"/>
        <v>57365985.359999999</v>
      </c>
      <c r="R744" s="6">
        <f t="shared" si="577"/>
        <v>-4.7069596783789981E-3</v>
      </c>
      <c r="S744" s="6">
        <f t="shared" si="578"/>
        <v>-4.6429570610173696E-3</v>
      </c>
      <c r="T744" s="6"/>
      <c r="U744" s="6"/>
      <c r="V744" s="3">
        <f t="shared" si="621"/>
        <v>-177457.91073318932</v>
      </c>
      <c r="W744" s="7">
        <f t="shared" si="580"/>
        <v>-109.39999999999964</v>
      </c>
      <c r="X744" s="7">
        <f t="shared" si="583"/>
        <v>16301.85</v>
      </c>
      <c r="Y744" s="3">
        <f t="shared" si="584"/>
        <v>41752509.988730744</v>
      </c>
      <c r="Z744" s="3">
        <f t="shared" si="581"/>
        <v>98848475.968730748</v>
      </c>
      <c r="AA744" s="2">
        <v>44690</v>
      </c>
      <c r="AB744" s="7">
        <f t="shared" si="585"/>
        <v>190.31988660000002</v>
      </c>
      <c r="AC744" s="7">
        <f t="shared" si="586"/>
        <v>139.17503329576914</v>
      </c>
      <c r="AD744" s="7">
        <f t="shared" si="587"/>
        <v>164.74745994788458</v>
      </c>
      <c r="AE744" s="7"/>
      <c r="AF744" s="7">
        <f t="shared" si="622"/>
        <v>-91230.010733189294</v>
      </c>
      <c r="AG744" s="3">
        <f t="shared" si="588"/>
        <v>64539222.306196041</v>
      </c>
      <c r="AH744" s="7"/>
      <c r="AI744" s="7"/>
      <c r="AJ744" s="7"/>
      <c r="AK744" s="7"/>
      <c r="AL744" s="3">
        <f t="shared" si="589"/>
        <v>78590733.097562969</v>
      </c>
      <c r="AM744" s="3">
        <f t="shared" si="590"/>
        <v>26443256.326196086</v>
      </c>
      <c r="AN744" s="3">
        <f t="shared" si="591"/>
        <v>23051510.791367482</v>
      </c>
      <c r="AO744" s="3">
        <f t="shared" si="592"/>
        <v>27095965.98</v>
      </c>
      <c r="AP744" s="3">
        <f t="shared" si="593"/>
        <v>57095965.980000004</v>
      </c>
      <c r="AQ744" s="7"/>
      <c r="AR744" s="40">
        <f t="shared" si="623"/>
        <v>-177457.91073318932</v>
      </c>
      <c r="AS744" s="5">
        <f t="shared" si="582"/>
        <v>86227.900000000023</v>
      </c>
      <c r="AT744" s="5">
        <f t="shared" si="594"/>
        <v>5467.625899280576</v>
      </c>
      <c r="AU744" s="5">
        <f t="shared" si="595"/>
        <v>-85762.384833908713</v>
      </c>
      <c r="AV744" s="5">
        <f t="shared" si="596"/>
        <v>38590733.097562961</v>
      </c>
      <c r="AW744" s="3"/>
      <c r="AX744" s="4">
        <f t="shared" si="597"/>
        <v>-1.0900636118584774E-3</v>
      </c>
      <c r="AY744" s="4">
        <f t="shared" si="598"/>
        <v>-6.6661588849112434E-3</v>
      </c>
      <c r="AZ744" s="4">
        <f t="shared" si="599"/>
        <v>2.372479240806584E-4</v>
      </c>
      <c r="BA744" s="4">
        <f t="shared" si="600"/>
        <v>1.5125117726203035E-3</v>
      </c>
      <c r="BB744" s="3"/>
      <c r="BC744" s="2">
        <f t="shared" si="601"/>
        <v>44690</v>
      </c>
      <c r="BD744" s="22">
        <f t="shared" si="602"/>
        <v>196.47683274390741</v>
      </c>
      <c r="BE744" s="22">
        <f t="shared" si="603"/>
        <v>139.17503329576888</v>
      </c>
      <c r="BF744" s="22">
        <f t="shared" si="604"/>
        <v>121.32374100719727</v>
      </c>
      <c r="BG744" s="22">
        <f t="shared" si="605"/>
        <v>190.31988660000002</v>
      </c>
      <c r="BH744" s="22"/>
      <c r="BI744" s="3">
        <f t="shared" si="606"/>
        <v>80352445.288256526</v>
      </c>
      <c r="BJ744" s="3">
        <f t="shared" si="607"/>
        <v>29971651.640883766</v>
      </c>
      <c r="BK744" s="3">
        <f t="shared" si="608"/>
        <v>23051510.791367482</v>
      </c>
      <c r="BL744" s="3">
        <f t="shared" si="609"/>
        <v>57365985.359999999</v>
      </c>
      <c r="BM744" s="22"/>
      <c r="BN744" s="3">
        <f t="shared" si="610"/>
        <v>-1761712.1906935596</v>
      </c>
      <c r="BO744" s="3">
        <f t="shared" si="611"/>
        <v>-3528395.3146877019</v>
      </c>
      <c r="BP744" s="3">
        <f t="shared" si="612"/>
        <v>0</v>
      </c>
      <c r="BQ744" s="3">
        <f t="shared" si="613"/>
        <v>-270019.37999999989</v>
      </c>
      <c r="BR744" s="3"/>
      <c r="BS744" s="22">
        <f t="shared" si="614"/>
        <v>-2.1924811178721315</v>
      </c>
      <c r="BT744" s="22">
        <f t="shared" si="615"/>
        <v>-11.772442029436524</v>
      </c>
      <c r="BU744" s="22">
        <f t="shared" si="616"/>
        <v>0</v>
      </c>
      <c r="BV744" s="22">
        <f t="shared" si="617"/>
        <v>-0.4706959678378998</v>
      </c>
      <c r="BW744" s="3"/>
      <c r="BX744" s="7"/>
      <c r="BY744" t="str">
        <f t="shared" si="571"/>
        <v>52022</v>
      </c>
      <c r="CQ744" s="15">
        <v>39824</v>
      </c>
      <c r="CR744" s="16">
        <v>2873</v>
      </c>
    </row>
    <row r="745" spans="1:96">
      <c r="A745" s="2">
        <v>44839</v>
      </c>
      <c r="B745" s="2">
        <v>44839</v>
      </c>
      <c r="C745" s="3">
        <v>33364</v>
      </c>
      <c r="D745">
        <v>-229498.97</v>
      </c>
      <c r="E745">
        <v>-196135.46</v>
      </c>
      <c r="F745" s="3">
        <v>230539</v>
      </c>
      <c r="G745" s="3">
        <v>45262231</v>
      </c>
      <c r="J745" s="3">
        <f t="shared" si="619"/>
        <v>263903.38</v>
      </c>
      <c r="L745" s="3">
        <f t="shared" si="620"/>
        <v>57359869.360000007</v>
      </c>
      <c r="M745" s="4">
        <f t="shared" si="573"/>
        <v>4.6221020254292927E-3</v>
      </c>
      <c r="N745" s="4">
        <f t="shared" si="574"/>
        <v>8.7967793333333343E-3</v>
      </c>
      <c r="O745" s="4"/>
      <c r="P745" s="3">
        <f t="shared" si="575"/>
        <v>-6115.9999999998836</v>
      </c>
      <c r="Q745" s="3">
        <f t="shared" si="576"/>
        <v>57365985.359999999</v>
      </c>
      <c r="R745" s="6">
        <f t="shared" si="577"/>
        <v>-1.0661370081275431E-4</v>
      </c>
      <c r="S745" s="6">
        <f t="shared" si="578"/>
        <v>-2.0855035588076935E-5</v>
      </c>
      <c r="T745" s="6"/>
      <c r="U745" s="6"/>
      <c r="V745" s="3">
        <f t="shared" si="621"/>
        <v>-100245.87644708711</v>
      </c>
      <c r="W745" s="7">
        <f t="shared" si="580"/>
        <v>-61.800000000001091</v>
      </c>
      <c r="X745" s="7">
        <f t="shared" si="583"/>
        <v>16240.05</v>
      </c>
      <c r="Y745" s="3">
        <f t="shared" si="584"/>
        <v>41594227.025919549</v>
      </c>
      <c r="Z745" s="3">
        <f t="shared" si="581"/>
        <v>98954096.385919556</v>
      </c>
      <c r="AA745" s="2">
        <v>44691</v>
      </c>
      <c r="AB745" s="7">
        <f t="shared" si="585"/>
        <v>191.19956453333336</v>
      </c>
      <c r="AC745" s="7">
        <f t="shared" si="586"/>
        <v>138.64742341973184</v>
      </c>
      <c r="AD745" s="7">
        <f t="shared" si="587"/>
        <v>164.9234939765326</v>
      </c>
      <c r="AE745" s="7"/>
      <c r="AF745" s="7">
        <f t="shared" si="622"/>
        <v>163657.50355291291</v>
      </c>
      <c r="AG745" s="3">
        <f t="shared" si="588"/>
        <v>64702879.809748955</v>
      </c>
      <c r="AH745" s="7"/>
      <c r="AI745" s="7"/>
      <c r="AJ745" s="7"/>
      <c r="AK745" s="7"/>
      <c r="AL745" s="3">
        <f t="shared" si="589"/>
        <v>78759858.227015167</v>
      </c>
      <c r="AM745" s="3">
        <f t="shared" si="590"/>
        <v>26343010.449749</v>
      </c>
      <c r="AN745" s="3">
        <f t="shared" si="591"/>
        <v>23056978.417266764</v>
      </c>
      <c r="AO745" s="3">
        <f t="shared" si="592"/>
        <v>27359869.359999999</v>
      </c>
      <c r="AP745" s="3">
        <f t="shared" si="593"/>
        <v>57359869.360000007</v>
      </c>
      <c r="AQ745" s="7"/>
      <c r="AR745" s="40">
        <f t="shared" si="623"/>
        <v>-100245.87644708711</v>
      </c>
      <c r="AS745" s="5">
        <f t="shared" si="582"/>
        <v>263903.38</v>
      </c>
      <c r="AT745" s="5">
        <f t="shared" si="594"/>
        <v>5467.625899280576</v>
      </c>
      <c r="AU745" s="5">
        <f t="shared" si="595"/>
        <v>169125.12945219348</v>
      </c>
      <c r="AV745" s="5">
        <f t="shared" si="596"/>
        <v>38759858.227015153</v>
      </c>
      <c r="AW745" s="3"/>
      <c r="AX745" s="4">
        <f t="shared" si="597"/>
        <v>2.1519729208053142E-3</v>
      </c>
      <c r="AY745" s="4">
        <f t="shared" si="598"/>
        <v>-3.7909807782552959E-3</v>
      </c>
      <c r="AZ745" s="4">
        <f t="shared" si="599"/>
        <v>2.3719165085388404E-4</v>
      </c>
      <c r="BA745" s="4">
        <f t="shared" si="600"/>
        <v>4.6221020254292927E-3</v>
      </c>
      <c r="BB745" s="3"/>
      <c r="BC745" s="2">
        <f t="shared" si="601"/>
        <v>44691</v>
      </c>
      <c r="BD745" s="22">
        <f t="shared" si="602"/>
        <v>196.89964556753793</v>
      </c>
      <c r="BE745" s="22">
        <f t="shared" si="603"/>
        <v>138.64742341973158</v>
      </c>
      <c r="BF745" s="22">
        <f t="shared" si="604"/>
        <v>121.35251798561455</v>
      </c>
      <c r="BG745" s="22">
        <f t="shared" si="605"/>
        <v>191.19956453333336</v>
      </c>
      <c r="BH745" s="22"/>
      <c r="BI745" s="3">
        <f t="shared" si="606"/>
        <v>80352445.288256526</v>
      </c>
      <c r="BJ745" s="3">
        <f t="shared" si="607"/>
        <v>29971651.640883766</v>
      </c>
      <c r="BK745" s="3">
        <f t="shared" si="608"/>
        <v>23056978.417266764</v>
      </c>
      <c r="BL745" s="3">
        <f t="shared" si="609"/>
        <v>57365985.359999999</v>
      </c>
      <c r="BM745" s="22"/>
      <c r="BN745" s="3">
        <f t="shared" si="610"/>
        <v>-1592587.0612413662</v>
      </c>
      <c r="BO745" s="3">
        <f t="shared" si="611"/>
        <v>-3628641.191134789</v>
      </c>
      <c r="BP745" s="3">
        <f t="shared" si="612"/>
        <v>0</v>
      </c>
      <c r="BQ745" s="3">
        <f t="shared" si="613"/>
        <v>-6115.9999999998836</v>
      </c>
      <c r="BR745" s="3"/>
      <c r="BS745" s="22">
        <f t="shared" si="614"/>
        <v>-1.982001985786638</v>
      </c>
      <c r="BT745" s="22">
        <f t="shared" si="615"/>
        <v>-12.106911005815334</v>
      </c>
      <c r="BU745" s="22">
        <f t="shared" si="616"/>
        <v>0</v>
      </c>
      <c r="BV745" s="22">
        <f t="shared" si="617"/>
        <v>-1.0661370081275431E-2</v>
      </c>
      <c r="BW745" s="3"/>
      <c r="BX745" s="7"/>
      <c r="BY745" t="str">
        <f t="shared" si="571"/>
        <v>52022</v>
      </c>
      <c r="CQ745" s="15">
        <v>39825</v>
      </c>
      <c r="CR745" s="16">
        <v>2773.1</v>
      </c>
    </row>
    <row r="746" spans="1:96">
      <c r="A746" s="2">
        <v>44870</v>
      </c>
      <c r="B746" s="2">
        <v>44870</v>
      </c>
      <c r="C746" s="3">
        <v>747395</v>
      </c>
      <c r="D746">
        <v>-799030.96</v>
      </c>
      <c r="E746">
        <v>-51635.64</v>
      </c>
      <c r="F746" s="3">
        <v>-569532</v>
      </c>
      <c r="G746" s="3">
        <v>45210596</v>
      </c>
      <c r="J746" s="3">
        <f t="shared" si="619"/>
        <v>177863.01000000004</v>
      </c>
      <c r="L746" s="3">
        <f t="shared" si="620"/>
        <v>57537732.370000005</v>
      </c>
      <c r="M746" s="4">
        <f t="shared" si="573"/>
        <v>3.1008266229426438E-3</v>
      </c>
      <c r="N746" s="4">
        <f t="shared" si="574"/>
        <v>5.9287670000000015E-3</v>
      </c>
      <c r="O746" s="4"/>
      <c r="P746" s="3">
        <f t="shared" si="575"/>
        <v>0</v>
      </c>
      <c r="Q746" s="3">
        <f t="shared" si="576"/>
        <v>57537732.370000005</v>
      </c>
      <c r="R746" s="6">
        <f t="shared" si="577"/>
        <v>0</v>
      </c>
      <c r="S746" s="6">
        <f t="shared" si="578"/>
        <v>0</v>
      </c>
      <c r="T746" s="6"/>
      <c r="U746" s="6"/>
      <c r="V746" s="3">
        <f t="shared" si="621"/>
        <v>-118332.30884813538</v>
      </c>
      <c r="W746" s="7">
        <f t="shared" si="580"/>
        <v>-72.949999999998909</v>
      </c>
      <c r="X746" s="7">
        <f t="shared" si="583"/>
        <v>16167.1</v>
      </c>
      <c r="Y746" s="3">
        <f t="shared" si="584"/>
        <v>41407386.538264595</v>
      </c>
      <c r="Z746" s="3">
        <f t="shared" si="581"/>
        <v>98945118.908264607</v>
      </c>
      <c r="AA746" s="2">
        <v>44692</v>
      </c>
      <c r="AB746" s="7">
        <f t="shared" si="585"/>
        <v>191.79244123333334</v>
      </c>
      <c r="AC746" s="7">
        <f t="shared" si="586"/>
        <v>138.02462179421531</v>
      </c>
      <c r="AD746" s="7">
        <f t="shared" si="587"/>
        <v>164.90853151377434</v>
      </c>
      <c r="AE746" s="7"/>
      <c r="AF746" s="7">
        <f t="shared" si="622"/>
        <v>59530.701151864661</v>
      </c>
      <c r="AG746" s="3">
        <f t="shared" si="588"/>
        <v>64762410.510900818</v>
      </c>
      <c r="AH746" s="7"/>
      <c r="AI746" s="7"/>
      <c r="AJ746" s="7"/>
      <c r="AK746" s="7"/>
      <c r="AL746" s="3">
        <f t="shared" si="589"/>
        <v>78824856.554066315</v>
      </c>
      <c r="AM746" s="3">
        <f t="shared" si="590"/>
        <v>26224678.140900865</v>
      </c>
      <c r="AN746" s="3">
        <f t="shared" si="591"/>
        <v>23062446.043166045</v>
      </c>
      <c r="AO746" s="3">
        <f t="shared" si="592"/>
        <v>27537732.370000001</v>
      </c>
      <c r="AP746" s="3">
        <f t="shared" si="593"/>
        <v>57537732.370000005</v>
      </c>
      <c r="AQ746" s="7"/>
      <c r="AR746" s="40">
        <f t="shared" si="623"/>
        <v>-118332.30884813538</v>
      </c>
      <c r="AS746" s="5">
        <f t="shared" si="582"/>
        <v>177863.01000000004</v>
      </c>
      <c r="AT746" s="5">
        <f t="shared" si="594"/>
        <v>5467.625899280576</v>
      </c>
      <c r="AU746" s="5">
        <f t="shared" si="595"/>
        <v>64998.327051145236</v>
      </c>
      <c r="AV746" s="5">
        <f t="shared" si="596"/>
        <v>38824856.5540663</v>
      </c>
      <c r="AW746" s="3"/>
      <c r="AX746" s="4">
        <f t="shared" si="597"/>
        <v>8.2527227085396615E-4</v>
      </c>
      <c r="AY746" s="4">
        <f t="shared" si="598"/>
        <v>-4.4919812439000442E-3</v>
      </c>
      <c r="AZ746" s="4">
        <f t="shared" si="599"/>
        <v>2.3713540431585846E-4</v>
      </c>
      <c r="BA746" s="4">
        <f t="shared" si="600"/>
        <v>3.1008266229426438E-3</v>
      </c>
      <c r="BB746" s="3"/>
      <c r="BC746" s="2">
        <f t="shared" si="601"/>
        <v>44692</v>
      </c>
      <c r="BD746" s="22">
        <f t="shared" si="602"/>
        <v>197.06214138516577</v>
      </c>
      <c r="BE746" s="22">
        <f t="shared" si="603"/>
        <v>138.02462179421508</v>
      </c>
      <c r="BF746" s="22">
        <f t="shared" si="604"/>
        <v>121.38129496403182</v>
      </c>
      <c r="BG746" s="22">
        <f t="shared" si="605"/>
        <v>191.79244123333334</v>
      </c>
      <c r="BH746" s="22"/>
      <c r="BI746" s="3">
        <f t="shared" si="606"/>
        <v>80352445.288256526</v>
      </c>
      <c r="BJ746" s="3">
        <f t="shared" si="607"/>
        <v>29971651.640883766</v>
      </c>
      <c r="BK746" s="3">
        <f t="shared" si="608"/>
        <v>23062446.043166045</v>
      </c>
      <c r="BL746" s="3">
        <f t="shared" si="609"/>
        <v>57537732.370000005</v>
      </c>
      <c r="BM746" s="22"/>
      <c r="BN746" s="3">
        <f t="shared" si="610"/>
        <v>-1527588.7341902209</v>
      </c>
      <c r="BO746" s="3">
        <f t="shared" si="611"/>
        <v>-3746973.4999829242</v>
      </c>
      <c r="BP746" s="3">
        <f t="shared" si="612"/>
        <v>0</v>
      </c>
      <c r="BQ746" s="3">
        <f t="shared" si="613"/>
        <v>0</v>
      </c>
      <c r="BR746" s="3"/>
      <c r="BS746" s="22">
        <f t="shared" si="614"/>
        <v>-1.9011104499808886</v>
      </c>
      <c r="BT746" s="22">
        <f t="shared" si="615"/>
        <v>-12.50172511304565</v>
      </c>
      <c r="BU746" s="22">
        <f t="shared" si="616"/>
        <v>0</v>
      </c>
      <c r="BV746" s="22">
        <f t="shared" si="617"/>
        <v>0</v>
      </c>
      <c r="BW746" s="3"/>
      <c r="BX746" s="7"/>
      <c r="BY746" t="str">
        <f t="shared" si="571"/>
        <v>52022</v>
      </c>
      <c r="CQ746" s="15">
        <v>39826</v>
      </c>
      <c r="CR746" s="16">
        <v>2744.95</v>
      </c>
    </row>
    <row r="747" spans="1:96">
      <c r="A747" s="2">
        <v>44900</v>
      </c>
      <c r="B747" s="2">
        <v>44900</v>
      </c>
      <c r="C747" s="3">
        <v>748936</v>
      </c>
      <c r="D747">
        <v>-1800118.9</v>
      </c>
      <c r="E747">
        <v>-1051182.8999999999</v>
      </c>
      <c r="F747" s="3">
        <v>-1001088</v>
      </c>
      <c r="G747" s="3">
        <v>44159413</v>
      </c>
      <c r="J747" s="3">
        <f t="shared" si="619"/>
        <v>-252151.93999999994</v>
      </c>
      <c r="L747" s="3">
        <f t="shared" si="620"/>
        <v>57285580.430000007</v>
      </c>
      <c r="M747" s="4">
        <f t="shared" si="573"/>
        <v>-4.3823753494232455E-3</v>
      </c>
      <c r="N747" s="4">
        <f t="shared" si="574"/>
        <v>-8.4050646666666649E-3</v>
      </c>
      <c r="O747" s="4"/>
      <c r="P747" s="3">
        <f t="shared" si="575"/>
        <v>-252151.93999999994</v>
      </c>
      <c r="Q747" s="3">
        <f t="shared" si="576"/>
        <v>57537732.370000005</v>
      </c>
      <c r="R747" s="6">
        <f t="shared" si="577"/>
        <v>-4.3823753494232455E-3</v>
      </c>
      <c r="S747" s="6">
        <f t="shared" si="578"/>
        <v>-4.3823753494232455E-3</v>
      </c>
      <c r="T747" s="6"/>
      <c r="U747" s="6"/>
      <c r="V747" s="3">
        <f t="shared" si="621"/>
        <v>-582496.67042311293</v>
      </c>
      <c r="W747" s="7">
        <f t="shared" si="580"/>
        <v>-359.10000000000036</v>
      </c>
      <c r="X747" s="7">
        <f t="shared" si="583"/>
        <v>15808</v>
      </c>
      <c r="Y747" s="3">
        <f t="shared" si="584"/>
        <v>40487654.953385994</v>
      </c>
      <c r="Z747" s="3">
        <f t="shared" si="581"/>
        <v>97773235.383386001</v>
      </c>
      <c r="AA747" s="2">
        <v>44693</v>
      </c>
      <c r="AB747" s="7">
        <f t="shared" si="585"/>
        <v>190.95193476666671</v>
      </c>
      <c r="AC747" s="7">
        <f t="shared" si="586"/>
        <v>134.95884984461998</v>
      </c>
      <c r="AD747" s="7">
        <f t="shared" si="587"/>
        <v>162.95539230564333</v>
      </c>
      <c r="AE747" s="7"/>
      <c r="AF747" s="7">
        <f t="shared" si="622"/>
        <v>-834648.61042311287</v>
      </c>
      <c r="AG747" s="3">
        <f t="shared" si="588"/>
        <v>63927761.900477707</v>
      </c>
      <c r="AH747" s="7"/>
      <c r="AI747" s="7"/>
      <c r="AJ747" s="7"/>
      <c r="AK747" s="7"/>
      <c r="AL747" s="3">
        <f t="shared" si="589"/>
        <v>77995675.569542482</v>
      </c>
      <c r="AM747" s="3">
        <f t="shared" si="590"/>
        <v>25642181.470477752</v>
      </c>
      <c r="AN747" s="3">
        <f t="shared" si="591"/>
        <v>23067913.669065326</v>
      </c>
      <c r="AO747" s="3">
        <f t="shared" si="592"/>
        <v>27285580.43</v>
      </c>
      <c r="AP747" s="3">
        <f t="shared" si="593"/>
        <v>57285580.430000007</v>
      </c>
      <c r="AQ747" s="7"/>
      <c r="AR747" s="40">
        <f t="shared" si="623"/>
        <v>-582496.67042311293</v>
      </c>
      <c r="AS747" s="5">
        <f t="shared" si="582"/>
        <v>-252151.93999999994</v>
      </c>
      <c r="AT747" s="5">
        <f t="shared" si="594"/>
        <v>5467.625899280576</v>
      </c>
      <c r="AU747" s="5">
        <f t="shared" si="595"/>
        <v>-829180.98452383233</v>
      </c>
      <c r="AV747" s="5">
        <f t="shared" si="596"/>
        <v>37995675.569542468</v>
      </c>
      <c r="AW747" s="3"/>
      <c r="AX747" s="4">
        <f t="shared" si="597"/>
        <v>-1.0519283139514418E-2</v>
      </c>
      <c r="AY747" s="4">
        <f t="shared" si="598"/>
        <v>-2.2211775766835137E-2</v>
      </c>
      <c r="AZ747" s="4">
        <f t="shared" si="599"/>
        <v>2.3707918444759959E-4</v>
      </c>
      <c r="BA747" s="4">
        <f t="shared" si="600"/>
        <v>-4.3823753494232455E-3</v>
      </c>
      <c r="BB747" s="3"/>
      <c r="BC747" s="2">
        <f t="shared" si="601"/>
        <v>44693</v>
      </c>
      <c r="BD747" s="22">
        <f t="shared" si="602"/>
        <v>194.9891889238562</v>
      </c>
      <c r="BE747" s="22">
        <f t="shared" si="603"/>
        <v>134.95884984461975</v>
      </c>
      <c r="BF747" s="22">
        <f t="shared" si="604"/>
        <v>121.41007194244908</v>
      </c>
      <c r="BG747" s="22">
        <f t="shared" si="605"/>
        <v>190.95193476666671</v>
      </c>
      <c r="BH747" s="22"/>
      <c r="BI747" s="3">
        <f t="shared" si="606"/>
        <v>80352445.288256526</v>
      </c>
      <c r="BJ747" s="3">
        <f t="shared" si="607"/>
        <v>29971651.640883766</v>
      </c>
      <c r="BK747" s="3">
        <f t="shared" si="608"/>
        <v>23067913.669065326</v>
      </c>
      <c r="BL747" s="3">
        <f t="shared" si="609"/>
        <v>57537732.370000005</v>
      </c>
      <c r="BM747" s="22"/>
      <c r="BN747" s="3">
        <f t="shared" si="610"/>
        <v>-2356769.7187140533</v>
      </c>
      <c r="BO747" s="3">
        <f t="shared" si="611"/>
        <v>-4329470.170406037</v>
      </c>
      <c r="BP747" s="3">
        <f t="shared" si="612"/>
        <v>0</v>
      </c>
      <c r="BQ747" s="3">
        <f t="shared" si="613"/>
        <v>-252151.93999999994</v>
      </c>
      <c r="BR747" s="3"/>
      <c r="BS747" s="22">
        <f t="shared" si="614"/>
        <v>-2.933040444829492</v>
      </c>
      <c r="BT747" s="22">
        <f t="shared" si="615"/>
        <v>-14.445217174819582</v>
      </c>
      <c r="BU747" s="22">
        <f t="shared" si="616"/>
        <v>0</v>
      </c>
      <c r="BV747" s="22">
        <f t="shared" si="617"/>
        <v>-0.43823753494232454</v>
      </c>
      <c r="BW747" s="3"/>
      <c r="BX747" s="7"/>
      <c r="BY747" t="str">
        <f t="shared" si="571"/>
        <v>52022</v>
      </c>
      <c r="CQ747" s="15">
        <v>39827</v>
      </c>
      <c r="CR747" s="16">
        <v>2835.3</v>
      </c>
    </row>
    <row r="748" spans="1:96">
      <c r="A748" t="s">
        <v>326</v>
      </c>
      <c r="B748" t="s">
        <v>326</v>
      </c>
      <c r="C748" s="3">
        <v>-1199739</v>
      </c>
      <c r="D748">
        <v>-538509.72</v>
      </c>
      <c r="E748">
        <v>-1738248.22</v>
      </c>
      <c r="F748" s="3">
        <v>1261609</v>
      </c>
      <c r="G748" s="3">
        <v>42421165</v>
      </c>
      <c r="J748" s="3">
        <f t="shared" si="619"/>
        <v>61870.179999999935</v>
      </c>
      <c r="L748" s="3">
        <f t="shared" si="620"/>
        <v>57347450.610000007</v>
      </c>
      <c r="M748" s="4">
        <f t="shared" si="573"/>
        <v>1.0800306034360963E-3</v>
      </c>
      <c r="N748" s="4">
        <f t="shared" si="574"/>
        <v>2.0623393333333313E-3</v>
      </c>
      <c r="O748" s="4"/>
      <c r="P748" s="3">
        <f t="shared" si="575"/>
        <v>-190281.76</v>
      </c>
      <c r="Q748" s="3">
        <f t="shared" si="576"/>
        <v>57537732.370000005</v>
      </c>
      <c r="R748" s="6">
        <f t="shared" si="577"/>
        <v>-3.3070778454802703E-3</v>
      </c>
      <c r="S748" s="6">
        <f t="shared" si="578"/>
        <v>-3.3023447459871492E-3</v>
      </c>
      <c r="T748" s="6"/>
      <c r="U748" s="6"/>
      <c r="V748" s="3">
        <f t="shared" si="621"/>
        <v>-41931.325342349395</v>
      </c>
      <c r="W748" s="7">
        <f t="shared" si="580"/>
        <v>-25.850000000000364</v>
      </c>
      <c r="X748" s="7">
        <f t="shared" si="583"/>
        <v>15782.15</v>
      </c>
      <c r="Y748" s="3">
        <f t="shared" si="584"/>
        <v>40421447.597582281</v>
      </c>
      <c r="Z748" s="3">
        <f t="shared" si="581"/>
        <v>97768898.207582295</v>
      </c>
      <c r="AA748" s="2">
        <v>44694</v>
      </c>
      <c r="AB748" s="7">
        <f t="shared" si="585"/>
        <v>191.15816870000003</v>
      </c>
      <c r="AC748" s="7">
        <f t="shared" si="586"/>
        <v>134.7381586586076</v>
      </c>
      <c r="AD748" s="7">
        <f t="shared" si="587"/>
        <v>162.94816367930383</v>
      </c>
      <c r="AE748" s="7"/>
      <c r="AF748" s="7">
        <f t="shared" si="622"/>
        <v>19938.85465765054</v>
      </c>
      <c r="AG748" s="3">
        <f t="shared" si="588"/>
        <v>63947700.755135357</v>
      </c>
      <c r="AH748" s="7"/>
      <c r="AI748" s="7"/>
      <c r="AJ748" s="7"/>
      <c r="AK748" s="7"/>
      <c r="AL748" s="3">
        <f t="shared" si="589"/>
        <v>78021082.050099418</v>
      </c>
      <c r="AM748" s="3">
        <f t="shared" si="590"/>
        <v>25600250.145135403</v>
      </c>
      <c r="AN748" s="3">
        <f t="shared" si="591"/>
        <v>23073381.294964608</v>
      </c>
      <c r="AO748" s="3">
        <f t="shared" si="592"/>
        <v>27347450.609999999</v>
      </c>
      <c r="AP748" s="3">
        <f t="shared" si="593"/>
        <v>57347450.610000007</v>
      </c>
      <c r="AQ748" s="7"/>
      <c r="AR748" s="40">
        <f t="shared" si="623"/>
        <v>-41931.325342349395</v>
      </c>
      <c r="AS748" s="5">
        <f t="shared" si="582"/>
        <v>61870.179999999935</v>
      </c>
      <c r="AT748" s="5">
        <f t="shared" si="594"/>
        <v>5467.625899280576</v>
      </c>
      <c r="AU748" s="5">
        <f t="shared" si="595"/>
        <v>25406.480556931114</v>
      </c>
      <c r="AV748" s="5">
        <f t="shared" si="596"/>
        <v>38021082.050099395</v>
      </c>
      <c r="AW748" s="3"/>
      <c r="AX748" s="4">
        <f t="shared" si="597"/>
        <v>3.2574216931140231E-4</v>
      </c>
      <c r="AY748" s="4">
        <f t="shared" si="598"/>
        <v>-1.6352479757085251E-3</v>
      </c>
      <c r="AZ748" s="4">
        <f t="shared" si="599"/>
        <v>2.3702299123014341E-4</v>
      </c>
      <c r="BA748" s="4">
        <f t="shared" si="600"/>
        <v>1.0800306034360963E-3</v>
      </c>
      <c r="BB748" s="3"/>
      <c r="BC748" s="2">
        <f t="shared" si="601"/>
        <v>44694</v>
      </c>
      <c r="BD748" s="22">
        <f t="shared" si="602"/>
        <v>195.05270512524854</v>
      </c>
      <c r="BE748" s="22">
        <f t="shared" si="603"/>
        <v>134.73815865860738</v>
      </c>
      <c r="BF748" s="22">
        <f t="shared" si="604"/>
        <v>121.43884892086636</v>
      </c>
      <c r="BG748" s="22">
        <f t="shared" si="605"/>
        <v>191.15816870000003</v>
      </c>
      <c r="BH748" s="22"/>
      <c r="BI748" s="3">
        <f t="shared" si="606"/>
        <v>80352445.288256526</v>
      </c>
      <c r="BJ748" s="3">
        <f t="shared" si="607"/>
        <v>29971651.640883766</v>
      </c>
      <c r="BK748" s="3">
        <f t="shared" si="608"/>
        <v>23073381.294964608</v>
      </c>
      <c r="BL748" s="3">
        <f t="shared" si="609"/>
        <v>57537732.370000005</v>
      </c>
      <c r="BM748" s="22"/>
      <c r="BN748" s="3">
        <f t="shared" si="610"/>
        <v>-2331363.2381571224</v>
      </c>
      <c r="BO748" s="3">
        <f t="shared" si="611"/>
        <v>-4371401.4957483867</v>
      </c>
      <c r="BP748" s="3">
        <f t="shared" si="612"/>
        <v>0</v>
      </c>
      <c r="BQ748" s="3">
        <f t="shared" si="613"/>
        <v>-190281.76</v>
      </c>
      <c r="BR748" s="3"/>
      <c r="BS748" s="22">
        <f t="shared" si="614"/>
        <v>-2.9014216428555288</v>
      </c>
      <c r="BT748" s="22">
        <f t="shared" si="615"/>
        <v>-14.585120460246642</v>
      </c>
      <c r="BU748" s="22">
        <f t="shared" si="616"/>
        <v>0</v>
      </c>
      <c r="BV748" s="22">
        <f t="shared" si="617"/>
        <v>-0.33070778454802702</v>
      </c>
      <c r="BW748" s="3"/>
      <c r="BX748" s="7"/>
      <c r="BY748" t="str">
        <f t="shared" si="571"/>
        <v>52022</v>
      </c>
      <c r="CQ748" s="15">
        <v>39828</v>
      </c>
      <c r="CR748" s="16">
        <v>2736.7</v>
      </c>
    </row>
    <row r="749" spans="1:96">
      <c r="A749" t="s">
        <v>327</v>
      </c>
      <c r="B749" t="s">
        <v>327</v>
      </c>
      <c r="C749" s="3">
        <v>-307022</v>
      </c>
      <c r="D749">
        <v>118402.78</v>
      </c>
      <c r="E749">
        <v>-188619.51</v>
      </c>
      <c r="F749" s="3">
        <v>656913</v>
      </c>
      <c r="G749" s="3">
        <v>42232545</v>
      </c>
      <c r="J749" s="3">
        <f t="shared" si="619"/>
        <v>349890.5</v>
      </c>
      <c r="L749" s="3">
        <f t="shared" si="620"/>
        <v>57697341.110000007</v>
      </c>
      <c r="M749" s="4">
        <f t="shared" si="573"/>
        <v>6.1012389614227697E-3</v>
      </c>
      <c r="N749" s="4">
        <f t="shared" si="574"/>
        <v>1.1663016666666666E-2</v>
      </c>
      <c r="O749" s="4"/>
      <c r="P749" s="3">
        <f t="shared" si="575"/>
        <v>0</v>
      </c>
      <c r="Q749" s="3">
        <f t="shared" si="576"/>
        <v>57697341.110000007</v>
      </c>
      <c r="R749" s="6">
        <f t="shared" si="577"/>
        <v>0</v>
      </c>
      <c r="S749" s="6">
        <f t="shared" si="578"/>
        <v>0</v>
      </c>
      <c r="T749" s="6"/>
      <c r="U749" s="6"/>
      <c r="V749" s="3">
        <f t="shared" si="621"/>
        <v>97569.408872041211</v>
      </c>
      <c r="W749" s="7">
        <f t="shared" si="580"/>
        <v>60.149999999999636</v>
      </c>
      <c r="X749" s="7">
        <f t="shared" si="583"/>
        <v>15842.3</v>
      </c>
      <c r="Y749" s="3">
        <f t="shared" si="584"/>
        <v>40575504.558959186</v>
      </c>
      <c r="Z749" s="3">
        <f t="shared" si="581"/>
        <v>98272845.6689592</v>
      </c>
      <c r="AA749" s="2">
        <v>44697</v>
      </c>
      <c r="AB749" s="7">
        <f t="shared" si="585"/>
        <v>192.3244703666667</v>
      </c>
      <c r="AC749" s="7">
        <f t="shared" si="586"/>
        <v>135.25168186319729</v>
      </c>
      <c r="AD749" s="7">
        <f t="shared" si="587"/>
        <v>163.78807611493201</v>
      </c>
      <c r="AE749" s="7"/>
      <c r="AF749" s="7">
        <f t="shared" si="622"/>
        <v>447459.90887204121</v>
      </c>
      <c r="AG749" s="3">
        <f t="shared" si="588"/>
        <v>64395160.664007396</v>
      </c>
      <c r="AH749" s="7"/>
      <c r="AI749" s="7"/>
      <c r="AJ749" s="7"/>
      <c r="AK749" s="7"/>
      <c r="AL749" s="3">
        <f t="shared" si="589"/>
        <v>78474009.584870741</v>
      </c>
      <c r="AM749" s="3">
        <f t="shared" si="590"/>
        <v>25697819.554007445</v>
      </c>
      <c r="AN749" s="3">
        <f t="shared" si="591"/>
        <v>23078848.920863889</v>
      </c>
      <c r="AO749" s="3">
        <f t="shared" si="592"/>
        <v>27697341.109999999</v>
      </c>
      <c r="AP749" s="3">
        <f t="shared" si="593"/>
        <v>57697341.110000007</v>
      </c>
      <c r="AQ749" s="7"/>
      <c r="AR749" s="40">
        <f t="shared" si="623"/>
        <v>97569.408872041211</v>
      </c>
      <c r="AS749" s="5">
        <f t="shared" si="582"/>
        <v>349890.5</v>
      </c>
      <c r="AT749" s="5">
        <f t="shared" si="594"/>
        <v>5467.625899280576</v>
      </c>
      <c r="AU749" s="5">
        <f t="shared" si="595"/>
        <v>452927.53477132181</v>
      </c>
      <c r="AV749" s="5">
        <f t="shared" si="596"/>
        <v>38474009.584870718</v>
      </c>
      <c r="AW749" s="3"/>
      <c r="AX749" s="4">
        <f t="shared" si="597"/>
        <v>5.8051942227676998E-3</v>
      </c>
      <c r="AY749" s="4">
        <f t="shared" si="598"/>
        <v>3.8112677930446509E-3</v>
      </c>
      <c r="AZ749" s="4">
        <f t="shared" si="599"/>
        <v>2.3696682464454383E-4</v>
      </c>
      <c r="BA749" s="4">
        <f t="shared" si="600"/>
        <v>6.1012389614227697E-3</v>
      </c>
      <c r="BB749" s="3"/>
      <c r="BC749" s="2">
        <f t="shared" si="601"/>
        <v>44697</v>
      </c>
      <c r="BD749" s="22">
        <f t="shared" si="602"/>
        <v>196.18502396217684</v>
      </c>
      <c r="BE749" s="22">
        <f t="shared" si="603"/>
        <v>135.25168186319706</v>
      </c>
      <c r="BF749" s="22">
        <f t="shared" si="604"/>
        <v>121.46762589928363</v>
      </c>
      <c r="BG749" s="22">
        <f t="shared" si="605"/>
        <v>192.3244703666667</v>
      </c>
      <c r="BH749" s="22"/>
      <c r="BI749" s="3">
        <f t="shared" si="606"/>
        <v>80352445.288256526</v>
      </c>
      <c r="BJ749" s="3">
        <f t="shared" si="607"/>
        <v>29971651.640883766</v>
      </c>
      <c r="BK749" s="3">
        <f t="shared" si="608"/>
        <v>23078848.920863889</v>
      </c>
      <c r="BL749" s="3">
        <f t="shared" si="609"/>
        <v>57697341.110000007</v>
      </c>
      <c r="BM749" s="22"/>
      <c r="BN749" s="3">
        <f t="shared" si="610"/>
        <v>-1878435.7033858006</v>
      </c>
      <c r="BO749" s="3">
        <f t="shared" si="611"/>
        <v>-4273832.0868763458</v>
      </c>
      <c r="BP749" s="3">
        <f t="shared" si="612"/>
        <v>0</v>
      </c>
      <c r="BQ749" s="3">
        <f t="shared" si="613"/>
        <v>0</v>
      </c>
      <c r="BR749" s="3"/>
      <c r="BS749" s="22">
        <f t="shared" si="614"/>
        <v>-2.3377455367376765</v>
      </c>
      <c r="BT749" s="22">
        <f t="shared" si="615"/>
        <v>-14.259581480809993</v>
      </c>
      <c r="BU749" s="22">
        <f t="shared" si="616"/>
        <v>0</v>
      </c>
      <c r="BV749" s="22">
        <f t="shared" si="617"/>
        <v>0</v>
      </c>
      <c r="BW749" s="3"/>
      <c r="BX749" s="7"/>
      <c r="BY749" t="str">
        <f t="shared" ref="BY749:BY812" si="624">+MONTH(BC749)&amp;YEAR(BC749)</f>
        <v>52022</v>
      </c>
      <c r="CQ749" s="15">
        <v>39829</v>
      </c>
      <c r="CR749" s="16">
        <v>2828.45</v>
      </c>
    </row>
    <row r="750" spans="1:96">
      <c r="A750" t="s">
        <v>328</v>
      </c>
      <c r="B750" t="s">
        <v>328</v>
      </c>
      <c r="C750" s="3">
        <v>-342645</v>
      </c>
      <c r="D750">
        <v>401259.78</v>
      </c>
      <c r="E750">
        <v>58614.63</v>
      </c>
      <c r="F750" s="3">
        <v>282857</v>
      </c>
      <c r="G750" s="3">
        <v>42291160</v>
      </c>
      <c r="J750" s="3">
        <f t="shared" si="619"/>
        <v>-59787.999999999971</v>
      </c>
      <c r="L750" s="3">
        <f t="shared" si="620"/>
        <v>57637553.110000007</v>
      </c>
      <c r="M750" s="4">
        <f t="shared" si="573"/>
        <v>-1.0362349260776874E-3</v>
      </c>
      <c r="N750" s="4">
        <f t="shared" si="574"/>
        <v>-1.9929333333333324E-3</v>
      </c>
      <c r="O750" s="4"/>
      <c r="P750" s="3">
        <f t="shared" si="575"/>
        <v>-59787.999999999971</v>
      </c>
      <c r="Q750" s="3">
        <f t="shared" si="576"/>
        <v>57697341.110000007</v>
      </c>
      <c r="R750" s="6">
        <f t="shared" si="577"/>
        <v>-1.0362349260776874E-3</v>
      </c>
      <c r="S750" s="6">
        <f t="shared" si="578"/>
        <v>-1.0362349260776874E-3</v>
      </c>
      <c r="T750" s="6"/>
      <c r="U750" s="6"/>
      <c r="V750" s="3">
        <f t="shared" si="621"/>
        <v>676416.35078373121</v>
      </c>
      <c r="W750" s="7">
        <f t="shared" si="580"/>
        <v>417</v>
      </c>
      <c r="X750" s="7">
        <f t="shared" si="583"/>
        <v>16259.3</v>
      </c>
      <c r="Y750" s="3">
        <f t="shared" si="584"/>
        <v>41643530.375986136</v>
      </c>
      <c r="Z750" s="3">
        <f t="shared" si="581"/>
        <v>99281083.485986143</v>
      </c>
      <c r="AA750" s="2">
        <v>44698</v>
      </c>
      <c r="AB750" s="7">
        <f t="shared" si="585"/>
        <v>192.12517703333336</v>
      </c>
      <c r="AC750" s="7">
        <f t="shared" si="586"/>
        <v>138.81176791995381</v>
      </c>
      <c r="AD750" s="7">
        <f t="shared" si="587"/>
        <v>165.46847247664357</v>
      </c>
      <c r="AE750" s="7"/>
      <c r="AF750" s="7">
        <f t="shared" si="622"/>
        <v>616628.35078373121</v>
      </c>
      <c r="AG750" s="3">
        <f t="shared" si="588"/>
        <v>65011789.014791124</v>
      </c>
      <c r="AH750" s="7"/>
      <c r="AI750" s="7"/>
      <c r="AJ750" s="7"/>
      <c r="AK750" s="7"/>
      <c r="AL750" s="3">
        <f t="shared" si="589"/>
        <v>79096105.561553746</v>
      </c>
      <c r="AM750" s="3">
        <f t="shared" si="590"/>
        <v>26374235.904791176</v>
      </c>
      <c r="AN750" s="3">
        <f t="shared" si="591"/>
        <v>23084316.546763171</v>
      </c>
      <c r="AO750" s="3">
        <f t="shared" si="592"/>
        <v>27637553.109999999</v>
      </c>
      <c r="AP750" s="3">
        <f t="shared" si="593"/>
        <v>57637553.110000007</v>
      </c>
      <c r="AQ750" s="7"/>
      <c r="AR750" s="40">
        <f t="shared" si="623"/>
        <v>676416.35078373121</v>
      </c>
      <c r="AS750" s="5">
        <f t="shared" si="582"/>
        <v>-59787.999999999971</v>
      </c>
      <c r="AT750" s="5">
        <f t="shared" si="594"/>
        <v>5467.625899280576</v>
      </c>
      <c r="AU750" s="5">
        <f t="shared" si="595"/>
        <v>622095.97668301174</v>
      </c>
      <c r="AV750" s="5">
        <f t="shared" si="596"/>
        <v>39096105.561553732</v>
      </c>
      <c r="AW750" s="3"/>
      <c r="AX750" s="4">
        <f t="shared" si="597"/>
        <v>7.9274141843129128E-3</v>
      </c>
      <c r="AY750" s="4">
        <f t="shared" si="598"/>
        <v>2.6321935577536093E-2</v>
      </c>
      <c r="AZ750" s="4">
        <f t="shared" si="599"/>
        <v>2.3691068467187278E-4</v>
      </c>
      <c r="BA750" s="4">
        <f t="shared" si="600"/>
        <v>-1.0362349260776874E-3</v>
      </c>
      <c r="BB750" s="3"/>
      <c r="BC750" s="2">
        <f t="shared" si="601"/>
        <v>44698</v>
      </c>
      <c r="BD750" s="22">
        <f t="shared" si="602"/>
        <v>197.74026390388437</v>
      </c>
      <c r="BE750" s="22">
        <f t="shared" si="603"/>
        <v>138.81176791995355</v>
      </c>
      <c r="BF750" s="22">
        <f t="shared" si="604"/>
        <v>121.49640287770089</v>
      </c>
      <c r="BG750" s="22">
        <f t="shared" si="605"/>
        <v>192.12517703333336</v>
      </c>
      <c r="BH750" s="22"/>
      <c r="BI750" s="3">
        <f t="shared" si="606"/>
        <v>80352445.288256526</v>
      </c>
      <c r="BJ750" s="3">
        <f t="shared" si="607"/>
        <v>29971651.640883766</v>
      </c>
      <c r="BK750" s="3">
        <f t="shared" si="608"/>
        <v>23084316.546763171</v>
      </c>
      <c r="BL750" s="3">
        <f t="shared" si="609"/>
        <v>57697341.110000007</v>
      </c>
      <c r="BM750" s="22"/>
      <c r="BN750" s="3">
        <f t="shared" si="610"/>
        <v>-1256339.7267027888</v>
      </c>
      <c r="BO750" s="3">
        <f t="shared" si="611"/>
        <v>-3597415.7360926145</v>
      </c>
      <c r="BP750" s="3">
        <f t="shared" si="612"/>
        <v>0</v>
      </c>
      <c r="BQ750" s="3">
        <f t="shared" si="613"/>
        <v>-59787.999999999971</v>
      </c>
      <c r="BR750" s="3"/>
      <c r="BS750" s="22">
        <f t="shared" si="614"/>
        <v>-1.5635363954336339</v>
      </c>
      <c r="BT750" s="22">
        <f t="shared" si="615"/>
        <v>-12.002727708156888</v>
      </c>
      <c r="BU750" s="22">
        <f t="shared" si="616"/>
        <v>0</v>
      </c>
      <c r="BV750" s="22">
        <f t="shared" si="617"/>
        <v>-0.10362349260776875</v>
      </c>
      <c r="BW750" s="3"/>
      <c r="BX750" s="7"/>
      <c r="BY750" t="str">
        <f t="shared" si="624"/>
        <v>52022</v>
      </c>
      <c r="CQ750" s="15">
        <v>39830</v>
      </c>
      <c r="CR750" s="16">
        <v>2828.45</v>
      </c>
    </row>
    <row r="751" spans="1:96">
      <c r="A751" t="s">
        <v>329</v>
      </c>
      <c r="B751" t="s">
        <v>329</v>
      </c>
      <c r="C751" s="3">
        <v>-13683</v>
      </c>
      <c r="D751">
        <v>877618.88</v>
      </c>
      <c r="E751">
        <v>863935.65</v>
      </c>
      <c r="F751" s="3">
        <v>476359</v>
      </c>
      <c r="G751" s="3">
        <v>43155095</v>
      </c>
      <c r="J751" s="3">
        <f t="shared" si="619"/>
        <v>462676.1</v>
      </c>
      <c r="L751" s="3">
        <f t="shared" si="620"/>
        <v>58100229.210000008</v>
      </c>
      <c r="M751" s="4">
        <f t="shared" si="573"/>
        <v>8.0273376476789841E-3</v>
      </c>
      <c r="N751" s="4">
        <f t="shared" si="574"/>
        <v>1.5422536666666665E-2</v>
      </c>
      <c r="O751" s="4"/>
      <c r="P751" s="3">
        <f t="shared" si="575"/>
        <v>0</v>
      </c>
      <c r="Q751" s="3">
        <f t="shared" si="576"/>
        <v>58100229.210000008</v>
      </c>
      <c r="R751" s="6">
        <f t="shared" si="577"/>
        <v>0</v>
      </c>
      <c r="S751" s="6">
        <f t="shared" si="578"/>
        <v>0</v>
      </c>
      <c r="T751" s="6"/>
      <c r="U751" s="6"/>
      <c r="V751" s="3">
        <f t="shared" si="621"/>
        <v>-30819.929652016526</v>
      </c>
      <c r="W751" s="7">
        <f t="shared" si="580"/>
        <v>-19</v>
      </c>
      <c r="X751" s="7">
        <f t="shared" si="583"/>
        <v>16240.3</v>
      </c>
      <c r="Y751" s="3">
        <f t="shared" si="584"/>
        <v>41594867.329167165</v>
      </c>
      <c r="Z751" s="3">
        <f t="shared" si="581"/>
        <v>99695096.539167166</v>
      </c>
      <c r="AA751" s="2">
        <v>44699</v>
      </c>
      <c r="AB751" s="7">
        <f t="shared" si="585"/>
        <v>193.66743070000004</v>
      </c>
      <c r="AC751" s="7">
        <f t="shared" si="586"/>
        <v>138.64955776389053</v>
      </c>
      <c r="AD751" s="7">
        <f t="shared" si="587"/>
        <v>166.1584942319453</v>
      </c>
      <c r="AE751" s="7"/>
      <c r="AF751" s="7">
        <f t="shared" si="622"/>
        <v>431856.17034798343</v>
      </c>
      <c r="AG751" s="3">
        <f t="shared" si="588"/>
        <v>65443645.185139105</v>
      </c>
      <c r="AH751" s="7"/>
      <c r="AI751" s="7"/>
      <c r="AJ751" s="7"/>
      <c r="AK751" s="7"/>
      <c r="AL751" s="3">
        <f t="shared" si="589"/>
        <v>79533429.357801005</v>
      </c>
      <c r="AM751" s="3">
        <f t="shared" si="590"/>
        <v>26343415.97513916</v>
      </c>
      <c r="AN751" s="3">
        <f t="shared" si="591"/>
        <v>23089784.172662452</v>
      </c>
      <c r="AO751" s="3">
        <f t="shared" si="592"/>
        <v>28100229.210000001</v>
      </c>
      <c r="AP751" s="3">
        <f t="shared" si="593"/>
        <v>58100229.210000008</v>
      </c>
      <c r="AQ751" s="7"/>
      <c r="AR751" s="40">
        <f t="shared" si="623"/>
        <v>-30819.929652016526</v>
      </c>
      <c r="AS751" s="5">
        <f t="shared" si="582"/>
        <v>462676.1</v>
      </c>
      <c r="AT751" s="5">
        <f t="shared" si="594"/>
        <v>5467.625899280576</v>
      </c>
      <c r="AU751" s="5">
        <f t="shared" si="595"/>
        <v>437323.79624726402</v>
      </c>
      <c r="AV751" s="5">
        <f t="shared" si="596"/>
        <v>39533429.357800998</v>
      </c>
      <c r="AW751" s="3"/>
      <c r="AX751" s="4">
        <f t="shared" si="597"/>
        <v>5.5290180615394802E-3</v>
      </c>
      <c r="AY751" s="4">
        <f t="shared" si="598"/>
        <v>-1.1685619922136869E-3</v>
      </c>
      <c r="AZ751" s="4">
        <f t="shared" si="599"/>
        <v>2.3685457129322003E-4</v>
      </c>
      <c r="BA751" s="4">
        <f t="shared" si="600"/>
        <v>8.0273376476789841E-3</v>
      </c>
      <c r="BB751" s="3"/>
      <c r="BC751" s="2">
        <f t="shared" si="601"/>
        <v>44699</v>
      </c>
      <c r="BD751" s="22">
        <f t="shared" si="602"/>
        <v>198.83357339450251</v>
      </c>
      <c r="BE751" s="22">
        <f t="shared" si="603"/>
        <v>138.64955776389033</v>
      </c>
      <c r="BF751" s="22">
        <f t="shared" si="604"/>
        <v>121.52517985611817</v>
      </c>
      <c r="BG751" s="22">
        <f t="shared" si="605"/>
        <v>193.66743070000004</v>
      </c>
      <c r="BH751" s="22"/>
      <c r="BI751" s="3">
        <f t="shared" si="606"/>
        <v>80352445.288256526</v>
      </c>
      <c r="BJ751" s="3">
        <f t="shared" si="607"/>
        <v>29971651.640883766</v>
      </c>
      <c r="BK751" s="3">
        <f t="shared" si="608"/>
        <v>23089784.172662452</v>
      </c>
      <c r="BL751" s="3">
        <f t="shared" si="609"/>
        <v>58100229.210000008</v>
      </c>
      <c r="BM751" s="22"/>
      <c r="BN751" s="3">
        <f t="shared" si="610"/>
        <v>-819015.93045552482</v>
      </c>
      <c r="BO751" s="3">
        <f t="shared" si="611"/>
        <v>-3628235.6657446311</v>
      </c>
      <c r="BP751" s="3">
        <f t="shared" si="612"/>
        <v>0</v>
      </c>
      <c r="BQ751" s="3">
        <f t="shared" si="613"/>
        <v>0</v>
      </c>
      <c r="BR751" s="3"/>
      <c r="BS751" s="22">
        <f t="shared" si="614"/>
        <v>-1.0192794102499128</v>
      </c>
      <c r="BT751" s="22">
        <f t="shared" si="615"/>
        <v>-12.105557975975616</v>
      </c>
      <c r="BU751" s="22">
        <f t="shared" si="616"/>
        <v>0</v>
      </c>
      <c r="BV751" s="22">
        <f t="shared" si="617"/>
        <v>0</v>
      </c>
      <c r="BW751" s="3"/>
      <c r="BX751" s="7"/>
      <c r="BY751" t="str">
        <f t="shared" si="624"/>
        <v>52022</v>
      </c>
      <c r="CQ751" s="15">
        <v>39831</v>
      </c>
      <c r="CR751" s="16">
        <v>2828.45</v>
      </c>
    </row>
    <row r="752" spans="1:96">
      <c r="A752" t="s">
        <v>330</v>
      </c>
      <c r="B752" t="s">
        <v>330</v>
      </c>
      <c r="C752" s="3">
        <v>406717</v>
      </c>
      <c r="D752">
        <v>-76881.929999999993</v>
      </c>
      <c r="E752">
        <v>329835.52000000002</v>
      </c>
      <c r="F752" s="3">
        <v>-954501</v>
      </c>
      <c r="G752" s="3">
        <v>43484931</v>
      </c>
      <c r="J752" s="3">
        <f t="shared" si="619"/>
        <v>-547783.81000000006</v>
      </c>
      <c r="L752" s="3">
        <f t="shared" si="620"/>
        <v>57552445.400000006</v>
      </c>
      <c r="M752" s="4">
        <f t="shared" ref="M752:M815" si="625">+J752/L751</f>
        <v>-9.4282555757235712E-3</v>
      </c>
      <c r="N752" s="4">
        <f t="shared" ref="N752:N815" si="626">+J752/$L$2</f>
        <v>-1.8259460333333335E-2</v>
      </c>
      <c r="O752" s="4"/>
      <c r="P752" s="3">
        <f t="shared" ref="P752:P815" si="627">+MIN(J752+P751,0)</f>
        <v>-547783.81000000006</v>
      </c>
      <c r="Q752" s="3">
        <f t="shared" ref="Q752:Q815" si="628">+MAX(L752,Q751)</f>
        <v>58100229.210000008</v>
      </c>
      <c r="R752" s="6">
        <f t="shared" ref="R752:R815" si="629">+P752/Q752</f>
        <v>-9.4282555757235712E-3</v>
      </c>
      <c r="S752" s="6">
        <f t="shared" ref="S752:S815" si="630">+MIN(M752+S751,0)</f>
        <v>-9.4282555757235712E-3</v>
      </c>
      <c r="T752" s="6"/>
      <c r="U752" s="6"/>
      <c r="V752" s="3">
        <f t="shared" si="621"/>
        <v>-698963.56247652159</v>
      </c>
      <c r="W752" s="7">
        <f t="shared" si="580"/>
        <v>-430.89999999999964</v>
      </c>
      <c r="X752" s="7">
        <f t="shared" si="583"/>
        <v>15809.4</v>
      </c>
      <c r="Y752" s="3">
        <f t="shared" si="584"/>
        <v>40491240.651572652</v>
      </c>
      <c r="Z752" s="3">
        <f t="shared" si="581"/>
        <v>98043686.051572651</v>
      </c>
      <c r="AA752" s="2">
        <v>44700</v>
      </c>
      <c r="AB752" s="7">
        <f t="shared" si="585"/>
        <v>191.84148466666667</v>
      </c>
      <c r="AC752" s="7">
        <f t="shared" si="586"/>
        <v>134.97080217190884</v>
      </c>
      <c r="AD752" s="7">
        <f t="shared" si="587"/>
        <v>163.40614341928773</v>
      </c>
      <c r="AE752" s="7"/>
      <c r="AF752" s="7">
        <f t="shared" si="622"/>
        <v>-1246747.3724765216</v>
      </c>
      <c r="AG752" s="3">
        <f t="shared" si="588"/>
        <v>64196897.812662587</v>
      </c>
      <c r="AH752" s="7"/>
      <c r="AI752" s="7"/>
      <c r="AJ752" s="7"/>
      <c r="AK752" s="7"/>
      <c r="AL752" s="3">
        <f t="shared" si="589"/>
        <v>78292149.611223757</v>
      </c>
      <c r="AM752" s="3">
        <f t="shared" si="590"/>
        <v>25644452.412662636</v>
      </c>
      <c r="AN752" s="3">
        <f t="shared" si="591"/>
        <v>23095251.798561733</v>
      </c>
      <c r="AO752" s="3">
        <f t="shared" si="592"/>
        <v>27552445.400000002</v>
      </c>
      <c r="AP752" s="3">
        <f t="shared" si="593"/>
        <v>57552445.400000006</v>
      </c>
      <c r="AQ752" s="7"/>
      <c r="AR752" s="40">
        <f t="shared" si="623"/>
        <v>-698963.56247652159</v>
      </c>
      <c r="AS752" s="5">
        <f t="shared" si="582"/>
        <v>-547783.81000000006</v>
      </c>
      <c r="AT752" s="5">
        <f t="shared" si="594"/>
        <v>5467.625899280576</v>
      </c>
      <c r="AU752" s="5">
        <f t="shared" si="595"/>
        <v>-1241279.746577241</v>
      </c>
      <c r="AV752" s="5">
        <f t="shared" si="596"/>
        <v>38292149.611223757</v>
      </c>
      <c r="AW752" s="3"/>
      <c r="AX752" s="4">
        <f t="shared" si="597"/>
        <v>-1.560701904343938E-2</v>
      </c>
      <c r="AY752" s="4">
        <f t="shared" si="598"/>
        <v>-2.6532761094314735E-2</v>
      </c>
      <c r="AZ752" s="4">
        <f t="shared" si="599"/>
        <v>2.3679848448969332E-4</v>
      </c>
      <c r="BA752" s="4">
        <f t="shared" si="600"/>
        <v>-9.4282555757235712E-3</v>
      </c>
      <c r="BB752" s="3"/>
      <c r="BC752" s="2">
        <f t="shared" si="601"/>
        <v>44700</v>
      </c>
      <c r="BD752" s="22">
        <f t="shared" si="602"/>
        <v>195.7303740280594</v>
      </c>
      <c r="BE752" s="22">
        <f t="shared" si="603"/>
        <v>134.97080217190862</v>
      </c>
      <c r="BF752" s="22">
        <f t="shared" si="604"/>
        <v>121.55395683453546</v>
      </c>
      <c r="BG752" s="22">
        <f t="shared" si="605"/>
        <v>191.84148466666667</v>
      </c>
      <c r="BH752" s="22"/>
      <c r="BI752" s="3">
        <f t="shared" si="606"/>
        <v>80352445.288256526</v>
      </c>
      <c r="BJ752" s="3">
        <f t="shared" si="607"/>
        <v>29971651.640883766</v>
      </c>
      <c r="BK752" s="3">
        <f t="shared" si="608"/>
        <v>23095251.798561733</v>
      </c>
      <c r="BL752" s="3">
        <f t="shared" si="609"/>
        <v>58100229.210000008</v>
      </c>
      <c r="BM752" s="22"/>
      <c r="BN752" s="3">
        <f t="shared" si="610"/>
        <v>-2060295.6770327659</v>
      </c>
      <c r="BO752" s="3">
        <f t="shared" si="611"/>
        <v>-4327199.2282211529</v>
      </c>
      <c r="BP752" s="3">
        <f t="shared" si="612"/>
        <v>0</v>
      </c>
      <c r="BQ752" s="3">
        <f t="shared" si="613"/>
        <v>-547783.81000000006</v>
      </c>
      <c r="BR752" s="3"/>
      <c r="BS752" s="22">
        <f t="shared" si="614"/>
        <v>-2.5640734014274948</v>
      </c>
      <c r="BT752" s="22">
        <f t="shared" si="615"/>
        <v>-14.437640207717154</v>
      </c>
      <c r="BU752" s="22">
        <f t="shared" si="616"/>
        <v>0</v>
      </c>
      <c r="BV752" s="22">
        <f t="shared" si="617"/>
        <v>-0.94282555757235709</v>
      </c>
      <c r="BW752" s="3"/>
      <c r="BX752" s="7"/>
      <c r="BY752" t="str">
        <f t="shared" si="624"/>
        <v>52022</v>
      </c>
      <c r="CQ752" s="15">
        <v>39832</v>
      </c>
      <c r="CR752" s="16">
        <v>2846.2</v>
      </c>
    </row>
    <row r="753" spans="1:96">
      <c r="A753" t="s">
        <v>331</v>
      </c>
      <c r="B753" t="s">
        <v>331</v>
      </c>
      <c r="C753" s="3">
        <v>666856</v>
      </c>
      <c r="D753">
        <v>-634198.43000000005</v>
      </c>
      <c r="E753">
        <v>32657.37</v>
      </c>
      <c r="F753" s="3">
        <v>-557317</v>
      </c>
      <c r="G753" s="3">
        <v>43517588</v>
      </c>
      <c r="J753" s="3">
        <f t="shared" si="619"/>
        <v>109539.49999999994</v>
      </c>
      <c r="L753" s="3">
        <f t="shared" si="620"/>
        <v>57661984.900000006</v>
      </c>
      <c r="M753" s="4">
        <f t="shared" si="625"/>
        <v>1.903298795362741E-3</v>
      </c>
      <c r="N753" s="4">
        <f t="shared" si="626"/>
        <v>3.6513166666666645E-3</v>
      </c>
      <c r="O753" s="4"/>
      <c r="P753" s="3">
        <f t="shared" si="627"/>
        <v>-438244.31000000011</v>
      </c>
      <c r="Q753" s="3">
        <f t="shared" si="628"/>
        <v>58100229.210000008</v>
      </c>
      <c r="R753" s="6">
        <f t="shared" si="629"/>
        <v>-7.5429015678404763E-3</v>
      </c>
      <c r="S753" s="6">
        <f t="shared" si="630"/>
        <v>-7.52495678036083E-3</v>
      </c>
      <c r="T753" s="6"/>
      <c r="U753" s="6"/>
      <c r="V753" s="3">
        <f t="shared" si="621"/>
        <v>740894.88781887095</v>
      </c>
      <c r="W753" s="7">
        <f t="shared" si="580"/>
        <v>456.75</v>
      </c>
      <c r="X753" s="7">
        <f t="shared" si="583"/>
        <v>16266.15</v>
      </c>
      <c r="Y753" s="3">
        <f t="shared" si="584"/>
        <v>41661074.684970871</v>
      </c>
      <c r="Z753" s="3">
        <f t="shared" si="581"/>
        <v>99323059.584970877</v>
      </c>
      <c r="AA753" s="2">
        <v>44701</v>
      </c>
      <c r="AB753" s="7">
        <f t="shared" si="585"/>
        <v>192.20661633333336</v>
      </c>
      <c r="AC753" s="7">
        <f t="shared" si="586"/>
        <v>138.8702489499029</v>
      </c>
      <c r="AD753" s="7">
        <f t="shared" si="587"/>
        <v>165.53843264161813</v>
      </c>
      <c r="AE753" s="7"/>
      <c r="AF753" s="7">
        <f t="shared" si="622"/>
        <v>850434.38781887083</v>
      </c>
      <c r="AG753" s="3">
        <f t="shared" si="588"/>
        <v>65047332.200481459</v>
      </c>
      <c r="AH753" s="7"/>
      <c r="AI753" s="7"/>
      <c r="AJ753" s="7"/>
      <c r="AK753" s="7"/>
      <c r="AL753" s="3">
        <f t="shared" si="589"/>
        <v>79148051.624941915</v>
      </c>
      <c r="AM753" s="3">
        <f t="shared" si="590"/>
        <v>26385347.300481506</v>
      </c>
      <c r="AN753" s="3">
        <f t="shared" si="591"/>
        <v>23100719.424461015</v>
      </c>
      <c r="AO753" s="3">
        <f t="shared" si="592"/>
        <v>27661984.900000002</v>
      </c>
      <c r="AP753" s="3">
        <f t="shared" si="593"/>
        <v>57661984.900000006</v>
      </c>
      <c r="AQ753" s="7"/>
      <c r="AR753" s="40">
        <f t="shared" si="623"/>
        <v>740894.88781887095</v>
      </c>
      <c r="AS753" s="5">
        <f t="shared" si="582"/>
        <v>109539.49999999994</v>
      </c>
      <c r="AT753" s="5">
        <f t="shared" si="594"/>
        <v>5467.625899280576</v>
      </c>
      <c r="AU753" s="5">
        <f t="shared" si="595"/>
        <v>855902.01371815137</v>
      </c>
      <c r="AV753" s="5">
        <f t="shared" si="596"/>
        <v>39148051.624941908</v>
      </c>
      <c r="AW753" s="3"/>
      <c r="AX753" s="4">
        <f t="shared" si="597"/>
        <v>1.0932156263026549E-2</v>
      </c>
      <c r="AY753" s="4">
        <f t="shared" si="598"/>
        <v>2.8891039508140724E-2</v>
      </c>
      <c r="AZ753" s="4">
        <f t="shared" si="599"/>
        <v>2.3674242424241829E-4</v>
      </c>
      <c r="BA753" s="4">
        <f t="shared" si="600"/>
        <v>1.903298795362741E-3</v>
      </c>
      <c r="BB753" s="3"/>
      <c r="BC753" s="2">
        <f t="shared" si="601"/>
        <v>44701</v>
      </c>
      <c r="BD753" s="22">
        <f t="shared" si="602"/>
        <v>197.87012906235481</v>
      </c>
      <c r="BE753" s="22">
        <f t="shared" si="603"/>
        <v>138.87024894990265</v>
      </c>
      <c r="BF753" s="22">
        <f t="shared" si="604"/>
        <v>121.58273381295271</v>
      </c>
      <c r="BG753" s="22">
        <f t="shared" si="605"/>
        <v>192.20661633333336</v>
      </c>
      <c r="BH753" s="22"/>
      <c r="BI753" s="3">
        <f t="shared" si="606"/>
        <v>80352445.288256526</v>
      </c>
      <c r="BJ753" s="3">
        <f t="shared" si="607"/>
        <v>29971651.640883766</v>
      </c>
      <c r="BK753" s="3">
        <f t="shared" si="608"/>
        <v>23100719.424461015</v>
      </c>
      <c r="BL753" s="3">
        <f t="shared" si="609"/>
        <v>58100229.210000008</v>
      </c>
      <c r="BM753" s="22"/>
      <c r="BN753" s="3">
        <f t="shared" si="610"/>
        <v>-1204393.6633146144</v>
      </c>
      <c r="BO753" s="3">
        <f t="shared" si="611"/>
        <v>-3586304.3404022818</v>
      </c>
      <c r="BP753" s="3">
        <f t="shared" si="612"/>
        <v>0</v>
      </c>
      <c r="BQ753" s="3">
        <f t="shared" si="613"/>
        <v>-438244.31000000011</v>
      </c>
      <c r="BR753" s="3"/>
      <c r="BS753" s="22">
        <f t="shared" si="614"/>
        <v>-1.4988886262191152</v>
      </c>
      <c r="BT753" s="22">
        <f t="shared" si="615"/>
        <v>-11.965654690548556</v>
      </c>
      <c r="BU753" s="22">
        <f t="shared" si="616"/>
        <v>0</v>
      </c>
      <c r="BV753" s="22">
        <f t="shared" si="617"/>
        <v>-0.75429015678404765</v>
      </c>
      <c r="BW753" s="3"/>
      <c r="BX753" s="7"/>
      <c r="BY753" t="str">
        <f t="shared" si="624"/>
        <v>52022</v>
      </c>
      <c r="CQ753" s="15">
        <v>39833</v>
      </c>
      <c r="CR753" s="16">
        <v>2796.6</v>
      </c>
    </row>
    <row r="754" spans="1:96">
      <c r="A754" t="s">
        <v>332</v>
      </c>
      <c r="B754" t="s">
        <v>332</v>
      </c>
      <c r="C754" s="3">
        <v>-1232133</v>
      </c>
      <c r="D754">
        <v>526169.18999999994</v>
      </c>
      <c r="E754">
        <v>-705963.96</v>
      </c>
      <c r="F754" s="3">
        <v>1160368</v>
      </c>
      <c r="G754" s="3">
        <v>42811624</v>
      </c>
      <c r="J754" s="3">
        <f t="shared" si="619"/>
        <v>-71765.38</v>
      </c>
      <c r="L754" s="3">
        <f t="shared" si="620"/>
        <v>57590219.520000003</v>
      </c>
      <c r="M754" s="4">
        <f t="shared" si="625"/>
        <v>-1.2445874023320346E-3</v>
      </c>
      <c r="N754" s="4">
        <f t="shared" si="626"/>
        <v>-2.3921793333333335E-3</v>
      </c>
      <c r="O754" s="4"/>
      <c r="P754" s="3">
        <f t="shared" si="627"/>
        <v>-510009.69000000012</v>
      </c>
      <c r="Q754" s="3">
        <f t="shared" si="628"/>
        <v>58100229.210000008</v>
      </c>
      <c r="R754" s="6">
        <f t="shared" si="629"/>
        <v>-8.7781011699041463E-3</v>
      </c>
      <c r="S754" s="6">
        <f t="shared" si="630"/>
        <v>-8.769544182692865E-3</v>
      </c>
      <c r="T754" s="6"/>
      <c r="U754" s="6"/>
      <c r="V754" s="3">
        <f t="shared" si="621"/>
        <v>-83457.12529453772</v>
      </c>
      <c r="W754" s="7">
        <f t="shared" si="580"/>
        <v>-51.449999999998909</v>
      </c>
      <c r="X754" s="7">
        <f t="shared" si="583"/>
        <v>16214.7</v>
      </c>
      <c r="Y754" s="3">
        <f t="shared" si="584"/>
        <v>41529300.276611075</v>
      </c>
      <c r="Z754" s="3">
        <f t="shared" si="581"/>
        <v>99119519.796611071</v>
      </c>
      <c r="AA754" s="2">
        <v>44704</v>
      </c>
      <c r="AB754" s="7">
        <f t="shared" si="585"/>
        <v>191.96739840000001</v>
      </c>
      <c r="AC754" s="7">
        <f t="shared" si="586"/>
        <v>138.4310009220369</v>
      </c>
      <c r="AD754" s="7">
        <f t="shared" si="587"/>
        <v>165.19919966101847</v>
      </c>
      <c r="AE754" s="7"/>
      <c r="AF754" s="7">
        <f t="shared" si="622"/>
        <v>-155222.50529453772</v>
      </c>
      <c r="AG754" s="3">
        <f t="shared" si="588"/>
        <v>64892109.69518692</v>
      </c>
      <c r="AH754" s="7"/>
      <c r="AI754" s="7"/>
      <c r="AJ754" s="7"/>
      <c r="AK754" s="7"/>
      <c r="AL754" s="3">
        <f t="shared" si="589"/>
        <v>78998296.745546654</v>
      </c>
      <c r="AM754" s="3">
        <f t="shared" si="590"/>
        <v>26301890.175186969</v>
      </c>
      <c r="AN754" s="3">
        <f t="shared" si="591"/>
        <v>23106187.050360296</v>
      </c>
      <c r="AO754" s="3">
        <f t="shared" si="592"/>
        <v>27590219.520000003</v>
      </c>
      <c r="AP754" s="3">
        <f t="shared" si="593"/>
        <v>57590219.520000003</v>
      </c>
      <c r="AQ754" s="7"/>
      <c r="AR754" s="40">
        <f t="shared" si="623"/>
        <v>-83457.12529453772</v>
      </c>
      <c r="AS754" s="5">
        <f t="shared" si="582"/>
        <v>-71765.38</v>
      </c>
      <c r="AT754" s="5">
        <f t="shared" si="594"/>
        <v>5467.625899280576</v>
      </c>
      <c r="AU754" s="5">
        <f t="shared" si="595"/>
        <v>-149754.87939525716</v>
      </c>
      <c r="AV754" s="5">
        <f t="shared" si="596"/>
        <v>38998296.745546654</v>
      </c>
      <c r="AW754" s="3"/>
      <c r="AX754" s="4">
        <f t="shared" si="597"/>
        <v>-1.8920854818372424E-3</v>
      </c>
      <c r="AY754" s="4">
        <f t="shared" si="598"/>
        <v>-3.1630103005320198E-3</v>
      </c>
      <c r="AZ754" s="4">
        <f t="shared" si="599"/>
        <v>2.3668639053253844E-4</v>
      </c>
      <c r="BA754" s="4">
        <f t="shared" si="600"/>
        <v>-1.2445874023320346E-3</v>
      </c>
      <c r="BB754" s="3"/>
      <c r="BC754" s="2">
        <f t="shared" si="601"/>
        <v>44704</v>
      </c>
      <c r="BD754" s="22">
        <f t="shared" si="602"/>
        <v>197.49574186386661</v>
      </c>
      <c r="BE754" s="22">
        <f t="shared" si="603"/>
        <v>138.43100092203667</v>
      </c>
      <c r="BF754" s="22">
        <f t="shared" si="604"/>
        <v>121.61151079136998</v>
      </c>
      <c r="BG754" s="22">
        <f t="shared" si="605"/>
        <v>191.96739840000001</v>
      </c>
      <c r="BH754" s="22"/>
      <c r="BI754" s="3">
        <f t="shared" si="606"/>
        <v>80352445.288256526</v>
      </c>
      <c r="BJ754" s="3">
        <f t="shared" si="607"/>
        <v>29971651.640883766</v>
      </c>
      <c r="BK754" s="3">
        <f t="shared" si="608"/>
        <v>23106187.050360296</v>
      </c>
      <c r="BL754" s="3">
        <f t="shared" si="609"/>
        <v>58100229.210000008</v>
      </c>
      <c r="BM754" s="22"/>
      <c r="BN754" s="3">
        <f t="shared" si="610"/>
        <v>-1354148.5427098717</v>
      </c>
      <c r="BO754" s="3">
        <f t="shared" si="611"/>
        <v>-3669761.4656968196</v>
      </c>
      <c r="BP754" s="3">
        <f t="shared" si="612"/>
        <v>0</v>
      </c>
      <c r="BQ754" s="3">
        <f t="shared" si="613"/>
        <v>-510009.69000000012</v>
      </c>
      <c r="BR754" s="3"/>
      <c r="BS754" s="22">
        <f t="shared" si="614"/>
        <v>-1.6852611489942795</v>
      </c>
      <c r="BT754" s="22">
        <f t="shared" si="615"/>
        <v>-12.244108231562944</v>
      </c>
      <c r="BU754" s="22">
        <f t="shared" si="616"/>
        <v>0</v>
      </c>
      <c r="BV754" s="22">
        <f t="shared" si="617"/>
        <v>-0.87781011699041467</v>
      </c>
      <c r="BW754" s="3"/>
      <c r="BX754" s="7"/>
      <c r="BY754" t="str">
        <f t="shared" si="624"/>
        <v>52022</v>
      </c>
      <c r="CQ754" s="15">
        <v>39834</v>
      </c>
      <c r="CR754" s="16">
        <v>2706.15</v>
      </c>
    </row>
    <row r="755" spans="1:96">
      <c r="A755" t="s">
        <v>333</v>
      </c>
      <c r="B755" t="s">
        <v>333</v>
      </c>
      <c r="C755" s="3">
        <v>241213</v>
      </c>
      <c r="D755">
        <v>553149.25</v>
      </c>
      <c r="E755">
        <v>794362.74</v>
      </c>
      <c r="F755" s="3">
        <v>26980</v>
      </c>
      <c r="G755" s="3">
        <v>43605987</v>
      </c>
      <c r="J755" s="3">
        <f t="shared" si="619"/>
        <v>268193.06000000006</v>
      </c>
      <c r="L755" s="3">
        <f t="shared" si="620"/>
        <v>57858412.580000006</v>
      </c>
      <c r="M755" s="4">
        <f t="shared" si="625"/>
        <v>4.656920258948859E-3</v>
      </c>
      <c r="N755" s="4">
        <f t="shared" si="626"/>
        <v>8.9397686666666688E-3</v>
      </c>
      <c r="O755" s="4"/>
      <c r="P755" s="3">
        <f t="shared" si="627"/>
        <v>-241816.63000000006</v>
      </c>
      <c r="Q755" s="3">
        <f t="shared" si="628"/>
        <v>58100229.210000008</v>
      </c>
      <c r="R755" s="6">
        <f t="shared" si="629"/>
        <v>-4.1620598281285164E-3</v>
      </c>
      <c r="S755" s="6">
        <f t="shared" si="630"/>
        <v>-4.1126239237440059E-3</v>
      </c>
      <c r="T755" s="6"/>
      <c r="U755" s="6"/>
      <c r="V755" s="3">
        <f t="shared" si="621"/>
        <v>-145259.19475463757</v>
      </c>
      <c r="W755" s="7">
        <f t="shared" si="580"/>
        <v>-89.550000000001091</v>
      </c>
      <c r="X755" s="7">
        <f t="shared" si="583"/>
        <v>16125.15</v>
      </c>
      <c r="Y755" s="3">
        <f t="shared" si="584"/>
        <v>41299943.653314278</v>
      </c>
      <c r="Z755" s="3">
        <f t="shared" si="581"/>
        <v>99158356.233314276</v>
      </c>
      <c r="AA755" s="2">
        <v>44705</v>
      </c>
      <c r="AB755" s="7">
        <f t="shared" si="585"/>
        <v>192.8613752666667</v>
      </c>
      <c r="AC755" s="7">
        <f t="shared" si="586"/>
        <v>137.66647884438092</v>
      </c>
      <c r="AD755" s="7">
        <f t="shared" si="587"/>
        <v>165.26392705552379</v>
      </c>
      <c r="AE755" s="7"/>
      <c r="AF755" s="7">
        <f t="shared" si="622"/>
        <v>122933.86524536248</v>
      </c>
      <c r="AG755" s="3">
        <f t="shared" si="588"/>
        <v>65015043.560432285</v>
      </c>
      <c r="AH755" s="7"/>
      <c r="AI755" s="7"/>
      <c r="AJ755" s="7"/>
      <c r="AK755" s="7"/>
      <c r="AL755" s="3">
        <f t="shared" si="589"/>
        <v>79126698.236691296</v>
      </c>
      <c r="AM755" s="3">
        <f t="shared" si="590"/>
        <v>26156630.980432332</v>
      </c>
      <c r="AN755" s="3">
        <f t="shared" si="591"/>
        <v>23111654.676259577</v>
      </c>
      <c r="AO755" s="3">
        <f t="shared" si="592"/>
        <v>27858412.580000002</v>
      </c>
      <c r="AP755" s="3">
        <f t="shared" si="593"/>
        <v>57858412.580000006</v>
      </c>
      <c r="AQ755" s="7"/>
      <c r="AR755" s="40">
        <f t="shared" si="623"/>
        <v>-145259.19475463757</v>
      </c>
      <c r="AS755" s="5">
        <f t="shared" si="582"/>
        <v>268193.06000000006</v>
      </c>
      <c r="AT755" s="5">
        <f t="shared" si="594"/>
        <v>5467.625899280576</v>
      </c>
      <c r="AU755" s="5">
        <f t="shared" si="595"/>
        <v>128401.49114464306</v>
      </c>
      <c r="AV755" s="5">
        <f t="shared" si="596"/>
        <v>39126698.236691296</v>
      </c>
      <c r="AW755" s="3"/>
      <c r="AX755" s="4">
        <f t="shared" si="597"/>
        <v>1.6253703742274848E-3</v>
      </c>
      <c r="AY755" s="4">
        <f t="shared" si="598"/>
        <v>-5.5227663786564718E-3</v>
      </c>
      <c r="AZ755" s="4">
        <f t="shared" si="599"/>
        <v>2.3663038334121507E-4</v>
      </c>
      <c r="BA755" s="4">
        <f t="shared" si="600"/>
        <v>4.656920258948859E-3</v>
      </c>
      <c r="BB755" s="3"/>
      <c r="BC755" s="2">
        <f t="shared" si="601"/>
        <v>44705</v>
      </c>
      <c r="BD755" s="22">
        <f t="shared" si="602"/>
        <v>197.81674559172825</v>
      </c>
      <c r="BE755" s="22">
        <f t="shared" si="603"/>
        <v>137.66647884438069</v>
      </c>
      <c r="BF755" s="22">
        <f t="shared" si="604"/>
        <v>121.64028776978726</v>
      </c>
      <c r="BG755" s="22">
        <f t="shared" si="605"/>
        <v>192.8613752666667</v>
      </c>
      <c r="BH755" s="22"/>
      <c r="BI755" s="3">
        <f t="shared" si="606"/>
        <v>80352445.288256526</v>
      </c>
      <c r="BJ755" s="3">
        <f t="shared" si="607"/>
        <v>29971651.640883766</v>
      </c>
      <c r="BK755" s="3">
        <f t="shared" si="608"/>
        <v>23111654.676259577</v>
      </c>
      <c r="BL755" s="3">
        <f t="shared" si="609"/>
        <v>58100229.210000008</v>
      </c>
      <c r="BM755" s="22"/>
      <c r="BN755" s="3">
        <f t="shared" si="610"/>
        <v>-1225747.0515652285</v>
      </c>
      <c r="BO755" s="3">
        <f t="shared" si="611"/>
        <v>-3815020.6604514574</v>
      </c>
      <c r="BP755" s="3">
        <f t="shared" si="612"/>
        <v>0</v>
      </c>
      <c r="BQ755" s="3">
        <f t="shared" si="613"/>
        <v>-241816.63000000006</v>
      </c>
      <c r="BR755" s="3"/>
      <c r="BS755" s="22">
        <f t="shared" si="614"/>
        <v>-1.5254632851159426</v>
      </c>
      <c r="BT755" s="22">
        <f t="shared" si="615"/>
        <v>-12.728763520150684</v>
      </c>
      <c r="BU755" s="22">
        <f t="shared" si="616"/>
        <v>0</v>
      </c>
      <c r="BV755" s="22">
        <f t="shared" si="617"/>
        <v>-0.41620598281285165</v>
      </c>
      <c r="BW755" s="3"/>
      <c r="BX755" s="7"/>
      <c r="BY755" t="str">
        <f t="shared" si="624"/>
        <v>52022</v>
      </c>
      <c r="CQ755" s="15">
        <v>39835</v>
      </c>
      <c r="CR755" s="16">
        <v>2713.8</v>
      </c>
    </row>
    <row r="756" spans="1:96">
      <c r="A756" t="s">
        <v>334</v>
      </c>
      <c r="B756" t="s">
        <v>334</v>
      </c>
      <c r="C756" s="3">
        <v>241567</v>
      </c>
      <c r="D756">
        <v>657589.32999999996</v>
      </c>
      <c r="E756">
        <v>899156.78</v>
      </c>
      <c r="F756" s="3">
        <v>104440</v>
      </c>
      <c r="G756" s="3">
        <v>44505144</v>
      </c>
      <c r="J756" s="3">
        <f t="shared" si="619"/>
        <v>346007.07999999996</v>
      </c>
      <c r="L756" s="3">
        <f t="shared" si="620"/>
        <v>58204419.660000004</v>
      </c>
      <c r="M756" s="4">
        <f t="shared" si="625"/>
        <v>5.9802380426801525E-3</v>
      </c>
      <c r="N756" s="4">
        <f t="shared" si="626"/>
        <v>1.1533569333333332E-2</v>
      </c>
      <c r="O756" s="4"/>
      <c r="P756" s="3">
        <f t="shared" si="627"/>
        <v>0</v>
      </c>
      <c r="Q756" s="3">
        <f t="shared" si="628"/>
        <v>58204419.660000004</v>
      </c>
      <c r="R756" s="6">
        <f t="shared" si="629"/>
        <v>0</v>
      </c>
      <c r="S756" s="6">
        <f t="shared" si="630"/>
        <v>0</v>
      </c>
      <c r="T756" s="6"/>
      <c r="U756" s="6"/>
      <c r="V756" s="3">
        <f t="shared" si="621"/>
        <v>-161155.79004883437</v>
      </c>
      <c r="W756" s="7">
        <f t="shared" si="580"/>
        <v>-99.350000000000364</v>
      </c>
      <c r="X756" s="7">
        <f t="shared" si="583"/>
        <v>16025.8</v>
      </c>
      <c r="Y756" s="3">
        <f t="shared" si="584"/>
        <v>41045487.14271085</v>
      </c>
      <c r="Z756" s="3">
        <f t="shared" si="581"/>
        <v>99249906.802710861</v>
      </c>
      <c r="AA756" s="2">
        <v>44706</v>
      </c>
      <c r="AB756" s="7">
        <f t="shared" si="585"/>
        <v>194.0147322</v>
      </c>
      <c r="AC756" s="7">
        <f t="shared" si="586"/>
        <v>136.81829047570284</v>
      </c>
      <c r="AD756" s="7">
        <f t="shared" si="587"/>
        <v>165.41651133785143</v>
      </c>
      <c r="AE756" s="7"/>
      <c r="AF756" s="7">
        <f t="shared" si="622"/>
        <v>184851.28995116559</v>
      </c>
      <c r="AG756" s="3">
        <f t="shared" si="588"/>
        <v>65199894.850383453</v>
      </c>
      <c r="AH756" s="7"/>
      <c r="AI756" s="7"/>
      <c r="AJ756" s="7"/>
      <c r="AK756" s="7"/>
      <c r="AL756" s="3">
        <f t="shared" si="589"/>
        <v>79317017.152541742</v>
      </c>
      <c r="AM756" s="3">
        <f t="shared" si="590"/>
        <v>25995475.190383498</v>
      </c>
      <c r="AN756" s="3">
        <f t="shared" si="591"/>
        <v>23117122.302158859</v>
      </c>
      <c r="AO756" s="3">
        <f t="shared" si="592"/>
        <v>28204419.66</v>
      </c>
      <c r="AP756" s="3">
        <f t="shared" si="593"/>
        <v>58204419.660000004</v>
      </c>
      <c r="AQ756" s="7"/>
      <c r="AR756" s="40">
        <f t="shared" si="623"/>
        <v>-161155.79004883437</v>
      </c>
      <c r="AS756" s="5">
        <f t="shared" si="582"/>
        <v>346007.07999999996</v>
      </c>
      <c r="AT756" s="5">
        <f t="shared" si="594"/>
        <v>5467.625899280576</v>
      </c>
      <c r="AU756" s="5">
        <f t="shared" si="595"/>
        <v>190318.91585044615</v>
      </c>
      <c r="AV756" s="5">
        <f t="shared" si="596"/>
        <v>39317017.152541742</v>
      </c>
      <c r="AW756" s="3"/>
      <c r="AX756" s="4">
        <f t="shared" si="597"/>
        <v>2.4052427321198987E-3</v>
      </c>
      <c r="AY756" s="4">
        <f t="shared" si="598"/>
        <v>-6.1611829967473395E-3</v>
      </c>
      <c r="AZ756" s="4">
        <f t="shared" si="599"/>
        <v>2.3657440264962735E-4</v>
      </c>
      <c r="BA756" s="4">
        <f t="shared" si="600"/>
        <v>5.9802380426801525E-3</v>
      </c>
      <c r="BB756" s="3"/>
      <c r="BC756" s="2">
        <f t="shared" si="601"/>
        <v>44706</v>
      </c>
      <c r="BD756" s="22">
        <f t="shared" si="602"/>
        <v>198.29254288135436</v>
      </c>
      <c r="BE756" s="22">
        <f t="shared" si="603"/>
        <v>136.81829047570261</v>
      </c>
      <c r="BF756" s="22">
        <f t="shared" si="604"/>
        <v>121.66906474820452</v>
      </c>
      <c r="BG756" s="22">
        <f t="shared" si="605"/>
        <v>194.0147322</v>
      </c>
      <c r="BH756" s="22"/>
      <c r="BI756" s="3">
        <f t="shared" si="606"/>
        <v>80352445.288256526</v>
      </c>
      <c r="BJ756" s="3">
        <f t="shared" si="607"/>
        <v>29971651.640883766</v>
      </c>
      <c r="BK756" s="3">
        <f t="shared" si="608"/>
        <v>23117122.302158859</v>
      </c>
      <c r="BL756" s="3">
        <f t="shared" si="609"/>
        <v>58204419.660000004</v>
      </c>
      <c r="BM756" s="22"/>
      <c r="BN756" s="3">
        <f t="shared" si="610"/>
        <v>-1035428.1357147824</v>
      </c>
      <c r="BO756" s="3">
        <f t="shared" si="611"/>
        <v>-3976176.4505002918</v>
      </c>
      <c r="BP756" s="3">
        <f t="shared" si="612"/>
        <v>0</v>
      </c>
      <c r="BQ756" s="3">
        <f t="shared" si="613"/>
        <v>0</v>
      </c>
      <c r="BR756" s="3"/>
      <c r="BS756" s="22">
        <f t="shared" si="614"/>
        <v>-1.2886081213835938</v>
      </c>
      <c r="BT756" s="22">
        <f t="shared" si="615"/>
        <v>-13.266457578455451</v>
      </c>
      <c r="BU756" s="22">
        <f t="shared" si="616"/>
        <v>0</v>
      </c>
      <c r="BV756" s="22">
        <f t="shared" si="617"/>
        <v>0</v>
      </c>
      <c r="BW756" s="3"/>
      <c r="BX756" s="7"/>
      <c r="BY756" t="str">
        <f t="shared" si="624"/>
        <v>52022</v>
      </c>
      <c r="CQ756" s="15">
        <v>39836</v>
      </c>
      <c r="CR756" s="16">
        <v>2678.55</v>
      </c>
    </row>
    <row r="757" spans="1:96">
      <c r="A757" t="s">
        <v>335</v>
      </c>
      <c r="B757" t="s">
        <v>335</v>
      </c>
      <c r="C757" s="3">
        <v>1354776</v>
      </c>
      <c r="D757">
        <v>0</v>
      </c>
      <c r="E757">
        <v>1354776.47</v>
      </c>
      <c r="F757" s="3">
        <v>-657589</v>
      </c>
      <c r="G757" s="3">
        <v>45859920</v>
      </c>
      <c r="J757" s="3">
        <f t="shared" si="619"/>
        <v>697186.67</v>
      </c>
      <c r="L757" s="3">
        <f t="shared" si="620"/>
        <v>58901606.330000006</v>
      </c>
      <c r="M757" s="4">
        <f t="shared" si="625"/>
        <v>1.1978242787619954E-2</v>
      </c>
      <c r="N757" s="4">
        <f t="shared" si="626"/>
        <v>2.3239555666666668E-2</v>
      </c>
      <c r="O757" s="4"/>
      <c r="P757" s="3">
        <f t="shared" si="627"/>
        <v>0</v>
      </c>
      <c r="Q757" s="3">
        <f t="shared" si="628"/>
        <v>58901606.330000006</v>
      </c>
      <c r="R757" s="6">
        <f t="shared" si="629"/>
        <v>0</v>
      </c>
      <c r="S757" s="6">
        <f t="shared" si="630"/>
        <v>0</v>
      </c>
      <c r="T757" s="6"/>
      <c r="U757" s="6"/>
      <c r="V757" s="3">
        <f t="shared" si="621"/>
        <v>234150.36027729459</v>
      </c>
      <c r="W757" s="7">
        <f t="shared" si="580"/>
        <v>144.35000000000036</v>
      </c>
      <c r="X757" s="7">
        <f t="shared" si="583"/>
        <v>16170.15</v>
      </c>
      <c r="Y757" s="3">
        <f t="shared" si="584"/>
        <v>41415198.237885527</v>
      </c>
      <c r="Z757" s="3">
        <f t="shared" si="581"/>
        <v>100316804.56788553</v>
      </c>
      <c r="AA757" s="2">
        <v>44707</v>
      </c>
      <c r="AB757" s="7">
        <f t="shared" si="585"/>
        <v>196.33868776666668</v>
      </c>
      <c r="AC757" s="7">
        <f t="shared" si="586"/>
        <v>138.05066079295176</v>
      </c>
      <c r="AD757" s="7">
        <f t="shared" si="587"/>
        <v>167.19467427980922</v>
      </c>
      <c r="AE757" s="7"/>
      <c r="AF757" s="7">
        <f t="shared" si="622"/>
        <v>931337.03027729457</v>
      </c>
      <c r="AG757" s="3">
        <f t="shared" si="588"/>
        <v>66131231.88066075</v>
      </c>
      <c r="AH757" s="7"/>
      <c r="AI757" s="7"/>
      <c r="AJ757" s="7"/>
      <c r="AK757" s="7"/>
      <c r="AL757" s="3">
        <f t="shared" si="589"/>
        <v>80253821.808718324</v>
      </c>
      <c r="AM757" s="3">
        <f t="shared" si="590"/>
        <v>26229625.550660793</v>
      </c>
      <c r="AN757" s="3">
        <f t="shared" si="591"/>
        <v>23122589.92805814</v>
      </c>
      <c r="AO757" s="3">
        <f t="shared" si="592"/>
        <v>28901606.330000002</v>
      </c>
      <c r="AP757" s="3">
        <f t="shared" si="593"/>
        <v>58901606.330000006</v>
      </c>
      <c r="AQ757" s="7"/>
      <c r="AR757" s="40">
        <f t="shared" si="623"/>
        <v>234150.36027729459</v>
      </c>
      <c r="AS757" s="5">
        <f t="shared" si="582"/>
        <v>697186.67</v>
      </c>
      <c r="AT757" s="5">
        <f t="shared" si="594"/>
        <v>5467.625899280576</v>
      </c>
      <c r="AU757" s="5">
        <f t="shared" si="595"/>
        <v>936804.65617657511</v>
      </c>
      <c r="AV757" s="5">
        <f t="shared" si="596"/>
        <v>40253821.808718316</v>
      </c>
      <c r="AW757" s="3"/>
      <c r="AX757" s="4">
        <f t="shared" si="597"/>
        <v>1.1810891153091665E-2</v>
      </c>
      <c r="AY757" s="4">
        <f t="shared" si="598"/>
        <v>9.0073506470816044E-3</v>
      </c>
      <c r="AZ757" s="4">
        <f t="shared" si="599"/>
        <v>2.3651844843897228E-4</v>
      </c>
      <c r="BA757" s="4">
        <f t="shared" si="600"/>
        <v>1.1978242787619954E-2</v>
      </c>
      <c r="BB757" s="3"/>
      <c r="BC757" s="2">
        <f t="shared" si="601"/>
        <v>44707</v>
      </c>
      <c r="BD757" s="22">
        <f t="shared" si="602"/>
        <v>200.63455452179579</v>
      </c>
      <c r="BE757" s="22">
        <f t="shared" si="603"/>
        <v>138.05066079295153</v>
      </c>
      <c r="BF757" s="22">
        <f t="shared" si="604"/>
        <v>121.69784172662179</v>
      </c>
      <c r="BG757" s="22">
        <f t="shared" si="605"/>
        <v>196.33868776666668</v>
      </c>
      <c r="BH757" s="22"/>
      <c r="BI757" s="3">
        <f t="shared" si="606"/>
        <v>80352445.288256526</v>
      </c>
      <c r="BJ757" s="3">
        <f t="shared" si="607"/>
        <v>29971651.640883766</v>
      </c>
      <c r="BK757" s="3">
        <f t="shared" si="608"/>
        <v>23122589.92805814</v>
      </c>
      <c r="BL757" s="3">
        <f t="shared" si="609"/>
        <v>58901606.330000006</v>
      </c>
      <c r="BM757" s="22"/>
      <c r="BN757" s="3">
        <f t="shared" si="610"/>
        <v>-98623.479538207292</v>
      </c>
      <c r="BO757" s="3">
        <f t="shared" si="611"/>
        <v>-3742026.0902229971</v>
      </c>
      <c r="BP757" s="3">
        <f t="shared" si="612"/>
        <v>0</v>
      </c>
      <c r="BQ757" s="3">
        <f t="shared" si="613"/>
        <v>0</v>
      </c>
      <c r="BR757" s="3"/>
      <c r="BS757" s="22">
        <f t="shared" si="614"/>
        <v>-0.12273861633507882</v>
      </c>
      <c r="BT757" s="22">
        <f t="shared" si="615"/>
        <v>-12.485218149001071</v>
      </c>
      <c r="BU757" s="22">
        <f t="shared" si="616"/>
        <v>0</v>
      </c>
      <c r="BV757" s="22">
        <f t="shared" si="617"/>
        <v>0</v>
      </c>
      <c r="BW757" s="3"/>
      <c r="BX757" s="7"/>
      <c r="BY757" t="str">
        <f t="shared" si="624"/>
        <v>52022</v>
      </c>
      <c r="CQ757" s="15">
        <v>39837</v>
      </c>
      <c r="CR757" s="16">
        <v>2678.55</v>
      </c>
    </row>
    <row r="758" spans="1:96">
      <c r="A758" t="s">
        <v>336</v>
      </c>
      <c r="B758" t="s">
        <v>336</v>
      </c>
      <c r="C758" s="3">
        <v>18471</v>
      </c>
      <c r="D758">
        <v>86566.83</v>
      </c>
      <c r="E758">
        <v>105037.67</v>
      </c>
      <c r="F758" s="3">
        <v>86567</v>
      </c>
      <c r="G758" s="3">
        <v>45964958</v>
      </c>
      <c r="J758" s="3">
        <f t="shared" si="619"/>
        <v>105037.83</v>
      </c>
      <c r="L758" s="3">
        <f t="shared" si="620"/>
        <v>59006644.160000004</v>
      </c>
      <c r="M758" s="4">
        <f t="shared" si="625"/>
        <v>1.7832761539900773E-3</v>
      </c>
      <c r="N758" s="4">
        <f t="shared" si="626"/>
        <v>3.5012609999999999E-3</v>
      </c>
      <c r="O758" s="4"/>
      <c r="P758" s="3">
        <f t="shared" si="627"/>
        <v>0</v>
      </c>
      <c r="Q758" s="3">
        <f t="shared" si="628"/>
        <v>59006644.160000004</v>
      </c>
      <c r="R758" s="6">
        <f t="shared" si="629"/>
        <v>0</v>
      </c>
      <c r="S758" s="6">
        <f t="shared" si="630"/>
        <v>0</v>
      </c>
      <c r="T758" s="6"/>
      <c r="U758" s="6"/>
      <c r="V758" s="3">
        <f t="shared" si="621"/>
        <v>295709.1145032972</v>
      </c>
      <c r="W758" s="7">
        <f t="shared" si="580"/>
        <v>182.30000000000109</v>
      </c>
      <c r="X758" s="7">
        <f t="shared" si="583"/>
        <v>16352.45</v>
      </c>
      <c r="Y758" s="3">
        <f t="shared" si="584"/>
        <v>41882107.366048627</v>
      </c>
      <c r="Z758" s="3">
        <f t="shared" si="581"/>
        <v>100888751.52604863</v>
      </c>
      <c r="AA758" s="2">
        <v>44708</v>
      </c>
      <c r="AB758" s="7">
        <f t="shared" si="585"/>
        <v>196.68881386666669</v>
      </c>
      <c r="AC758" s="7">
        <f t="shared" si="586"/>
        <v>139.60702455349542</v>
      </c>
      <c r="AD758" s="7">
        <f t="shared" si="587"/>
        <v>168.14791921008106</v>
      </c>
      <c r="AE758" s="7"/>
      <c r="AF758" s="7">
        <f t="shared" si="622"/>
        <v>400746.94450329721</v>
      </c>
      <c r="AG758" s="3">
        <f t="shared" si="588"/>
        <v>66531978.82516405</v>
      </c>
      <c r="AH758" s="7"/>
      <c r="AI758" s="7"/>
      <c r="AJ758" s="7"/>
      <c r="AK758" s="7"/>
      <c r="AL758" s="3">
        <f t="shared" si="589"/>
        <v>80660036.379120901</v>
      </c>
      <c r="AM758" s="3">
        <f t="shared" si="590"/>
        <v>26525334.665164091</v>
      </c>
      <c r="AN758" s="3">
        <f t="shared" si="591"/>
        <v>23128057.553957421</v>
      </c>
      <c r="AO758" s="3">
        <f t="shared" si="592"/>
        <v>29006644.16</v>
      </c>
      <c r="AP758" s="3">
        <f t="shared" si="593"/>
        <v>59006644.160000004</v>
      </c>
      <c r="AQ758" s="7"/>
      <c r="AR758" s="40">
        <f t="shared" si="623"/>
        <v>295709.1145032972</v>
      </c>
      <c r="AS758" s="5">
        <f t="shared" si="582"/>
        <v>105037.83</v>
      </c>
      <c r="AT758" s="5">
        <f t="shared" si="594"/>
        <v>5467.625899280576</v>
      </c>
      <c r="AU758" s="5">
        <f t="shared" si="595"/>
        <v>406214.57040257781</v>
      </c>
      <c r="AV758" s="5">
        <f t="shared" si="596"/>
        <v>40660036.379120894</v>
      </c>
      <c r="AW758" s="3"/>
      <c r="AX758" s="4">
        <f t="shared" si="597"/>
        <v>5.0616227520076679E-3</v>
      </c>
      <c r="AY758" s="4">
        <f t="shared" si="598"/>
        <v>1.1273859549849635E-2</v>
      </c>
      <c r="AZ758" s="4">
        <f t="shared" si="599"/>
        <v>2.364625206904646E-4</v>
      </c>
      <c r="BA758" s="4">
        <f t="shared" si="600"/>
        <v>1.7832761539900773E-3</v>
      </c>
      <c r="BB758" s="3"/>
      <c r="BC758" s="2">
        <f t="shared" si="601"/>
        <v>44708</v>
      </c>
      <c r="BD758" s="22">
        <f t="shared" si="602"/>
        <v>201.65009094780225</v>
      </c>
      <c r="BE758" s="22">
        <f t="shared" si="603"/>
        <v>139.60702455349519</v>
      </c>
      <c r="BF758" s="22">
        <f t="shared" si="604"/>
        <v>121.72661870503907</v>
      </c>
      <c r="BG758" s="22">
        <f t="shared" si="605"/>
        <v>196.68881386666669</v>
      </c>
      <c r="BH758" s="22"/>
      <c r="BI758" s="3">
        <f t="shared" si="606"/>
        <v>80660036.379120901</v>
      </c>
      <c r="BJ758" s="3">
        <f t="shared" si="607"/>
        <v>29971651.640883766</v>
      </c>
      <c r="BK758" s="3">
        <f t="shared" si="608"/>
        <v>23128057.553957421</v>
      </c>
      <c r="BL758" s="3">
        <f t="shared" si="609"/>
        <v>59006644.160000004</v>
      </c>
      <c r="BM758" s="22"/>
      <c r="BN758" s="3">
        <f t="shared" si="610"/>
        <v>0</v>
      </c>
      <c r="BO758" s="3">
        <f t="shared" si="611"/>
        <v>-3446316.9757197001</v>
      </c>
      <c r="BP758" s="3">
        <f t="shared" si="612"/>
        <v>0</v>
      </c>
      <c r="BQ758" s="3">
        <f t="shared" si="613"/>
        <v>0</v>
      </c>
      <c r="BR758" s="3"/>
      <c r="BS758" s="22">
        <f t="shared" si="614"/>
        <v>0</v>
      </c>
      <c r="BT758" s="22">
        <f t="shared" si="615"/>
        <v>-11.498588789877179</v>
      </c>
      <c r="BU758" s="22">
        <f t="shared" si="616"/>
        <v>0</v>
      </c>
      <c r="BV758" s="22">
        <f t="shared" si="617"/>
        <v>0</v>
      </c>
      <c r="BW758" s="3"/>
      <c r="BX758" s="7"/>
      <c r="BY758" t="str">
        <f t="shared" si="624"/>
        <v>52022</v>
      </c>
      <c r="CQ758" s="15">
        <v>39838</v>
      </c>
      <c r="CR758" s="16">
        <v>2678.55</v>
      </c>
    </row>
    <row r="759" spans="1:96">
      <c r="A759" t="s">
        <v>337</v>
      </c>
      <c r="B759" t="s">
        <v>337</v>
      </c>
      <c r="C759" s="3">
        <v>148714</v>
      </c>
      <c r="D759">
        <v>-53304.26</v>
      </c>
      <c r="E759">
        <v>95409.95</v>
      </c>
      <c r="F759" s="3">
        <v>-139871</v>
      </c>
      <c r="G759" s="3">
        <v>46060368</v>
      </c>
      <c r="J759" s="3">
        <f t="shared" si="619"/>
        <v>8842.9099999999889</v>
      </c>
      <c r="L759" s="3">
        <f t="shared" si="620"/>
        <v>59015487.07</v>
      </c>
      <c r="M759" s="4">
        <f t="shared" si="625"/>
        <v>1.4986295400941488E-4</v>
      </c>
      <c r="N759" s="4">
        <f t="shared" si="626"/>
        <v>2.9476366666666629E-4</v>
      </c>
      <c r="O759" s="4"/>
      <c r="P759" s="3">
        <f t="shared" si="627"/>
        <v>0</v>
      </c>
      <c r="Q759" s="3">
        <f t="shared" si="628"/>
        <v>59015487.07</v>
      </c>
      <c r="R759" s="6">
        <f t="shared" si="629"/>
        <v>0</v>
      </c>
      <c r="S759" s="6">
        <f t="shared" si="630"/>
        <v>0</v>
      </c>
      <c r="T759" s="6"/>
      <c r="U759" s="6"/>
      <c r="V759" s="3">
        <f t="shared" si="621"/>
        <v>501148.27715739625</v>
      </c>
      <c r="W759" s="7">
        <f t="shared" si="580"/>
        <v>308.95000000000073</v>
      </c>
      <c r="X759" s="7">
        <f t="shared" si="583"/>
        <v>16661.400000000001</v>
      </c>
      <c r="Y759" s="3">
        <f t="shared" si="584"/>
        <v>42673394.119455047</v>
      </c>
      <c r="Z759" s="3">
        <f t="shared" si="581"/>
        <v>101688881.18945505</v>
      </c>
      <c r="AA759" s="2">
        <v>44711</v>
      </c>
      <c r="AB759" s="7">
        <f t="shared" si="585"/>
        <v>196.71829023333333</v>
      </c>
      <c r="AC759" s="7">
        <f t="shared" si="586"/>
        <v>142.24464706485017</v>
      </c>
      <c r="AD759" s="7">
        <f t="shared" si="587"/>
        <v>169.48146864909174</v>
      </c>
      <c r="AE759" s="7"/>
      <c r="AF759" s="7">
        <f t="shared" si="622"/>
        <v>509991.18715739623</v>
      </c>
      <c r="AG759" s="3">
        <f t="shared" si="588"/>
        <v>67041970.012321442</v>
      </c>
      <c r="AH759" s="7"/>
      <c r="AI759" s="7"/>
      <c r="AJ759" s="7"/>
      <c r="AK759" s="7"/>
      <c r="AL759" s="3">
        <f t="shared" si="589"/>
        <v>81175495.192177579</v>
      </c>
      <c r="AM759" s="3">
        <f t="shared" si="590"/>
        <v>27026482.942321487</v>
      </c>
      <c r="AN759" s="3">
        <f t="shared" si="591"/>
        <v>23133525.179856703</v>
      </c>
      <c r="AO759" s="3">
        <f t="shared" si="592"/>
        <v>29015487.07</v>
      </c>
      <c r="AP759" s="3">
        <f t="shared" si="593"/>
        <v>59015487.07</v>
      </c>
      <c r="AQ759" s="7"/>
      <c r="AR759" s="40">
        <f t="shared" si="623"/>
        <v>501148.27715739625</v>
      </c>
      <c r="AS759" s="5">
        <f t="shared" si="582"/>
        <v>8842.9099999999889</v>
      </c>
      <c r="AT759" s="5">
        <f t="shared" si="594"/>
        <v>5467.625899280576</v>
      </c>
      <c r="AU759" s="5">
        <f t="shared" si="595"/>
        <v>515458.81305667682</v>
      </c>
      <c r="AV759" s="5">
        <f t="shared" si="596"/>
        <v>41175495.192177571</v>
      </c>
      <c r="AW759" s="3"/>
      <c r="AX759" s="4">
        <f t="shared" si="597"/>
        <v>6.3905105451961455E-3</v>
      </c>
      <c r="AY759" s="4">
        <f t="shared" si="598"/>
        <v>1.8893193374693133E-2</v>
      </c>
      <c r="AZ759" s="4">
        <f t="shared" si="599"/>
        <v>2.3640661938533682E-4</v>
      </c>
      <c r="BA759" s="4">
        <f t="shared" si="600"/>
        <v>1.4986295400941488E-4</v>
      </c>
      <c r="BB759" s="3"/>
      <c r="BC759" s="2">
        <f t="shared" si="601"/>
        <v>44711</v>
      </c>
      <c r="BD759" s="22">
        <f t="shared" si="602"/>
        <v>202.93873798044393</v>
      </c>
      <c r="BE759" s="22">
        <f t="shared" si="603"/>
        <v>142.24464706484994</v>
      </c>
      <c r="BF759" s="22">
        <f t="shared" si="604"/>
        <v>121.75539568345633</v>
      </c>
      <c r="BG759" s="22">
        <f t="shared" si="605"/>
        <v>196.71829023333333</v>
      </c>
      <c r="BH759" s="22"/>
      <c r="BI759" s="3">
        <f t="shared" si="606"/>
        <v>81175495.192177579</v>
      </c>
      <c r="BJ759" s="3">
        <f t="shared" si="607"/>
        <v>29971651.640883766</v>
      </c>
      <c r="BK759" s="3">
        <f t="shared" si="608"/>
        <v>23133525.179856703</v>
      </c>
      <c r="BL759" s="3">
        <f t="shared" si="609"/>
        <v>59015487.07</v>
      </c>
      <c r="BM759" s="22"/>
      <c r="BN759" s="3">
        <f t="shared" si="610"/>
        <v>0</v>
      </c>
      <c r="BO759" s="3">
        <f t="shared" si="611"/>
        <v>-2945168.698562304</v>
      </c>
      <c r="BP759" s="3">
        <f t="shared" si="612"/>
        <v>0</v>
      </c>
      <c r="BQ759" s="3">
        <f t="shared" si="613"/>
        <v>0</v>
      </c>
      <c r="BR759" s="3"/>
      <c r="BS759" s="22">
        <f t="shared" si="614"/>
        <v>0</v>
      </c>
      <c r="BT759" s="22">
        <f t="shared" si="615"/>
        <v>-9.8265145139510928</v>
      </c>
      <c r="BU759" s="22">
        <f t="shared" si="616"/>
        <v>0</v>
      </c>
      <c r="BV759" s="22">
        <f t="shared" si="617"/>
        <v>0</v>
      </c>
      <c r="BW759" s="3"/>
      <c r="BX759" s="7"/>
      <c r="BY759" t="str">
        <f t="shared" si="624"/>
        <v>52022</v>
      </c>
      <c r="CQ759" s="15">
        <v>39839</v>
      </c>
      <c r="CR759" s="16">
        <v>2678.55</v>
      </c>
    </row>
    <row r="760" spans="1:96">
      <c r="A760" t="s">
        <v>338</v>
      </c>
      <c r="B760" t="s">
        <v>338</v>
      </c>
      <c r="C760" s="3">
        <v>-40969</v>
      </c>
      <c r="D760">
        <v>125976.53</v>
      </c>
      <c r="E760">
        <v>85008.01</v>
      </c>
      <c r="F760" s="3">
        <v>179281</v>
      </c>
      <c r="G760" s="3">
        <v>46145376</v>
      </c>
      <c r="J760" s="3">
        <f t="shared" si="619"/>
        <v>138311.79</v>
      </c>
      <c r="L760" s="3">
        <f t="shared" si="620"/>
        <v>59153798.859999999</v>
      </c>
      <c r="M760" s="4">
        <f t="shared" si="625"/>
        <v>2.3436524354351991E-3</v>
      </c>
      <c r="N760" s="4">
        <f t="shared" si="626"/>
        <v>4.610393E-3</v>
      </c>
      <c r="O760" s="4"/>
      <c r="P760" s="3">
        <f t="shared" si="627"/>
        <v>0</v>
      </c>
      <c r="Q760" s="3">
        <f t="shared" si="628"/>
        <v>59153798.859999999</v>
      </c>
      <c r="R760" s="6">
        <f t="shared" si="629"/>
        <v>0</v>
      </c>
      <c r="S760" s="6">
        <f t="shared" si="630"/>
        <v>0</v>
      </c>
      <c r="T760" s="6"/>
      <c r="U760" s="6"/>
      <c r="V760" s="3">
        <f t="shared" si="621"/>
        <v>-124658.50493460723</v>
      </c>
      <c r="W760" s="7">
        <f t="shared" si="580"/>
        <v>-76.850000000002183</v>
      </c>
      <c r="X760" s="7">
        <f t="shared" si="583"/>
        <v>16584.55</v>
      </c>
      <c r="Y760" s="3">
        <f t="shared" si="584"/>
        <v>42476564.901137248</v>
      </c>
      <c r="Z760" s="3">
        <f t="shared" si="581"/>
        <v>101630363.76113725</v>
      </c>
      <c r="AA760" s="2">
        <v>44712</v>
      </c>
      <c r="AB760" s="7">
        <f t="shared" si="585"/>
        <v>197.17932953333332</v>
      </c>
      <c r="AC760" s="7">
        <f t="shared" si="586"/>
        <v>141.5885496704575</v>
      </c>
      <c r="AD760" s="7">
        <f t="shared" si="587"/>
        <v>169.38393960189541</v>
      </c>
      <c r="AE760" s="7"/>
      <c r="AF760" s="7">
        <f t="shared" si="622"/>
        <v>13653.285065392774</v>
      </c>
      <c r="AG760" s="3">
        <f t="shared" si="588"/>
        <v>67055623.297386833</v>
      </c>
      <c r="AH760" s="7"/>
      <c r="AI760" s="7"/>
      <c r="AJ760" s="7"/>
      <c r="AK760" s="7"/>
      <c r="AL760" s="3">
        <f t="shared" si="589"/>
        <v>81194616.103142247</v>
      </c>
      <c r="AM760" s="3">
        <f t="shared" si="590"/>
        <v>26901824.437386878</v>
      </c>
      <c r="AN760" s="3">
        <f t="shared" si="591"/>
        <v>23138992.805755984</v>
      </c>
      <c r="AO760" s="3">
        <f t="shared" si="592"/>
        <v>29153798.859999999</v>
      </c>
      <c r="AP760" s="3">
        <f t="shared" si="593"/>
        <v>59153798.859999999</v>
      </c>
      <c r="AQ760" s="7"/>
      <c r="AR760" s="40">
        <f t="shared" si="623"/>
        <v>-124658.50493460723</v>
      </c>
      <c r="AS760" s="5">
        <f t="shared" si="582"/>
        <v>138311.79</v>
      </c>
      <c r="AT760" s="5">
        <f t="shared" si="594"/>
        <v>5467.625899280576</v>
      </c>
      <c r="AU760" s="5">
        <f t="shared" si="595"/>
        <v>19120.910964673349</v>
      </c>
      <c r="AV760" s="5">
        <f t="shared" si="596"/>
        <v>41194616.103142247</v>
      </c>
      <c r="AW760" s="3"/>
      <c r="AX760" s="4">
        <f t="shared" si="597"/>
        <v>2.3555028422562579E-4</v>
      </c>
      <c r="AY760" s="4">
        <f t="shared" si="598"/>
        <v>-4.61245753658169E-3</v>
      </c>
      <c r="AZ760" s="4">
        <f t="shared" si="599"/>
        <v>2.3635074450483921E-4</v>
      </c>
      <c r="BA760" s="4">
        <f t="shared" si="600"/>
        <v>2.3436524354351991E-3</v>
      </c>
      <c r="BB760" s="3"/>
      <c r="BC760" s="2">
        <f t="shared" si="601"/>
        <v>44712</v>
      </c>
      <c r="BD760" s="22">
        <f t="shared" si="602"/>
        <v>202.98654025785564</v>
      </c>
      <c r="BE760" s="22">
        <f t="shared" si="603"/>
        <v>141.58854967045724</v>
      </c>
      <c r="BF760" s="22">
        <f t="shared" si="604"/>
        <v>121.7841726618736</v>
      </c>
      <c r="BG760" s="22">
        <f t="shared" si="605"/>
        <v>197.17932953333332</v>
      </c>
      <c r="BH760" s="22"/>
      <c r="BI760" s="3">
        <f t="shared" si="606"/>
        <v>81194616.103142247</v>
      </c>
      <c r="BJ760" s="3">
        <f t="shared" si="607"/>
        <v>29971651.640883766</v>
      </c>
      <c r="BK760" s="3">
        <f t="shared" si="608"/>
        <v>23138992.805755984</v>
      </c>
      <c r="BL760" s="3">
        <f t="shared" si="609"/>
        <v>59153798.859999999</v>
      </c>
      <c r="BM760" s="22"/>
      <c r="BN760" s="3">
        <f t="shared" si="610"/>
        <v>0</v>
      </c>
      <c r="BO760" s="3">
        <f t="shared" si="611"/>
        <v>-3069827.2034969111</v>
      </c>
      <c r="BP760" s="3">
        <f t="shared" si="612"/>
        <v>0</v>
      </c>
      <c r="BQ760" s="3">
        <f t="shared" si="613"/>
        <v>0</v>
      </c>
      <c r="BR760" s="3"/>
      <c r="BS760" s="22">
        <f t="shared" si="614"/>
        <v>0</v>
      </c>
      <c r="BT760" s="22">
        <f t="shared" si="615"/>
        <v>-10.24243588668106</v>
      </c>
      <c r="BU760" s="22">
        <f t="shared" si="616"/>
        <v>0</v>
      </c>
      <c r="BV760" s="22">
        <f t="shared" si="617"/>
        <v>0</v>
      </c>
      <c r="BW760" s="3"/>
      <c r="BX760" s="7"/>
      <c r="BY760" t="str">
        <f t="shared" si="624"/>
        <v>52022</v>
      </c>
      <c r="CQ760" s="15">
        <v>39840</v>
      </c>
      <c r="CR760" s="16">
        <v>2771.35</v>
      </c>
    </row>
    <row r="761" spans="1:96">
      <c r="A761" s="2">
        <v>44567</v>
      </c>
      <c r="B761" s="2">
        <v>44567</v>
      </c>
      <c r="C761" s="3">
        <v>661452</v>
      </c>
      <c r="D761">
        <v>-82830.75</v>
      </c>
      <c r="E761">
        <v>578621.11</v>
      </c>
      <c r="F761" s="3">
        <v>-208807</v>
      </c>
      <c r="G761" s="3">
        <v>46723997</v>
      </c>
      <c r="J761" s="3">
        <f t="shared" si="619"/>
        <v>452644.72</v>
      </c>
      <c r="L761" s="3">
        <f t="shared" si="620"/>
        <v>59606443.579999998</v>
      </c>
      <c r="M761" s="4">
        <f t="shared" si="625"/>
        <v>7.6519974832263884E-3</v>
      </c>
      <c r="N761" s="4">
        <f t="shared" si="626"/>
        <v>1.5088157333333333E-2</v>
      </c>
      <c r="O761" s="4"/>
      <c r="P761" s="3">
        <f t="shared" si="627"/>
        <v>0</v>
      </c>
      <c r="Q761" s="3">
        <f t="shared" si="628"/>
        <v>59606443.579999998</v>
      </c>
      <c r="R761" s="6">
        <f t="shared" si="629"/>
        <v>0</v>
      </c>
      <c r="S761" s="6">
        <f t="shared" si="630"/>
        <v>0</v>
      </c>
      <c r="T761" s="6"/>
      <c r="U761" s="6"/>
      <c r="V761" s="3">
        <f t="shared" si="621"/>
        <v>-100245.87644708416</v>
      </c>
      <c r="W761" s="7">
        <f t="shared" si="580"/>
        <v>-61.799999999999272</v>
      </c>
      <c r="X761" s="7">
        <f t="shared" si="583"/>
        <v>16522.75</v>
      </c>
      <c r="Y761" s="3">
        <f t="shared" si="584"/>
        <v>42318281.938326061</v>
      </c>
      <c r="Z761" s="3">
        <f t="shared" si="581"/>
        <v>101924725.51832606</v>
      </c>
      <c r="AA761" s="2">
        <v>44713</v>
      </c>
      <c r="AB761" s="7">
        <f t="shared" si="585"/>
        <v>198.68814526666668</v>
      </c>
      <c r="AC761" s="7">
        <f t="shared" si="586"/>
        <v>141.06093979442019</v>
      </c>
      <c r="AD761" s="7">
        <f t="shared" si="587"/>
        <v>169.87454253054344</v>
      </c>
      <c r="AE761" s="7"/>
      <c r="AF761" s="7">
        <f t="shared" si="622"/>
        <v>352398.84355291585</v>
      </c>
      <c r="AG761" s="3">
        <f t="shared" si="588"/>
        <v>67408022.140939742</v>
      </c>
      <c r="AH761" s="7"/>
      <c r="AI761" s="7"/>
      <c r="AJ761" s="7"/>
      <c r="AK761" s="7"/>
      <c r="AL761" s="3">
        <f t="shared" si="589"/>
        <v>81552482.572594449</v>
      </c>
      <c r="AM761" s="3">
        <f t="shared" si="590"/>
        <v>26801578.560939793</v>
      </c>
      <c r="AN761" s="3">
        <f t="shared" si="591"/>
        <v>23144460.431655265</v>
      </c>
      <c r="AO761" s="3">
        <f t="shared" si="592"/>
        <v>29606443.579999998</v>
      </c>
      <c r="AP761" s="3">
        <f t="shared" si="593"/>
        <v>59606443.579999998</v>
      </c>
      <c r="AQ761" s="7"/>
      <c r="AR761" s="40">
        <f t="shared" si="623"/>
        <v>-100245.87644708416</v>
      </c>
      <c r="AS761" s="5">
        <f t="shared" si="582"/>
        <v>452644.72</v>
      </c>
      <c r="AT761" s="5">
        <f t="shared" si="594"/>
        <v>5467.625899280576</v>
      </c>
      <c r="AU761" s="5">
        <f t="shared" si="595"/>
        <v>357866.46945219644</v>
      </c>
      <c r="AV761" s="5">
        <f t="shared" si="596"/>
        <v>41552482.572594441</v>
      </c>
      <c r="AW761" s="3"/>
      <c r="AX761" s="4">
        <f t="shared" si="597"/>
        <v>4.4075147667130476E-3</v>
      </c>
      <c r="AY761" s="4">
        <f t="shared" si="598"/>
        <v>-3.7263597746094571E-3</v>
      </c>
      <c r="AZ761" s="4">
        <f t="shared" si="599"/>
        <v>2.3629489603023976E-4</v>
      </c>
      <c r="BA761" s="4">
        <f t="shared" si="600"/>
        <v>7.6519974832263884E-3</v>
      </c>
      <c r="BB761" s="3"/>
      <c r="BC761" s="2">
        <f t="shared" si="601"/>
        <v>44713</v>
      </c>
      <c r="BD761" s="22">
        <f t="shared" si="602"/>
        <v>203.88120643148611</v>
      </c>
      <c r="BE761" s="22">
        <f t="shared" si="603"/>
        <v>141.06093979441997</v>
      </c>
      <c r="BF761" s="22">
        <f t="shared" si="604"/>
        <v>121.81294964029088</v>
      </c>
      <c r="BG761" s="22">
        <f t="shared" si="605"/>
        <v>198.68814526666668</v>
      </c>
      <c r="BH761" s="22"/>
      <c r="BI761" s="3">
        <f t="shared" si="606"/>
        <v>81552482.572594449</v>
      </c>
      <c r="BJ761" s="3">
        <f t="shared" si="607"/>
        <v>29971651.640883766</v>
      </c>
      <c r="BK761" s="3">
        <f t="shared" si="608"/>
        <v>23144460.431655265</v>
      </c>
      <c r="BL761" s="3">
        <f t="shared" si="609"/>
        <v>59606443.579999998</v>
      </c>
      <c r="BM761" s="22"/>
      <c r="BN761" s="3">
        <f t="shared" si="610"/>
        <v>0</v>
      </c>
      <c r="BO761" s="3">
        <f t="shared" si="611"/>
        <v>-3170073.0799439955</v>
      </c>
      <c r="BP761" s="3">
        <f t="shared" si="612"/>
        <v>0</v>
      </c>
      <c r="BQ761" s="3">
        <f t="shared" si="613"/>
        <v>0</v>
      </c>
      <c r="BR761" s="3"/>
      <c r="BS761" s="22">
        <f t="shared" si="614"/>
        <v>0</v>
      </c>
      <c r="BT761" s="22">
        <f t="shared" si="615"/>
        <v>-10.576904863059861</v>
      </c>
      <c r="BU761" s="22">
        <f t="shared" si="616"/>
        <v>0</v>
      </c>
      <c r="BV761" s="22">
        <f t="shared" si="617"/>
        <v>0</v>
      </c>
      <c r="BW761" s="3"/>
      <c r="BX761" s="7"/>
      <c r="BY761" t="str">
        <f t="shared" si="624"/>
        <v>62022</v>
      </c>
      <c r="CQ761" s="15">
        <v>39841</v>
      </c>
      <c r="CR761" s="16">
        <v>2849.5</v>
      </c>
    </row>
    <row r="762" spans="1:96">
      <c r="A762" s="2">
        <v>44598</v>
      </c>
      <c r="B762" s="2">
        <v>44598</v>
      </c>
      <c r="C762" s="3">
        <v>515063</v>
      </c>
      <c r="D762">
        <v>-79536.740000000005</v>
      </c>
      <c r="E762">
        <v>435526.37</v>
      </c>
      <c r="F762" s="3">
        <v>3294</v>
      </c>
      <c r="G762" s="3">
        <v>47159523</v>
      </c>
      <c r="J762" s="3">
        <f t="shared" si="619"/>
        <v>518357.01</v>
      </c>
      <c r="L762" s="3">
        <f t="shared" si="620"/>
        <v>60124800.589999996</v>
      </c>
      <c r="M762" s="4">
        <f t="shared" si="625"/>
        <v>8.6963250760682276E-3</v>
      </c>
      <c r="N762" s="4">
        <f t="shared" si="626"/>
        <v>1.7278567000000002E-2</v>
      </c>
      <c r="O762" s="4"/>
      <c r="P762" s="3">
        <f t="shared" si="627"/>
        <v>0</v>
      </c>
      <c r="Q762" s="3">
        <f t="shared" si="628"/>
        <v>60124800.589999996</v>
      </c>
      <c r="R762" s="6">
        <f t="shared" si="629"/>
        <v>0</v>
      </c>
      <c r="S762" s="6">
        <f t="shared" si="630"/>
        <v>0</v>
      </c>
      <c r="T762" s="6"/>
      <c r="U762" s="6"/>
      <c r="V762" s="3">
        <f t="shared" si="621"/>
        <v>170726.18925656524</v>
      </c>
      <c r="W762" s="7">
        <f t="shared" si="580"/>
        <v>105.25</v>
      </c>
      <c r="X762" s="7">
        <f t="shared" si="583"/>
        <v>16628</v>
      </c>
      <c r="Y762" s="3">
        <f t="shared" si="584"/>
        <v>42587849.605573267</v>
      </c>
      <c r="Z762" s="3">
        <f t="shared" si="581"/>
        <v>102712650.19557327</v>
      </c>
      <c r="AA762" s="2">
        <v>44714</v>
      </c>
      <c r="AB762" s="7">
        <f t="shared" si="585"/>
        <v>200.41600196666667</v>
      </c>
      <c r="AC762" s="7">
        <f t="shared" si="586"/>
        <v>141.95949868524423</v>
      </c>
      <c r="AD762" s="7">
        <f t="shared" si="587"/>
        <v>171.18775032595545</v>
      </c>
      <c r="AE762" s="7"/>
      <c r="AF762" s="7">
        <f t="shared" si="622"/>
        <v>689083.19925656519</v>
      </c>
      <c r="AG762" s="3">
        <f t="shared" si="588"/>
        <v>68097105.340196311</v>
      </c>
      <c r="AH762" s="7"/>
      <c r="AI762" s="7"/>
      <c r="AJ762" s="7"/>
      <c r="AK762" s="7"/>
      <c r="AL762" s="3">
        <f t="shared" si="589"/>
        <v>82247033.397750288</v>
      </c>
      <c r="AM762" s="3">
        <f t="shared" si="590"/>
        <v>26972304.750196356</v>
      </c>
      <c r="AN762" s="3">
        <f t="shared" si="591"/>
        <v>23149928.057554547</v>
      </c>
      <c r="AO762" s="3">
        <f t="shared" si="592"/>
        <v>30124800.59</v>
      </c>
      <c r="AP762" s="3">
        <f t="shared" si="593"/>
        <v>60124800.589999996</v>
      </c>
      <c r="AQ762" s="7"/>
      <c r="AR762" s="40">
        <f t="shared" si="623"/>
        <v>170726.18925656524</v>
      </c>
      <c r="AS762" s="5">
        <f t="shared" si="582"/>
        <v>518357.01</v>
      </c>
      <c r="AT762" s="5">
        <f t="shared" si="594"/>
        <v>5467.625899280576</v>
      </c>
      <c r="AU762" s="5">
        <f t="shared" si="595"/>
        <v>694550.82515584573</v>
      </c>
      <c r="AV762" s="5">
        <f t="shared" si="596"/>
        <v>42247033.397750288</v>
      </c>
      <c r="AW762" s="3"/>
      <c r="AX762" s="4">
        <f t="shared" si="597"/>
        <v>8.5166116744218919E-3</v>
      </c>
      <c r="AY762" s="4">
        <f t="shared" si="598"/>
        <v>6.3700049931155528E-3</v>
      </c>
      <c r="AZ762" s="4">
        <f t="shared" si="599"/>
        <v>2.3623907394282415E-4</v>
      </c>
      <c r="BA762" s="4">
        <f t="shared" si="600"/>
        <v>8.6963250760682276E-3</v>
      </c>
      <c r="BB762" s="3"/>
      <c r="BC762" s="2">
        <f t="shared" si="601"/>
        <v>44714</v>
      </c>
      <c r="BD762" s="22">
        <f t="shared" si="602"/>
        <v>205.61758349437574</v>
      </c>
      <c r="BE762" s="22">
        <f t="shared" si="603"/>
        <v>141.95949868524397</v>
      </c>
      <c r="BF762" s="22">
        <f t="shared" si="604"/>
        <v>121.84172661870814</v>
      </c>
      <c r="BG762" s="22">
        <f t="shared" si="605"/>
        <v>200.41600196666667</v>
      </c>
      <c r="BH762" s="22"/>
      <c r="BI762" s="3">
        <f t="shared" si="606"/>
        <v>82247033.397750288</v>
      </c>
      <c r="BJ762" s="3">
        <f t="shared" si="607"/>
        <v>29971651.640883766</v>
      </c>
      <c r="BK762" s="3">
        <f t="shared" si="608"/>
        <v>23149928.057554547</v>
      </c>
      <c r="BL762" s="3">
        <f t="shared" si="609"/>
        <v>60124800.589999996</v>
      </c>
      <c r="BM762" s="22"/>
      <c r="BN762" s="3">
        <f t="shared" si="610"/>
        <v>0</v>
      </c>
      <c r="BO762" s="3">
        <f t="shared" si="611"/>
        <v>-2999346.8906874303</v>
      </c>
      <c r="BP762" s="3">
        <f t="shared" si="612"/>
        <v>0</v>
      </c>
      <c r="BQ762" s="3">
        <f t="shared" si="613"/>
        <v>0</v>
      </c>
      <c r="BR762" s="3"/>
      <c r="BS762" s="22">
        <f t="shared" si="614"/>
        <v>0</v>
      </c>
      <c r="BT762" s="22">
        <f t="shared" si="615"/>
        <v>-10.007279300537704</v>
      </c>
      <c r="BU762" s="22">
        <f t="shared" si="616"/>
        <v>0</v>
      </c>
      <c r="BV762" s="22">
        <f t="shared" si="617"/>
        <v>0</v>
      </c>
      <c r="BW762" s="3"/>
      <c r="BX762" s="7"/>
      <c r="BY762" t="str">
        <f t="shared" si="624"/>
        <v>62022</v>
      </c>
      <c r="CQ762" s="15">
        <v>39842</v>
      </c>
      <c r="CR762" s="16">
        <v>2823.95</v>
      </c>
    </row>
    <row r="763" spans="1:96">
      <c r="A763" s="2">
        <v>44626</v>
      </c>
      <c r="B763" s="2">
        <v>44626</v>
      </c>
      <c r="C763" s="3">
        <v>6875</v>
      </c>
      <c r="D763">
        <v>-137391.67999999999</v>
      </c>
      <c r="E763">
        <v>-130516.56</v>
      </c>
      <c r="F763" s="3">
        <v>-57855</v>
      </c>
      <c r="G763" s="3">
        <v>47029007</v>
      </c>
      <c r="J763" s="3">
        <f t="shared" si="619"/>
        <v>-50979.939999999988</v>
      </c>
      <c r="L763" s="3">
        <f t="shared" si="620"/>
        <v>60073820.649999999</v>
      </c>
      <c r="M763" s="4">
        <f t="shared" si="625"/>
        <v>-8.4790202212294756E-4</v>
      </c>
      <c r="N763" s="4">
        <f t="shared" si="626"/>
        <v>-1.6993313333333328E-3</v>
      </c>
      <c r="O763" s="4"/>
      <c r="P763" s="3">
        <f t="shared" si="627"/>
        <v>-50979.939999999988</v>
      </c>
      <c r="Q763" s="3">
        <f t="shared" si="628"/>
        <v>60124800.589999996</v>
      </c>
      <c r="R763" s="6">
        <f t="shared" si="629"/>
        <v>-8.4790202212294756E-4</v>
      </c>
      <c r="S763" s="6">
        <f t="shared" si="630"/>
        <v>-8.4790202212294756E-4</v>
      </c>
      <c r="T763" s="6"/>
      <c r="U763" s="6"/>
      <c r="V763" s="3">
        <f t="shared" si="621"/>
        <v>-70885.838199639198</v>
      </c>
      <c r="W763" s="7">
        <f t="shared" si="580"/>
        <v>-43.700000000000728</v>
      </c>
      <c r="X763" s="7">
        <f t="shared" si="583"/>
        <v>16584.3</v>
      </c>
      <c r="Y763" s="3">
        <f t="shared" si="584"/>
        <v>42475924.597889625</v>
      </c>
      <c r="Z763" s="3">
        <f t="shared" si="581"/>
        <v>102549745.24788962</v>
      </c>
      <c r="AA763" s="2">
        <v>44715</v>
      </c>
      <c r="AB763" s="7">
        <f t="shared" si="585"/>
        <v>200.24606883333331</v>
      </c>
      <c r="AC763" s="7">
        <f t="shared" si="586"/>
        <v>141.58641532629875</v>
      </c>
      <c r="AD763" s="7">
        <f t="shared" si="587"/>
        <v>170.91624207981604</v>
      </c>
      <c r="AE763" s="7"/>
      <c r="AF763" s="7">
        <f t="shared" si="622"/>
        <v>-121865.77819963919</v>
      </c>
      <c r="AG763" s="3">
        <f t="shared" si="588"/>
        <v>67975239.561996669</v>
      </c>
      <c r="AH763" s="7"/>
      <c r="AI763" s="7"/>
      <c r="AJ763" s="7"/>
      <c r="AK763" s="7"/>
      <c r="AL763" s="3">
        <f t="shared" si="589"/>
        <v>82130635.24544993</v>
      </c>
      <c r="AM763" s="3">
        <f t="shared" si="590"/>
        <v>26901418.911996718</v>
      </c>
      <c r="AN763" s="3">
        <f t="shared" si="591"/>
        <v>23155395.683453828</v>
      </c>
      <c r="AO763" s="3">
        <f t="shared" si="592"/>
        <v>30073820.649999999</v>
      </c>
      <c r="AP763" s="3">
        <f t="shared" si="593"/>
        <v>60073820.649999999</v>
      </c>
      <c r="AQ763" s="7"/>
      <c r="AR763" s="40">
        <f t="shared" si="623"/>
        <v>-70885.838199639198</v>
      </c>
      <c r="AS763" s="5">
        <f t="shared" si="582"/>
        <v>-50979.939999999988</v>
      </c>
      <c r="AT763" s="5">
        <f t="shared" si="594"/>
        <v>5467.625899280576</v>
      </c>
      <c r="AU763" s="5">
        <f t="shared" si="595"/>
        <v>-116398.1523003586</v>
      </c>
      <c r="AV763" s="5">
        <f t="shared" si="596"/>
        <v>42130635.24544993</v>
      </c>
      <c r="AW763" s="3"/>
      <c r="AX763" s="4">
        <f t="shared" si="597"/>
        <v>-1.4152261484916056E-3</v>
      </c>
      <c r="AY763" s="4">
        <f t="shared" si="598"/>
        <v>-2.6280971854703351E-3</v>
      </c>
      <c r="AZ763" s="4">
        <f t="shared" si="599"/>
        <v>2.3618327822389574E-4</v>
      </c>
      <c r="BA763" s="4">
        <f t="shared" si="600"/>
        <v>-8.4790202212294756E-4</v>
      </c>
      <c r="BB763" s="3"/>
      <c r="BC763" s="2">
        <f t="shared" si="601"/>
        <v>44715</v>
      </c>
      <c r="BD763" s="22">
        <f t="shared" si="602"/>
        <v>205.32658811362481</v>
      </c>
      <c r="BE763" s="22">
        <f t="shared" si="603"/>
        <v>141.58641532629852</v>
      </c>
      <c r="BF763" s="22">
        <f t="shared" si="604"/>
        <v>121.87050359712541</v>
      </c>
      <c r="BG763" s="22">
        <f t="shared" si="605"/>
        <v>200.24606883333331</v>
      </c>
      <c r="BH763" s="22"/>
      <c r="BI763" s="3">
        <f t="shared" si="606"/>
        <v>82247033.397750288</v>
      </c>
      <c r="BJ763" s="3">
        <f t="shared" si="607"/>
        <v>29971651.640883766</v>
      </c>
      <c r="BK763" s="3">
        <f t="shared" si="608"/>
        <v>23155395.683453828</v>
      </c>
      <c r="BL763" s="3">
        <f t="shared" si="609"/>
        <v>60124800.589999996</v>
      </c>
      <c r="BM763" s="22"/>
      <c r="BN763" s="3">
        <f t="shared" si="610"/>
        <v>-116398.1523003586</v>
      </c>
      <c r="BO763" s="3">
        <f t="shared" si="611"/>
        <v>-3070232.7288870695</v>
      </c>
      <c r="BP763" s="3">
        <f t="shared" si="612"/>
        <v>0</v>
      </c>
      <c r="BQ763" s="3">
        <f t="shared" si="613"/>
        <v>-50979.939999999988</v>
      </c>
      <c r="BR763" s="3"/>
      <c r="BS763" s="22">
        <f t="shared" si="614"/>
        <v>-0.14152261484916057</v>
      </c>
      <c r="BT763" s="22">
        <f t="shared" si="615"/>
        <v>-10.24378891652078</v>
      </c>
      <c r="BU763" s="22">
        <f t="shared" si="616"/>
        <v>0</v>
      </c>
      <c r="BV763" s="22">
        <f t="shared" si="617"/>
        <v>-8.479020221229476E-2</v>
      </c>
      <c r="BW763" s="3"/>
      <c r="BX763" s="7"/>
      <c r="BY763" t="str">
        <f t="shared" si="624"/>
        <v>62022</v>
      </c>
      <c r="CQ763" s="15">
        <v>39843</v>
      </c>
      <c r="CR763" s="16">
        <v>2874.8</v>
      </c>
    </row>
    <row r="764" spans="1:96">
      <c r="A764" s="2">
        <v>44718</v>
      </c>
      <c r="B764" s="2">
        <v>44718</v>
      </c>
      <c r="C764" s="3">
        <v>79241</v>
      </c>
      <c r="D764">
        <v>-86655.51</v>
      </c>
      <c r="E764">
        <v>-7414.07</v>
      </c>
      <c r="F764" s="3">
        <v>50736</v>
      </c>
      <c r="G764" s="3">
        <v>47021593</v>
      </c>
      <c r="J764" s="3">
        <f t="shared" si="619"/>
        <v>129977.17</v>
      </c>
      <c r="L764" s="3">
        <f t="shared" si="620"/>
        <v>60203797.82</v>
      </c>
      <c r="M764" s="4">
        <f t="shared" si="625"/>
        <v>2.1636241642972644E-3</v>
      </c>
      <c r="N764" s="4">
        <f t="shared" si="626"/>
        <v>4.332572333333333E-3</v>
      </c>
      <c r="O764" s="4"/>
      <c r="P764" s="3">
        <f t="shared" si="627"/>
        <v>0</v>
      </c>
      <c r="Q764" s="3">
        <f t="shared" si="628"/>
        <v>60203797.82</v>
      </c>
      <c r="R764" s="6">
        <f t="shared" si="629"/>
        <v>0</v>
      </c>
      <c r="S764" s="6">
        <f t="shared" si="630"/>
        <v>0</v>
      </c>
      <c r="T764" s="6"/>
      <c r="U764" s="6"/>
      <c r="V764" s="3">
        <f t="shared" si="621"/>
        <v>-23925.998019328621</v>
      </c>
      <c r="W764" s="7">
        <f t="shared" si="580"/>
        <v>-14.75</v>
      </c>
      <c r="X764" s="7">
        <f t="shared" si="583"/>
        <v>16569.55</v>
      </c>
      <c r="Y764" s="3">
        <f t="shared" si="584"/>
        <v>42438146.706280157</v>
      </c>
      <c r="Z764" s="3">
        <f t="shared" si="581"/>
        <v>102641944.52628016</v>
      </c>
      <c r="AA764" s="2">
        <v>44718</v>
      </c>
      <c r="AB764" s="7">
        <f t="shared" si="585"/>
        <v>200.67932606666665</v>
      </c>
      <c r="AC764" s="7">
        <f t="shared" si="586"/>
        <v>141.46048902093386</v>
      </c>
      <c r="AD764" s="7">
        <f t="shared" si="587"/>
        <v>171.06990754380027</v>
      </c>
      <c r="AE764" s="7"/>
      <c r="AF764" s="7">
        <f t="shared" si="622"/>
        <v>106051.17198067138</v>
      </c>
      <c r="AG764" s="3">
        <f t="shared" si="588"/>
        <v>68081290.733977333</v>
      </c>
      <c r="AH764" s="7"/>
      <c r="AI764" s="7"/>
      <c r="AJ764" s="7"/>
      <c r="AK764" s="7"/>
      <c r="AL764" s="3">
        <f t="shared" si="589"/>
        <v>82242154.04332988</v>
      </c>
      <c r="AM764" s="3">
        <f t="shared" si="590"/>
        <v>26877492.913977388</v>
      </c>
      <c r="AN764" s="3">
        <f t="shared" si="591"/>
        <v>23160863.309353109</v>
      </c>
      <c r="AO764" s="3">
        <f t="shared" si="592"/>
        <v>30203797.82</v>
      </c>
      <c r="AP764" s="3">
        <f t="shared" si="593"/>
        <v>60203797.82</v>
      </c>
      <c r="AQ764" s="7"/>
      <c r="AR764" s="40">
        <f t="shared" si="623"/>
        <v>-23925.998019328621</v>
      </c>
      <c r="AS764" s="5">
        <f t="shared" si="582"/>
        <v>129977.17</v>
      </c>
      <c r="AT764" s="5">
        <f t="shared" si="594"/>
        <v>5467.625899280576</v>
      </c>
      <c r="AU764" s="5">
        <f t="shared" si="595"/>
        <v>111518.79787995196</v>
      </c>
      <c r="AV764" s="5">
        <f t="shared" si="596"/>
        <v>42242154.04332988</v>
      </c>
      <c r="AW764" s="3"/>
      <c r="AX764" s="4">
        <f t="shared" si="597"/>
        <v>1.3578221761791395E-3</v>
      </c>
      <c r="AY764" s="4">
        <f t="shared" si="598"/>
        <v>-8.8939539202739955E-4</v>
      </c>
      <c r="AZ764" s="4">
        <f t="shared" si="599"/>
        <v>2.3612750885477557E-4</v>
      </c>
      <c r="BA764" s="4">
        <f t="shared" si="600"/>
        <v>2.1636241642972644E-3</v>
      </c>
      <c r="BB764" s="3"/>
      <c r="BC764" s="2">
        <f t="shared" si="601"/>
        <v>44718</v>
      </c>
      <c r="BD764" s="22">
        <f t="shared" si="602"/>
        <v>205.6053851083247</v>
      </c>
      <c r="BE764" s="22">
        <f t="shared" si="603"/>
        <v>141.46048902093361</v>
      </c>
      <c r="BF764" s="22">
        <f t="shared" si="604"/>
        <v>121.89928057554269</v>
      </c>
      <c r="BG764" s="22">
        <f t="shared" si="605"/>
        <v>200.67932606666665</v>
      </c>
      <c r="BH764" s="22"/>
      <c r="BI764" s="3">
        <f t="shared" si="606"/>
        <v>82247033.397750288</v>
      </c>
      <c r="BJ764" s="3">
        <f t="shared" si="607"/>
        <v>29971651.640883766</v>
      </c>
      <c r="BK764" s="3">
        <f t="shared" si="608"/>
        <v>23160863.309353109</v>
      </c>
      <c r="BL764" s="3">
        <f t="shared" si="609"/>
        <v>60203797.82</v>
      </c>
      <c r="BM764" s="22"/>
      <c r="BN764" s="3">
        <f t="shared" si="610"/>
        <v>-4879.354420406642</v>
      </c>
      <c r="BO764" s="3">
        <f t="shared" si="611"/>
        <v>-3094158.7269063983</v>
      </c>
      <c r="BP764" s="3">
        <f t="shared" si="612"/>
        <v>0</v>
      </c>
      <c r="BQ764" s="3">
        <f t="shared" si="613"/>
        <v>0</v>
      </c>
      <c r="BR764" s="3"/>
      <c r="BS764" s="22">
        <f t="shared" si="614"/>
        <v>-5.9325597761196664E-3</v>
      </c>
      <c r="BT764" s="22">
        <f t="shared" si="615"/>
        <v>-10.323617677064265</v>
      </c>
      <c r="BU764" s="22">
        <f t="shared" si="616"/>
        <v>0</v>
      </c>
      <c r="BV764" s="22">
        <f t="shared" si="617"/>
        <v>0</v>
      </c>
      <c r="BW764" s="3"/>
      <c r="BX764" s="7"/>
      <c r="BY764" t="str">
        <f t="shared" si="624"/>
        <v>62022</v>
      </c>
      <c r="CQ764" s="15">
        <v>39844</v>
      </c>
      <c r="CR764" s="16">
        <v>2874.8</v>
      </c>
    </row>
    <row r="765" spans="1:96">
      <c r="A765" s="2">
        <v>44748</v>
      </c>
      <c r="B765" s="2">
        <v>44748</v>
      </c>
      <c r="C765">
        <v>0</v>
      </c>
      <c r="D765">
        <v>-99337.31</v>
      </c>
      <c r="E765">
        <v>-99337.31</v>
      </c>
      <c r="F765" s="3">
        <v>-12682</v>
      </c>
      <c r="G765" s="3">
        <v>46922255</v>
      </c>
      <c r="J765" s="3">
        <f t="shared" si="619"/>
        <v>-12681.800000000003</v>
      </c>
      <c r="L765" s="3">
        <f t="shared" si="620"/>
        <v>60191116.020000003</v>
      </c>
      <c r="M765" s="4">
        <f t="shared" si="625"/>
        <v>-2.1064784048867836E-4</v>
      </c>
      <c r="N765" s="4">
        <f t="shared" si="626"/>
        <v>-4.2272666666666675E-4</v>
      </c>
      <c r="O765" s="4"/>
      <c r="P765" s="3">
        <f t="shared" si="627"/>
        <v>-12681.800000000003</v>
      </c>
      <c r="Q765" s="3">
        <f t="shared" si="628"/>
        <v>60203797.82</v>
      </c>
      <c r="R765" s="6">
        <f t="shared" si="629"/>
        <v>-2.1064784048867836E-4</v>
      </c>
      <c r="S765" s="6">
        <f t="shared" si="630"/>
        <v>-2.1064784048867836E-4</v>
      </c>
      <c r="T765" s="6"/>
      <c r="U765" s="6"/>
      <c r="V765" s="3">
        <f t="shared" si="621"/>
        <v>-248505.95908889233</v>
      </c>
      <c r="W765" s="7">
        <f t="shared" si="580"/>
        <v>-153.20000000000073</v>
      </c>
      <c r="X765" s="7">
        <f t="shared" si="583"/>
        <v>16416.349999999999</v>
      </c>
      <c r="Y765" s="3">
        <f t="shared" si="584"/>
        <v>42045768.876139805</v>
      </c>
      <c r="Z765" s="3">
        <f t="shared" si="581"/>
        <v>102236884.8961398</v>
      </c>
      <c r="AA765" s="2">
        <v>44719</v>
      </c>
      <c r="AB765" s="7">
        <f t="shared" si="585"/>
        <v>200.63705340000001</v>
      </c>
      <c r="AC765" s="7">
        <f t="shared" si="586"/>
        <v>140.15256292046601</v>
      </c>
      <c r="AD765" s="7">
        <f t="shared" si="587"/>
        <v>170.394808160233</v>
      </c>
      <c r="AE765" s="7"/>
      <c r="AF765" s="7">
        <f t="shared" si="622"/>
        <v>-261187.75908889232</v>
      </c>
      <c r="AG765" s="3">
        <f t="shared" si="588"/>
        <v>67820102.974888444</v>
      </c>
      <c r="AH765" s="7"/>
      <c r="AI765" s="7"/>
      <c r="AJ765" s="7"/>
      <c r="AK765" s="7"/>
      <c r="AL765" s="3">
        <f t="shared" si="589"/>
        <v>81986433.910140261</v>
      </c>
      <c r="AM765" s="3">
        <f t="shared" si="590"/>
        <v>26628986.954888497</v>
      </c>
      <c r="AN765" s="3">
        <f t="shared" si="591"/>
        <v>23166330.935252391</v>
      </c>
      <c r="AO765" s="3">
        <f t="shared" si="592"/>
        <v>30191116.02</v>
      </c>
      <c r="AP765" s="3">
        <f t="shared" si="593"/>
        <v>60191116.020000003</v>
      </c>
      <c r="AQ765" s="7"/>
      <c r="AR765" s="40">
        <f t="shared" si="623"/>
        <v>-248505.95908889233</v>
      </c>
      <c r="AS765" s="5">
        <f t="shared" si="582"/>
        <v>-12681.800000000003</v>
      </c>
      <c r="AT765" s="5">
        <f t="shared" si="594"/>
        <v>5467.625899280576</v>
      </c>
      <c r="AU765" s="5">
        <f t="shared" si="595"/>
        <v>-255720.13318961175</v>
      </c>
      <c r="AV765" s="5">
        <f t="shared" si="596"/>
        <v>41986433.910140269</v>
      </c>
      <c r="AW765" s="3"/>
      <c r="AX765" s="4">
        <f t="shared" si="597"/>
        <v>-3.1093559764361683E-3</v>
      </c>
      <c r="AY765" s="4">
        <f t="shared" si="598"/>
        <v>-9.2458757178077097E-3</v>
      </c>
      <c r="AZ765" s="4">
        <f t="shared" si="599"/>
        <v>2.360717658168023E-4</v>
      </c>
      <c r="BA765" s="4">
        <f t="shared" si="600"/>
        <v>-2.1064784048867836E-4</v>
      </c>
      <c r="BB765" s="3"/>
      <c r="BC765" s="2">
        <f t="shared" si="601"/>
        <v>44719</v>
      </c>
      <c r="BD765" s="22">
        <f t="shared" si="602"/>
        <v>204.96608477535062</v>
      </c>
      <c r="BE765" s="22">
        <f t="shared" si="603"/>
        <v>140.15256292046575</v>
      </c>
      <c r="BF765" s="22">
        <f t="shared" si="604"/>
        <v>121.92805755395995</v>
      </c>
      <c r="BG765" s="22">
        <f t="shared" si="605"/>
        <v>200.63705340000001</v>
      </c>
      <c r="BH765" s="22"/>
      <c r="BI765" s="3">
        <f t="shared" si="606"/>
        <v>82247033.397750288</v>
      </c>
      <c r="BJ765" s="3">
        <f t="shared" si="607"/>
        <v>29971651.640883766</v>
      </c>
      <c r="BK765" s="3">
        <f t="shared" si="608"/>
        <v>23166330.935252391</v>
      </c>
      <c r="BL765" s="3">
        <f t="shared" si="609"/>
        <v>60203797.82</v>
      </c>
      <c r="BM765" s="22"/>
      <c r="BN765" s="3">
        <f t="shared" si="610"/>
        <v>-260599.4876100184</v>
      </c>
      <c r="BO765" s="3">
        <f t="shared" si="611"/>
        <v>-3342664.6859952905</v>
      </c>
      <c r="BP765" s="3">
        <f t="shared" si="612"/>
        <v>0</v>
      </c>
      <c r="BQ765" s="3">
        <f t="shared" si="613"/>
        <v>-12681.800000000003</v>
      </c>
      <c r="BR765" s="3"/>
      <c r="BS765" s="22">
        <f t="shared" si="614"/>
        <v>-0.31684971097954107</v>
      </c>
      <c r="BT765" s="22">
        <f t="shared" si="615"/>
        <v>-11.152754362844737</v>
      </c>
      <c r="BU765" s="22">
        <f t="shared" si="616"/>
        <v>0</v>
      </c>
      <c r="BV765" s="22">
        <f t="shared" si="617"/>
        <v>-2.1064784048867836E-2</v>
      </c>
      <c r="BW765" s="3"/>
      <c r="BX765" s="7"/>
      <c r="BY765" t="str">
        <f t="shared" si="624"/>
        <v>62022</v>
      </c>
      <c r="CQ765" s="15">
        <v>39845</v>
      </c>
      <c r="CR765" s="16">
        <v>2874.8</v>
      </c>
    </row>
    <row r="766" spans="1:96">
      <c r="A766" s="2">
        <v>44779</v>
      </c>
      <c r="B766" s="2">
        <v>44779</v>
      </c>
      <c r="C766" s="3">
        <v>-185941</v>
      </c>
      <c r="D766">
        <v>-134356.20000000001</v>
      </c>
      <c r="E766">
        <v>-320297.43</v>
      </c>
      <c r="F766" s="3">
        <v>-35019</v>
      </c>
      <c r="G766" s="3">
        <v>46601958</v>
      </c>
      <c r="J766" s="3">
        <f t="shared" si="619"/>
        <v>-220959.89</v>
      </c>
      <c r="L766" s="3">
        <f t="shared" si="620"/>
        <v>59970156.130000003</v>
      </c>
      <c r="M766" s="4">
        <f t="shared" si="625"/>
        <v>-3.670971807975459E-3</v>
      </c>
      <c r="N766" s="4">
        <f t="shared" si="626"/>
        <v>-7.3653296666666675E-3</v>
      </c>
      <c r="O766" s="4"/>
      <c r="P766" s="3">
        <f t="shared" si="627"/>
        <v>-233641.69</v>
      </c>
      <c r="Q766" s="3">
        <f t="shared" si="628"/>
        <v>60203797.82</v>
      </c>
      <c r="R766" s="6">
        <f t="shared" si="629"/>
        <v>-3.8808463661802921E-3</v>
      </c>
      <c r="S766" s="6">
        <f t="shared" si="630"/>
        <v>-3.8816196484641372E-3</v>
      </c>
      <c r="T766" s="6"/>
      <c r="U766" s="6"/>
      <c r="V766" s="3">
        <f t="shared" si="621"/>
        <v>-97488.303794007807</v>
      </c>
      <c r="W766" s="7">
        <f t="shared" si="580"/>
        <v>-60.099999999998545</v>
      </c>
      <c r="X766" s="7">
        <f t="shared" si="583"/>
        <v>16356.25</v>
      </c>
      <c r="Y766" s="3">
        <f t="shared" si="584"/>
        <v>41891839.975412421</v>
      </c>
      <c r="Z766" s="3">
        <f t="shared" si="581"/>
        <v>101861996.10541242</v>
      </c>
      <c r="AA766" s="2">
        <v>44720</v>
      </c>
      <c r="AB766" s="7">
        <f t="shared" si="585"/>
        <v>199.90052043333336</v>
      </c>
      <c r="AC766" s="7">
        <f t="shared" si="586"/>
        <v>139.63946658470806</v>
      </c>
      <c r="AD766" s="7">
        <f t="shared" si="587"/>
        <v>169.76999350902071</v>
      </c>
      <c r="AE766" s="7"/>
      <c r="AF766" s="7">
        <f t="shared" si="622"/>
        <v>-318448.19379400782</v>
      </c>
      <c r="AG766" s="3">
        <f t="shared" si="588"/>
        <v>67501654.781094432</v>
      </c>
      <c r="AH766" s="7"/>
      <c r="AI766" s="7"/>
      <c r="AJ766" s="7"/>
      <c r="AK766" s="7"/>
      <c r="AL766" s="3">
        <f t="shared" si="589"/>
        <v>81673453.342245534</v>
      </c>
      <c r="AM766" s="3">
        <f t="shared" si="590"/>
        <v>26531498.651094489</v>
      </c>
      <c r="AN766" s="3">
        <f t="shared" si="591"/>
        <v>23171798.561151672</v>
      </c>
      <c r="AO766" s="3">
        <f t="shared" si="592"/>
        <v>29970156.129999999</v>
      </c>
      <c r="AP766" s="3">
        <f t="shared" si="593"/>
        <v>59970156.130000003</v>
      </c>
      <c r="AQ766" s="7"/>
      <c r="AR766" s="40">
        <f t="shared" si="623"/>
        <v>-97488.303794007807</v>
      </c>
      <c r="AS766" s="5">
        <f t="shared" si="582"/>
        <v>-220959.89</v>
      </c>
      <c r="AT766" s="5">
        <f t="shared" si="594"/>
        <v>5467.625899280576</v>
      </c>
      <c r="AU766" s="5">
        <f t="shared" si="595"/>
        <v>-312980.56789472722</v>
      </c>
      <c r="AV766" s="5">
        <f t="shared" si="596"/>
        <v>41673453.342245542</v>
      </c>
      <c r="AW766" s="3"/>
      <c r="AX766" s="4">
        <f t="shared" si="597"/>
        <v>-3.8174677561627316E-3</v>
      </c>
      <c r="AY766" s="4">
        <f t="shared" si="598"/>
        <v>-3.6609843235553916E-3</v>
      </c>
      <c r="AZ766" s="4">
        <f t="shared" si="599"/>
        <v>2.3601604909133221E-4</v>
      </c>
      <c r="BA766" s="4">
        <f t="shared" si="600"/>
        <v>-3.670971807975459E-3</v>
      </c>
      <c r="BB766" s="3"/>
      <c r="BC766" s="2">
        <f t="shared" si="601"/>
        <v>44720</v>
      </c>
      <c r="BD766" s="22">
        <f t="shared" si="602"/>
        <v>204.18363335561384</v>
      </c>
      <c r="BE766" s="22">
        <f t="shared" si="603"/>
        <v>139.63946658470783</v>
      </c>
      <c r="BF766" s="22">
        <f t="shared" si="604"/>
        <v>121.95683453237723</v>
      </c>
      <c r="BG766" s="22">
        <f t="shared" si="605"/>
        <v>199.90052043333336</v>
      </c>
      <c r="BH766" s="22"/>
      <c r="BI766" s="3">
        <f t="shared" si="606"/>
        <v>82247033.397750288</v>
      </c>
      <c r="BJ766" s="3">
        <f t="shared" si="607"/>
        <v>29971651.640883766</v>
      </c>
      <c r="BK766" s="3">
        <f t="shared" si="608"/>
        <v>23171798.561151672</v>
      </c>
      <c r="BL766" s="3">
        <f t="shared" si="609"/>
        <v>60203797.82</v>
      </c>
      <c r="BM766" s="22"/>
      <c r="BN766" s="3">
        <f t="shared" si="610"/>
        <v>-573580.05550474557</v>
      </c>
      <c r="BO766" s="3">
        <f t="shared" si="611"/>
        <v>-3440152.9897892983</v>
      </c>
      <c r="BP766" s="3">
        <f t="shared" si="612"/>
        <v>0</v>
      </c>
      <c r="BQ766" s="3">
        <f t="shared" si="613"/>
        <v>-233641.69</v>
      </c>
      <c r="BR766" s="3"/>
      <c r="BS766" s="22">
        <f t="shared" si="614"/>
        <v>-0.69738692304060024</v>
      </c>
      <c r="BT766" s="22">
        <f t="shared" si="615"/>
        <v>-11.478022736313438</v>
      </c>
      <c r="BU766" s="22">
        <f t="shared" si="616"/>
        <v>0</v>
      </c>
      <c r="BV766" s="22">
        <f t="shared" si="617"/>
        <v>-0.38808463661802922</v>
      </c>
      <c r="BW766" s="3"/>
      <c r="BX766" s="7"/>
      <c r="BY766" t="str">
        <f t="shared" si="624"/>
        <v>62022</v>
      </c>
      <c r="CQ766" s="15">
        <v>39846</v>
      </c>
      <c r="CR766" s="16">
        <v>2766.65</v>
      </c>
    </row>
    <row r="767" spans="1:96">
      <c r="A767" s="2">
        <v>44810</v>
      </c>
      <c r="B767" s="2">
        <v>44810</v>
      </c>
      <c r="C767" s="3">
        <v>-168019</v>
      </c>
      <c r="D767">
        <v>-195343.43</v>
      </c>
      <c r="E767">
        <v>-363362.83</v>
      </c>
      <c r="F767" s="3">
        <v>-60987</v>
      </c>
      <c r="G767" s="3">
        <v>46238595</v>
      </c>
      <c r="J767" s="3">
        <f t="shared" si="619"/>
        <v>-229006.22999999998</v>
      </c>
      <c r="L767" s="3">
        <f t="shared" si="620"/>
        <v>59741149.900000006</v>
      </c>
      <c r="M767" s="4">
        <f t="shared" si="625"/>
        <v>-3.8186698981335465E-3</v>
      </c>
      <c r="N767" s="4">
        <f t="shared" si="626"/>
        <v>-7.6335409999999998E-3</v>
      </c>
      <c r="O767" s="4"/>
      <c r="P767" s="3">
        <f t="shared" si="627"/>
        <v>-462647.92</v>
      </c>
      <c r="Q767" s="3">
        <f t="shared" si="628"/>
        <v>60203797.82</v>
      </c>
      <c r="R767" s="6">
        <f t="shared" si="629"/>
        <v>-7.6846965931160255E-3</v>
      </c>
      <c r="S767" s="6">
        <f t="shared" si="630"/>
        <v>-7.7002895465976837E-3</v>
      </c>
      <c r="T767" s="6"/>
      <c r="U767" s="6"/>
      <c r="V767" s="3">
        <f t="shared" si="621"/>
        <v>197653.07516306153</v>
      </c>
      <c r="W767" s="7">
        <f t="shared" si="580"/>
        <v>121.84999999999854</v>
      </c>
      <c r="X767" s="7">
        <f t="shared" si="583"/>
        <v>16478.099999999999</v>
      </c>
      <c r="Y767" s="3">
        <f t="shared" si="584"/>
        <v>42203923.778301463</v>
      </c>
      <c r="Z767" s="3">
        <f t="shared" si="581"/>
        <v>101945073.67830147</v>
      </c>
      <c r="AA767" s="2">
        <v>44721</v>
      </c>
      <c r="AB767" s="7">
        <f t="shared" si="585"/>
        <v>199.13716633333337</v>
      </c>
      <c r="AC767" s="7">
        <f t="shared" si="586"/>
        <v>140.67974592767155</v>
      </c>
      <c r="AD767" s="7">
        <f t="shared" si="587"/>
        <v>169.90845613050246</v>
      </c>
      <c r="AE767" s="7"/>
      <c r="AF767" s="7">
        <f t="shared" si="622"/>
        <v>-31353.154836938455</v>
      </c>
      <c r="AG767" s="3">
        <f t="shared" si="588"/>
        <v>67470301.626257494</v>
      </c>
      <c r="AH767" s="7"/>
      <c r="AI767" s="7"/>
      <c r="AJ767" s="7"/>
      <c r="AK767" s="7"/>
      <c r="AL767" s="3">
        <f t="shared" si="589"/>
        <v>81647567.813307881</v>
      </c>
      <c r="AM767" s="3">
        <f t="shared" si="590"/>
        <v>26729151.726257551</v>
      </c>
      <c r="AN767" s="3">
        <f t="shared" si="591"/>
        <v>23177266.187050954</v>
      </c>
      <c r="AO767" s="3">
        <f t="shared" si="592"/>
        <v>29741149.899999999</v>
      </c>
      <c r="AP767" s="3">
        <f t="shared" si="593"/>
        <v>59741149.900000006</v>
      </c>
      <c r="AQ767" s="7"/>
      <c r="AR767" s="40">
        <f t="shared" si="623"/>
        <v>197653.07516306153</v>
      </c>
      <c r="AS767" s="5">
        <f t="shared" si="582"/>
        <v>-229006.22999999998</v>
      </c>
      <c r="AT767" s="5">
        <f t="shared" si="594"/>
        <v>5467.625899280576</v>
      </c>
      <c r="AU767" s="5">
        <f t="shared" si="595"/>
        <v>-25885.52893765788</v>
      </c>
      <c r="AV767" s="5">
        <f t="shared" si="596"/>
        <v>41647567.813307881</v>
      </c>
      <c r="AW767" s="3"/>
      <c r="AX767" s="4">
        <f t="shared" si="597"/>
        <v>-3.1693932212204634E-4</v>
      </c>
      <c r="AY767" s="4">
        <f t="shared" si="598"/>
        <v>7.4497516239968543E-3</v>
      </c>
      <c r="AZ767" s="4">
        <f t="shared" si="599"/>
        <v>2.3596035865973915E-4</v>
      </c>
      <c r="BA767" s="4">
        <f t="shared" si="600"/>
        <v>-3.8186698981335465E-3</v>
      </c>
      <c r="BB767" s="3"/>
      <c r="BC767" s="2">
        <f t="shared" si="601"/>
        <v>44721</v>
      </c>
      <c r="BD767" s="22">
        <f t="shared" si="602"/>
        <v>204.11891953326969</v>
      </c>
      <c r="BE767" s="22">
        <f t="shared" si="603"/>
        <v>140.67974592767132</v>
      </c>
      <c r="BF767" s="22">
        <f t="shared" si="604"/>
        <v>121.9856115107945</v>
      </c>
      <c r="BG767" s="22">
        <f t="shared" si="605"/>
        <v>199.13716633333337</v>
      </c>
      <c r="BH767" s="22"/>
      <c r="BI767" s="3">
        <f t="shared" si="606"/>
        <v>82247033.397750288</v>
      </c>
      <c r="BJ767" s="3">
        <f t="shared" si="607"/>
        <v>29971651.640883766</v>
      </c>
      <c r="BK767" s="3">
        <f t="shared" si="608"/>
        <v>23177266.187050954</v>
      </c>
      <c r="BL767" s="3">
        <f t="shared" si="609"/>
        <v>60203797.82</v>
      </c>
      <c r="BM767" s="22"/>
      <c r="BN767" s="3">
        <f t="shared" si="610"/>
        <v>-599465.5844424034</v>
      </c>
      <c r="BO767" s="3">
        <f t="shared" si="611"/>
        <v>-3242499.9146262365</v>
      </c>
      <c r="BP767" s="3">
        <f t="shared" si="612"/>
        <v>0</v>
      </c>
      <c r="BQ767" s="3">
        <f t="shared" si="613"/>
        <v>-462647.92</v>
      </c>
      <c r="BR767" s="3"/>
      <c r="BS767" s="22">
        <f t="shared" si="614"/>
        <v>-0.72885982591415954</v>
      </c>
      <c r="BT767" s="22">
        <f t="shared" si="615"/>
        <v>-10.818555992433874</v>
      </c>
      <c r="BU767" s="22">
        <f t="shared" si="616"/>
        <v>0</v>
      </c>
      <c r="BV767" s="22">
        <f t="shared" si="617"/>
        <v>-0.76846965931160249</v>
      </c>
      <c r="BW767" s="3"/>
      <c r="BX767" s="7"/>
      <c r="BY767" t="str">
        <f t="shared" si="624"/>
        <v>62022</v>
      </c>
      <c r="CQ767" s="15">
        <v>39847</v>
      </c>
      <c r="CR767" s="16">
        <v>2783.9</v>
      </c>
    </row>
    <row r="768" spans="1:96">
      <c r="A768" s="2">
        <v>44840</v>
      </c>
      <c r="B768" s="2">
        <v>44840</v>
      </c>
      <c r="C768" s="3">
        <v>263388</v>
      </c>
      <c r="D768">
        <v>-162595.97</v>
      </c>
      <c r="E768">
        <v>100792.29</v>
      </c>
      <c r="F768" s="3">
        <v>32747</v>
      </c>
      <c r="G768" s="3">
        <v>46339388</v>
      </c>
      <c r="J768" s="3">
        <f t="shared" si="619"/>
        <v>296135.45999999996</v>
      </c>
      <c r="L768" s="3">
        <f t="shared" si="620"/>
        <v>60037285.360000007</v>
      </c>
      <c r="M768" s="4">
        <f t="shared" si="625"/>
        <v>4.9569762298800335E-3</v>
      </c>
      <c r="N768" s="4">
        <f t="shared" si="626"/>
        <v>9.8711819999999992E-3</v>
      </c>
      <c r="O768" s="4"/>
      <c r="P768" s="3">
        <f t="shared" si="627"/>
        <v>-166512.46000000002</v>
      </c>
      <c r="Q768" s="3">
        <f t="shared" si="628"/>
        <v>60203797.82</v>
      </c>
      <c r="R768" s="6">
        <f t="shared" si="629"/>
        <v>-2.7658132215819075E-3</v>
      </c>
      <c r="S768" s="6">
        <f t="shared" si="630"/>
        <v>-2.7433133167176502E-3</v>
      </c>
      <c r="T768" s="6"/>
      <c r="U768" s="6"/>
      <c r="V768" s="3">
        <f t="shared" si="621"/>
        <v>-448186.66120274441</v>
      </c>
      <c r="W768" s="7">
        <f t="shared" si="580"/>
        <v>-276.29999999999927</v>
      </c>
      <c r="X768" s="7">
        <f t="shared" si="583"/>
        <v>16201.8</v>
      </c>
      <c r="Y768" s="3">
        <f t="shared" si="584"/>
        <v>41496260.629033968</v>
      </c>
      <c r="Z768" s="3">
        <f t="shared" si="581"/>
        <v>101533545.98903397</v>
      </c>
      <c r="AA768" s="2">
        <v>44722</v>
      </c>
      <c r="AB768" s="7">
        <f t="shared" si="585"/>
        <v>200.12428453333337</v>
      </c>
      <c r="AC768" s="7">
        <f t="shared" si="586"/>
        <v>138.32086876344655</v>
      </c>
      <c r="AD768" s="7">
        <f t="shared" si="587"/>
        <v>169.22257664838995</v>
      </c>
      <c r="AE768" s="7"/>
      <c r="AF768" s="7">
        <f t="shared" si="622"/>
        <v>-152051.20120274444</v>
      </c>
      <c r="AG768" s="3">
        <f t="shared" si="588"/>
        <v>67318250.425054744</v>
      </c>
      <c r="AH768" s="7"/>
      <c r="AI768" s="7"/>
      <c r="AJ768" s="7"/>
      <c r="AK768" s="7"/>
      <c r="AL768" s="3">
        <f t="shared" si="589"/>
        <v>81500984.238004416</v>
      </c>
      <c r="AM768" s="3">
        <f t="shared" si="590"/>
        <v>26280965.065054808</v>
      </c>
      <c r="AN768" s="3">
        <f t="shared" si="591"/>
        <v>23182733.812950235</v>
      </c>
      <c r="AO768" s="3">
        <f t="shared" si="592"/>
        <v>30037285.359999999</v>
      </c>
      <c r="AP768" s="3">
        <f t="shared" si="593"/>
        <v>60037285.360000007</v>
      </c>
      <c r="AQ768" s="7"/>
      <c r="AR768" s="40">
        <f t="shared" si="623"/>
        <v>-448186.66120274441</v>
      </c>
      <c r="AS768" s="5">
        <f t="shared" si="582"/>
        <v>296135.45999999996</v>
      </c>
      <c r="AT768" s="5">
        <f t="shared" si="594"/>
        <v>5467.625899280576</v>
      </c>
      <c r="AU768" s="5">
        <f t="shared" si="595"/>
        <v>-146583.57530346388</v>
      </c>
      <c r="AV768" s="5">
        <f t="shared" si="596"/>
        <v>41500984.238004416</v>
      </c>
      <c r="AW768" s="3"/>
      <c r="AX768" s="4">
        <f t="shared" si="597"/>
        <v>-1.7953207821038359E-3</v>
      </c>
      <c r="AY768" s="4">
        <f t="shared" si="598"/>
        <v>-1.6767709869463063E-2</v>
      </c>
      <c r="AZ768" s="4">
        <f t="shared" si="599"/>
        <v>2.359046945034146E-4</v>
      </c>
      <c r="BA768" s="4">
        <f t="shared" si="600"/>
        <v>4.9569762298800335E-3</v>
      </c>
      <c r="BB768" s="3"/>
      <c r="BC768" s="2">
        <f t="shared" si="601"/>
        <v>44722</v>
      </c>
      <c r="BD768" s="22">
        <f t="shared" si="602"/>
        <v>203.75246059501103</v>
      </c>
      <c r="BE768" s="22">
        <f t="shared" si="603"/>
        <v>138.32086876344636</v>
      </c>
      <c r="BF768" s="22">
        <f t="shared" si="604"/>
        <v>122.01438848921175</v>
      </c>
      <c r="BG768" s="22">
        <f t="shared" si="605"/>
        <v>200.12428453333337</v>
      </c>
      <c r="BH768" s="22"/>
      <c r="BI768" s="3">
        <f t="shared" si="606"/>
        <v>82247033.397750288</v>
      </c>
      <c r="BJ768" s="3">
        <f t="shared" si="607"/>
        <v>29971651.640883766</v>
      </c>
      <c r="BK768" s="3">
        <f t="shared" si="608"/>
        <v>23182733.812950235</v>
      </c>
      <c r="BL768" s="3">
        <f t="shared" si="609"/>
        <v>60203797.82</v>
      </c>
      <c r="BM768" s="22"/>
      <c r="BN768" s="3">
        <f t="shared" si="610"/>
        <v>-746049.15974586725</v>
      </c>
      <c r="BO768" s="3">
        <f t="shared" si="611"/>
        <v>-3690686.5758289811</v>
      </c>
      <c r="BP768" s="3">
        <f t="shared" si="612"/>
        <v>0</v>
      </c>
      <c r="BQ768" s="3">
        <f t="shared" si="613"/>
        <v>-166512.46000000002</v>
      </c>
      <c r="BR768" s="3"/>
      <c r="BS768" s="22">
        <f t="shared" si="614"/>
        <v>-0.90708336693183877</v>
      </c>
      <c r="BT768" s="22">
        <f t="shared" si="615"/>
        <v>-12.313924571292512</v>
      </c>
      <c r="BU768" s="22">
        <f t="shared" si="616"/>
        <v>0</v>
      </c>
      <c r="BV768" s="22">
        <f t="shared" si="617"/>
        <v>-0.27658132215819076</v>
      </c>
      <c r="BW768" s="3"/>
      <c r="BX768" s="7"/>
      <c r="BY768" t="str">
        <f t="shared" si="624"/>
        <v>62022</v>
      </c>
      <c r="CQ768" s="15">
        <v>39848</v>
      </c>
      <c r="CR768" s="16">
        <v>2803.05</v>
      </c>
    </row>
    <row r="769" spans="1:96">
      <c r="A769" t="s">
        <v>339</v>
      </c>
      <c r="B769" t="s">
        <v>339</v>
      </c>
      <c r="C769">
        <v>0</v>
      </c>
      <c r="D769">
        <v>-253451.63</v>
      </c>
      <c r="E769">
        <v>-253451.63</v>
      </c>
      <c r="F769" s="3">
        <v>-90856</v>
      </c>
      <c r="G769" s="3">
        <v>46085936</v>
      </c>
      <c r="J769" s="3">
        <f t="shared" si="619"/>
        <v>-90855.66</v>
      </c>
      <c r="L769" s="3">
        <f t="shared" si="620"/>
        <v>59946429.70000001</v>
      </c>
      <c r="M769" s="4">
        <f t="shared" si="625"/>
        <v>-1.5133205882845065E-3</v>
      </c>
      <c r="N769" s="4">
        <f t="shared" si="626"/>
        <v>-3.0285220000000001E-3</v>
      </c>
      <c r="O769" s="4"/>
      <c r="P769" s="3">
        <f t="shared" si="627"/>
        <v>-257368.12000000002</v>
      </c>
      <c r="Q769" s="3">
        <f t="shared" si="628"/>
        <v>60203797.82</v>
      </c>
      <c r="R769" s="6">
        <f t="shared" si="629"/>
        <v>-4.2749482477748447E-3</v>
      </c>
      <c r="S769" s="6">
        <f t="shared" si="630"/>
        <v>-4.2566339050021567E-3</v>
      </c>
      <c r="T769" s="6"/>
      <c r="U769" s="6"/>
      <c r="V769" s="3">
        <f t="shared" si="621"/>
        <v>-693286.20701430808</v>
      </c>
      <c r="W769" s="7">
        <f t="shared" si="580"/>
        <v>-427.39999999999964</v>
      </c>
      <c r="X769" s="7">
        <f t="shared" si="583"/>
        <v>15774.4</v>
      </c>
      <c r="Y769" s="3">
        <f t="shared" si="584"/>
        <v>40401598.196906112</v>
      </c>
      <c r="Z769" s="3">
        <f t="shared" si="581"/>
        <v>100348027.89690612</v>
      </c>
      <c r="AA769" s="2">
        <v>44725</v>
      </c>
      <c r="AB769" s="7">
        <f t="shared" si="585"/>
        <v>199.82143233333335</v>
      </c>
      <c r="AC769" s="7">
        <f t="shared" si="586"/>
        <v>134.67199398968702</v>
      </c>
      <c r="AD769" s="7">
        <f t="shared" si="587"/>
        <v>167.2467131615102</v>
      </c>
      <c r="AE769" s="7"/>
      <c r="AF769" s="7">
        <f t="shared" si="622"/>
        <v>-784141.86701430811</v>
      </c>
      <c r="AG769" s="3">
        <f t="shared" si="588"/>
        <v>66534108.558040433</v>
      </c>
      <c r="AH769" s="7"/>
      <c r="AI769" s="7"/>
      <c r="AJ769" s="7"/>
      <c r="AK769" s="7"/>
      <c r="AL769" s="3">
        <f t="shared" si="589"/>
        <v>80722309.996889383</v>
      </c>
      <c r="AM769" s="3">
        <f t="shared" si="590"/>
        <v>25587678.8580405</v>
      </c>
      <c r="AN769" s="3">
        <f t="shared" si="591"/>
        <v>23188201.438849516</v>
      </c>
      <c r="AO769" s="3">
        <f t="shared" si="592"/>
        <v>29946429.699999999</v>
      </c>
      <c r="AP769" s="3">
        <f t="shared" si="593"/>
        <v>59946429.70000001</v>
      </c>
      <c r="AQ769" s="7"/>
      <c r="AR769" s="40">
        <f t="shared" si="623"/>
        <v>-693286.20701430808</v>
      </c>
      <c r="AS769" s="5">
        <f t="shared" si="582"/>
        <v>-90855.66</v>
      </c>
      <c r="AT769" s="5">
        <f t="shared" si="594"/>
        <v>5467.625899280576</v>
      </c>
      <c r="AU769" s="5">
        <f t="shared" si="595"/>
        <v>-778674.24111502757</v>
      </c>
      <c r="AV769" s="5">
        <f t="shared" si="596"/>
        <v>40722309.99688939</v>
      </c>
      <c r="AW769" s="3"/>
      <c r="AX769" s="4">
        <f t="shared" si="597"/>
        <v>-9.5541697857426233E-3</v>
      </c>
      <c r="AY769" s="4">
        <f t="shared" si="598"/>
        <v>-2.6379784962164678E-2</v>
      </c>
      <c r="AZ769" s="4">
        <f t="shared" si="599"/>
        <v>2.3584905660376757E-4</v>
      </c>
      <c r="BA769" s="4">
        <f t="shared" si="600"/>
        <v>-1.5133205882845065E-3</v>
      </c>
      <c r="BB769" s="3"/>
      <c r="BC769" s="2">
        <f t="shared" si="601"/>
        <v>44725</v>
      </c>
      <c r="BD769" s="22">
        <f t="shared" si="602"/>
        <v>201.80577499222346</v>
      </c>
      <c r="BE769" s="22">
        <f t="shared" si="603"/>
        <v>134.67199398968683</v>
      </c>
      <c r="BF769" s="22">
        <f t="shared" si="604"/>
        <v>122.04316546762904</v>
      </c>
      <c r="BG769" s="22">
        <f t="shared" si="605"/>
        <v>199.82143233333335</v>
      </c>
      <c r="BH769" s="22"/>
      <c r="BI769" s="3">
        <f t="shared" si="606"/>
        <v>82247033.397750288</v>
      </c>
      <c r="BJ769" s="3">
        <f t="shared" si="607"/>
        <v>29971651.640883766</v>
      </c>
      <c r="BK769" s="3">
        <f t="shared" si="608"/>
        <v>23188201.438849516</v>
      </c>
      <c r="BL769" s="3">
        <f t="shared" si="609"/>
        <v>60203797.82</v>
      </c>
      <c r="BM769" s="22"/>
      <c r="BN769" s="3">
        <f t="shared" si="610"/>
        <v>-1524723.4008608949</v>
      </c>
      <c r="BO769" s="3">
        <f t="shared" si="611"/>
        <v>-4383972.782843289</v>
      </c>
      <c r="BP769" s="3">
        <f t="shared" si="612"/>
        <v>0</v>
      </c>
      <c r="BQ769" s="3">
        <f t="shared" si="613"/>
        <v>-257368.12000000002</v>
      </c>
      <c r="BR769" s="3"/>
      <c r="BS769" s="22">
        <f t="shared" si="614"/>
        <v>-1.8538339170086113</v>
      </c>
      <c r="BT769" s="22">
        <f t="shared" si="615"/>
        <v>-14.627064385277968</v>
      </c>
      <c r="BU769" s="22">
        <f t="shared" si="616"/>
        <v>0</v>
      </c>
      <c r="BV769" s="22">
        <f t="shared" si="617"/>
        <v>-0.42749482477748446</v>
      </c>
      <c r="BW769" s="3"/>
      <c r="BX769" s="7"/>
      <c r="BY769" t="str">
        <f t="shared" si="624"/>
        <v>62022</v>
      </c>
      <c r="CQ769" s="15">
        <v>39849</v>
      </c>
      <c r="CR769" s="16">
        <v>2780.05</v>
      </c>
    </row>
    <row r="770" spans="1:96">
      <c r="A770" t="s">
        <v>340</v>
      </c>
      <c r="B770" t="s">
        <v>340</v>
      </c>
      <c r="C770" s="3">
        <v>-44462</v>
      </c>
      <c r="D770">
        <v>-83789.97</v>
      </c>
      <c r="E770">
        <v>-128251.9</v>
      </c>
      <c r="F770" s="3">
        <v>169662</v>
      </c>
      <c r="G770" s="3">
        <v>45957684</v>
      </c>
      <c r="J770" s="3">
        <f t="shared" si="619"/>
        <v>125199.66</v>
      </c>
      <c r="L770" s="3">
        <f t="shared" si="620"/>
        <v>60071629.360000007</v>
      </c>
      <c r="M770" s="4">
        <f t="shared" si="625"/>
        <v>2.0885257158192354E-3</v>
      </c>
      <c r="N770" s="4">
        <f t="shared" si="626"/>
        <v>4.1733220000000001E-3</v>
      </c>
      <c r="O770" s="4"/>
      <c r="P770" s="3">
        <f t="shared" si="627"/>
        <v>-132168.46000000002</v>
      </c>
      <c r="Q770" s="3">
        <f t="shared" si="628"/>
        <v>60203797.82</v>
      </c>
      <c r="R770" s="6">
        <f t="shared" si="629"/>
        <v>-2.1953508713048833E-3</v>
      </c>
      <c r="S770" s="6">
        <f t="shared" si="630"/>
        <v>-2.1681081891829213E-3</v>
      </c>
      <c r="T770" s="6"/>
      <c r="U770" s="6"/>
      <c r="V770" s="3">
        <f t="shared" si="621"/>
        <v>-68614.896014751401</v>
      </c>
      <c r="W770" s="7">
        <f t="shared" si="580"/>
        <v>-42.299999999999272</v>
      </c>
      <c r="X770" s="7">
        <f t="shared" si="583"/>
        <v>15732.1</v>
      </c>
      <c r="Y770" s="3">
        <f t="shared" si="584"/>
        <v>40293258.887409136</v>
      </c>
      <c r="Z770" s="3">
        <f t="shared" si="581"/>
        <v>100364888.24740914</v>
      </c>
      <c r="AA770" s="2">
        <v>44726</v>
      </c>
      <c r="AB770" s="7">
        <f t="shared" si="585"/>
        <v>200.23876453333335</v>
      </c>
      <c r="AC770" s="7">
        <f t="shared" si="586"/>
        <v>134.31086295803044</v>
      </c>
      <c r="AD770" s="7">
        <f t="shared" si="587"/>
        <v>167.27481374568188</v>
      </c>
      <c r="AE770" s="7"/>
      <c r="AF770" s="7">
        <f t="shared" si="622"/>
        <v>56584.763985248603</v>
      </c>
      <c r="AG770" s="3">
        <f t="shared" si="588"/>
        <v>66590693.322025679</v>
      </c>
      <c r="AH770" s="7"/>
      <c r="AI770" s="7"/>
      <c r="AJ770" s="7"/>
      <c r="AK770" s="7"/>
      <c r="AL770" s="3">
        <f t="shared" si="589"/>
        <v>80784362.386773914</v>
      </c>
      <c r="AM770" s="3">
        <f t="shared" si="590"/>
        <v>25519063.96202575</v>
      </c>
      <c r="AN770" s="3">
        <f t="shared" si="591"/>
        <v>23193669.064748798</v>
      </c>
      <c r="AO770" s="3">
        <f t="shared" si="592"/>
        <v>30071629.359999999</v>
      </c>
      <c r="AP770" s="3">
        <f t="shared" si="593"/>
        <v>60071629.360000007</v>
      </c>
      <c r="AQ770" s="7"/>
      <c r="AR770" s="40">
        <f t="shared" si="623"/>
        <v>-68614.896014751401</v>
      </c>
      <c r="AS770" s="5">
        <f t="shared" si="582"/>
        <v>125199.66</v>
      </c>
      <c r="AT770" s="5">
        <f t="shared" si="594"/>
        <v>5467.625899280576</v>
      </c>
      <c r="AU770" s="5">
        <f t="shared" si="595"/>
        <v>62052.389884529177</v>
      </c>
      <c r="AV770" s="5">
        <f t="shared" si="596"/>
        <v>40784362.386773922</v>
      </c>
      <c r="AW770" s="3"/>
      <c r="AX770" s="4">
        <f t="shared" si="597"/>
        <v>7.6871424872405599E-4</v>
      </c>
      <c r="AY770" s="4">
        <f t="shared" si="598"/>
        <v>-2.6815599959427471E-3</v>
      </c>
      <c r="AZ770" s="4">
        <f t="shared" si="599"/>
        <v>2.3579344494222457E-4</v>
      </c>
      <c r="BA770" s="4">
        <f t="shared" si="600"/>
        <v>2.0885257158192354E-3</v>
      </c>
      <c r="BB770" s="3"/>
      <c r="BC770" s="2">
        <f t="shared" si="601"/>
        <v>44726</v>
      </c>
      <c r="BD770" s="22">
        <f t="shared" si="602"/>
        <v>201.96090596693477</v>
      </c>
      <c r="BE770" s="22">
        <f t="shared" si="603"/>
        <v>134.31086295803027</v>
      </c>
      <c r="BF770" s="22">
        <f t="shared" si="604"/>
        <v>122.07194244604631</v>
      </c>
      <c r="BG770" s="22">
        <f t="shared" si="605"/>
        <v>200.23876453333335</v>
      </c>
      <c r="BH770" s="22"/>
      <c r="BI770" s="3">
        <f t="shared" si="606"/>
        <v>82247033.397750288</v>
      </c>
      <c r="BJ770" s="3">
        <f t="shared" si="607"/>
        <v>29971651.640883766</v>
      </c>
      <c r="BK770" s="3">
        <f t="shared" si="608"/>
        <v>23193669.064748798</v>
      </c>
      <c r="BL770" s="3">
        <f t="shared" si="609"/>
        <v>60203797.82</v>
      </c>
      <c r="BM770" s="22"/>
      <c r="BN770" s="3">
        <f t="shared" si="610"/>
        <v>-1462671.0109763658</v>
      </c>
      <c r="BO770" s="3">
        <f t="shared" si="611"/>
        <v>-4452587.6788580399</v>
      </c>
      <c r="BP770" s="3">
        <f t="shared" si="612"/>
        <v>0</v>
      </c>
      <c r="BQ770" s="3">
        <f t="shared" si="613"/>
        <v>-132168.46000000002</v>
      </c>
      <c r="BR770" s="3"/>
      <c r="BS770" s="22">
        <f t="shared" si="614"/>
        <v>-1.7783875606829782</v>
      </c>
      <c r="BT770" s="22">
        <f t="shared" si="615"/>
        <v>-14.8559970341586</v>
      </c>
      <c r="BU770" s="22">
        <f t="shared" si="616"/>
        <v>0</v>
      </c>
      <c r="BV770" s="22">
        <f t="shared" si="617"/>
        <v>-0.21953508713048833</v>
      </c>
      <c r="BW770" s="3"/>
      <c r="BX770" s="7"/>
      <c r="BY770" t="str">
        <f t="shared" si="624"/>
        <v>62022</v>
      </c>
      <c r="CQ770" s="15">
        <v>39850</v>
      </c>
      <c r="CR770" s="16">
        <v>2843.1</v>
      </c>
    </row>
    <row r="771" spans="1:96">
      <c r="A771" t="s">
        <v>341</v>
      </c>
      <c r="B771" t="s">
        <v>341</v>
      </c>
      <c r="C771" s="3">
        <v>65562</v>
      </c>
      <c r="D771">
        <v>-158634.63</v>
      </c>
      <c r="E771">
        <v>-93072.98</v>
      </c>
      <c r="F771" s="3">
        <v>-74845</v>
      </c>
      <c r="G771" s="3">
        <v>45864611</v>
      </c>
      <c r="J771" s="3">
        <f t="shared" si="619"/>
        <v>-9282.6600000000035</v>
      </c>
      <c r="L771" s="3">
        <f t="shared" si="620"/>
        <v>60062346.70000001</v>
      </c>
      <c r="M771" s="4">
        <f t="shared" si="625"/>
        <v>-1.5452652273455835E-4</v>
      </c>
      <c r="N771" s="4">
        <f t="shared" si="626"/>
        <v>-3.0942200000000011E-4</v>
      </c>
      <c r="O771" s="4"/>
      <c r="P771" s="3">
        <f t="shared" si="627"/>
        <v>-141451.12000000002</v>
      </c>
      <c r="Q771" s="3">
        <f t="shared" si="628"/>
        <v>60203797.82</v>
      </c>
      <c r="R771" s="6">
        <f t="shared" si="629"/>
        <v>-2.3495381541031165E-3</v>
      </c>
      <c r="S771" s="6">
        <f t="shared" si="630"/>
        <v>-2.3226347119174795E-3</v>
      </c>
      <c r="T771" s="6"/>
      <c r="U771" s="6"/>
      <c r="V771" s="3">
        <f t="shared" si="621"/>
        <v>-64802.957347267511</v>
      </c>
      <c r="W771" s="7">
        <f t="shared" si="580"/>
        <v>-39.950000000000728</v>
      </c>
      <c r="X771" s="7">
        <f t="shared" si="583"/>
        <v>15692.15</v>
      </c>
      <c r="Y771" s="3">
        <f t="shared" si="584"/>
        <v>40190938.428439766</v>
      </c>
      <c r="Z771" s="3">
        <f t="shared" si="581"/>
        <v>100253285.12843978</v>
      </c>
      <c r="AA771" s="2">
        <v>44727</v>
      </c>
      <c r="AB771" s="7">
        <f t="shared" si="585"/>
        <v>200.20782233333335</v>
      </c>
      <c r="AC771" s="7">
        <f t="shared" si="586"/>
        <v>133.96979476146589</v>
      </c>
      <c r="AD771" s="7">
        <f t="shared" si="587"/>
        <v>167.08880854739965</v>
      </c>
      <c r="AE771" s="7"/>
      <c r="AF771" s="7">
        <f t="shared" si="622"/>
        <v>-74085.617347267515</v>
      </c>
      <c r="AG771" s="3">
        <f t="shared" si="588"/>
        <v>66516607.704678409</v>
      </c>
      <c r="AH771" s="7"/>
      <c r="AI771" s="7"/>
      <c r="AJ771" s="7"/>
      <c r="AK771" s="7"/>
      <c r="AL771" s="3">
        <f t="shared" si="589"/>
        <v>80715744.395325929</v>
      </c>
      <c r="AM771" s="3">
        <f t="shared" si="590"/>
        <v>25454261.004678484</v>
      </c>
      <c r="AN771" s="3">
        <f t="shared" si="591"/>
        <v>23199136.690648079</v>
      </c>
      <c r="AO771" s="3">
        <f t="shared" si="592"/>
        <v>30062346.699999999</v>
      </c>
      <c r="AP771" s="3">
        <f t="shared" si="593"/>
        <v>60062346.70000001</v>
      </c>
      <c r="AQ771" s="7"/>
      <c r="AR771" s="40">
        <f t="shared" si="623"/>
        <v>-64802.957347267511</v>
      </c>
      <c r="AS771" s="5">
        <f t="shared" si="582"/>
        <v>-9282.6600000000035</v>
      </c>
      <c r="AT771" s="5">
        <f t="shared" si="594"/>
        <v>5467.625899280576</v>
      </c>
      <c r="AU771" s="5">
        <f t="shared" si="595"/>
        <v>-68617.991447986933</v>
      </c>
      <c r="AV771" s="5">
        <f t="shared" si="596"/>
        <v>40715744.395325936</v>
      </c>
      <c r="AW771" s="3"/>
      <c r="AX771" s="4">
        <f t="shared" si="597"/>
        <v>-8.4939695531001836E-4</v>
      </c>
      <c r="AY771" s="4">
        <f t="shared" si="598"/>
        <v>-2.5393939779178067E-3</v>
      </c>
      <c r="AZ771" s="4">
        <f t="shared" si="599"/>
        <v>2.3573785950022969E-4</v>
      </c>
      <c r="BA771" s="4">
        <f t="shared" si="600"/>
        <v>-1.5452652273455835E-4</v>
      </c>
      <c r="BB771" s="3"/>
      <c r="BC771" s="2">
        <f t="shared" si="601"/>
        <v>44727</v>
      </c>
      <c r="BD771" s="22">
        <f t="shared" si="602"/>
        <v>201.78936098831483</v>
      </c>
      <c r="BE771" s="22">
        <f t="shared" si="603"/>
        <v>133.96979476146572</v>
      </c>
      <c r="BF771" s="22">
        <f t="shared" si="604"/>
        <v>122.10071942446356</v>
      </c>
      <c r="BG771" s="22">
        <f t="shared" si="605"/>
        <v>200.20782233333335</v>
      </c>
      <c r="BH771" s="22"/>
      <c r="BI771" s="3">
        <f t="shared" si="606"/>
        <v>82247033.397750288</v>
      </c>
      <c r="BJ771" s="3">
        <f t="shared" si="607"/>
        <v>29971651.640883766</v>
      </c>
      <c r="BK771" s="3">
        <f t="shared" si="608"/>
        <v>23199136.690648079</v>
      </c>
      <c r="BL771" s="3">
        <f t="shared" si="609"/>
        <v>60203797.82</v>
      </c>
      <c r="BM771" s="22"/>
      <c r="BN771" s="3">
        <f t="shared" si="610"/>
        <v>-1531289.0024243528</v>
      </c>
      <c r="BO771" s="3">
        <f t="shared" si="611"/>
        <v>-4517390.6362053072</v>
      </c>
      <c r="BP771" s="3">
        <f t="shared" si="612"/>
        <v>0</v>
      </c>
      <c r="BQ771" s="3">
        <f t="shared" si="613"/>
        <v>-141451.12000000002</v>
      </c>
      <c r="BR771" s="3"/>
      <c r="BS771" s="22">
        <f t="shared" si="614"/>
        <v>-1.8618166992345748</v>
      </c>
      <c r="BT771" s="22">
        <f t="shared" si="615"/>
        <v>-15.072211202545875</v>
      </c>
      <c r="BU771" s="22">
        <f t="shared" si="616"/>
        <v>0</v>
      </c>
      <c r="BV771" s="22">
        <f t="shared" si="617"/>
        <v>-0.23495381541031166</v>
      </c>
      <c r="BW771" s="3"/>
      <c r="BX771" s="7"/>
      <c r="BY771" t="str">
        <f t="shared" si="624"/>
        <v>62022</v>
      </c>
      <c r="CQ771" s="15">
        <v>39851</v>
      </c>
      <c r="CR771" s="16">
        <v>2843.1</v>
      </c>
    </row>
    <row r="772" spans="1:96">
      <c r="A772" t="s">
        <v>341</v>
      </c>
      <c r="B772" t="s">
        <v>341</v>
      </c>
      <c r="C772" s="3">
        <v>65562</v>
      </c>
      <c r="D772">
        <v>-158634.63</v>
      </c>
      <c r="E772">
        <v>-93072.98</v>
      </c>
      <c r="F772" t="s">
        <v>10</v>
      </c>
      <c r="G772" s="3">
        <v>45771538</v>
      </c>
      <c r="J772" s="3">
        <f t="shared" si="619"/>
        <v>65562</v>
      </c>
      <c r="L772" s="3">
        <f t="shared" si="620"/>
        <v>60127908.70000001</v>
      </c>
      <c r="M772" s="4">
        <f t="shared" si="625"/>
        <v>1.0915657413032779E-3</v>
      </c>
      <c r="N772" s="4">
        <f t="shared" si="626"/>
        <v>2.1854000000000001E-3</v>
      </c>
      <c r="O772" s="4"/>
      <c r="P772" s="3">
        <f t="shared" si="627"/>
        <v>-75889.120000000024</v>
      </c>
      <c r="Q772" s="3">
        <f t="shared" si="628"/>
        <v>60203797.82</v>
      </c>
      <c r="R772" s="6">
        <f t="shared" si="629"/>
        <v>-1.2605370881567423E-3</v>
      </c>
      <c r="S772" s="6">
        <f t="shared" si="630"/>
        <v>-1.2310689706142015E-3</v>
      </c>
      <c r="T772" s="6"/>
      <c r="U772" s="6"/>
      <c r="V772" s="3">
        <f t="shared" si="621"/>
        <v>0</v>
      </c>
      <c r="W772" s="7">
        <f t="shared" ref="W772:W835" si="631">+X772-X771</f>
        <v>0</v>
      </c>
      <c r="X772" s="7">
        <f t="shared" si="583"/>
        <v>15692.15</v>
      </c>
      <c r="Y772" s="3">
        <f t="shared" si="584"/>
        <v>40190938.428439766</v>
      </c>
      <c r="Z772" s="3">
        <f t="shared" ref="Z772:Z835" si="632">+Y772+L772</f>
        <v>100318847.12843978</v>
      </c>
      <c r="AA772" s="2">
        <v>44727</v>
      </c>
      <c r="AB772" s="7">
        <f t="shared" si="585"/>
        <v>200.42636233333337</v>
      </c>
      <c r="AC772" s="7">
        <f t="shared" si="586"/>
        <v>133.96979476146589</v>
      </c>
      <c r="AD772" s="7">
        <f t="shared" si="587"/>
        <v>167.19807854739963</v>
      </c>
      <c r="AE772" s="7"/>
      <c r="AF772" s="7">
        <f t="shared" si="622"/>
        <v>65562</v>
      </c>
      <c r="AG772" s="3">
        <f t="shared" si="588"/>
        <v>66582169.704678409</v>
      </c>
      <c r="AH772" s="7"/>
      <c r="AI772" s="7"/>
      <c r="AJ772" s="7"/>
      <c r="AK772" s="7"/>
      <c r="AL772" s="3">
        <f t="shared" si="589"/>
        <v>80786774.021225214</v>
      </c>
      <c r="AM772" s="3">
        <f t="shared" si="590"/>
        <v>25454261.004678484</v>
      </c>
      <c r="AN772" s="3">
        <f t="shared" si="591"/>
        <v>23204604.31654736</v>
      </c>
      <c r="AO772" s="3">
        <f t="shared" si="592"/>
        <v>30127908.699999999</v>
      </c>
      <c r="AP772" s="3">
        <f t="shared" si="593"/>
        <v>60127908.70000001</v>
      </c>
      <c r="AQ772" s="7"/>
      <c r="AR772" s="40">
        <f t="shared" si="623"/>
        <v>0</v>
      </c>
      <c r="AS772" s="5">
        <f t="shared" ref="AS772:AS835" si="633">+J772</f>
        <v>65562</v>
      </c>
      <c r="AT772" s="5">
        <f t="shared" si="594"/>
        <v>5467.625899280576</v>
      </c>
      <c r="AU772" s="5">
        <f t="shared" si="595"/>
        <v>71029.625899280582</v>
      </c>
      <c r="AV772" s="5">
        <f t="shared" si="596"/>
        <v>40786774.021225214</v>
      </c>
      <c r="AW772" s="3"/>
      <c r="AX772" s="4">
        <f t="shared" si="597"/>
        <v>8.7999716079424216E-4</v>
      </c>
      <c r="AY772" s="4">
        <f t="shared" si="598"/>
        <v>0</v>
      </c>
      <c r="AZ772" s="4">
        <f t="shared" si="599"/>
        <v>2.3568230025924449E-4</v>
      </c>
      <c r="BA772" s="4">
        <f t="shared" si="600"/>
        <v>1.0915657413032779E-3</v>
      </c>
      <c r="BB772" s="3"/>
      <c r="BC772" s="2">
        <f t="shared" si="601"/>
        <v>44727</v>
      </c>
      <c r="BD772" s="22">
        <f t="shared" si="602"/>
        <v>201.96693505306303</v>
      </c>
      <c r="BE772" s="22">
        <f t="shared" si="603"/>
        <v>133.96979476146572</v>
      </c>
      <c r="BF772" s="22">
        <f t="shared" si="604"/>
        <v>122.12949640288085</v>
      </c>
      <c r="BG772" s="22">
        <f t="shared" si="605"/>
        <v>200.42636233333337</v>
      </c>
      <c r="BH772" s="22"/>
      <c r="BI772" s="3">
        <f t="shared" si="606"/>
        <v>82247033.397750288</v>
      </c>
      <c r="BJ772" s="3">
        <f t="shared" si="607"/>
        <v>29971651.640883766</v>
      </c>
      <c r="BK772" s="3">
        <f t="shared" si="608"/>
        <v>23204604.31654736</v>
      </c>
      <c r="BL772" s="3">
        <f t="shared" si="609"/>
        <v>60203797.82</v>
      </c>
      <c r="BM772" s="22"/>
      <c r="BN772" s="3">
        <f t="shared" si="610"/>
        <v>-1460259.3765250721</v>
      </c>
      <c r="BO772" s="3">
        <f t="shared" si="611"/>
        <v>-4517390.6362053072</v>
      </c>
      <c r="BP772" s="3">
        <f t="shared" si="612"/>
        <v>0</v>
      </c>
      <c r="BQ772" s="3">
        <f t="shared" si="613"/>
        <v>-75889.120000000024</v>
      </c>
      <c r="BR772" s="3"/>
      <c r="BS772" s="22">
        <f t="shared" si="614"/>
        <v>-1.7754553765643963</v>
      </c>
      <c r="BT772" s="22">
        <f t="shared" si="615"/>
        <v>-15.072211202545875</v>
      </c>
      <c r="BU772" s="22">
        <f t="shared" si="616"/>
        <v>0</v>
      </c>
      <c r="BV772" s="22">
        <f t="shared" si="617"/>
        <v>-0.12605370881567424</v>
      </c>
      <c r="BW772" s="3"/>
      <c r="BX772" s="7"/>
      <c r="BY772" t="str">
        <f t="shared" si="624"/>
        <v>62022</v>
      </c>
      <c r="CQ772" s="15">
        <v>39852</v>
      </c>
      <c r="CR772" s="16">
        <v>2843.1</v>
      </c>
    </row>
    <row r="773" spans="1:96">
      <c r="A773" t="s">
        <v>342</v>
      </c>
      <c r="B773" t="s">
        <v>342</v>
      </c>
      <c r="C773" s="3">
        <v>142793</v>
      </c>
      <c r="D773">
        <v>-516647.67</v>
      </c>
      <c r="E773">
        <v>-373854.78</v>
      </c>
      <c r="F773" s="3">
        <v>-358013</v>
      </c>
      <c r="G773" s="3">
        <v>45397683</v>
      </c>
      <c r="J773" s="3">
        <f t="shared" si="619"/>
        <v>-215220.03999999998</v>
      </c>
      <c r="L773" s="3">
        <f t="shared" si="620"/>
        <v>59912688.660000011</v>
      </c>
      <c r="M773" s="4">
        <f t="shared" si="625"/>
        <v>-3.5793701236776915E-3</v>
      </c>
      <c r="N773" s="4">
        <f t="shared" si="626"/>
        <v>-7.1740013333333325E-3</v>
      </c>
      <c r="O773" s="4"/>
      <c r="P773" s="3">
        <f t="shared" si="627"/>
        <v>-291109.16000000003</v>
      </c>
      <c r="Q773" s="3">
        <f t="shared" si="628"/>
        <v>60203797.82</v>
      </c>
      <c r="R773" s="6">
        <f t="shared" si="629"/>
        <v>-4.8353952830412989E-3</v>
      </c>
      <c r="S773" s="6">
        <f t="shared" si="630"/>
        <v>-4.8104390942918934E-3</v>
      </c>
      <c r="T773" s="6"/>
      <c r="U773" s="6"/>
      <c r="V773" s="3">
        <f t="shared" si="621"/>
        <v>-537807.77242768719</v>
      </c>
      <c r="W773" s="7">
        <f t="shared" si="631"/>
        <v>-331.54999999999927</v>
      </c>
      <c r="X773" s="7">
        <f t="shared" ref="X773:X836" si="634">+VLOOKUP(AA773,$CQ$4:$CR$5981,2,FALSE)</f>
        <v>15360.6</v>
      </c>
      <c r="Y773" s="3">
        <f t="shared" ref="Y773:Y836" si="635">+Y772*(X773/X772)</f>
        <v>39341768.261448681</v>
      </c>
      <c r="Z773" s="3">
        <f t="shared" si="632"/>
        <v>99254456.921448693</v>
      </c>
      <c r="AA773" s="2">
        <v>44728</v>
      </c>
      <c r="AB773" s="7">
        <f t="shared" ref="AB773:AB836" si="636">+L773/$L$3*100</f>
        <v>199.70896220000003</v>
      </c>
      <c r="AC773" s="7">
        <f t="shared" ref="AC773:AC836" si="637">+Y773/$Y$3*100</f>
        <v>131.13922753816226</v>
      </c>
      <c r="AD773" s="7">
        <f t="shared" ref="AD773:AD836" si="638">+Z773/$Z$3*100</f>
        <v>165.42409486908116</v>
      </c>
      <c r="AE773" s="7"/>
      <c r="AF773" s="7">
        <f t="shared" si="622"/>
        <v>-753027.81242768723</v>
      </c>
      <c r="AG773" s="3">
        <f t="shared" ref="AG773:AG836" si="639">+AG772+AF773</f>
        <v>65829141.892250724</v>
      </c>
      <c r="AH773" s="7"/>
      <c r="AI773" s="7"/>
      <c r="AJ773" s="7"/>
      <c r="AK773" s="7"/>
      <c r="AL773" s="3">
        <f t="shared" ref="AL773:AL836" si="640">+AL772+AU773</f>
        <v>80039213.834696814</v>
      </c>
      <c r="AM773" s="3">
        <f t="shared" ref="AM773:AM836" si="641">+AM772+AR773</f>
        <v>24916453.232250798</v>
      </c>
      <c r="AN773" s="3">
        <f t="shared" ref="AN773:AN836" si="642">+AN772+AT773</f>
        <v>23210071.942446642</v>
      </c>
      <c r="AO773" s="3">
        <f t="shared" ref="AO773:AO836" si="643">+AO772+AS773</f>
        <v>29912688.66</v>
      </c>
      <c r="AP773" s="3">
        <f t="shared" ref="AP773:AP836" si="644">+AP772+AS773</f>
        <v>59912688.660000011</v>
      </c>
      <c r="AQ773" s="7"/>
      <c r="AR773" s="40">
        <f t="shared" si="623"/>
        <v>-537807.77242768719</v>
      </c>
      <c r="AS773" s="5">
        <f t="shared" si="633"/>
        <v>-215220.03999999998</v>
      </c>
      <c r="AT773" s="5">
        <f t="shared" ref="AT773:AT836" si="645">+$AN$3*4*$AT$1/973</f>
        <v>5467.625899280576</v>
      </c>
      <c r="AU773" s="5">
        <f t="shared" ref="AU773:AU836" si="646">+AR773+AS773+AT773</f>
        <v>-747560.18652840669</v>
      </c>
      <c r="AV773" s="5">
        <f t="shared" ref="AV773:AV836" si="647">+AU773+AV772</f>
        <v>40039213.834696807</v>
      </c>
      <c r="AW773" s="3"/>
      <c r="AX773" s="4">
        <f t="shared" ref="AX773:AX836" si="648">+AU773/AL772</f>
        <v>-9.2534971916566344E-3</v>
      </c>
      <c r="AY773" s="4">
        <f t="shared" ref="AY773:AY836" si="649">+AR773/AM772</f>
        <v>-2.1128398594201511E-2</v>
      </c>
      <c r="AZ773" s="4">
        <f t="shared" ref="AZ773:AZ836" si="650">+AT773/AN772</f>
        <v>2.3562676720074796E-4</v>
      </c>
      <c r="BA773" s="4">
        <f t="shared" ref="BA773:BA836" si="651">+AS773/AP772</f>
        <v>-3.5793701236776915E-3</v>
      </c>
      <c r="BB773" s="3"/>
      <c r="BC773" s="2">
        <f t="shared" ref="BC773:BC836" si="652">+AA773</f>
        <v>44728</v>
      </c>
      <c r="BD773" s="22">
        <f t="shared" ref="BD773:BD836" si="653">+AL773/AL$3*100</f>
        <v>200.09803458674202</v>
      </c>
      <c r="BE773" s="22">
        <f t="shared" ref="BE773:BE836" si="654">+AM773/AM$3*100</f>
        <v>131.13922753816209</v>
      </c>
      <c r="BF773" s="22">
        <f t="shared" ref="BF773:BF836" si="655">+AN773/AN$3*100</f>
        <v>122.15827338129812</v>
      </c>
      <c r="BG773" s="22">
        <f t="shared" ref="BG773:BG836" si="656">+AP773/AP$3*100</f>
        <v>199.70896220000003</v>
      </c>
      <c r="BH773" s="22"/>
      <c r="BI773" s="3">
        <f t="shared" ref="BI773:BI836" si="657">+MAX(BI772,AL773)</f>
        <v>82247033.397750288</v>
      </c>
      <c r="BJ773" s="3">
        <f t="shared" ref="BJ773:BJ836" si="658">+MAX(BJ772,AM773)</f>
        <v>29971651.640883766</v>
      </c>
      <c r="BK773" s="3">
        <f t="shared" ref="BK773:BK836" si="659">+MAX(BK772,AN773)</f>
        <v>23210071.942446642</v>
      </c>
      <c r="BL773" s="3">
        <f t="shared" ref="BL773:BL836" si="660">+MAX(BL772,AP773)</f>
        <v>60203797.82</v>
      </c>
      <c r="BM773" s="22"/>
      <c r="BN773" s="3">
        <f t="shared" ref="BN773:BN836" si="661">+MIN(AU773+BN772,0)</f>
        <v>-2207819.563053479</v>
      </c>
      <c r="BO773" s="3">
        <f t="shared" ref="BO773:BO836" si="662">+MIN(AR773+BO772,0)</f>
        <v>-5055198.4086329946</v>
      </c>
      <c r="BP773" s="3">
        <f t="shared" ref="BP773:BP836" si="663">+MIN(AT773+BP772,0)</f>
        <v>0</v>
      </c>
      <c r="BQ773" s="3">
        <f t="shared" ref="BQ773:BQ836" si="664">+MIN(AS773+BQ772,0)</f>
        <v>-291109.16000000003</v>
      </c>
      <c r="BR773" s="3"/>
      <c r="BS773" s="22">
        <f t="shared" ref="BS773:BS836" si="665">+BN773/BI773*100</f>
        <v>-2.6843759243891094</v>
      </c>
      <c r="BT773" s="22">
        <f t="shared" ref="BT773:BT836" si="666">+BO773/BJ773*100</f>
        <v>-16.866599375982648</v>
      </c>
      <c r="BU773" s="22">
        <f t="shared" ref="BU773:BU836" si="667">+BP773/BK773*100</f>
        <v>0</v>
      </c>
      <c r="BV773" s="22">
        <f t="shared" ref="BV773:BV836" si="668">+BQ773/BL773*100</f>
        <v>-0.48353952830412988</v>
      </c>
      <c r="BW773" s="3"/>
      <c r="BX773" s="7"/>
      <c r="BY773" t="str">
        <f t="shared" si="624"/>
        <v>62022</v>
      </c>
      <c r="CQ773" s="15">
        <v>39853</v>
      </c>
      <c r="CR773" s="16">
        <v>2919.9</v>
      </c>
    </row>
    <row r="774" spans="1:96">
      <c r="A774" t="s">
        <v>343</v>
      </c>
      <c r="B774" t="s">
        <v>343</v>
      </c>
      <c r="C774" s="3">
        <v>226750</v>
      </c>
      <c r="D774">
        <v>-567935.51</v>
      </c>
      <c r="E774">
        <v>-341185.69</v>
      </c>
      <c r="F774" s="3">
        <v>-51288</v>
      </c>
      <c r="G774" s="3">
        <v>45056498</v>
      </c>
      <c r="J774" s="3">
        <f t="shared" ref="J774:J837" si="669">+C774+D774-D773</f>
        <v>175462.15999999997</v>
      </c>
      <c r="L774" s="3">
        <f t="shared" ref="L774:L837" si="670">+L773+J774</f>
        <v>60088150.820000008</v>
      </c>
      <c r="M774" s="4">
        <f t="shared" si="625"/>
        <v>2.9286310450150968E-3</v>
      </c>
      <c r="N774" s="4">
        <f t="shared" si="626"/>
        <v>5.8487386666666655E-3</v>
      </c>
      <c r="O774" s="4"/>
      <c r="P774" s="3">
        <f t="shared" si="627"/>
        <v>-115647.00000000006</v>
      </c>
      <c r="Q774" s="3">
        <f t="shared" si="628"/>
        <v>60203797.82</v>
      </c>
      <c r="R774" s="6">
        <f t="shared" si="629"/>
        <v>-1.9209253267670357E-3</v>
      </c>
      <c r="S774" s="6">
        <f t="shared" si="630"/>
        <v>-1.8818080492767966E-3</v>
      </c>
      <c r="T774" s="6"/>
      <c r="U774" s="6"/>
      <c r="V774" s="3">
        <f t="shared" ref="V774:V837" si="671">+$U$4*W774</f>
        <v>-108843.0147184379</v>
      </c>
      <c r="W774" s="7">
        <f t="shared" si="631"/>
        <v>-67.100000000000364</v>
      </c>
      <c r="X774" s="7">
        <f t="shared" si="634"/>
        <v>15293.5</v>
      </c>
      <c r="Y774" s="3">
        <f t="shared" si="635"/>
        <v>39169910.869787991</v>
      </c>
      <c r="Z774" s="3">
        <f t="shared" si="632"/>
        <v>99258061.689787999</v>
      </c>
      <c r="AA774" s="2">
        <v>44729</v>
      </c>
      <c r="AB774" s="7">
        <f t="shared" si="636"/>
        <v>200.2938360666667</v>
      </c>
      <c r="AC774" s="7">
        <f t="shared" si="637"/>
        <v>130.56636956595997</v>
      </c>
      <c r="AD774" s="7">
        <f t="shared" si="638"/>
        <v>165.43010281631334</v>
      </c>
      <c r="AE774" s="7"/>
      <c r="AF774" s="7">
        <f t="shared" ref="AF774:AF837" si="672">+J774+V774</f>
        <v>66619.145281562072</v>
      </c>
      <c r="AG774" s="3">
        <f t="shared" si="639"/>
        <v>65895761.037532285</v>
      </c>
      <c r="AH774" s="7"/>
      <c r="AI774" s="7"/>
      <c r="AJ774" s="7"/>
      <c r="AK774" s="7"/>
      <c r="AL774" s="3">
        <f t="shared" si="640"/>
        <v>80111300.605877653</v>
      </c>
      <c r="AM774" s="3">
        <f t="shared" si="641"/>
        <v>24807610.217532359</v>
      </c>
      <c r="AN774" s="3">
        <f t="shared" si="642"/>
        <v>23215539.568345923</v>
      </c>
      <c r="AO774" s="3">
        <f t="shared" si="643"/>
        <v>30088150.82</v>
      </c>
      <c r="AP774" s="3">
        <f t="shared" si="644"/>
        <v>60088150.820000008</v>
      </c>
      <c r="AQ774" s="7"/>
      <c r="AR774" s="40">
        <f t="shared" ref="AR774:AR837" si="673">+V774</f>
        <v>-108843.0147184379</v>
      </c>
      <c r="AS774" s="5">
        <f t="shared" si="633"/>
        <v>175462.15999999997</v>
      </c>
      <c r="AT774" s="5">
        <f t="shared" si="645"/>
        <v>5467.625899280576</v>
      </c>
      <c r="AU774" s="5">
        <f t="shared" si="646"/>
        <v>72086.771180842654</v>
      </c>
      <c r="AV774" s="5">
        <f t="shared" si="647"/>
        <v>40111300.605877653</v>
      </c>
      <c r="AW774" s="3"/>
      <c r="AX774" s="4">
        <f t="shared" si="648"/>
        <v>9.0064316885622893E-4</v>
      </c>
      <c r="AY774" s="4">
        <f t="shared" si="649"/>
        <v>-4.3683189458745327E-3</v>
      </c>
      <c r="AZ774" s="4">
        <f t="shared" si="650"/>
        <v>2.3557126030623659E-4</v>
      </c>
      <c r="BA774" s="4">
        <f t="shared" si="651"/>
        <v>2.9286310450150968E-3</v>
      </c>
      <c r="BB774" s="3"/>
      <c r="BC774" s="2">
        <f t="shared" si="652"/>
        <v>44729</v>
      </c>
      <c r="BD774" s="22">
        <f t="shared" si="653"/>
        <v>200.27825151469415</v>
      </c>
      <c r="BE774" s="22">
        <f t="shared" si="654"/>
        <v>130.5663695659598</v>
      </c>
      <c r="BF774" s="22">
        <f t="shared" si="655"/>
        <v>122.18705035971537</v>
      </c>
      <c r="BG774" s="22">
        <f t="shared" si="656"/>
        <v>200.2938360666667</v>
      </c>
      <c r="BH774" s="22"/>
      <c r="BI774" s="3">
        <f t="shared" si="657"/>
        <v>82247033.397750288</v>
      </c>
      <c r="BJ774" s="3">
        <f t="shared" si="658"/>
        <v>29971651.640883766</v>
      </c>
      <c r="BK774" s="3">
        <f t="shared" si="659"/>
        <v>23215539.568345923</v>
      </c>
      <c r="BL774" s="3">
        <f t="shared" si="660"/>
        <v>60203797.82</v>
      </c>
      <c r="BM774" s="22"/>
      <c r="BN774" s="3">
        <f t="shared" si="661"/>
        <v>-2135732.7918726364</v>
      </c>
      <c r="BO774" s="3">
        <f t="shared" si="662"/>
        <v>-5164041.4233514322</v>
      </c>
      <c r="BP774" s="3">
        <f t="shared" si="663"/>
        <v>0</v>
      </c>
      <c r="BQ774" s="3">
        <f t="shared" si="664"/>
        <v>-115647.00000000006</v>
      </c>
      <c r="BR774" s="3"/>
      <c r="BS774" s="22">
        <f t="shared" si="665"/>
        <v>-2.5967292723424298</v>
      </c>
      <c r="BT774" s="22">
        <f t="shared" si="666"/>
        <v>-17.229752584963521</v>
      </c>
      <c r="BU774" s="22">
        <f t="shared" si="667"/>
        <v>0</v>
      </c>
      <c r="BV774" s="22">
        <f t="shared" si="668"/>
        <v>-0.19209253267670356</v>
      </c>
      <c r="BW774" s="3"/>
      <c r="BX774" s="7"/>
      <c r="BY774" t="str">
        <f t="shared" si="624"/>
        <v>62022</v>
      </c>
      <c r="CQ774" s="15">
        <v>39854</v>
      </c>
      <c r="CR774" s="16">
        <v>2934.5</v>
      </c>
    </row>
    <row r="775" spans="1:96">
      <c r="A775" t="s">
        <v>344</v>
      </c>
      <c r="B775" t="s">
        <v>344</v>
      </c>
      <c r="C775" s="3">
        <v>45690</v>
      </c>
      <c r="D775">
        <v>-390043.58</v>
      </c>
      <c r="E775">
        <v>-344353.18</v>
      </c>
      <c r="F775" s="3">
        <v>177892</v>
      </c>
      <c r="G775" s="3">
        <v>44712144</v>
      </c>
      <c r="J775" s="3">
        <f t="shared" si="669"/>
        <v>223581.93</v>
      </c>
      <c r="L775" s="3">
        <f t="shared" si="670"/>
        <v>60311732.750000007</v>
      </c>
      <c r="M775" s="4">
        <f t="shared" si="625"/>
        <v>3.7208988286186696E-3</v>
      </c>
      <c r="N775" s="4">
        <f t="shared" si="626"/>
        <v>7.4527309999999998E-3</v>
      </c>
      <c r="O775" s="4"/>
      <c r="P775" s="3">
        <f t="shared" si="627"/>
        <v>0</v>
      </c>
      <c r="Q775" s="3">
        <f t="shared" si="628"/>
        <v>60311732.750000007</v>
      </c>
      <c r="R775" s="6">
        <f t="shared" si="629"/>
        <v>0</v>
      </c>
      <c r="S775" s="6">
        <f t="shared" si="630"/>
        <v>0</v>
      </c>
      <c r="T775" s="6"/>
      <c r="U775" s="6"/>
      <c r="V775" s="3">
        <f t="shared" si="671"/>
        <v>91892.05340982764</v>
      </c>
      <c r="W775" s="7">
        <f t="shared" si="631"/>
        <v>56.649999999999636</v>
      </c>
      <c r="X775" s="7">
        <f t="shared" si="634"/>
        <v>15350.15</v>
      </c>
      <c r="Y775" s="3">
        <f t="shared" si="635"/>
        <v>39315003.585698247</v>
      </c>
      <c r="Z775" s="3">
        <f t="shared" si="632"/>
        <v>99626736.335698247</v>
      </c>
      <c r="AA775" s="2">
        <v>44732</v>
      </c>
      <c r="AB775" s="7">
        <f t="shared" si="636"/>
        <v>201.03910916666669</v>
      </c>
      <c r="AC775" s="7">
        <f t="shared" si="637"/>
        <v>131.05001195232748</v>
      </c>
      <c r="AD775" s="7">
        <f t="shared" si="638"/>
        <v>166.04456055949709</v>
      </c>
      <c r="AE775" s="7"/>
      <c r="AF775" s="7">
        <f t="shared" si="672"/>
        <v>315473.98340982763</v>
      </c>
      <c r="AG775" s="3">
        <f t="shared" si="639"/>
        <v>66211235.020942114</v>
      </c>
      <c r="AH775" s="7"/>
      <c r="AI775" s="7"/>
      <c r="AJ775" s="7"/>
      <c r="AK775" s="7"/>
      <c r="AL775" s="3">
        <f t="shared" si="640"/>
        <v>80432242.21518676</v>
      </c>
      <c r="AM775" s="3">
        <f t="shared" si="641"/>
        <v>24899502.270942185</v>
      </c>
      <c r="AN775" s="3">
        <f t="shared" si="642"/>
        <v>23221007.194245204</v>
      </c>
      <c r="AO775" s="3">
        <f t="shared" si="643"/>
        <v>30311732.75</v>
      </c>
      <c r="AP775" s="3">
        <f t="shared" si="644"/>
        <v>60311732.750000007</v>
      </c>
      <c r="AQ775" s="7"/>
      <c r="AR775" s="40">
        <f t="shared" si="673"/>
        <v>91892.05340982764</v>
      </c>
      <c r="AS775" s="5">
        <f t="shared" si="633"/>
        <v>223581.93</v>
      </c>
      <c r="AT775" s="5">
        <f t="shared" si="645"/>
        <v>5467.625899280576</v>
      </c>
      <c r="AU775" s="5">
        <f t="shared" si="646"/>
        <v>320941.60930910823</v>
      </c>
      <c r="AV775" s="5">
        <f t="shared" si="647"/>
        <v>40432242.21518676</v>
      </c>
      <c r="AW775" s="3"/>
      <c r="AX775" s="4">
        <f t="shared" si="648"/>
        <v>4.0061964651908451E-3</v>
      </c>
      <c r="AY775" s="4">
        <f t="shared" si="649"/>
        <v>3.7041880537483003E-3</v>
      </c>
      <c r="AZ775" s="4">
        <f t="shared" si="650"/>
        <v>2.3551577955722427E-4</v>
      </c>
      <c r="BA775" s="4">
        <f t="shared" si="651"/>
        <v>3.7208988286186696E-3</v>
      </c>
      <c r="BB775" s="3"/>
      <c r="BC775" s="2">
        <f t="shared" si="652"/>
        <v>44732</v>
      </c>
      <c r="BD775" s="22">
        <f t="shared" si="653"/>
        <v>201.0806055379669</v>
      </c>
      <c r="BE775" s="22">
        <f t="shared" si="654"/>
        <v>131.05001195232728</v>
      </c>
      <c r="BF775" s="22">
        <f t="shared" si="655"/>
        <v>122.21582733813266</v>
      </c>
      <c r="BG775" s="22">
        <f t="shared" si="656"/>
        <v>201.03910916666669</v>
      </c>
      <c r="BH775" s="22"/>
      <c r="BI775" s="3">
        <f t="shared" si="657"/>
        <v>82247033.397750288</v>
      </c>
      <c r="BJ775" s="3">
        <f t="shared" si="658"/>
        <v>29971651.640883766</v>
      </c>
      <c r="BK775" s="3">
        <f t="shared" si="659"/>
        <v>23221007.194245204</v>
      </c>
      <c r="BL775" s="3">
        <f t="shared" si="660"/>
        <v>60311732.750000007</v>
      </c>
      <c r="BM775" s="22"/>
      <c r="BN775" s="3">
        <f t="shared" si="661"/>
        <v>-1814791.1825635282</v>
      </c>
      <c r="BO775" s="3">
        <f t="shared" si="662"/>
        <v>-5072149.3699416043</v>
      </c>
      <c r="BP775" s="3">
        <f t="shared" si="663"/>
        <v>0</v>
      </c>
      <c r="BQ775" s="3">
        <f t="shared" si="664"/>
        <v>0</v>
      </c>
      <c r="BR775" s="3"/>
      <c r="BS775" s="22">
        <f t="shared" si="665"/>
        <v>-2.2065126334552612</v>
      </c>
      <c r="BT775" s="22">
        <f t="shared" si="666"/>
        <v>-16.923156023282949</v>
      </c>
      <c r="BU775" s="22">
        <f t="shared" si="667"/>
        <v>0</v>
      </c>
      <c r="BV775" s="22">
        <f t="shared" si="668"/>
        <v>0</v>
      </c>
      <c r="BW775" s="3"/>
      <c r="BX775" s="7"/>
      <c r="BY775" t="str">
        <f t="shared" si="624"/>
        <v>62022</v>
      </c>
      <c r="CQ775" s="15">
        <v>39855</v>
      </c>
      <c r="CR775" s="16">
        <v>2925.7</v>
      </c>
    </row>
    <row r="776" spans="1:96">
      <c r="A776" t="s">
        <v>345</v>
      </c>
      <c r="B776" t="s">
        <v>345</v>
      </c>
      <c r="C776" s="3">
        <v>-474052</v>
      </c>
      <c r="D776">
        <v>-131263.18</v>
      </c>
      <c r="E776">
        <v>-605315.55000000005</v>
      </c>
      <c r="F776" s="3">
        <v>258780</v>
      </c>
      <c r="G776" s="3">
        <v>44106829</v>
      </c>
      <c r="J776" s="3">
        <f t="shared" si="669"/>
        <v>-215271.59999999992</v>
      </c>
      <c r="L776" s="3">
        <f t="shared" si="670"/>
        <v>60096461.150000006</v>
      </c>
      <c r="M776" s="4">
        <f t="shared" si="625"/>
        <v>-3.5693154579446219E-3</v>
      </c>
      <c r="N776" s="4">
        <f t="shared" si="626"/>
        <v>-7.1757199999999974E-3</v>
      </c>
      <c r="O776" s="4"/>
      <c r="P776" s="3">
        <f t="shared" si="627"/>
        <v>-215271.59999999992</v>
      </c>
      <c r="Q776" s="3">
        <f t="shared" si="628"/>
        <v>60311732.750000007</v>
      </c>
      <c r="R776" s="6">
        <f t="shared" si="629"/>
        <v>-3.5693154579446219E-3</v>
      </c>
      <c r="S776" s="6">
        <f t="shared" si="630"/>
        <v>-3.5693154579446219E-3</v>
      </c>
      <c r="T776" s="6"/>
      <c r="U776" s="6"/>
      <c r="V776" s="3">
        <f t="shared" si="671"/>
        <v>468219.61547655577</v>
      </c>
      <c r="W776" s="7">
        <f t="shared" si="631"/>
        <v>288.64999999999964</v>
      </c>
      <c r="X776" s="7">
        <f t="shared" si="634"/>
        <v>15638.8</v>
      </c>
      <c r="Y776" s="3">
        <f t="shared" si="635"/>
        <v>40054297.715398073</v>
      </c>
      <c r="Z776" s="3">
        <f t="shared" si="632"/>
        <v>100150758.86539808</v>
      </c>
      <c r="AA776" s="2">
        <v>44733</v>
      </c>
      <c r="AB776" s="7">
        <f t="shared" si="636"/>
        <v>200.32153716666667</v>
      </c>
      <c r="AC776" s="7">
        <f t="shared" si="637"/>
        <v>133.51432571799359</v>
      </c>
      <c r="AD776" s="7">
        <f t="shared" si="638"/>
        <v>166.91793144233014</v>
      </c>
      <c r="AE776" s="7"/>
      <c r="AF776" s="7">
        <f t="shared" si="672"/>
        <v>252948.01547655585</v>
      </c>
      <c r="AG776" s="3">
        <f t="shared" si="639"/>
        <v>66464183.036418669</v>
      </c>
      <c r="AH776" s="7"/>
      <c r="AI776" s="7"/>
      <c r="AJ776" s="7"/>
      <c r="AK776" s="7"/>
      <c r="AL776" s="3">
        <f t="shared" si="640"/>
        <v>80690657.8565626</v>
      </c>
      <c r="AM776" s="3">
        <f t="shared" si="641"/>
        <v>25367721.886418741</v>
      </c>
      <c r="AN776" s="3">
        <f t="shared" si="642"/>
        <v>23226474.820144486</v>
      </c>
      <c r="AO776" s="3">
        <f t="shared" si="643"/>
        <v>30096461.149999999</v>
      </c>
      <c r="AP776" s="3">
        <f t="shared" si="644"/>
        <v>60096461.150000006</v>
      </c>
      <c r="AQ776" s="7"/>
      <c r="AR776" s="40">
        <f t="shared" si="673"/>
        <v>468219.61547655577</v>
      </c>
      <c r="AS776" s="5">
        <f t="shared" si="633"/>
        <v>-215271.59999999992</v>
      </c>
      <c r="AT776" s="5">
        <f t="shared" si="645"/>
        <v>5467.625899280576</v>
      </c>
      <c r="AU776" s="5">
        <f t="shared" si="646"/>
        <v>258415.64137583642</v>
      </c>
      <c r="AV776" s="5">
        <f t="shared" si="647"/>
        <v>40690657.8565626</v>
      </c>
      <c r="AW776" s="3"/>
      <c r="AX776" s="4">
        <f t="shared" si="648"/>
        <v>3.2128364727726545E-3</v>
      </c>
      <c r="AY776" s="4">
        <f t="shared" si="649"/>
        <v>1.8804376504464104E-2</v>
      </c>
      <c r="AZ776" s="4">
        <f t="shared" si="650"/>
        <v>2.3546032493524234E-4</v>
      </c>
      <c r="BA776" s="4">
        <f t="shared" si="651"/>
        <v>-3.5693154579446219E-3</v>
      </c>
      <c r="BB776" s="3"/>
      <c r="BC776" s="2">
        <f t="shared" si="652"/>
        <v>44733</v>
      </c>
      <c r="BD776" s="22">
        <f t="shared" si="653"/>
        <v>201.72664464140649</v>
      </c>
      <c r="BE776" s="22">
        <f t="shared" si="654"/>
        <v>133.51432571799339</v>
      </c>
      <c r="BF776" s="22">
        <f t="shared" si="655"/>
        <v>122.24460431654992</v>
      </c>
      <c r="BG776" s="22">
        <f t="shared" si="656"/>
        <v>200.32153716666667</v>
      </c>
      <c r="BH776" s="22"/>
      <c r="BI776" s="3">
        <f t="shared" si="657"/>
        <v>82247033.397750288</v>
      </c>
      <c r="BJ776" s="3">
        <f t="shared" si="658"/>
        <v>29971651.640883766</v>
      </c>
      <c r="BK776" s="3">
        <f t="shared" si="659"/>
        <v>23226474.820144486</v>
      </c>
      <c r="BL776" s="3">
        <f t="shared" si="660"/>
        <v>60311732.750000007</v>
      </c>
      <c r="BM776" s="22"/>
      <c r="BN776" s="3">
        <f t="shared" si="661"/>
        <v>-1556375.5411876917</v>
      </c>
      <c r="BO776" s="3">
        <f t="shared" si="662"/>
        <v>-4603929.7544650482</v>
      </c>
      <c r="BP776" s="3">
        <f t="shared" si="663"/>
        <v>0</v>
      </c>
      <c r="BQ776" s="3">
        <f t="shared" si="664"/>
        <v>-215271.59999999992</v>
      </c>
      <c r="BR776" s="3"/>
      <c r="BS776" s="22">
        <f t="shared" si="665"/>
        <v>-1.8923181504443947</v>
      </c>
      <c r="BT776" s="22">
        <f t="shared" si="666"/>
        <v>-15.36094777034214</v>
      </c>
      <c r="BU776" s="22">
        <f t="shared" si="667"/>
        <v>0</v>
      </c>
      <c r="BV776" s="22">
        <f t="shared" si="668"/>
        <v>-0.35693154579446218</v>
      </c>
      <c r="BW776" s="3"/>
      <c r="BX776" s="7"/>
      <c r="BY776" t="str">
        <f t="shared" si="624"/>
        <v>62022</v>
      </c>
      <c r="CQ776" s="15">
        <v>39856</v>
      </c>
      <c r="CR776" s="16">
        <v>2893.05</v>
      </c>
    </row>
    <row r="777" spans="1:96">
      <c r="A777" t="s">
        <v>346</v>
      </c>
      <c r="B777" t="s">
        <v>346</v>
      </c>
      <c r="C777" s="3">
        <v>-194382</v>
      </c>
      <c r="D777">
        <v>187225.05</v>
      </c>
      <c r="E777">
        <v>-7157.12</v>
      </c>
      <c r="F777" s="3">
        <v>318488</v>
      </c>
      <c r="G777" s="3">
        <v>44099672</v>
      </c>
      <c r="J777" s="3">
        <f t="shared" si="669"/>
        <v>124106.22999999998</v>
      </c>
      <c r="L777" s="3">
        <f t="shared" si="670"/>
        <v>60220567.380000003</v>
      </c>
      <c r="M777" s="4">
        <f t="shared" si="625"/>
        <v>2.065117107149328E-3</v>
      </c>
      <c r="N777" s="4">
        <f t="shared" si="626"/>
        <v>4.1368743333333327E-3</v>
      </c>
      <c r="O777" s="4"/>
      <c r="P777" s="3">
        <f t="shared" si="627"/>
        <v>-91165.369999999937</v>
      </c>
      <c r="Q777" s="3">
        <f t="shared" si="628"/>
        <v>60311732.750000007</v>
      </c>
      <c r="R777" s="6">
        <f t="shared" si="629"/>
        <v>-1.511569405208308E-3</v>
      </c>
      <c r="S777" s="6">
        <f t="shared" si="630"/>
        <v>-1.5041983507952938E-3</v>
      </c>
      <c r="T777" s="6"/>
      <c r="U777" s="6"/>
      <c r="V777" s="3">
        <f t="shared" si="671"/>
        <v>-365783.90192261722</v>
      </c>
      <c r="W777" s="7">
        <f t="shared" si="631"/>
        <v>-225.5</v>
      </c>
      <c r="X777" s="7">
        <f t="shared" si="634"/>
        <v>15413.3</v>
      </c>
      <c r="Y777" s="3">
        <f t="shared" si="635"/>
        <v>39476744.186046571</v>
      </c>
      <c r="Z777" s="3">
        <f t="shared" si="632"/>
        <v>99697311.566046566</v>
      </c>
      <c r="AA777" s="2">
        <v>44734</v>
      </c>
      <c r="AB777" s="7">
        <f t="shared" si="636"/>
        <v>200.73522459999998</v>
      </c>
      <c r="AC777" s="7">
        <f t="shared" si="637"/>
        <v>131.58914728682188</v>
      </c>
      <c r="AD777" s="7">
        <f t="shared" si="638"/>
        <v>166.16218594341095</v>
      </c>
      <c r="AE777" s="7"/>
      <c r="AF777" s="7">
        <f t="shared" si="672"/>
        <v>-241677.67192261724</v>
      </c>
      <c r="AG777" s="3">
        <f t="shared" si="639"/>
        <v>66222505.364496052</v>
      </c>
      <c r="AH777" s="7"/>
      <c r="AI777" s="7"/>
      <c r="AJ777" s="7"/>
      <c r="AK777" s="7"/>
      <c r="AL777" s="3">
        <f t="shared" si="640"/>
        <v>80454447.810539261</v>
      </c>
      <c r="AM777" s="3">
        <f t="shared" si="641"/>
        <v>25001937.984496124</v>
      </c>
      <c r="AN777" s="3">
        <f t="shared" si="642"/>
        <v>23231942.446043767</v>
      </c>
      <c r="AO777" s="3">
        <f t="shared" si="643"/>
        <v>30220567.379999999</v>
      </c>
      <c r="AP777" s="3">
        <f t="shared" si="644"/>
        <v>60220567.380000003</v>
      </c>
      <c r="AQ777" s="7"/>
      <c r="AR777" s="40">
        <f t="shared" si="673"/>
        <v>-365783.90192261722</v>
      </c>
      <c r="AS777" s="5">
        <f t="shared" si="633"/>
        <v>124106.22999999998</v>
      </c>
      <c r="AT777" s="5">
        <f t="shared" si="645"/>
        <v>5467.625899280576</v>
      </c>
      <c r="AU777" s="5">
        <f t="shared" si="646"/>
        <v>-236210.04602333668</v>
      </c>
      <c r="AV777" s="5">
        <f t="shared" si="647"/>
        <v>40454447.810539261</v>
      </c>
      <c r="AW777" s="3"/>
      <c r="AX777" s="4">
        <f t="shared" si="648"/>
        <v>-2.927353082722768E-3</v>
      </c>
      <c r="AY777" s="4">
        <f t="shared" si="649"/>
        <v>-1.4419264905235697E-2</v>
      </c>
      <c r="AZ777" s="4">
        <f t="shared" si="650"/>
        <v>2.3540489642183952E-4</v>
      </c>
      <c r="BA777" s="4">
        <f t="shared" si="651"/>
        <v>2.065117107149328E-3</v>
      </c>
      <c r="BB777" s="3"/>
      <c r="BC777" s="2">
        <f t="shared" si="652"/>
        <v>44734</v>
      </c>
      <c r="BD777" s="22">
        <f t="shared" si="653"/>
        <v>201.13611952634812</v>
      </c>
      <c r="BE777" s="22">
        <f t="shared" si="654"/>
        <v>131.58914728682169</v>
      </c>
      <c r="BF777" s="22">
        <f t="shared" si="655"/>
        <v>122.27338129496718</v>
      </c>
      <c r="BG777" s="22">
        <f t="shared" si="656"/>
        <v>200.73522459999998</v>
      </c>
      <c r="BH777" s="22"/>
      <c r="BI777" s="3">
        <f t="shared" si="657"/>
        <v>82247033.397750288</v>
      </c>
      <c r="BJ777" s="3">
        <f t="shared" si="658"/>
        <v>29971651.640883766</v>
      </c>
      <c r="BK777" s="3">
        <f t="shared" si="659"/>
        <v>23231942.446043767</v>
      </c>
      <c r="BL777" s="3">
        <f t="shared" si="660"/>
        <v>60311732.750000007</v>
      </c>
      <c r="BM777" s="22"/>
      <c r="BN777" s="3">
        <f t="shared" si="661"/>
        <v>-1792585.5872110284</v>
      </c>
      <c r="BO777" s="3">
        <f t="shared" si="662"/>
        <v>-4969713.6563876653</v>
      </c>
      <c r="BP777" s="3">
        <f t="shared" si="663"/>
        <v>0</v>
      </c>
      <c r="BQ777" s="3">
        <f t="shared" si="664"/>
        <v>-91165.369999999937</v>
      </c>
      <c r="BR777" s="3"/>
      <c r="BS777" s="22">
        <f t="shared" si="665"/>
        <v>-2.179513975345476</v>
      </c>
      <c r="BT777" s="22">
        <f t="shared" si="666"/>
        <v>-16.581380685769656</v>
      </c>
      <c r="BU777" s="22">
        <f t="shared" si="667"/>
        <v>0</v>
      </c>
      <c r="BV777" s="22">
        <f t="shared" si="668"/>
        <v>-0.15115694052083081</v>
      </c>
      <c r="BW777" s="3"/>
      <c r="BX777" s="7"/>
      <c r="BY777" t="str">
        <f t="shared" si="624"/>
        <v>62022</v>
      </c>
      <c r="CQ777" s="15">
        <v>39857</v>
      </c>
      <c r="CR777" s="16">
        <v>2948.35</v>
      </c>
    </row>
    <row r="778" spans="1:96">
      <c r="A778" t="s">
        <v>347</v>
      </c>
      <c r="B778" t="s">
        <v>347</v>
      </c>
      <c r="C778" s="3">
        <v>137089</v>
      </c>
      <c r="D778">
        <v>-106499.4</v>
      </c>
      <c r="E778">
        <v>30589.55</v>
      </c>
      <c r="F778" s="3">
        <v>-293724</v>
      </c>
      <c r="G778" s="3">
        <v>44130261</v>
      </c>
      <c r="J778" s="3">
        <f t="shared" si="669"/>
        <v>-156635.44999999998</v>
      </c>
      <c r="L778" s="3">
        <f t="shared" si="670"/>
        <v>60063931.93</v>
      </c>
      <c r="M778" s="4">
        <f t="shared" si="625"/>
        <v>-2.6010291303236802E-3</v>
      </c>
      <c r="N778" s="4">
        <f t="shared" si="626"/>
        <v>-5.2211816666666664E-3</v>
      </c>
      <c r="O778" s="4"/>
      <c r="P778" s="3">
        <f t="shared" si="627"/>
        <v>-247800.81999999992</v>
      </c>
      <c r="Q778" s="3">
        <f t="shared" si="628"/>
        <v>60311732.750000007</v>
      </c>
      <c r="R778" s="6">
        <f t="shared" si="629"/>
        <v>-4.1086668994765353E-3</v>
      </c>
      <c r="S778" s="6">
        <f t="shared" si="630"/>
        <v>-4.105227481118974E-3</v>
      </c>
      <c r="T778" s="6"/>
      <c r="U778" s="6"/>
      <c r="V778" s="3">
        <f t="shared" si="671"/>
        <v>232528.25871666212</v>
      </c>
      <c r="W778" s="7">
        <f t="shared" si="631"/>
        <v>143.35000000000036</v>
      </c>
      <c r="X778" s="7">
        <f t="shared" si="634"/>
        <v>15556.65</v>
      </c>
      <c r="Y778" s="3">
        <f t="shared" si="635"/>
        <v>39843894.068230778</v>
      </c>
      <c r="Z778" s="3">
        <f t="shared" si="632"/>
        <v>99907825.998230785</v>
      </c>
      <c r="AA778" s="2">
        <v>44735</v>
      </c>
      <c r="AB778" s="7">
        <f t="shared" si="636"/>
        <v>200.21310643333331</v>
      </c>
      <c r="AC778" s="7">
        <f t="shared" si="637"/>
        <v>132.81298022743593</v>
      </c>
      <c r="AD778" s="7">
        <f t="shared" si="638"/>
        <v>166.51304333038465</v>
      </c>
      <c r="AE778" s="7"/>
      <c r="AF778" s="7">
        <f t="shared" si="672"/>
        <v>75892.808716662141</v>
      </c>
      <c r="AG778" s="3">
        <f t="shared" si="639"/>
        <v>66298398.173212714</v>
      </c>
      <c r="AH778" s="7"/>
      <c r="AI778" s="7"/>
      <c r="AJ778" s="7"/>
      <c r="AK778" s="7"/>
      <c r="AL778" s="3">
        <f t="shared" si="640"/>
        <v>80535808.2451552</v>
      </c>
      <c r="AM778" s="3">
        <f t="shared" si="641"/>
        <v>25234466.243212786</v>
      </c>
      <c r="AN778" s="3">
        <f t="shared" si="642"/>
        <v>23237410.071943048</v>
      </c>
      <c r="AO778" s="3">
        <f t="shared" si="643"/>
        <v>30063931.93</v>
      </c>
      <c r="AP778" s="3">
        <f t="shared" si="644"/>
        <v>60063931.93</v>
      </c>
      <c r="AQ778" s="7"/>
      <c r="AR778" s="40">
        <f t="shared" si="673"/>
        <v>232528.25871666212</v>
      </c>
      <c r="AS778" s="5">
        <f t="shared" si="633"/>
        <v>-156635.44999999998</v>
      </c>
      <c r="AT778" s="5">
        <f t="shared" si="645"/>
        <v>5467.625899280576</v>
      </c>
      <c r="AU778" s="5">
        <f t="shared" si="646"/>
        <v>81360.434615942722</v>
      </c>
      <c r="AV778" s="5">
        <f t="shared" si="647"/>
        <v>40535808.2451552</v>
      </c>
      <c r="AW778" s="3"/>
      <c r="AX778" s="4">
        <f t="shared" si="648"/>
        <v>1.011260866615317E-3</v>
      </c>
      <c r="AY778" s="4">
        <f t="shared" si="649"/>
        <v>9.300409386698523E-3</v>
      </c>
      <c r="AZ778" s="4">
        <f t="shared" si="650"/>
        <v>2.3534949399858183E-4</v>
      </c>
      <c r="BA778" s="4">
        <f t="shared" si="651"/>
        <v>-2.6010291303236802E-3</v>
      </c>
      <c r="BB778" s="3"/>
      <c r="BC778" s="2">
        <f t="shared" si="652"/>
        <v>44735</v>
      </c>
      <c r="BD778" s="22">
        <f t="shared" si="653"/>
        <v>201.33952061288798</v>
      </c>
      <c r="BE778" s="22">
        <f t="shared" si="654"/>
        <v>132.8129802274357</v>
      </c>
      <c r="BF778" s="22">
        <f t="shared" si="655"/>
        <v>122.30215827338446</v>
      </c>
      <c r="BG778" s="22">
        <f t="shared" si="656"/>
        <v>200.21310643333331</v>
      </c>
      <c r="BH778" s="22"/>
      <c r="BI778" s="3">
        <f t="shared" si="657"/>
        <v>82247033.397750288</v>
      </c>
      <c r="BJ778" s="3">
        <f t="shared" si="658"/>
        <v>29971651.640883766</v>
      </c>
      <c r="BK778" s="3">
        <f t="shared" si="659"/>
        <v>23237410.071943048</v>
      </c>
      <c r="BL778" s="3">
        <f t="shared" si="660"/>
        <v>60311732.750000007</v>
      </c>
      <c r="BM778" s="22"/>
      <c r="BN778" s="3">
        <f t="shared" si="661"/>
        <v>-1711225.1525950858</v>
      </c>
      <c r="BO778" s="3">
        <f t="shared" si="662"/>
        <v>-4737185.3976710029</v>
      </c>
      <c r="BP778" s="3">
        <f t="shared" si="663"/>
        <v>0</v>
      </c>
      <c r="BQ778" s="3">
        <f t="shared" si="664"/>
        <v>-247800.81999999992</v>
      </c>
      <c r="BR778" s="3"/>
      <c r="BS778" s="22">
        <f t="shared" si="665"/>
        <v>-2.0805919458754523</v>
      </c>
      <c r="BT778" s="22">
        <f t="shared" si="666"/>
        <v>-15.805553375674156</v>
      </c>
      <c r="BU778" s="22">
        <f t="shared" si="667"/>
        <v>0</v>
      </c>
      <c r="BV778" s="22">
        <f t="shared" si="668"/>
        <v>-0.41086668994765352</v>
      </c>
      <c r="BW778" s="3"/>
      <c r="BX778" s="7"/>
      <c r="BY778" t="str">
        <f t="shared" si="624"/>
        <v>62022</v>
      </c>
      <c r="CQ778" s="15">
        <v>39858</v>
      </c>
      <c r="CR778" s="16">
        <v>2948.35</v>
      </c>
    </row>
    <row r="779" spans="1:96">
      <c r="A779" t="s">
        <v>348</v>
      </c>
      <c r="B779" t="s">
        <v>348</v>
      </c>
      <c r="C779" s="3">
        <v>78523</v>
      </c>
      <c r="D779">
        <v>-288112.02</v>
      </c>
      <c r="E779">
        <v>-209588.57</v>
      </c>
      <c r="F779" s="3">
        <v>-181613</v>
      </c>
      <c r="G779" s="3">
        <v>43920673</v>
      </c>
      <c r="J779" s="3">
        <f t="shared" si="669"/>
        <v>-103089.62000000002</v>
      </c>
      <c r="L779" s="3">
        <f t="shared" si="670"/>
        <v>59960842.310000002</v>
      </c>
      <c r="M779" s="4">
        <f t="shared" si="625"/>
        <v>-1.7163315268827761E-3</v>
      </c>
      <c r="N779" s="4">
        <f t="shared" si="626"/>
        <v>-3.4363206666666673E-3</v>
      </c>
      <c r="O779" s="4"/>
      <c r="P779" s="3">
        <f t="shared" si="627"/>
        <v>-350890.43999999994</v>
      </c>
      <c r="Q779" s="3">
        <f t="shared" si="628"/>
        <v>60311732.750000007</v>
      </c>
      <c r="R779" s="6">
        <f t="shared" si="629"/>
        <v>-5.8179465918262799E-3</v>
      </c>
      <c r="S779" s="6">
        <f t="shared" si="630"/>
        <v>-5.8215590080017499E-3</v>
      </c>
      <c r="T779" s="6"/>
      <c r="U779" s="6"/>
      <c r="V779" s="3">
        <f t="shared" si="671"/>
        <v>231311.6825461878</v>
      </c>
      <c r="W779" s="7">
        <f t="shared" si="631"/>
        <v>142.60000000000036</v>
      </c>
      <c r="X779" s="7">
        <f t="shared" si="634"/>
        <v>15699.25</v>
      </c>
      <c r="Y779" s="3">
        <f t="shared" si="635"/>
        <v>40209123.040672131</v>
      </c>
      <c r="Z779" s="3">
        <f t="shared" si="632"/>
        <v>100169965.35067213</v>
      </c>
      <c r="AA779" s="2">
        <v>44736</v>
      </c>
      <c r="AB779" s="7">
        <f t="shared" si="636"/>
        <v>199.86947436666668</v>
      </c>
      <c r="AC779" s="7">
        <f t="shared" si="637"/>
        <v>134.03041013557379</v>
      </c>
      <c r="AD779" s="7">
        <f t="shared" si="638"/>
        <v>166.94994225112021</v>
      </c>
      <c r="AE779" s="7"/>
      <c r="AF779" s="7">
        <f t="shared" si="672"/>
        <v>128222.06254618778</v>
      </c>
      <c r="AG779" s="3">
        <f t="shared" si="639"/>
        <v>66426620.235758901</v>
      </c>
      <c r="AH779" s="7"/>
      <c r="AI779" s="7"/>
      <c r="AJ779" s="7"/>
      <c r="AK779" s="7"/>
      <c r="AL779" s="3">
        <f t="shared" si="640"/>
        <v>80669497.933600664</v>
      </c>
      <c r="AM779" s="3">
        <f t="shared" si="641"/>
        <v>25465777.925758973</v>
      </c>
      <c r="AN779" s="3">
        <f t="shared" si="642"/>
        <v>23242877.69784233</v>
      </c>
      <c r="AO779" s="3">
        <f t="shared" si="643"/>
        <v>29960842.309999999</v>
      </c>
      <c r="AP779" s="3">
        <f t="shared" si="644"/>
        <v>59960842.310000002</v>
      </c>
      <c r="AQ779" s="7"/>
      <c r="AR779" s="40">
        <f t="shared" si="673"/>
        <v>231311.6825461878</v>
      </c>
      <c r="AS779" s="5">
        <f t="shared" si="633"/>
        <v>-103089.62000000002</v>
      </c>
      <c r="AT779" s="5">
        <f t="shared" si="645"/>
        <v>5467.625899280576</v>
      </c>
      <c r="AU779" s="5">
        <f t="shared" si="646"/>
        <v>133689.68844546835</v>
      </c>
      <c r="AV779" s="5">
        <f t="shared" si="647"/>
        <v>40669497.933600672</v>
      </c>
      <c r="AW779" s="3"/>
      <c r="AX779" s="4">
        <f t="shared" si="648"/>
        <v>1.6600030639601947E-3</v>
      </c>
      <c r="AY779" s="4">
        <f t="shared" si="649"/>
        <v>9.1664979285386236E-3</v>
      </c>
      <c r="AZ779" s="4">
        <f t="shared" si="650"/>
        <v>2.3529411764705276E-4</v>
      </c>
      <c r="BA779" s="4">
        <f t="shared" si="651"/>
        <v>-1.7163315268827761E-3</v>
      </c>
      <c r="BB779" s="3"/>
      <c r="BC779" s="2">
        <f t="shared" si="652"/>
        <v>44736</v>
      </c>
      <c r="BD779" s="22">
        <f t="shared" si="653"/>
        <v>201.67374483400167</v>
      </c>
      <c r="BE779" s="22">
        <f t="shared" si="654"/>
        <v>134.03041013557353</v>
      </c>
      <c r="BF779" s="22">
        <f t="shared" si="655"/>
        <v>122.33093525180175</v>
      </c>
      <c r="BG779" s="22">
        <f t="shared" si="656"/>
        <v>199.86947436666668</v>
      </c>
      <c r="BH779" s="22"/>
      <c r="BI779" s="3">
        <f t="shared" si="657"/>
        <v>82247033.397750288</v>
      </c>
      <c r="BJ779" s="3">
        <f t="shared" si="658"/>
        <v>29971651.640883766</v>
      </c>
      <c r="BK779" s="3">
        <f t="shared" si="659"/>
        <v>23242877.69784233</v>
      </c>
      <c r="BL779" s="3">
        <f t="shared" si="660"/>
        <v>60311732.750000007</v>
      </c>
      <c r="BM779" s="22"/>
      <c r="BN779" s="3">
        <f t="shared" si="661"/>
        <v>-1577535.4641496174</v>
      </c>
      <c r="BO779" s="3">
        <f t="shared" si="662"/>
        <v>-4505873.7151248148</v>
      </c>
      <c r="BP779" s="3">
        <f t="shared" si="663"/>
        <v>0</v>
      </c>
      <c r="BQ779" s="3">
        <f t="shared" si="664"/>
        <v>-350890.43999999994</v>
      </c>
      <c r="BR779" s="3"/>
      <c r="BS779" s="22">
        <f t="shared" si="665"/>
        <v>-1.9180454284844366</v>
      </c>
      <c r="BT779" s="22">
        <f t="shared" si="666"/>
        <v>-15.033785155097817</v>
      </c>
      <c r="BU779" s="22">
        <f t="shared" si="667"/>
        <v>0</v>
      </c>
      <c r="BV779" s="22">
        <f t="shared" si="668"/>
        <v>-0.58179465918262796</v>
      </c>
      <c r="BW779" s="3"/>
      <c r="BX779" s="7"/>
      <c r="BY779" t="str">
        <f t="shared" si="624"/>
        <v>62022</v>
      </c>
      <c r="CQ779" s="15">
        <v>39859</v>
      </c>
      <c r="CR779" s="16">
        <v>2948.35</v>
      </c>
    </row>
    <row r="780" spans="1:96">
      <c r="A780" t="s">
        <v>349</v>
      </c>
      <c r="B780" t="s">
        <v>349</v>
      </c>
      <c r="C780" s="3">
        <v>-276282</v>
      </c>
      <c r="D780">
        <v>-118980.42</v>
      </c>
      <c r="E780">
        <v>-395262.34</v>
      </c>
      <c r="F780" s="3">
        <v>169132</v>
      </c>
      <c r="G780" s="3">
        <v>43525410</v>
      </c>
      <c r="J780" s="3">
        <f t="shared" si="669"/>
        <v>-107150.39999999997</v>
      </c>
      <c r="L780" s="3">
        <f t="shared" si="670"/>
        <v>59853691.910000004</v>
      </c>
      <c r="M780" s="4">
        <f t="shared" si="625"/>
        <v>-1.787006250613159E-3</v>
      </c>
      <c r="N780" s="4">
        <f t="shared" si="626"/>
        <v>-3.571679999999999E-3</v>
      </c>
      <c r="O780" s="4"/>
      <c r="P780" s="3">
        <f t="shared" si="627"/>
        <v>-458040.83999999991</v>
      </c>
      <c r="Q780" s="3">
        <f t="shared" si="628"/>
        <v>60311732.750000007</v>
      </c>
      <c r="R780" s="6">
        <f t="shared" si="629"/>
        <v>-7.5945561355141109E-3</v>
      </c>
      <c r="S780" s="6">
        <f t="shared" si="630"/>
        <v>-7.6085652586149084E-3</v>
      </c>
      <c r="T780" s="6"/>
      <c r="U780" s="6"/>
      <c r="V780" s="3">
        <f t="shared" si="671"/>
        <v>215415.08725198804</v>
      </c>
      <c r="W780" s="7">
        <f t="shared" si="631"/>
        <v>132.79999999999927</v>
      </c>
      <c r="X780" s="7">
        <f t="shared" si="634"/>
        <v>15832.05</v>
      </c>
      <c r="Y780" s="3">
        <f t="shared" si="635"/>
        <v>40549252.125806853</v>
      </c>
      <c r="Z780" s="3">
        <f t="shared" si="632"/>
        <v>100402944.03580686</v>
      </c>
      <c r="AA780" s="2">
        <v>44739</v>
      </c>
      <c r="AB780" s="7">
        <f t="shared" si="636"/>
        <v>199.51230636666668</v>
      </c>
      <c r="AC780" s="7">
        <f t="shared" si="637"/>
        <v>135.16417375268952</v>
      </c>
      <c r="AD780" s="7">
        <f t="shared" si="638"/>
        <v>167.3382400596781</v>
      </c>
      <c r="AE780" s="7"/>
      <c r="AF780" s="7">
        <f t="shared" si="672"/>
        <v>108264.68725198807</v>
      </c>
      <c r="AG780" s="3">
        <f t="shared" si="639"/>
        <v>66534884.923010886</v>
      </c>
      <c r="AH780" s="7"/>
      <c r="AI780" s="7"/>
      <c r="AJ780" s="7"/>
      <c r="AK780" s="7"/>
      <c r="AL780" s="3">
        <f t="shared" si="640"/>
        <v>80783230.246751934</v>
      </c>
      <c r="AM780" s="3">
        <f t="shared" si="641"/>
        <v>25681193.01301096</v>
      </c>
      <c r="AN780" s="3">
        <f t="shared" si="642"/>
        <v>23248345.323741611</v>
      </c>
      <c r="AO780" s="3">
        <f t="shared" si="643"/>
        <v>29853691.91</v>
      </c>
      <c r="AP780" s="3">
        <f t="shared" si="644"/>
        <v>59853691.910000004</v>
      </c>
      <c r="AQ780" s="7"/>
      <c r="AR780" s="40">
        <f t="shared" si="673"/>
        <v>215415.08725198804</v>
      </c>
      <c r="AS780" s="5">
        <f t="shared" si="633"/>
        <v>-107150.39999999997</v>
      </c>
      <c r="AT780" s="5">
        <f t="shared" si="645"/>
        <v>5467.625899280576</v>
      </c>
      <c r="AU780" s="5">
        <f t="shared" si="646"/>
        <v>113732.31315126865</v>
      </c>
      <c r="AV780" s="5">
        <f t="shared" si="647"/>
        <v>40783230.246751942</v>
      </c>
      <c r="AW780" s="3"/>
      <c r="AX780" s="4">
        <f t="shared" si="648"/>
        <v>1.4098552248940747E-3</v>
      </c>
      <c r="AY780" s="4">
        <f t="shared" si="649"/>
        <v>8.4590028186059384E-3</v>
      </c>
      <c r="AZ780" s="4">
        <f t="shared" si="650"/>
        <v>2.35238767348853E-4</v>
      </c>
      <c r="BA780" s="4">
        <f t="shared" si="651"/>
        <v>-1.787006250613159E-3</v>
      </c>
      <c r="BB780" s="3"/>
      <c r="BC780" s="2">
        <f t="shared" si="652"/>
        <v>44739</v>
      </c>
      <c r="BD780" s="22">
        <f t="shared" si="653"/>
        <v>201.95807561687982</v>
      </c>
      <c r="BE780" s="22">
        <f t="shared" si="654"/>
        <v>135.16417375268927</v>
      </c>
      <c r="BF780" s="22">
        <f t="shared" si="655"/>
        <v>122.359712230219</v>
      </c>
      <c r="BG780" s="22">
        <f t="shared" si="656"/>
        <v>199.51230636666668</v>
      </c>
      <c r="BH780" s="22"/>
      <c r="BI780" s="3">
        <f t="shared" si="657"/>
        <v>82247033.397750288</v>
      </c>
      <c r="BJ780" s="3">
        <f t="shared" si="658"/>
        <v>29971651.640883766</v>
      </c>
      <c r="BK780" s="3">
        <f t="shared" si="659"/>
        <v>23248345.323741611</v>
      </c>
      <c r="BL780" s="3">
        <f t="shared" si="660"/>
        <v>60311732.750000007</v>
      </c>
      <c r="BM780" s="22"/>
      <c r="BN780" s="3">
        <f t="shared" si="661"/>
        <v>-1463803.1509983486</v>
      </c>
      <c r="BO780" s="3">
        <f t="shared" si="662"/>
        <v>-4290458.6278728265</v>
      </c>
      <c r="BP780" s="3">
        <f t="shared" si="663"/>
        <v>0</v>
      </c>
      <c r="BQ780" s="3">
        <f t="shared" si="664"/>
        <v>-458040.83999999991</v>
      </c>
      <c r="BR780" s="3"/>
      <c r="BS780" s="22">
        <f t="shared" si="665"/>
        <v>-1.7797640723639621</v>
      </c>
      <c r="BT780" s="22">
        <f t="shared" si="666"/>
        <v>-14.31505570423851</v>
      </c>
      <c r="BU780" s="22">
        <f t="shared" si="667"/>
        <v>0</v>
      </c>
      <c r="BV780" s="22">
        <f t="shared" si="668"/>
        <v>-0.75945561355141111</v>
      </c>
      <c r="BW780" s="3"/>
      <c r="BX780" s="7"/>
      <c r="BY780" t="str">
        <f t="shared" si="624"/>
        <v>62022</v>
      </c>
      <c r="CQ780" s="15">
        <v>39860</v>
      </c>
      <c r="CR780" s="16">
        <v>2848.5</v>
      </c>
    </row>
    <row r="781" spans="1:96">
      <c r="A781" t="s">
        <v>350</v>
      </c>
      <c r="B781" t="s">
        <v>350</v>
      </c>
      <c r="C781" s="3">
        <v>266238</v>
      </c>
      <c r="D781">
        <v>-223251.88</v>
      </c>
      <c r="E781">
        <v>42986.59</v>
      </c>
      <c r="F781" s="3">
        <v>-104271</v>
      </c>
      <c r="G781" s="3">
        <v>43568397</v>
      </c>
      <c r="J781" s="3">
        <f t="shared" si="669"/>
        <v>161966.53999999998</v>
      </c>
      <c r="L781" s="3">
        <f t="shared" si="670"/>
        <v>60015658.450000003</v>
      </c>
      <c r="M781" s="4">
        <f t="shared" si="625"/>
        <v>2.7060409279939432E-3</v>
      </c>
      <c r="N781" s="4">
        <f t="shared" si="626"/>
        <v>5.3988846666666659E-3</v>
      </c>
      <c r="O781" s="4"/>
      <c r="P781" s="3">
        <f t="shared" si="627"/>
        <v>-296074.29999999993</v>
      </c>
      <c r="Q781" s="3">
        <f t="shared" si="628"/>
        <v>60311732.750000007</v>
      </c>
      <c r="R781" s="6">
        <f t="shared" si="629"/>
        <v>-4.9090663872528167E-3</v>
      </c>
      <c r="S781" s="6">
        <f t="shared" si="630"/>
        <v>-4.9025243306209648E-3</v>
      </c>
      <c r="T781" s="6"/>
      <c r="U781" s="6"/>
      <c r="V781" s="3">
        <f t="shared" si="671"/>
        <v>29441.143325481306</v>
      </c>
      <c r="W781" s="7">
        <f t="shared" si="631"/>
        <v>18.150000000001455</v>
      </c>
      <c r="X781" s="7">
        <f t="shared" si="634"/>
        <v>15850.2</v>
      </c>
      <c r="Y781" s="3">
        <f t="shared" si="635"/>
        <v>40595738.141583934</v>
      </c>
      <c r="Z781" s="3">
        <f t="shared" si="632"/>
        <v>100611396.59158394</v>
      </c>
      <c r="AA781" s="2">
        <v>44740</v>
      </c>
      <c r="AB781" s="7">
        <f t="shared" si="636"/>
        <v>200.05219483333337</v>
      </c>
      <c r="AC781" s="7">
        <f t="shared" si="637"/>
        <v>135.31912713861311</v>
      </c>
      <c r="AD781" s="7">
        <f t="shared" si="638"/>
        <v>167.68566098597324</v>
      </c>
      <c r="AE781" s="7"/>
      <c r="AF781" s="7">
        <f t="shared" si="672"/>
        <v>191407.68332548128</v>
      </c>
      <c r="AG781" s="3">
        <f t="shared" si="639"/>
        <v>66726292.60633637</v>
      </c>
      <c r="AH781" s="7"/>
      <c r="AI781" s="7"/>
      <c r="AJ781" s="7"/>
      <c r="AK781" s="7"/>
      <c r="AL781" s="3">
        <f t="shared" si="640"/>
        <v>80980105.555976689</v>
      </c>
      <c r="AM781" s="3">
        <f t="shared" si="641"/>
        <v>25710634.156336442</v>
      </c>
      <c r="AN781" s="3">
        <f t="shared" si="642"/>
        <v>23253812.949640892</v>
      </c>
      <c r="AO781" s="3">
        <f t="shared" si="643"/>
        <v>30015658.449999999</v>
      </c>
      <c r="AP781" s="3">
        <f t="shared" si="644"/>
        <v>60015658.450000003</v>
      </c>
      <c r="AQ781" s="7"/>
      <c r="AR781" s="40">
        <f t="shared" si="673"/>
        <v>29441.143325481306</v>
      </c>
      <c r="AS781" s="5">
        <f t="shared" si="633"/>
        <v>161966.53999999998</v>
      </c>
      <c r="AT781" s="5">
        <f t="shared" si="645"/>
        <v>5467.625899280576</v>
      </c>
      <c r="AU781" s="5">
        <f t="shared" si="646"/>
        <v>196875.30922476185</v>
      </c>
      <c r="AV781" s="5">
        <f t="shared" si="647"/>
        <v>40980105.555976704</v>
      </c>
      <c r="AW781" s="3"/>
      <c r="AX781" s="4">
        <f t="shared" si="648"/>
        <v>2.4370814168164271E-3</v>
      </c>
      <c r="AY781" s="4">
        <f t="shared" si="649"/>
        <v>1.1464087089164989E-3</v>
      </c>
      <c r="AZ781" s="4">
        <f t="shared" si="650"/>
        <v>2.3518344308560068E-4</v>
      </c>
      <c r="BA781" s="4">
        <f t="shared" si="651"/>
        <v>2.7060409279939432E-3</v>
      </c>
      <c r="BB781" s="3"/>
      <c r="BC781" s="2">
        <f t="shared" si="652"/>
        <v>44740</v>
      </c>
      <c r="BD781" s="22">
        <f t="shared" si="653"/>
        <v>202.45026388994174</v>
      </c>
      <c r="BE781" s="22">
        <f t="shared" si="654"/>
        <v>135.31912713861286</v>
      </c>
      <c r="BF781" s="22">
        <f t="shared" si="655"/>
        <v>122.38848920863627</v>
      </c>
      <c r="BG781" s="22">
        <f t="shared" si="656"/>
        <v>200.05219483333337</v>
      </c>
      <c r="BH781" s="22"/>
      <c r="BI781" s="3">
        <f t="shared" si="657"/>
        <v>82247033.397750288</v>
      </c>
      <c r="BJ781" s="3">
        <f t="shared" si="658"/>
        <v>29971651.640883766</v>
      </c>
      <c r="BK781" s="3">
        <f t="shared" si="659"/>
        <v>23253812.949640892</v>
      </c>
      <c r="BL781" s="3">
        <f t="shared" si="660"/>
        <v>60311732.750000007</v>
      </c>
      <c r="BM781" s="22"/>
      <c r="BN781" s="3">
        <f t="shared" si="661"/>
        <v>-1266927.8417735868</v>
      </c>
      <c r="BO781" s="3">
        <f t="shared" si="662"/>
        <v>-4261017.484547345</v>
      </c>
      <c r="BP781" s="3">
        <f t="shared" si="663"/>
        <v>0</v>
      </c>
      <c r="BQ781" s="3">
        <f t="shared" si="664"/>
        <v>-296074.29999999993</v>
      </c>
      <c r="BR781" s="3"/>
      <c r="BS781" s="22">
        <f t="shared" si="665"/>
        <v>-1.5403933606293951</v>
      </c>
      <c r="BT781" s="22">
        <f t="shared" si="666"/>
        <v>-14.216825737874823</v>
      </c>
      <c r="BU781" s="22">
        <f t="shared" si="667"/>
        <v>0</v>
      </c>
      <c r="BV781" s="22">
        <f t="shared" si="668"/>
        <v>-0.49090663872528167</v>
      </c>
      <c r="BW781" s="3"/>
      <c r="BX781" s="7"/>
      <c r="BY781" t="str">
        <f t="shared" si="624"/>
        <v>62022</v>
      </c>
      <c r="CQ781" s="15">
        <v>39861</v>
      </c>
      <c r="CR781" s="16">
        <v>2770.5</v>
      </c>
    </row>
    <row r="782" spans="1:96">
      <c r="A782" t="s">
        <v>351</v>
      </c>
      <c r="B782" t="s">
        <v>351</v>
      </c>
      <c r="C782" s="3">
        <v>166093</v>
      </c>
      <c r="D782">
        <v>56828.800000000003</v>
      </c>
      <c r="E782">
        <v>222921.65</v>
      </c>
      <c r="F782" s="3">
        <v>280081</v>
      </c>
      <c r="G782" s="3">
        <v>43791319</v>
      </c>
      <c r="J782" s="3">
        <f t="shared" si="669"/>
        <v>446173.68</v>
      </c>
      <c r="L782" s="3">
        <f t="shared" si="670"/>
        <v>60461832.130000003</v>
      </c>
      <c r="M782" s="4">
        <f t="shared" si="625"/>
        <v>7.4342878429254321E-3</v>
      </c>
      <c r="N782" s="4">
        <f t="shared" si="626"/>
        <v>1.4872455999999999E-2</v>
      </c>
      <c r="O782" s="4"/>
      <c r="P782" s="3">
        <f t="shared" si="627"/>
        <v>0</v>
      </c>
      <c r="Q782" s="3">
        <f t="shared" si="628"/>
        <v>60461832.130000003</v>
      </c>
      <c r="R782" s="6">
        <f t="shared" si="629"/>
        <v>0</v>
      </c>
      <c r="S782" s="6">
        <f t="shared" si="630"/>
        <v>0</v>
      </c>
      <c r="T782" s="6"/>
      <c r="U782" s="6"/>
      <c r="V782" s="3">
        <f t="shared" si="671"/>
        <v>-82889.389748318717</v>
      </c>
      <c r="W782" s="7">
        <f t="shared" si="631"/>
        <v>-51.100000000000364</v>
      </c>
      <c r="X782" s="7">
        <f t="shared" si="634"/>
        <v>15799.1</v>
      </c>
      <c r="Y782" s="3">
        <f t="shared" si="635"/>
        <v>40464860.157770798</v>
      </c>
      <c r="Z782" s="3">
        <f t="shared" si="632"/>
        <v>100926692.28777081</v>
      </c>
      <c r="AA782" s="2">
        <v>44741</v>
      </c>
      <c r="AB782" s="7">
        <f t="shared" si="636"/>
        <v>201.53944043333337</v>
      </c>
      <c r="AC782" s="7">
        <f t="shared" si="637"/>
        <v>134.88286719256934</v>
      </c>
      <c r="AD782" s="7">
        <f t="shared" si="638"/>
        <v>168.21115381295135</v>
      </c>
      <c r="AE782" s="7"/>
      <c r="AF782" s="7">
        <f t="shared" si="672"/>
        <v>363284.29025168129</v>
      </c>
      <c r="AG782" s="3">
        <f t="shared" si="639"/>
        <v>67089576.89658805</v>
      </c>
      <c r="AH782" s="7"/>
      <c r="AI782" s="7"/>
      <c r="AJ782" s="7"/>
      <c r="AK782" s="7"/>
      <c r="AL782" s="3">
        <f t="shared" si="640"/>
        <v>81348857.472127646</v>
      </c>
      <c r="AM782" s="3">
        <f t="shared" si="641"/>
        <v>25627744.766588122</v>
      </c>
      <c r="AN782" s="3">
        <f t="shared" si="642"/>
        <v>23259280.575540174</v>
      </c>
      <c r="AO782" s="3">
        <f t="shared" si="643"/>
        <v>30461832.129999999</v>
      </c>
      <c r="AP782" s="3">
        <f t="shared" si="644"/>
        <v>60461832.130000003</v>
      </c>
      <c r="AQ782" s="7"/>
      <c r="AR782" s="40">
        <f t="shared" si="673"/>
        <v>-82889.389748318717</v>
      </c>
      <c r="AS782" s="5">
        <f t="shared" si="633"/>
        <v>446173.68</v>
      </c>
      <c r="AT782" s="5">
        <f t="shared" si="645"/>
        <v>5467.625899280576</v>
      </c>
      <c r="AU782" s="5">
        <f t="shared" si="646"/>
        <v>368751.91615096189</v>
      </c>
      <c r="AV782" s="5">
        <f t="shared" si="647"/>
        <v>41348857.472127669</v>
      </c>
      <c r="AW782" s="3"/>
      <c r="AX782" s="4">
        <f t="shared" si="648"/>
        <v>4.5536112063482778E-3</v>
      </c>
      <c r="AY782" s="4">
        <f t="shared" si="649"/>
        <v>-3.2239340828507119E-3</v>
      </c>
      <c r="AZ782" s="4">
        <f t="shared" si="650"/>
        <v>2.3512814483893113E-4</v>
      </c>
      <c r="BA782" s="4">
        <f t="shared" si="651"/>
        <v>7.4342878429254321E-3</v>
      </c>
      <c r="BB782" s="3"/>
      <c r="BC782" s="2">
        <f t="shared" si="652"/>
        <v>44741</v>
      </c>
      <c r="BD782" s="22">
        <f t="shared" si="653"/>
        <v>203.37214368031914</v>
      </c>
      <c r="BE782" s="22">
        <f t="shared" si="654"/>
        <v>134.88286719256905</v>
      </c>
      <c r="BF782" s="22">
        <f t="shared" si="655"/>
        <v>122.41726618705356</v>
      </c>
      <c r="BG782" s="22">
        <f t="shared" si="656"/>
        <v>201.53944043333337</v>
      </c>
      <c r="BH782" s="22"/>
      <c r="BI782" s="3">
        <f t="shared" si="657"/>
        <v>82247033.397750288</v>
      </c>
      <c r="BJ782" s="3">
        <f t="shared" si="658"/>
        <v>29971651.640883766</v>
      </c>
      <c r="BK782" s="3">
        <f t="shared" si="659"/>
        <v>23259280.575540174</v>
      </c>
      <c r="BL782" s="3">
        <f t="shared" si="660"/>
        <v>60461832.130000003</v>
      </c>
      <c r="BM782" s="22"/>
      <c r="BN782" s="3">
        <f t="shared" si="661"/>
        <v>-898175.92562262493</v>
      </c>
      <c r="BO782" s="3">
        <f t="shared" si="662"/>
        <v>-4343906.874295664</v>
      </c>
      <c r="BP782" s="3">
        <f t="shared" si="663"/>
        <v>0</v>
      </c>
      <c r="BQ782" s="3">
        <f t="shared" si="664"/>
        <v>0</v>
      </c>
      <c r="BR782" s="3"/>
      <c r="BS782" s="22">
        <f t="shared" si="665"/>
        <v>-1.0920465924637142</v>
      </c>
      <c r="BT782" s="22">
        <f t="shared" si="666"/>
        <v>-14.493385037113612</v>
      </c>
      <c r="BU782" s="22">
        <f t="shared" si="667"/>
        <v>0</v>
      </c>
      <c r="BV782" s="22">
        <f t="shared" si="668"/>
        <v>0</v>
      </c>
      <c r="BW782" s="3"/>
      <c r="BX782" s="7"/>
      <c r="BY782" t="str">
        <f t="shared" si="624"/>
        <v>62022</v>
      </c>
      <c r="CQ782" s="15">
        <v>39862</v>
      </c>
      <c r="CR782" s="16">
        <v>2776.15</v>
      </c>
    </row>
    <row r="783" spans="1:96">
      <c r="A783" t="s">
        <v>352</v>
      </c>
      <c r="B783" t="s">
        <v>352</v>
      </c>
      <c r="C783" s="3">
        <v>723850</v>
      </c>
      <c r="D783">
        <v>-27938.23</v>
      </c>
      <c r="E783">
        <v>695912.16</v>
      </c>
      <c r="F783" s="3">
        <v>-84767</v>
      </c>
      <c r="G783" s="3">
        <v>44487231</v>
      </c>
      <c r="J783" s="3">
        <f t="shared" si="669"/>
        <v>639082.97</v>
      </c>
      <c r="L783" s="3">
        <f t="shared" si="670"/>
        <v>61100915.100000001</v>
      </c>
      <c r="M783" s="4">
        <f t="shared" si="625"/>
        <v>1.0570023227643796E-2</v>
      </c>
      <c r="N783" s="4">
        <f t="shared" si="626"/>
        <v>2.1302765666666664E-2</v>
      </c>
      <c r="O783" s="4"/>
      <c r="P783" s="3">
        <f t="shared" si="627"/>
        <v>0</v>
      </c>
      <c r="Q783" s="3">
        <f t="shared" si="628"/>
        <v>61100915.100000001</v>
      </c>
      <c r="R783" s="6">
        <f t="shared" si="629"/>
        <v>0</v>
      </c>
      <c r="S783" s="6">
        <f t="shared" si="630"/>
        <v>0</v>
      </c>
      <c r="T783" s="6"/>
      <c r="U783" s="6"/>
      <c r="V783" s="3">
        <f t="shared" si="671"/>
        <v>-30576.61441792225</v>
      </c>
      <c r="W783" s="7">
        <f t="shared" si="631"/>
        <v>-18.850000000000364</v>
      </c>
      <c r="X783" s="7">
        <f t="shared" si="634"/>
        <v>15780.25</v>
      </c>
      <c r="Y783" s="3">
        <f t="shared" si="635"/>
        <v>40416581.292900398</v>
      </c>
      <c r="Z783" s="3">
        <f t="shared" si="632"/>
        <v>101517496.39290041</v>
      </c>
      <c r="AA783" s="2">
        <v>44742</v>
      </c>
      <c r="AB783" s="7">
        <f t="shared" si="636"/>
        <v>203.66971699999999</v>
      </c>
      <c r="AC783" s="7">
        <f t="shared" si="637"/>
        <v>134.72193764300133</v>
      </c>
      <c r="AD783" s="7">
        <f t="shared" si="638"/>
        <v>169.19582732150067</v>
      </c>
      <c r="AE783" s="7"/>
      <c r="AF783" s="7">
        <f t="shared" si="672"/>
        <v>608506.35558207775</v>
      </c>
      <c r="AG783" s="3">
        <f t="shared" si="639"/>
        <v>67698083.252170131</v>
      </c>
      <c r="AH783" s="7"/>
      <c r="AI783" s="7"/>
      <c r="AJ783" s="7"/>
      <c r="AK783" s="7"/>
      <c r="AL783" s="3">
        <f t="shared" si="640"/>
        <v>81962831.453609005</v>
      </c>
      <c r="AM783" s="3">
        <f t="shared" si="641"/>
        <v>25597168.1521702</v>
      </c>
      <c r="AN783" s="3">
        <f t="shared" si="642"/>
        <v>23264748.201439455</v>
      </c>
      <c r="AO783" s="3">
        <f t="shared" si="643"/>
        <v>31100915.099999998</v>
      </c>
      <c r="AP783" s="3">
        <f t="shared" si="644"/>
        <v>61100915.100000001</v>
      </c>
      <c r="AQ783" s="7"/>
      <c r="AR783" s="40">
        <f t="shared" si="673"/>
        <v>-30576.61441792225</v>
      </c>
      <c r="AS783" s="5">
        <f t="shared" si="633"/>
        <v>639082.97</v>
      </c>
      <c r="AT783" s="5">
        <f t="shared" si="645"/>
        <v>5467.625899280576</v>
      </c>
      <c r="AU783" s="5">
        <f t="shared" si="646"/>
        <v>613973.98148135829</v>
      </c>
      <c r="AV783" s="5">
        <f t="shared" si="647"/>
        <v>41962831.453609027</v>
      </c>
      <c r="AW783" s="3"/>
      <c r="AX783" s="4">
        <f t="shared" si="648"/>
        <v>7.5474198478045328E-3</v>
      </c>
      <c r="AY783" s="4">
        <f t="shared" si="649"/>
        <v>-1.1931059364141225E-3</v>
      </c>
      <c r="AZ783" s="4">
        <f t="shared" si="650"/>
        <v>2.3507287259049697E-4</v>
      </c>
      <c r="BA783" s="4">
        <f t="shared" si="651"/>
        <v>1.0570023227643796E-2</v>
      </c>
      <c r="BB783" s="3"/>
      <c r="BC783" s="2">
        <f t="shared" si="652"/>
        <v>44742</v>
      </c>
      <c r="BD783" s="22">
        <f t="shared" si="653"/>
        <v>204.90707863402253</v>
      </c>
      <c r="BE783" s="22">
        <f t="shared" si="654"/>
        <v>134.72193764300104</v>
      </c>
      <c r="BF783" s="22">
        <f t="shared" si="655"/>
        <v>122.44604316547081</v>
      </c>
      <c r="BG783" s="22">
        <f t="shared" si="656"/>
        <v>203.66971699999999</v>
      </c>
      <c r="BH783" s="22"/>
      <c r="BI783" s="3">
        <f t="shared" si="657"/>
        <v>82247033.397750288</v>
      </c>
      <c r="BJ783" s="3">
        <f t="shared" si="658"/>
        <v>29971651.640883766</v>
      </c>
      <c r="BK783" s="3">
        <f t="shared" si="659"/>
        <v>23264748.201439455</v>
      </c>
      <c r="BL783" s="3">
        <f t="shared" si="660"/>
        <v>61100915.100000001</v>
      </c>
      <c r="BM783" s="22"/>
      <c r="BN783" s="3">
        <f t="shared" si="661"/>
        <v>-284201.94414126663</v>
      </c>
      <c r="BO783" s="3">
        <f t="shared" si="662"/>
        <v>-4374483.4887135867</v>
      </c>
      <c r="BP783" s="3">
        <f t="shared" si="663"/>
        <v>0</v>
      </c>
      <c r="BQ783" s="3">
        <f t="shared" si="664"/>
        <v>0</v>
      </c>
      <c r="BR783" s="3"/>
      <c r="BS783" s="22">
        <f t="shared" si="665"/>
        <v>-0.34554674180994888</v>
      </c>
      <c r="BT783" s="22">
        <f t="shared" si="666"/>
        <v>-14.595403487028511</v>
      </c>
      <c r="BU783" s="22">
        <f t="shared" si="667"/>
        <v>0</v>
      </c>
      <c r="BV783" s="22">
        <f t="shared" si="668"/>
        <v>0</v>
      </c>
      <c r="BW783" s="3"/>
      <c r="BX783" s="7"/>
      <c r="BY783" t="str">
        <f t="shared" si="624"/>
        <v>62022</v>
      </c>
      <c r="CQ783" s="15">
        <v>39863</v>
      </c>
      <c r="CR783" s="16">
        <v>2789.35</v>
      </c>
    </row>
    <row r="784" spans="1:96">
      <c r="A784" s="2">
        <v>44568</v>
      </c>
      <c r="B784" s="2">
        <v>44568</v>
      </c>
      <c r="C784" s="3">
        <v>133548</v>
      </c>
      <c r="D784">
        <v>40022.6</v>
      </c>
      <c r="E784">
        <v>173570.38</v>
      </c>
      <c r="F784" s="3">
        <v>67961</v>
      </c>
      <c r="G784" s="3">
        <v>44660801</v>
      </c>
      <c r="J784" s="3">
        <f t="shared" si="669"/>
        <v>201508.83000000002</v>
      </c>
      <c r="L784" s="3">
        <f t="shared" si="670"/>
        <v>61302423.93</v>
      </c>
      <c r="M784" s="4">
        <f t="shared" si="625"/>
        <v>3.2979674636656959E-3</v>
      </c>
      <c r="N784" s="4">
        <f t="shared" si="626"/>
        <v>6.7169610000000005E-3</v>
      </c>
      <c r="O784" s="4"/>
      <c r="P784" s="3">
        <f t="shared" si="627"/>
        <v>0</v>
      </c>
      <c r="Q784" s="3">
        <f t="shared" si="628"/>
        <v>61302423.93</v>
      </c>
      <c r="R784" s="6">
        <f t="shared" si="629"/>
        <v>0</v>
      </c>
      <c r="S784" s="6">
        <f t="shared" si="630"/>
        <v>0</v>
      </c>
      <c r="T784" s="6"/>
      <c r="U784" s="6"/>
      <c r="V784" s="3">
        <f t="shared" si="671"/>
        <v>-45743.264009836239</v>
      </c>
      <c r="W784" s="7">
        <f t="shared" si="631"/>
        <v>-28.200000000000728</v>
      </c>
      <c r="X784" s="7">
        <f t="shared" si="634"/>
        <v>15752.05</v>
      </c>
      <c r="Y784" s="3">
        <f t="shared" si="635"/>
        <v>40344355.086569078</v>
      </c>
      <c r="Z784" s="3">
        <f t="shared" si="632"/>
        <v>101646779.01656908</v>
      </c>
      <c r="AA784" s="2">
        <v>44743</v>
      </c>
      <c r="AB784" s="7">
        <f t="shared" si="636"/>
        <v>204.34141310000001</v>
      </c>
      <c r="AC784" s="7">
        <f t="shared" si="637"/>
        <v>134.48118362189695</v>
      </c>
      <c r="AD784" s="7">
        <f t="shared" si="638"/>
        <v>169.41129836094845</v>
      </c>
      <c r="AE784" s="7"/>
      <c r="AF784" s="7">
        <f t="shared" si="672"/>
        <v>155765.56599016377</v>
      </c>
      <c r="AG784" s="3">
        <f t="shared" si="639"/>
        <v>67853848.818160295</v>
      </c>
      <c r="AH784" s="7"/>
      <c r="AI784" s="7"/>
      <c r="AJ784" s="7"/>
      <c r="AK784" s="7"/>
      <c r="AL784" s="3">
        <f t="shared" si="640"/>
        <v>82124064.645498455</v>
      </c>
      <c r="AM784" s="3">
        <f t="shared" si="641"/>
        <v>25551424.888160363</v>
      </c>
      <c r="AN784" s="3">
        <f t="shared" si="642"/>
        <v>23270215.827338737</v>
      </c>
      <c r="AO784" s="3">
        <f t="shared" si="643"/>
        <v>31302423.929999996</v>
      </c>
      <c r="AP784" s="3">
        <f t="shared" si="644"/>
        <v>61302423.93</v>
      </c>
      <c r="AQ784" s="7"/>
      <c r="AR784" s="40">
        <f t="shared" si="673"/>
        <v>-45743.264009836239</v>
      </c>
      <c r="AS784" s="5">
        <f t="shared" si="633"/>
        <v>201508.83000000002</v>
      </c>
      <c r="AT784" s="5">
        <f t="shared" si="645"/>
        <v>5467.625899280576</v>
      </c>
      <c r="AU784" s="5">
        <f t="shared" si="646"/>
        <v>161233.19188944434</v>
      </c>
      <c r="AV784" s="5">
        <f t="shared" si="647"/>
        <v>42124064.645498469</v>
      </c>
      <c r="AW784" s="3"/>
      <c r="AX784" s="4">
        <f t="shared" si="648"/>
        <v>1.9671500975500388E-3</v>
      </c>
      <c r="AY784" s="4">
        <f t="shared" si="649"/>
        <v>-1.7870439314966956E-3</v>
      </c>
      <c r="AZ784" s="4">
        <f t="shared" si="650"/>
        <v>2.3501762632196805E-4</v>
      </c>
      <c r="BA784" s="4">
        <f t="shared" si="651"/>
        <v>3.2979674636656959E-3</v>
      </c>
      <c r="BB784" s="3"/>
      <c r="BC784" s="2">
        <f t="shared" si="652"/>
        <v>44743</v>
      </c>
      <c r="BD784" s="22">
        <f t="shared" si="653"/>
        <v>205.31016161374615</v>
      </c>
      <c r="BE784" s="22">
        <f t="shared" si="654"/>
        <v>134.48118362189666</v>
      </c>
      <c r="BF784" s="22">
        <f t="shared" si="655"/>
        <v>122.47482014388808</v>
      </c>
      <c r="BG784" s="22">
        <f t="shared" si="656"/>
        <v>204.34141310000001</v>
      </c>
      <c r="BH784" s="22"/>
      <c r="BI784" s="3">
        <f t="shared" si="657"/>
        <v>82247033.397750288</v>
      </c>
      <c r="BJ784" s="3">
        <f t="shared" si="658"/>
        <v>29971651.640883766</v>
      </c>
      <c r="BK784" s="3">
        <f t="shared" si="659"/>
        <v>23270215.827338737</v>
      </c>
      <c r="BL784" s="3">
        <f t="shared" si="660"/>
        <v>61302423.93</v>
      </c>
      <c r="BM784" s="22"/>
      <c r="BN784" s="3">
        <f t="shared" si="661"/>
        <v>-122968.7522518223</v>
      </c>
      <c r="BO784" s="3">
        <f t="shared" si="662"/>
        <v>-4420226.7527234228</v>
      </c>
      <c r="BP784" s="3">
        <f t="shared" si="663"/>
        <v>0</v>
      </c>
      <c r="BQ784" s="3">
        <f t="shared" si="664"/>
        <v>0</v>
      </c>
      <c r="BR784" s="3"/>
      <c r="BS784" s="22">
        <f t="shared" si="665"/>
        <v>-0.14951147436180462</v>
      </c>
      <c r="BT784" s="22">
        <f t="shared" si="666"/>
        <v>-14.748025252948938</v>
      </c>
      <c r="BU784" s="22">
        <f t="shared" si="667"/>
        <v>0</v>
      </c>
      <c r="BV784" s="22">
        <f t="shared" si="668"/>
        <v>0</v>
      </c>
      <c r="BW784" s="3"/>
      <c r="BX784" s="7"/>
      <c r="BY784" t="str">
        <f t="shared" si="624"/>
        <v>72022</v>
      </c>
      <c r="CQ784" s="15">
        <v>39864</v>
      </c>
      <c r="CR784" s="16">
        <v>2736.45</v>
      </c>
    </row>
    <row r="785" spans="1:96">
      <c r="A785" s="2">
        <v>44658</v>
      </c>
      <c r="B785" s="2">
        <v>44658</v>
      </c>
      <c r="C785" s="3">
        <v>203515</v>
      </c>
      <c r="D785">
        <v>-24000.97</v>
      </c>
      <c r="E785">
        <v>179513.98</v>
      </c>
      <c r="F785" s="3">
        <v>-64024</v>
      </c>
      <c r="G785" s="3">
        <v>44840315</v>
      </c>
      <c r="J785" s="3">
        <f t="shared" si="669"/>
        <v>139491.43</v>
      </c>
      <c r="L785" s="3">
        <f t="shared" si="670"/>
        <v>61441915.359999999</v>
      </c>
      <c r="M785" s="4">
        <f t="shared" si="625"/>
        <v>2.2754635307615642E-3</v>
      </c>
      <c r="N785" s="4">
        <f t="shared" si="626"/>
        <v>4.6497143333333333E-3</v>
      </c>
      <c r="O785" s="4"/>
      <c r="P785" s="3">
        <f t="shared" si="627"/>
        <v>0</v>
      </c>
      <c r="Q785" s="3">
        <f t="shared" si="628"/>
        <v>61441915.359999999</v>
      </c>
      <c r="R785" s="6">
        <f t="shared" si="629"/>
        <v>0</v>
      </c>
      <c r="S785" s="6">
        <f t="shared" si="630"/>
        <v>0</v>
      </c>
      <c r="T785" s="6"/>
      <c r="U785" s="6"/>
      <c r="V785" s="3">
        <f t="shared" si="671"/>
        <v>135121.06000068475</v>
      </c>
      <c r="W785" s="7">
        <f t="shared" si="631"/>
        <v>83.300000000001091</v>
      </c>
      <c r="X785" s="7">
        <f t="shared" si="634"/>
        <v>15835.35</v>
      </c>
      <c r="Y785" s="3">
        <f t="shared" si="635"/>
        <v>40557704.128675424</v>
      </c>
      <c r="Z785" s="3">
        <f t="shared" si="632"/>
        <v>101999619.48867542</v>
      </c>
      <c r="AA785" s="2">
        <v>44746</v>
      </c>
      <c r="AB785" s="7">
        <f t="shared" si="636"/>
        <v>204.80638453333336</v>
      </c>
      <c r="AC785" s="7">
        <f t="shared" si="637"/>
        <v>135.19234709558475</v>
      </c>
      <c r="AD785" s="7">
        <f t="shared" si="638"/>
        <v>169.99936581445903</v>
      </c>
      <c r="AE785" s="7"/>
      <c r="AF785" s="7">
        <f t="shared" si="672"/>
        <v>274612.49000068475</v>
      </c>
      <c r="AG785" s="3">
        <f t="shared" si="639"/>
        <v>68128461.308160976</v>
      </c>
      <c r="AH785" s="7"/>
      <c r="AI785" s="7"/>
      <c r="AJ785" s="7"/>
      <c r="AK785" s="7"/>
      <c r="AL785" s="3">
        <f t="shared" si="640"/>
        <v>82404144.76139842</v>
      </c>
      <c r="AM785" s="3">
        <f t="shared" si="641"/>
        <v>25686545.948161047</v>
      </c>
      <c r="AN785" s="3">
        <f t="shared" si="642"/>
        <v>23275683.453238018</v>
      </c>
      <c r="AO785" s="3">
        <f t="shared" si="643"/>
        <v>31441915.359999996</v>
      </c>
      <c r="AP785" s="3">
        <f t="shared" si="644"/>
        <v>61441915.359999999</v>
      </c>
      <c r="AQ785" s="7"/>
      <c r="AR785" s="40">
        <f t="shared" si="673"/>
        <v>135121.06000068475</v>
      </c>
      <c r="AS785" s="5">
        <f t="shared" si="633"/>
        <v>139491.43</v>
      </c>
      <c r="AT785" s="5">
        <f t="shared" si="645"/>
        <v>5467.625899280576</v>
      </c>
      <c r="AU785" s="5">
        <f t="shared" si="646"/>
        <v>280080.11589996534</v>
      </c>
      <c r="AV785" s="5">
        <f t="shared" si="647"/>
        <v>42404144.761398435</v>
      </c>
      <c r="AW785" s="3"/>
      <c r="AX785" s="4">
        <f t="shared" si="648"/>
        <v>3.4104512131611551E-3</v>
      </c>
      <c r="AY785" s="4">
        <f t="shared" si="649"/>
        <v>5.2882005834161963E-3</v>
      </c>
      <c r="AZ785" s="4">
        <f t="shared" si="650"/>
        <v>2.3496240601503148E-4</v>
      </c>
      <c r="BA785" s="4">
        <f t="shared" si="651"/>
        <v>2.2754635307615642E-3</v>
      </c>
      <c r="BB785" s="3"/>
      <c r="BC785" s="2">
        <f t="shared" si="652"/>
        <v>44746</v>
      </c>
      <c r="BD785" s="22">
        <f t="shared" si="653"/>
        <v>206.01036190349603</v>
      </c>
      <c r="BE785" s="22">
        <f t="shared" si="654"/>
        <v>135.19234709558447</v>
      </c>
      <c r="BF785" s="22">
        <f t="shared" si="655"/>
        <v>122.50359712230537</v>
      </c>
      <c r="BG785" s="22">
        <f t="shared" si="656"/>
        <v>204.80638453333336</v>
      </c>
      <c r="BH785" s="22"/>
      <c r="BI785" s="3">
        <f t="shared" si="657"/>
        <v>82404144.76139842</v>
      </c>
      <c r="BJ785" s="3">
        <f t="shared" si="658"/>
        <v>29971651.640883766</v>
      </c>
      <c r="BK785" s="3">
        <f t="shared" si="659"/>
        <v>23275683.453238018</v>
      </c>
      <c r="BL785" s="3">
        <f t="shared" si="660"/>
        <v>61441915.359999999</v>
      </c>
      <c r="BM785" s="22"/>
      <c r="BN785" s="3">
        <f t="shared" si="661"/>
        <v>0</v>
      </c>
      <c r="BO785" s="3">
        <f t="shared" si="662"/>
        <v>-4285105.6927227378</v>
      </c>
      <c r="BP785" s="3">
        <f t="shared" si="663"/>
        <v>0</v>
      </c>
      <c r="BQ785" s="3">
        <f t="shared" si="664"/>
        <v>0</v>
      </c>
      <c r="BR785" s="3"/>
      <c r="BS785" s="22">
        <f t="shared" si="665"/>
        <v>0</v>
      </c>
      <c r="BT785" s="22">
        <f t="shared" si="666"/>
        <v>-14.297195710354199</v>
      </c>
      <c r="BU785" s="22">
        <f t="shared" si="667"/>
        <v>0</v>
      </c>
      <c r="BV785" s="22">
        <f t="shared" si="668"/>
        <v>0</v>
      </c>
      <c r="BW785" s="3"/>
      <c r="BX785" s="7"/>
      <c r="BY785" t="str">
        <f t="shared" si="624"/>
        <v>72022</v>
      </c>
      <c r="CQ785" s="15">
        <v>39865</v>
      </c>
      <c r="CR785" s="16">
        <v>2736.45</v>
      </c>
    </row>
    <row r="786" spans="1:96">
      <c r="A786" s="2">
        <v>44688</v>
      </c>
      <c r="B786" s="2">
        <v>44688</v>
      </c>
      <c r="C786" s="3">
        <v>-137678</v>
      </c>
      <c r="D786">
        <v>-201500.01</v>
      </c>
      <c r="E786">
        <v>-339177.99</v>
      </c>
      <c r="F786" s="3">
        <v>-177499</v>
      </c>
      <c r="G786" s="3">
        <v>44501137</v>
      </c>
      <c r="J786" s="3">
        <f t="shared" si="669"/>
        <v>-315177.04000000004</v>
      </c>
      <c r="L786" s="3">
        <f t="shared" si="670"/>
        <v>61126738.32</v>
      </c>
      <c r="M786" s="4">
        <f t="shared" si="625"/>
        <v>-5.1296747204789619E-3</v>
      </c>
      <c r="N786" s="4">
        <f t="shared" si="626"/>
        <v>-1.0505901333333335E-2</v>
      </c>
      <c r="O786" s="4"/>
      <c r="P786" s="3">
        <f t="shared" si="627"/>
        <v>-315177.04000000004</v>
      </c>
      <c r="Q786" s="3">
        <f t="shared" si="628"/>
        <v>61441915.359999999</v>
      </c>
      <c r="R786" s="6">
        <f t="shared" si="629"/>
        <v>-5.1296747204789619E-3</v>
      </c>
      <c r="S786" s="6">
        <f t="shared" si="630"/>
        <v>-5.1296747204789619E-3</v>
      </c>
      <c r="T786" s="6"/>
      <c r="U786" s="6"/>
      <c r="V786" s="3">
        <f t="shared" si="671"/>
        <v>-39741.488235494995</v>
      </c>
      <c r="W786" s="7">
        <f t="shared" si="631"/>
        <v>-24.5</v>
      </c>
      <c r="X786" s="7">
        <f t="shared" si="634"/>
        <v>15810.85</v>
      </c>
      <c r="Y786" s="3">
        <f t="shared" si="635"/>
        <v>40494954.410408854</v>
      </c>
      <c r="Z786" s="3">
        <f t="shared" si="632"/>
        <v>101621692.73040885</v>
      </c>
      <c r="AA786" s="2">
        <v>44747</v>
      </c>
      <c r="AB786" s="7">
        <f t="shared" si="636"/>
        <v>203.75579440000001</v>
      </c>
      <c r="AC786" s="7">
        <f t="shared" si="637"/>
        <v>134.98318136802951</v>
      </c>
      <c r="AD786" s="7">
        <f t="shared" si="638"/>
        <v>169.36948788401475</v>
      </c>
      <c r="AE786" s="7"/>
      <c r="AF786" s="7">
        <f t="shared" si="672"/>
        <v>-354918.52823549503</v>
      </c>
      <c r="AG786" s="3">
        <f t="shared" si="639"/>
        <v>67773542.77992548</v>
      </c>
      <c r="AH786" s="7"/>
      <c r="AI786" s="7"/>
      <c r="AJ786" s="7"/>
      <c r="AK786" s="7"/>
      <c r="AL786" s="3">
        <f t="shared" si="640"/>
        <v>82054693.85906221</v>
      </c>
      <c r="AM786" s="3">
        <f t="shared" si="641"/>
        <v>25646804.459925551</v>
      </c>
      <c r="AN786" s="3">
        <f t="shared" si="642"/>
        <v>23281151.079137299</v>
      </c>
      <c r="AO786" s="3">
        <f t="shared" si="643"/>
        <v>31126738.319999997</v>
      </c>
      <c r="AP786" s="3">
        <f t="shared" si="644"/>
        <v>61126738.32</v>
      </c>
      <c r="AQ786" s="7"/>
      <c r="AR786" s="40">
        <f t="shared" si="673"/>
        <v>-39741.488235494995</v>
      </c>
      <c r="AS786" s="5">
        <f t="shared" si="633"/>
        <v>-315177.04000000004</v>
      </c>
      <c r="AT786" s="5">
        <f t="shared" si="645"/>
        <v>5467.625899280576</v>
      </c>
      <c r="AU786" s="5">
        <f t="shared" si="646"/>
        <v>-349450.90233621444</v>
      </c>
      <c r="AV786" s="5">
        <f t="shared" si="647"/>
        <v>42054693.859062217</v>
      </c>
      <c r="AW786" s="3"/>
      <c r="AX786" s="4">
        <f t="shared" si="648"/>
        <v>-4.2406956998103816E-3</v>
      </c>
      <c r="AY786" s="4">
        <f t="shared" si="649"/>
        <v>-1.5471713602793751E-3</v>
      </c>
      <c r="AZ786" s="4">
        <f t="shared" si="650"/>
        <v>2.3490721165139158E-4</v>
      </c>
      <c r="BA786" s="4">
        <f t="shared" si="651"/>
        <v>-5.1296747204789619E-3</v>
      </c>
      <c r="BB786" s="3"/>
      <c r="BC786" s="2">
        <f t="shared" si="652"/>
        <v>44747</v>
      </c>
      <c r="BD786" s="22">
        <f t="shared" si="653"/>
        <v>205.13673464765554</v>
      </c>
      <c r="BE786" s="22">
        <f t="shared" si="654"/>
        <v>134.98318136802922</v>
      </c>
      <c r="BF786" s="22">
        <f t="shared" si="655"/>
        <v>122.53237410072262</v>
      </c>
      <c r="BG786" s="22">
        <f t="shared" si="656"/>
        <v>203.75579440000001</v>
      </c>
      <c r="BH786" s="22"/>
      <c r="BI786" s="3">
        <f t="shared" si="657"/>
        <v>82404144.76139842</v>
      </c>
      <c r="BJ786" s="3">
        <f t="shared" si="658"/>
        <v>29971651.640883766</v>
      </c>
      <c r="BK786" s="3">
        <f t="shared" si="659"/>
        <v>23281151.079137299</v>
      </c>
      <c r="BL786" s="3">
        <f t="shared" si="660"/>
        <v>61441915.359999999</v>
      </c>
      <c r="BM786" s="22"/>
      <c r="BN786" s="3">
        <f t="shared" si="661"/>
        <v>-349450.90233621444</v>
      </c>
      <c r="BO786" s="3">
        <f t="shared" si="662"/>
        <v>-4324847.1809582328</v>
      </c>
      <c r="BP786" s="3">
        <f t="shared" si="663"/>
        <v>0</v>
      </c>
      <c r="BQ786" s="3">
        <f t="shared" si="664"/>
        <v>-315177.04000000004</v>
      </c>
      <c r="BR786" s="3"/>
      <c r="BS786" s="22">
        <f t="shared" si="665"/>
        <v>-0.42406956998103817</v>
      </c>
      <c r="BT786" s="22">
        <f t="shared" si="666"/>
        <v>-14.429792634646768</v>
      </c>
      <c r="BU786" s="22">
        <f t="shared" si="667"/>
        <v>0</v>
      </c>
      <c r="BV786" s="22">
        <f t="shared" si="668"/>
        <v>-0.51296747204789617</v>
      </c>
      <c r="BW786" s="3"/>
      <c r="BX786" s="7"/>
      <c r="BY786" t="str">
        <f t="shared" si="624"/>
        <v>72022</v>
      </c>
      <c r="CQ786" s="15">
        <v>39866</v>
      </c>
      <c r="CR786" s="16">
        <v>2736.45</v>
      </c>
    </row>
    <row r="787" spans="1:96">
      <c r="A787" s="2">
        <v>44719</v>
      </c>
      <c r="B787" s="2">
        <v>44719</v>
      </c>
      <c r="C787" s="3">
        <v>-73132</v>
      </c>
      <c r="D787">
        <v>2736.96</v>
      </c>
      <c r="E787">
        <v>-70394.73</v>
      </c>
      <c r="F787" s="3">
        <v>204237</v>
      </c>
      <c r="G787" s="3">
        <v>44430742</v>
      </c>
      <c r="J787" s="3">
        <f t="shared" si="669"/>
        <v>131104.97000000003</v>
      </c>
      <c r="L787" s="3">
        <f t="shared" si="670"/>
        <v>61257843.289999999</v>
      </c>
      <c r="M787" s="4">
        <f t="shared" si="625"/>
        <v>2.1448055892277816E-3</v>
      </c>
      <c r="N787" s="4">
        <f t="shared" si="626"/>
        <v>4.3701656666666677E-3</v>
      </c>
      <c r="O787" s="4"/>
      <c r="P787" s="3">
        <f t="shared" si="627"/>
        <v>-184072.07</v>
      </c>
      <c r="Q787" s="3">
        <f t="shared" si="628"/>
        <v>61441915.359999999</v>
      </c>
      <c r="R787" s="6">
        <f t="shared" si="629"/>
        <v>-2.9958712862625837E-3</v>
      </c>
      <c r="S787" s="6">
        <f t="shared" si="630"/>
        <v>-2.9848691312511803E-3</v>
      </c>
      <c r="T787" s="6"/>
      <c r="U787" s="6"/>
      <c r="V787" s="3">
        <f t="shared" si="671"/>
        <v>290275.07427517493</v>
      </c>
      <c r="W787" s="7">
        <f t="shared" si="631"/>
        <v>178.94999999999891</v>
      </c>
      <c r="X787" s="7">
        <f t="shared" si="634"/>
        <v>15989.8</v>
      </c>
      <c r="Y787" s="3">
        <f t="shared" si="635"/>
        <v>40953283.475053869</v>
      </c>
      <c r="Z787" s="3">
        <f t="shared" si="632"/>
        <v>102211126.76505387</v>
      </c>
      <c r="AA787" s="2">
        <v>44748</v>
      </c>
      <c r="AB787" s="7">
        <f t="shared" si="636"/>
        <v>204.19281096666668</v>
      </c>
      <c r="AC787" s="7">
        <f t="shared" si="637"/>
        <v>136.51094491684623</v>
      </c>
      <c r="AD787" s="7">
        <f t="shared" si="638"/>
        <v>170.35187794175647</v>
      </c>
      <c r="AE787" s="7"/>
      <c r="AF787" s="7">
        <f t="shared" si="672"/>
        <v>421380.04427517497</v>
      </c>
      <c r="AG787" s="3">
        <f t="shared" si="639"/>
        <v>68194922.82420066</v>
      </c>
      <c r="AH787" s="7"/>
      <c r="AI787" s="7"/>
      <c r="AJ787" s="7"/>
      <c r="AK787" s="7"/>
      <c r="AL787" s="3">
        <f t="shared" si="640"/>
        <v>82481541.529236659</v>
      </c>
      <c r="AM787" s="3">
        <f t="shared" si="641"/>
        <v>25937079.534200724</v>
      </c>
      <c r="AN787" s="3">
        <f t="shared" si="642"/>
        <v>23286618.705036581</v>
      </c>
      <c r="AO787" s="3">
        <f t="shared" si="643"/>
        <v>31257843.289999995</v>
      </c>
      <c r="AP787" s="3">
        <f t="shared" si="644"/>
        <v>61257843.289999999</v>
      </c>
      <c r="AQ787" s="7"/>
      <c r="AR787" s="40">
        <f t="shared" si="673"/>
        <v>290275.07427517493</v>
      </c>
      <c r="AS787" s="5">
        <f t="shared" si="633"/>
        <v>131104.97000000003</v>
      </c>
      <c r="AT787" s="5">
        <f t="shared" si="645"/>
        <v>5467.625899280576</v>
      </c>
      <c r="AU787" s="5">
        <f t="shared" si="646"/>
        <v>426847.67017445556</v>
      </c>
      <c r="AV787" s="5">
        <f t="shared" si="647"/>
        <v>42481541.529236674</v>
      </c>
      <c r="AW787" s="3"/>
      <c r="AX787" s="4">
        <f t="shared" si="648"/>
        <v>5.2019896741996559E-3</v>
      </c>
      <c r="AY787" s="4">
        <f t="shared" si="649"/>
        <v>1.1318177074603765E-2</v>
      </c>
      <c r="AZ787" s="4">
        <f t="shared" si="650"/>
        <v>2.3485204321276984E-4</v>
      </c>
      <c r="BA787" s="4">
        <f t="shared" si="651"/>
        <v>2.1448055892277816E-3</v>
      </c>
      <c r="BB787" s="3"/>
      <c r="BC787" s="2">
        <f t="shared" si="652"/>
        <v>44748</v>
      </c>
      <c r="BD787" s="22">
        <f t="shared" si="653"/>
        <v>206.20385382309166</v>
      </c>
      <c r="BE787" s="22">
        <f t="shared" si="654"/>
        <v>136.51094491684592</v>
      </c>
      <c r="BF787" s="22">
        <f t="shared" si="655"/>
        <v>122.56115107913989</v>
      </c>
      <c r="BG787" s="22">
        <f t="shared" si="656"/>
        <v>204.19281096666668</v>
      </c>
      <c r="BH787" s="22"/>
      <c r="BI787" s="3">
        <f t="shared" si="657"/>
        <v>82481541.529236659</v>
      </c>
      <c r="BJ787" s="3">
        <f t="shared" si="658"/>
        <v>29971651.640883766</v>
      </c>
      <c r="BK787" s="3">
        <f t="shared" si="659"/>
        <v>23286618.705036581</v>
      </c>
      <c r="BL787" s="3">
        <f t="shared" si="660"/>
        <v>61441915.359999999</v>
      </c>
      <c r="BM787" s="22"/>
      <c r="BN787" s="3">
        <f t="shared" si="661"/>
        <v>0</v>
      </c>
      <c r="BO787" s="3">
        <f t="shared" si="662"/>
        <v>-4034572.1066830577</v>
      </c>
      <c r="BP787" s="3">
        <f t="shared" si="663"/>
        <v>0</v>
      </c>
      <c r="BQ787" s="3">
        <f t="shared" si="664"/>
        <v>-184072.07</v>
      </c>
      <c r="BR787" s="3"/>
      <c r="BS787" s="22">
        <f t="shared" si="665"/>
        <v>0</v>
      </c>
      <c r="BT787" s="22">
        <f t="shared" si="666"/>
        <v>-13.461293875375135</v>
      </c>
      <c r="BU787" s="22">
        <f t="shared" si="667"/>
        <v>0</v>
      </c>
      <c r="BV787" s="22">
        <f t="shared" si="668"/>
        <v>-0.29958712862625836</v>
      </c>
      <c r="BW787" s="3"/>
      <c r="BX787" s="7"/>
      <c r="BY787" t="str">
        <f t="shared" si="624"/>
        <v>72022</v>
      </c>
      <c r="CQ787" s="15">
        <v>39867</v>
      </c>
      <c r="CR787" s="16">
        <v>2736.45</v>
      </c>
    </row>
    <row r="788" spans="1:96">
      <c r="A788" s="2">
        <v>44749</v>
      </c>
      <c r="B788" s="2">
        <v>44749</v>
      </c>
      <c r="C788" s="3">
        <v>-123516</v>
      </c>
      <c r="D788">
        <v>0</v>
      </c>
      <c r="E788">
        <v>-123515.59</v>
      </c>
      <c r="F788" s="3">
        <v>-2737</v>
      </c>
      <c r="G788" s="3">
        <v>44307227</v>
      </c>
      <c r="J788" s="3">
        <f t="shared" si="669"/>
        <v>-126252.96</v>
      </c>
      <c r="L788" s="3">
        <f t="shared" si="670"/>
        <v>61131590.329999998</v>
      </c>
      <c r="M788" s="4">
        <f t="shared" si="625"/>
        <v>-2.0610088964821602E-3</v>
      </c>
      <c r="N788" s="4">
        <f t="shared" si="626"/>
        <v>-4.2084319999999998E-3</v>
      </c>
      <c r="O788" s="4"/>
      <c r="P788" s="3">
        <f t="shared" si="627"/>
        <v>-310325.03000000003</v>
      </c>
      <c r="Q788" s="3">
        <f t="shared" si="628"/>
        <v>61441915.359999999</v>
      </c>
      <c r="R788" s="6">
        <f t="shared" si="629"/>
        <v>-5.0507056653710421E-3</v>
      </c>
      <c r="S788" s="6">
        <f t="shared" si="630"/>
        <v>-5.0458780277333401E-3</v>
      </c>
      <c r="T788" s="6"/>
      <c r="U788" s="6"/>
      <c r="V788" s="3">
        <f t="shared" si="671"/>
        <v>232122.73332650401</v>
      </c>
      <c r="W788" s="7">
        <f t="shared" si="631"/>
        <v>143.10000000000036</v>
      </c>
      <c r="X788" s="7">
        <f t="shared" si="634"/>
        <v>16132.9</v>
      </c>
      <c r="Y788" s="3">
        <f t="shared" si="635"/>
        <v>41319793.053990453</v>
      </c>
      <c r="Z788" s="3">
        <f t="shared" si="632"/>
        <v>102451383.38399045</v>
      </c>
      <c r="AA788" s="2">
        <v>44749</v>
      </c>
      <c r="AB788" s="7">
        <f t="shared" si="636"/>
        <v>203.77196776666665</v>
      </c>
      <c r="AC788" s="7">
        <f t="shared" si="637"/>
        <v>137.73264351330153</v>
      </c>
      <c r="AD788" s="7">
        <f t="shared" si="638"/>
        <v>170.75230563998409</v>
      </c>
      <c r="AE788" s="7"/>
      <c r="AF788" s="7">
        <f t="shared" si="672"/>
        <v>105869.773326504</v>
      </c>
      <c r="AG788" s="3">
        <f t="shared" si="639"/>
        <v>68300792.597527161</v>
      </c>
      <c r="AH788" s="7"/>
      <c r="AI788" s="7"/>
      <c r="AJ788" s="7"/>
      <c r="AK788" s="7"/>
      <c r="AL788" s="3">
        <f t="shared" si="640"/>
        <v>82592878.928462446</v>
      </c>
      <c r="AM788" s="3">
        <f t="shared" si="641"/>
        <v>26169202.26752723</v>
      </c>
      <c r="AN788" s="3">
        <f t="shared" si="642"/>
        <v>23292086.330935862</v>
      </c>
      <c r="AO788" s="3">
        <f t="shared" si="643"/>
        <v>31131590.329999994</v>
      </c>
      <c r="AP788" s="3">
        <f t="shared" si="644"/>
        <v>61131590.329999998</v>
      </c>
      <c r="AQ788" s="7"/>
      <c r="AR788" s="40">
        <f t="shared" si="673"/>
        <v>232122.73332650401</v>
      </c>
      <c r="AS788" s="5">
        <f t="shared" si="633"/>
        <v>-126252.96</v>
      </c>
      <c r="AT788" s="5">
        <f t="shared" si="645"/>
        <v>5467.625899280576</v>
      </c>
      <c r="AU788" s="5">
        <f t="shared" si="646"/>
        <v>111337.39922578458</v>
      </c>
      <c r="AV788" s="5">
        <f t="shared" si="647"/>
        <v>42592878.928462461</v>
      </c>
      <c r="AW788" s="3"/>
      <c r="AX788" s="4">
        <f t="shared" si="648"/>
        <v>1.3498462463425176E-3</v>
      </c>
      <c r="AY788" s="4">
        <f t="shared" si="649"/>
        <v>8.9494552777395833E-3</v>
      </c>
      <c r="AZ788" s="4">
        <f t="shared" si="650"/>
        <v>2.3479690068090489E-4</v>
      </c>
      <c r="BA788" s="4">
        <f t="shared" si="651"/>
        <v>-2.0610088964821602E-3</v>
      </c>
      <c r="BB788" s="3"/>
      <c r="BC788" s="2">
        <f t="shared" si="652"/>
        <v>44749</v>
      </c>
      <c r="BD788" s="22">
        <f t="shared" si="653"/>
        <v>206.48219732115615</v>
      </c>
      <c r="BE788" s="22">
        <f t="shared" si="654"/>
        <v>137.73264351330121</v>
      </c>
      <c r="BF788" s="22">
        <f t="shared" si="655"/>
        <v>122.58992805755717</v>
      </c>
      <c r="BG788" s="22">
        <f t="shared" si="656"/>
        <v>203.77196776666665</v>
      </c>
      <c r="BH788" s="22"/>
      <c r="BI788" s="3">
        <f t="shared" si="657"/>
        <v>82592878.928462446</v>
      </c>
      <c r="BJ788" s="3">
        <f t="shared" si="658"/>
        <v>29971651.640883766</v>
      </c>
      <c r="BK788" s="3">
        <f t="shared" si="659"/>
        <v>23292086.330935862</v>
      </c>
      <c r="BL788" s="3">
        <f t="shared" si="660"/>
        <v>61441915.359999999</v>
      </c>
      <c r="BM788" s="22"/>
      <c r="BN788" s="3">
        <f t="shared" si="661"/>
        <v>0</v>
      </c>
      <c r="BO788" s="3">
        <f t="shared" si="662"/>
        <v>-3802449.3733565537</v>
      </c>
      <c r="BP788" s="3">
        <f t="shared" si="663"/>
        <v>0</v>
      </c>
      <c r="BQ788" s="3">
        <f t="shared" si="664"/>
        <v>-310325.03000000003</v>
      </c>
      <c r="BR788" s="3"/>
      <c r="BS788" s="22">
        <f t="shared" si="665"/>
        <v>0</v>
      </c>
      <c r="BT788" s="22">
        <f t="shared" si="666"/>
        <v>-12.686819595119356</v>
      </c>
      <c r="BU788" s="22">
        <f t="shared" si="667"/>
        <v>0</v>
      </c>
      <c r="BV788" s="22">
        <f t="shared" si="668"/>
        <v>-0.50507056653710425</v>
      </c>
      <c r="BW788" s="3"/>
      <c r="BX788" s="7"/>
      <c r="BY788" t="str">
        <f t="shared" si="624"/>
        <v>72022</v>
      </c>
      <c r="CQ788" s="15">
        <v>39868</v>
      </c>
      <c r="CR788" s="16">
        <v>2733.9</v>
      </c>
    </row>
    <row r="789" spans="1:96">
      <c r="A789" s="2">
        <v>44780</v>
      </c>
      <c r="B789" s="2">
        <v>44780</v>
      </c>
      <c r="C789" s="3">
        <v>28254</v>
      </c>
      <c r="D789">
        <v>-31862.16</v>
      </c>
      <c r="E789">
        <v>-3607.7</v>
      </c>
      <c r="F789" s="3">
        <v>-31862</v>
      </c>
      <c r="G789" s="3">
        <v>44303619</v>
      </c>
      <c r="J789" s="3">
        <f t="shared" si="669"/>
        <v>-3608.16</v>
      </c>
      <c r="L789" s="3">
        <f t="shared" si="670"/>
        <v>61127982.170000002</v>
      </c>
      <c r="M789" s="4">
        <f t="shared" si="625"/>
        <v>-5.9022838773250676E-5</v>
      </c>
      <c r="N789" s="4">
        <f t="shared" si="626"/>
        <v>-1.2027199999999999E-4</v>
      </c>
      <c r="O789" s="4"/>
      <c r="P789" s="3">
        <f t="shared" si="627"/>
        <v>-313933.19</v>
      </c>
      <c r="Q789" s="3">
        <f t="shared" si="628"/>
        <v>61441915.359999999</v>
      </c>
      <c r="R789" s="6">
        <f t="shared" si="629"/>
        <v>-5.1094303971581136E-3</v>
      </c>
      <c r="S789" s="6">
        <f t="shared" si="630"/>
        <v>-5.1049008665065912E-3</v>
      </c>
      <c r="T789" s="6"/>
      <c r="U789" s="6"/>
      <c r="V789" s="3">
        <f t="shared" si="671"/>
        <v>142258.30686746695</v>
      </c>
      <c r="W789" s="7">
        <f t="shared" si="631"/>
        <v>87.700000000000728</v>
      </c>
      <c r="X789" s="7">
        <f t="shared" si="634"/>
        <v>16220.6</v>
      </c>
      <c r="Y789" s="3">
        <f t="shared" si="635"/>
        <v>41544411.433254875</v>
      </c>
      <c r="Z789" s="3">
        <f t="shared" si="632"/>
        <v>102672393.60325488</v>
      </c>
      <c r="AA789" s="2">
        <v>44750</v>
      </c>
      <c r="AB789" s="7">
        <f t="shared" si="636"/>
        <v>203.75994056666667</v>
      </c>
      <c r="AC789" s="7">
        <f t="shared" si="637"/>
        <v>138.48137144418291</v>
      </c>
      <c r="AD789" s="7">
        <f t="shared" si="638"/>
        <v>171.12065600542482</v>
      </c>
      <c r="AE789" s="7"/>
      <c r="AF789" s="7">
        <f t="shared" si="672"/>
        <v>138650.14686746694</v>
      </c>
      <c r="AG789" s="3">
        <f t="shared" si="639"/>
        <v>68439442.74439463</v>
      </c>
      <c r="AH789" s="7"/>
      <c r="AI789" s="7"/>
      <c r="AJ789" s="7"/>
      <c r="AK789" s="7"/>
      <c r="AL789" s="3">
        <f t="shared" si="640"/>
        <v>82736996.7012292</v>
      </c>
      <c r="AM789" s="3">
        <f t="shared" si="641"/>
        <v>26311460.574394695</v>
      </c>
      <c r="AN789" s="3">
        <f t="shared" si="642"/>
        <v>23297553.956835143</v>
      </c>
      <c r="AO789" s="3">
        <f t="shared" si="643"/>
        <v>31127982.169999994</v>
      </c>
      <c r="AP789" s="3">
        <f t="shared" si="644"/>
        <v>61127982.170000002</v>
      </c>
      <c r="AQ789" s="7"/>
      <c r="AR789" s="40">
        <f t="shared" si="673"/>
        <v>142258.30686746695</v>
      </c>
      <c r="AS789" s="5">
        <f t="shared" si="633"/>
        <v>-3608.16</v>
      </c>
      <c r="AT789" s="5">
        <f t="shared" si="645"/>
        <v>5467.625899280576</v>
      </c>
      <c r="AU789" s="5">
        <f t="shared" si="646"/>
        <v>144117.77276674751</v>
      </c>
      <c r="AV789" s="5">
        <f t="shared" si="647"/>
        <v>42736996.701229207</v>
      </c>
      <c r="AW789" s="3"/>
      <c r="AX789" s="4">
        <f t="shared" si="648"/>
        <v>1.7449176567821865E-3</v>
      </c>
      <c r="AY789" s="4">
        <f t="shared" si="649"/>
        <v>5.4360964240775522E-3</v>
      </c>
      <c r="AZ789" s="4">
        <f t="shared" si="650"/>
        <v>2.3474178403755255E-4</v>
      </c>
      <c r="BA789" s="4">
        <f t="shared" si="651"/>
        <v>-5.9022838773250676E-5</v>
      </c>
      <c r="BB789" s="3"/>
      <c r="BC789" s="2">
        <f t="shared" si="652"/>
        <v>44750</v>
      </c>
      <c r="BD789" s="22">
        <f t="shared" si="653"/>
        <v>206.84249175307298</v>
      </c>
      <c r="BE789" s="22">
        <f t="shared" si="654"/>
        <v>138.4813714441826</v>
      </c>
      <c r="BF789" s="22">
        <f t="shared" si="655"/>
        <v>122.61870503597443</v>
      </c>
      <c r="BG789" s="22">
        <f t="shared" si="656"/>
        <v>203.75994056666667</v>
      </c>
      <c r="BH789" s="22"/>
      <c r="BI789" s="3">
        <f t="shared" si="657"/>
        <v>82736996.7012292</v>
      </c>
      <c r="BJ789" s="3">
        <f t="shared" si="658"/>
        <v>29971651.640883766</v>
      </c>
      <c r="BK789" s="3">
        <f t="shared" si="659"/>
        <v>23297553.956835143</v>
      </c>
      <c r="BL789" s="3">
        <f t="shared" si="660"/>
        <v>61441915.359999999</v>
      </c>
      <c r="BM789" s="22"/>
      <c r="BN789" s="3">
        <f t="shared" si="661"/>
        <v>0</v>
      </c>
      <c r="BO789" s="3">
        <f t="shared" si="662"/>
        <v>-3660191.066489087</v>
      </c>
      <c r="BP789" s="3">
        <f t="shared" si="663"/>
        <v>0</v>
      </c>
      <c r="BQ789" s="3">
        <f t="shared" si="664"/>
        <v>-313933.19</v>
      </c>
      <c r="BR789" s="3"/>
      <c r="BS789" s="22">
        <f t="shared" si="665"/>
        <v>0</v>
      </c>
      <c r="BT789" s="22">
        <f t="shared" si="666"/>
        <v>-12.212176727345547</v>
      </c>
      <c r="BU789" s="22">
        <f t="shared" si="667"/>
        <v>0</v>
      </c>
      <c r="BV789" s="22">
        <f t="shared" si="668"/>
        <v>-0.51094303971581134</v>
      </c>
      <c r="BW789" s="3"/>
      <c r="BX789" s="7"/>
      <c r="BY789" t="str">
        <f t="shared" si="624"/>
        <v>72022</v>
      </c>
      <c r="CQ789" s="15">
        <v>39869</v>
      </c>
      <c r="CR789" s="16">
        <v>2762.5</v>
      </c>
    </row>
    <row r="790" spans="1:96">
      <c r="A790" s="2">
        <v>44872</v>
      </c>
      <c r="B790" s="2">
        <v>44872</v>
      </c>
      <c r="C790" s="3">
        <v>139565</v>
      </c>
      <c r="D790">
        <v>91067.64</v>
      </c>
      <c r="E790">
        <v>230632.27</v>
      </c>
      <c r="F790" s="3">
        <v>122930</v>
      </c>
      <c r="G790" s="3">
        <v>44534251</v>
      </c>
      <c r="J790" s="3">
        <f t="shared" si="669"/>
        <v>262494.8</v>
      </c>
      <c r="L790" s="3">
        <f t="shared" si="670"/>
        <v>61390476.969999999</v>
      </c>
      <c r="M790" s="4">
        <f t="shared" si="625"/>
        <v>4.2941839511402274E-3</v>
      </c>
      <c r="N790" s="4">
        <f t="shared" si="626"/>
        <v>8.7498266666666668E-3</v>
      </c>
      <c r="O790" s="4"/>
      <c r="P790" s="3">
        <f t="shared" si="627"/>
        <v>-51438.390000000014</v>
      </c>
      <c r="Q790" s="3">
        <f t="shared" si="628"/>
        <v>61441915.359999999</v>
      </c>
      <c r="R790" s="6">
        <f t="shared" si="629"/>
        <v>-8.371872800288304E-4</v>
      </c>
      <c r="S790" s="6">
        <f t="shared" si="630"/>
        <v>-8.1071691536636382E-4</v>
      </c>
      <c r="T790" s="6"/>
      <c r="U790" s="6"/>
      <c r="V790" s="3">
        <f t="shared" si="671"/>
        <v>-7461.6671789098546</v>
      </c>
      <c r="W790" s="7">
        <f t="shared" si="631"/>
        <v>-4.6000000000003638</v>
      </c>
      <c r="X790" s="7">
        <f t="shared" si="634"/>
        <v>16216</v>
      </c>
      <c r="Y790" s="3">
        <f t="shared" si="635"/>
        <v>41532629.853498697</v>
      </c>
      <c r="Z790" s="3">
        <f t="shared" si="632"/>
        <v>102923106.8234987</v>
      </c>
      <c r="AA790" s="2">
        <v>44753</v>
      </c>
      <c r="AB790" s="7">
        <f t="shared" si="636"/>
        <v>204.63492323333332</v>
      </c>
      <c r="AC790" s="7">
        <f t="shared" si="637"/>
        <v>138.44209951166232</v>
      </c>
      <c r="AD790" s="7">
        <f t="shared" si="638"/>
        <v>171.53851137249782</v>
      </c>
      <c r="AE790" s="7"/>
      <c r="AF790" s="7">
        <f t="shared" si="672"/>
        <v>255033.13282109014</v>
      </c>
      <c r="AG790" s="3">
        <f t="shared" si="639"/>
        <v>68694475.877215713</v>
      </c>
      <c r="AH790" s="7"/>
      <c r="AI790" s="7"/>
      <c r="AJ790" s="7"/>
      <c r="AK790" s="7"/>
      <c r="AL790" s="3">
        <f t="shared" si="640"/>
        <v>82997497.459949568</v>
      </c>
      <c r="AM790" s="3">
        <f t="shared" si="641"/>
        <v>26303998.907215785</v>
      </c>
      <c r="AN790" s="3">
        <f t="shared" si="642"/>
        <v>23303021.582734425</v>
      </c>
      <c r="AO790" s="3">
        <f t="shared" si="643"/>
        <v>31390476.969999995</v>
      </c>
      <c r="AP790" s="3">
        <f t="shared" si="644"/>
        <v>61390476.969999999</v>
      </c>
      <c r="AQ790" s="7"/>
      <c r="AR790" s="40">
        <f t="shared" si="673"/>
        <v>-7461.6671789098546</v>
      </c>
      <c r="AS790" s="5">
        <f t="shared" si="633"/>
        <v>262494.8</v>
      </c>
      <c r="AT790" s="5">
        <f t="shared" si="645"/>
        <v>5467.625899280576</v>
      </c>
      <c r="AU790" s="5">
        <f t="shared" si="646"/>
        <v>260500.75872037071</v>
      </c>
      <c r="AV790" s="5">
        <f t="shared" si="647"/>
        <v>42997497.459949575</v>
      </c>
      <c r="AW790" s="3"/>
      <c r="AX790" s="4">
        <f t="shared" si="648"/>
        <v>3.1485401828285184E-3</v>
      </c>
      <c r="AY790" s="4">
        <f t="shared" si="649"/>
        <v>-2.8359000283592248E-4</v>
      </c>
      <c r="AZ790" s="4">
        <f t="shared" si="650"/>
        <v>2.3468669326448576E-4</v>
      </c>
      <c r="BA790" s="4">
        <f t="shared" si="651"/>
        <v>4.2941839511402274E-3</v>
      </c>
      <c r="BB790" s="3"/>
      <c r="BC790" s="2">
        <f t="shared" si="652"/>
        <v>44753</v>
      </c>
      <c r="BD790" s="22">
        <f t="shared" si="653"/>
        <v>207.49374364987392</v>
      </c>
      <c r="BE790" s="22">
        <f t="shared" si="654"/>
        <v>138.44209951166201</v>
      </c>
      <c r="BF790" s="22">
        <f t="shared" si="655"/>
        <v>122.64748201439171</v>
      </c>
      <c r="BG790" s="22">
        <f t="shared" si="656"/>
        <v>204.63492323333332</v>
      </c>
      <c r="BH790" s="22"/>
      <c r="BI790" s="3">
        <f t="shared" si="657"/>
        <v>82997497.459949568</v>
      </c>
      <c r="BJ790" s="3">
        <f t="shared" si="658"/>
        <v>29971651.640883766</v>
      </c>
      <c r="BK790" s="3">
        <f t="shared" si="659"/>
        <v>23303021.582734425</v>
      </c>
      <c r="BL790" s="3">
        <f t="shared" si="660"/>
        <v>61441915.359999999</v>
      </c>
      <c r="BM790" s="22"/>
      <c r="BN790" s="3">
        <f t="shared" si="661"/>
        <v>0</v>
      </c>
      <c r="BO790" s="3">
        <f t="shared" si="662"/>
        <v>-3667652.7336679967</v>
      </c>
      <c r="BP790" s="3">
        <f t="shared" si="663"/>
        <v>0</v>
      </c>
      <c r="BQ790" s="3">
        <f t="shared" si="664"/>
        <v>-51438.390000000014</v>
      </c>
      <c r="BR790" s="3"/>
      <c r="BS790" s="22">
        <f t="shared" si="665"/>
        <v>0</v>
      </c>
      <c r="BT790" s="22">
        <f t="shared" si="666"/>
        <v>-12.237072476396397</v>
      </c>
      <c r="BU790" s="22">
        <f t="shared" si="667"/>
        <v>0</v>
      </c>
      <c r="BV790" s="22">
        <f t="shared" si="668"/>
        <v>-8.3718728002883033E-2</v>
      </c>
      <c r="BW790" s="3"/>
      <c r="BX790" s="7"/>
      <c r="BY790" t="str">
        <f t="shared" si="624"/>
        <v>72022</v>
      </c>
      <c r="CQ790" s="15">
        <v>39870</v>
      </c>
      <c r="CR790" s="16">
        <v>2785.65</v>
      </c>
    </row>
    <row r="791" spans="1:96">
      <c r="A791" s="2">
        <v>44902</v>
      </c>
      <c r="B791" s="2">
        <v>44902</v>
      </c>
      <c r="C791">
        <v>0</v>
      </c>
      <c r="D791">
        <v>40294.089999999997</v>
      </c>
      <c r="E791">
        <v>40294.089999999997</v>
      </c>
      <c r="F791" s="3">
        <v>-50774</v>
      </c>
      <c r="G791" s="3">
        <v>44574545</v>
      </c>
      <c r="J791" s="3">
        <f t="shared" si="669"/>
        <v>-50773.55</v>
      </c>
      <c r="L791" s="3">
        <f t="shared" si="670"/>
        <v>61339703.420000002</v>
      </c>
      <c r="M791" s="4">
        <f t="shared" si="625"/>
        <v>-8.2705905713701777E-4</v>
      </c>
      <c r="N791" s="4">
        <f t="shared" si="626"/>
        <v>-1.6924516666666667E-3</v>
      </c>
      <c r="O791" s="4"/>
      <c r="P791" s="3">
        <f t="shared" si="627"/>
        <v>-102211.94000000002</v>
      </c>
      <c r="Q791" s="3">
        <f t="shared" si="628"/>
        <v>61441915.359999999</v>
      </c>
      <c r="R791" s="6">
        <f t="shared" si="629"/>
        <v>-1.6635539338433804E-3</v>
      </c>
      <c r="S791" s="6">
        <f t="shared" si="630"/>
        <v>-1.6377759725033816E-3</v>
      </c>
      <c r="T791" s="6"/>
      <c r="U791" s="6"/>
      <c r="V791" s="3">
        <f t="shared" si="671"/>
        <v>-255805.41611173836</v>
      </c>
      <c r="W791" s="7">
        <f t="shared" si="631"/>
        <v>-157.70000000000073</v>
      </c>
      <c r="X791" s="7">
        <f t="shared" si="634"/>
        <v>16058.3</v>
      </c>
      <c r="Y791" s="3">
        <f t="shared" si="635"/>
        <v>41128726.56490121</v>
      </c>
      <c r="Z791" s="3">
        <f t="shared" si="632"/>
        <v>102468429.98490122</v>
      </c>
      <c r="AA791" s="2">
        <v>44754</v>
      </c>
      <c r="AB791" s="7">
        <f t="shared" si="636"/>
        <v>204.46567806666667</v>
      </c>
      <c r="AC791" s="7">
        <f t="shared" si="637"/>
        <v>137.09575521633738</v>
      </c>
      <c r="AD791" s="7">
        <f t="shared" si="638"/>
        <v>170.78071664150204</v>
      </c>
      <c r="AE791" s="7"/>
      <c r="AF791" s="7">
        <f t="shared" si="672"/>
        <v>-306578.96611173835</v>
      </c>
      <c r="AG791" s="3">
        <f t="shared" si="639"/>
        <v>68387896.911103979</v>
      </c>
      <c r="AH791" s="7"/>
      <c r="AI791" s="7"/>
      <c r="AJ791" s="7"/>
      <c r="AK791" s="7"/>
      <c r="AL791" s="3">
        <f t="shared" si="640"/>
        <v>82696386.119737104</v>
      </c>
      <c r="AM791" s="3">
        <f t="shared" si="641"/>
        <v>26048193.491104048</v>
      </c>
      <c r="AN791" s="3">
        <f t="shared" si="642"/>
        <v>23308489.208633706</v>
      </c>
      <c r="AO791" s="3">
        <f t="shared" si="643"/>
        <v>31339703.419999994</v>
      </c>
      <c r="AP791" s="3">
        <f t="shared" si="644"/>
        <v>61339703.420000002</v>
      </c>
      <c r="AQ791" s="7"/>
      <c r="AR791" s="40">
        <f t="shared" si="673"/>
        <v>-255805.41611173836</v>
      </c>
      <c r="AS791" s="5">
        <f t="shared" si="633"/>
        <v>-50773.55</v>
      </c>
      <c r="AT791" s="5">
        <f t="shared" si="645"/>
        <v>5467.625899280576</v>
      </c>
      <c r="AU791" s="5">
        <f t="shared" si="646"/>
        <v>-301111.34021245776</v>
      </c>
      <c r="AV791" s="5">
        <f t="shared" si="647"/>
        <v>42696386.119737118</v>
      </c>
      <c r="AW791" s="3"/>
      <c r="AX791" s="4">
        <f t="shared" si="648"/>
        <v>-3.6279568592746908E-3</v>
      </c>
      <c r="AY791" s="4">
        <f t="shared" si="649"/>
        <v>-9.7249629995067068E-3</v>
      </c>
      <c r="AZ791" s="4">
        <f t="shared" si="650"/>
        <v>2.3463162834349457E-4</v>
      </c>
      <c r="BA791" s="4">
        <f t="shared" si="651"/>
        <v>-8.2705905713701777E-4</v>
      </c>
      <c r="BB791" s="3"/>
      <c r="BC791" s="2">
        <f t="shared" si="652"/>
        <v>44754</v>
      </c>
      <c r="BD791" s="22">
        <f t="shared" si="653"/>
        <v>206.74096529934275</v>
      </c>
      <c r="BE791" s="22">
        <f t="shared" si="654"/>
        <v>137.0957552163371</v>
      </c>
      <c r="BF791" s="22">
        <f t="shared" si="655"/>
        <v>122.67625899280898</v>
      </c>
      <c r="BG791" s="22">
        <f t="shared" si="656"/>
        <v>204.46567806666667</v>
      </c>
      <c r="BH791" s="22"/>
      <c r="BI791" s="3">
        <f t="shared" si="657"/>
        <v>82997497.459949568</v>
      </c>
      <c r="BJ791" s="3">
        <f t="shared" si="658"/>
        <v>29971651.640883766</v>
      </c>
      <c r="BK791" s="3">
        <f t="shared" si="659"/>
        <v>23308489.208633706</v>
      </c>
      <c r="BL791" s="3">
        <f t="shared" si="660"/>
        <v>61441915.359999999</v>
      </c>
      <c r="BM791" s="22"/>
      <c r="BN791" s="3">
        <f t="shared" si="661"/>
        <v>-301111.34021245776</v>
      </c>
      <c r="BO791" s="3">
        <f t="shared" si="662"/>
        <v>-3923458.1497797351</v>
      </c>
      <c r="BP791" s="3">
        <f t="shared" si="663"/>
        <v>0</v>
      </c>
      <c r="BQ791" s="3">
        <f t="shared" si="664"/>
        <v>-102211.94000000002</v>
      </c>
      <c r="BR791" s="3"/>
      <c r="BS791" s="22">
        <f t="shared" si="665"/>
        <v>-0.36279568592746908</v>
      </c>
      <c r="BT791" s="22">
        <f t="shared" si="666"/>
        <v>-13.090563699291833</v>
      </c>
      <c r="BU791" s="22">
        <f t="shared" si="667"/>
        <v>0</v>
      </c>
      <c r="BV791" s="22">
        <f t="shared" si="668"/>
        <v>-0.16635539338433802</v>
      </c>
      <c r="BW791" s="3"/>
      <c r="BX791" s="7"/>
      <c r="BY791" t="str">
        <f t="shared" si="624"/>
        <v>72022</v>
      </c>
      <c r="CQ791" s="15">
        <v>39871</v>
      </c>
      <c r="CR791" s="16">
        <v>2763.65</v>
      </c>
    </row>
    <row r="792" spans="1:96">
      <c r="A792" t="s">
        <v>353</v>
      </c>
      <c r="B792" t="s">
        <v>353</v>
      </c>
      <c r="C792" s="3">
        <v>-110547</v>
      </c>
      <c r="D792">
        <v>204001.4</v>
      </c>
      <c r="E792">
        <v>93454.51</v>
      </c>
      <c r="F792" s="3">
        <v>163707</v>
      </c>
      <c r="G792" s="3">
        <v>44668000</v>
      </c>
      <c r="J792" s="3">
        <f t="shared" si="669"/>
        <v>53160.31</v>
      </c>
      <c r="L792" s="3">
        <f t="shared" si="670"/>
        <v>61392863.730000004</v>
      </c>
      <c r="M792" s="4">
        <f t="shared" si="625"/>
        <v>8.6665417398589688E-4</v>
      </c>
      <c r="N792" s="4">
        <f t="shared" si="626"/>
        <v>1.7720103333333332E-3</v>
      </c>
      <c r="O792" s="4"/>
      <c r="P792" s="3">
        <f t="shared" si="627"/>
        <v>-49051.630000000019</v>
      </c>
      <c r="Q792" s="3">
        <f t="shared" si="628"/>
        <v>61441915.359999999</v>
      </c>
      <c r="R792" s="6">
        <f t="shared" si="629"/>
        <v>-7.9834148581789952E-4</v>
      </c>
      <c r="S792" s="6">
        <f t="shared" si="630"/>
        <v>-7.7112179851748471E-4</v>
      </c>
      <c r="T792" s="6"/>
      <c r="U792" s="6"/>
      <c r="V792" s="3">
        <f t="shared" si="671"/>
        <v>-148665.60803196335</v>
      </c>
      <c r="W792" s="7">
        <f t="shared" si="631"/>
        <v>-91.649999999999636</v>
      </c>
      <c r="X792" s="7">
        <f t="shared" si="634"/>
        <v>15966.65</v>
      </c>
      <c r="Y792" s="3">
        <f t="shared" si="635"/>
        <v>40893991.394324422</v>
      </c>
      <c r="Z792" s="3">
        <f t="shared" si="632"/>
        <v>102286855.12432443</v>
      </c>
      <c r="AA792" s="2">
        <v>44755</v>
      </c>
      <c r="AB792" s="7">
        <f t="shared" si="636"/>
        <v>204.64287910000002</v>
      </c>
      <c r="AC792" s="7">
        <f t="shared" si="637"/>
        <v>136.31330464774805</v>
      </c>
      <c r="AD792" s="7">
        <f t="shared" si="638"/>
        <v>170.47809187387404</v>
      </c>
      <c r="AE792" s="7"/>
      <c r="AF792" s="7">
        <f t="shared" si="672"/>
        <v>-95505.29803196335</v>
      </c>
      <c r="AG792" s="3">
        <f t="shared" si="639"/>
        <v>68292391.613072023</v>
      </c>
      <c r="AH792" s="7"/>
      <c r="AI792" s="7"/>
      <c r="AJ792" s="7"/>
      <c r="AK792" s="7"/>
      <c r="AL792" s="3">
        <f t="shared" si="640"/>
        <v>82606348.447604418</v>
      </c>
      <c r="AM792" s="3">
        <f t="shared" si="641"/>
        <v>25899527.883072086</v>
      </c>
      <c r="AN792" s="3">
        <f t="shared" si="642"/>
        <v>23313956.834532987</v>
      </c>
      <c r="AO792" s="3">
        <f t="shared" si="643"/>
        <v>31392863.729999993</v>
      </c>
      <c r="AP792" s="3">
        <f t="shared" si="644"/>
        <v>61392863.730000004</v>
      </c>
      <c r="AQ792" s="7"/>
      <c r="AR792" s="40">
        <f t="shared" si="673"/>
        <v>-148665.60803196335</v>
      </c>
      <c r="AS792" s="5">
        <f t="shared" si="633"/>
        <v>53160.31</v>
      </c>
      <c r="AT792" s="5">
        <f t="shared" si="645"/>
        <v>5467.625899280576</v>
      </c>
      <c r="AU792" s="5">
        <f t="shared" si="646"/>
        <v>-90037.672132682768</v>
      </c>
      <c r="AV792" s="5">
        <f t="shared" si="647"/>
        <v>42606348.447604433</v>
      </c>
      <c r="AW792" s="3"/>
      <c r="AX792" s="4">
        <f t="shared" si="648"/>
        <v>-1.0887739641042612E-3</v>
      </c>
      <c r="AY792" s="4">
        <f t="shared" si="649"/>
        <v>-5.7073289202468295E-3</v>
      </c>
      <c r="AZ792" s="4">
        <f t="shared" si="650"/>
        <v>2.3457658925638607E-4</v>
      </c>
      <c r="BA792" s="4">
        <f t="shared" si="651"/>
        <v>8.6665417398589688E-4</v>
      </c>
      <c r="BB792" s="3"/>
      <c r="BC792" s="2">
        <f t="shared" si="652"/>
        <v>44755</v>
      </c>
      <c r="BD792" s="22">
        <f t="shared" si="653"/>
        <v>206.51587111901105</v>
      </c>
      <c r="BE792" s="22">
        <f t="shared" si="654"/>
        <v>136.31330464774783</v>
      </c>
      <c r="BF792" s="22">
        <f t="shared" si="655"/>
        <v>122.70503597122624</v>
      </c>
      <c r="BG792" s="22">
        <f t="shared" si="656"/>
        <v>204.64287910000002</v>
      </c>
      <c r="BH792" s="22"/>
      <c r="BI792" s="3">
        <f t="shared" si="657"/>
        <v>82997497.459949568</v>
      </c>
      <c r="BJ792" s="3">
        <f t="shared" si="658"/>
        <v>29971651.640883766</v>
      </c>
      <c r="BK792" s="3">
        <f t="shared" si="659"/>
        <v>23313956.834532987</v>
      </c>
      <c r="BL792" s="3">
        <f t="shared" si="660"/>
        <v>61441915.359999999</v>
      </c>
      <c r="BM792" s="22"/>
      <c r="BN792" s="3">
        <f t="shared" si="661"/>
        <v>-391149.01234514051</v>
      </c>
      <c r="BO792" s="3">
        <f t="shared" si="662"/>
        <v>-4072123.7578116986</v>
      </c>
      <c r="BP792" s="3">
        <f t="shared" si="663"/>
        <v>0</v>
      </c>
      <c r="BQ792" s="3">
        <f t="shared" si="664"/>
        <v>-49051.630000000019</v>
      </c>
      <c r="BR792" s="3"/>
      <c r="BS792" s="22">
        <f t="shared" si="665"/>
        <v>-0.47127807984076797</v>
      </c>
      <c r="BT792" s="22">
        <f t="shared" si="666"/>
        <v>-13.586584438533214</v>
      </c>
      <c r="BU792" s="22">
        <f t="shared" si="667"/>
        <v>0</v>
      </c>
      <c r="BV792" s="22">
        <f t="shared" si="668"/>
        <v>-7.9834148581789957E-2</v>
      </c>
      <c r="BW792" s="3"/>
      <c r="BX792" s="7"/>
      <c r="BY792" t="str">
        <f t="shared" si="624"/>
        <v>72022</v>
      </c>
      <c r="CQ792" s="15">
        <v>39872</v>
      </c>
      <c r="CR792" s="16">
        <v>2763.65</v>
      </c>
    </row>
    <row r="793" spans="1:96">
      <c r="A793" t="s">
        <v>354</v>
      </c>
      <c r="B793" t="s">
        <v>354</v>
      </c>
      <c r="C793" s="3">
        <v>822815</v>
      </c>
      <c r="D793">
        <v>-169213.6</v>
      </c>
      <c r="E793">
        <v>653601.35</v>
      </c>
      <c r="F793" s="3">
        <v>-373215</v>
      </c>
      <c r="G793" s="3">
        <v>45321601</v>
      </c>
      <c r="J793" s="3">
        <f t="shared" si="669"/>
        <v>449600</v>
      </c>
      <c r="L793" s="3">
        <f t="shared" si="670"/>
        <v>61842463.730000004</v>
      </c>
      <c r="M793" s="4">
        <f t="shared" si="625"/>
        <v>7.3233267302417783E-3</v>
      </c>
      <c r="N793" s="4">
        <f t="shared" si="626"/>
        <v>1.4986666666666667E-2</v>
      </c>
      <c r="O793" s="4"/>
      <c r="P793" s="3">
        <f t="shared" si="627"/>
        <v>0</v>
      </c>
      <c r="Q793" s="3">
        <f t="shared" si="628"/>
        <v>61842463.730000004</v>
      </c>
      <c r="R793" s="6">
        <f t="shared" si="629"/>
        <v>0</v>
      </c>
      <c r="S793" s="6">
        <f t="shared" si="630"/>
        <v>0</v>
      </c>
      <c r="T793" s="6"/>
      <c r="U793" s="6"/>
      <c r="V793" s="3">
        <f t="shared" si="671"/>
        <v>-45418.843697708566</v>
      </c>
      <c r="W793" s="7">
        <f t="shared" si="631"/>
        <v>-28</v>
      </c>
      <c r="X793" s="7">
        <f t="shared" si="634"/>
        <v>15938.65</v>
      </c>
      <c r="Y793" s="3">
        <f t="shared" si="635"/>
        <v>40822277.430591196</v>
      </c>
      <c r="Z793" s="3">
        <f t="shared" si="632"/>
        <v>102664741.1605912</v>
      </c>
      <c r="AA793" s="2">
        <v>44756</v>
      </c>
      <c r="AB793" s="7">
        <f t="shared" si="636"/>
        <v>206.1415457666667</v>
      </c>
      <c r="AC793" s="7">
        <f t="shared" si="637"/>
        <v>136.07425810197066</v>
      </c>
      <c r="AD793" s="7">
        <f t="shared" si="638"/>
        <v>171.10790193431868</v>
      </c>
      <c r="AE793" s="7"/>
      <c r="AF793" s="7">
        <f t="shared" si="672"/>
        <v>404181.15630229143</v>
      </c>
      <c r="AG793" s="3">
        <f t="shared" si="639"/>
        <v>68696572.769374311</v>
      </c>
      <c r="AH793" s="7"/>
      <c r="AI793" s="7"/>
      <c r="AJ793" s="7"/>
      <c r="AK793" s="7"/>
      <c r="AL793" s="3">
        <f t="shared" si="640"/>
        <v>83015997.229805991</v>
      </c>
      <c r="AM793" s="3">
        <f t="shared" si="641"/>
        <v>25854109.039374378</v>
      </c>
      <c r="AN793" s="3">
        <f t="shared" si="642"/>
        <v>23319424.460432269</v>
      </c>
      <c r="AO793" s="3">
        <f t="shared" si="643"/>
        <v>31842463.729999993</v>
      </c>
      <c r="AP793" s="3">
        <f t="shared" si="644"/>
        <v>61842463.730000004</v>
      </c>
      <c r="AQ793" s="7"/>
      <c r="AR793" s="40">
        <f t="shared" si="673"/>
        <v>-45418.843697708566</v>
      </c>
      <c r="AS793" s="5">
        <f t="shared" si="633"/>
        <v>449600</v>
      </c>
      <c r="AT793" s="5">
        <f t="shared" si="645"/>
        <v>5467.625899280576</v>
      </c>
      <c r="AU793" s="5">
        <f t="shared" si="646"/>
        <v>409648.78220157203</v>
      </c>
      <c r="AV793" s="5">
        <f t="shared" si="647"/>
        <v>43015997.229806006</v>
      </c>
      <c r="AW793" s="3"/>
      <c r="AX793" s="4">
        <f t="shared" si="648"/>
        <v>4.9590472148929839E-3</v>
      </c>
      <c r="AY793" s="4">
        <f t="shared" si="649"/>
        <v>-1.753655275214275E-3</v>
      </c>
      <c r="AZ793" s="4">
        <f t="shared" si="650"/>
        <v>2.3452157598498447E-4</v>
      </c>
      <c r="BA793" s="4">
        <f t="shared" si="651"/>
        <v>7.3233267302417783E-3</v>
      </c>
      <c r="BB793" s="3"/>
      <c r="BC793" s="2">
        <f t="shared" si="652"/>
        <v>44756</v>
      </c>
      <c r="BD793" s="22">
        <f t="shared" si="653"/>
        <v>207.539993074515</v>
      </c>
      <c r="BE793" s="22">
        <f t="shared" si="654"/>
        <v>136.0742581019704</v>
      </c>
      <c r="BF793" s="22">
        <f t="shared" si="655"/>
        <v>122.73381294964352</v>
      </c>
      <c r="BG793" s="22">
        <f t="shared" si="656"/>
        <v>206.1415457666667</v>
      </c>
      <c r="BH793" s="22"/>
      <c r="BI793" s="3">
        <f t="shared" si="657"/>
        <v>83015997.229805991</v>
      </c>
      <c r="BJ793" s="3">
        <f t="shared" si="658"/>
        <v>29971651.640883766</v>
      </c>
      <c r="BK793" s="3">
        <f t="shared" si="659"/>
        <v>23319424.460432269</v>
      </c>
      <c r="BL793" s="3">
        <f t="shared" si="660"/>
        <v>61842463.730000004</v>
      </c>
      <c r="BM793" s="22"/>
      <c r="BN793" s="3">
        <f t="shared" si="661"/>
        <v>0</v>
      </c>
      <c r="BO793" s="3">
        <f t="shared" si="662"/>
        <v>-4117542.6015094072</v>
      </c>
      <c r="BP793" s="3">
        <f t="shared" si="663"/>
        <v>0</v>
      </c>
      <c r="BQ793" s="3">
        <f t="shared" si="664"/>
        <v>0</v>
      </c>
      <c r="BR793" s="3"/>
      <c r="BS793" s="22">
        <f t="shared" si="665"/>
        <v>0</v>
      </c>
      <c r="BT793" s="22">
        <f t="shared" si="666"/>
        <v>-13.738123780581866</v>
      </c>
      <c r="BU793" s="22">
        <f t="shared" si="667"/>
        <v>0</v>
      </c>
      <c r="BV793" s="22">
        <f t="shared" si="668"/>
        <v>0</v>
      </c>
      <c r="BW793" s="3"/>
      <c r="BX793" s="7"/>
      <c r="BY793" t="str">
        <f t="shared" si="624"/>
        <v>72022</v>
      </c>
      <c r="CQ793" s="15">
        <v>39873</v>
      </c>
      <c r="CR793" s="16">
        <v>2763.65</v>
      </c>
    </row>
    <row r="794" spans="1:96">
      <c r="A794" t="s">
        <v>355</v>
      </c>
      <c r="B794" t="s">
        <v>355</v>
      </c>
      <c r="C794" s="3">
        <v>36332</v>
      </c>
      <c r="D794">
        <v>162358.97</v>
      </c>
      <c r="E794">
        <v>198691</v>
      </c>
      <c r="F794" s="3">
        <v>331573</v>
      </c>
      <c r="G794" s="3">
        <v>45520292</v>
      </c>
      <c r="J794" s="3">
        <f t="shared" si="669"/>
        <v>367904.57</v>
      </c>
      <c r="L794" s="3">
        <f t="shared" si="670"/>
        <v>62210368.300000004</v>
      </c>
      <c r="M794" s="4">
        <f t="shared" si="625"/>
        <v>5.9490606908263934E-3</v>
      </c>
      <c r="N794" s="4">
        <f t="shared" si="626"/>
        <v>1.2263485666666667E-2</v>
      </c>
      <c r="O794" s="4"/>
      <c r="P794" s="3">
        <f t="shared" si="627"/>
        <v>0</v>
      </c>
      <c r="Q794" s="3">
        <f t="shared" si="628"/>
        <v>62210368.300000004</v>
      </c>
      <c r="R794" s="6">
        <f t="shared" si="629"/>
        <v>0</v>
      </c>
      <c r="S794" s="6">
        <f t="shared" si="630"/>
        <v>0</v>
      </c>
      <c r="T794" s="6"/>
      <c r="U794" s="6"/>
      <c r="V794" s="3">
        <f t="shared" si="671"/>
        <v>179323.327527919</v>
      </c>
      <c r="W794" s="7">
        <f t="shared" si="631"/>
        <v>110.55000000000109</v>
      </c>
      <c r="X794" s="7">
        <f t="shared" si="634"/>
        <v>16049.2</v>
      </c>
      <c r="Y794" s="3">
        <f t="shared" si="635"/>
        <v>41105419.526687913</v>
      </c>
      <c r="Z794" s="3">
        <f t="shared" si="632"/>
        <v>103315787.82668792</v>
      </c>
      <c r="AA794" s="2">
        <v>44757</v>
      </c>
      <c r="AB794" s="7">
        <f t="shared" si="636"/>
        <v>207.36789433333334</v>
      </c>
      <c r="AC794" s="7">
        <f t="shared" si="637"/>
        <v>137.0180650889597</v>
      </c>
      <c r="AD794" s="7">
        <f t="shared" si="638"/>
        <v>172.19297971114653</v>
      </c>
      <c r="AE794" s="7"/>
      <c r="AF794" s="7">
        <f t="shared" si="672"/>
        <v>547227.89752791903</v>
      </c>
      <c r="AG794" s="3">
        <f t="shared" si="639"/>
        <v>69243800.666902229</v>
      </c>
      <c r="AH794" s="7"/>
      <c r="AI794" s="7"/>
      <c r="AJ794" s="7"/>
      <c r="AK794" s="7"/>
      <c r="AL794" s="3">
        <f t="shared" si="640"/>
        <v>83568692.753233194</v>
      </c>
      <c r="AM794" s="3">
        <f t="shared" si="641"/>
        <v>26033432.366902296</v>
      </c>
      <c r="AN794" s="3">
        <f t="shared" si="642"/>
        <v>23324892.08633155</v>
      </c>
      <c r="AO794" s="3">
        <f t="shared" si="643"/>
        <v>32210368.299999993</v>
      </c>
      <c r="AP794" s="3">
        <f t="shared" si="644"/>
        <v>62210368.300000004</v>
      </c>
      <c r="AQ794" s="7"/>
      <c r="AR794" s="40">
        <f t="shared" si="673"/>
        <v>179323.327527919</v>
      </c>
      <c r="AS794" s="5">
        <f t="shared" si="633"/>
        <v>367904.57</v>
      </c>
      <c r="AT794" s="5">
        <f t="shared" si="645"/>
        <v>5467.625899280576</v>
      </c>
      <c r="AU794" s="5">
        <f t="shared" si="646"/>
        <v>552695.52342719957</v>
      </c>
      <c r="AV794" s="5">
        <f t="shared" si="647"/>
        <v>43568692.753233209</v>
      </c>
      <c r="AW794" s="3"/>
      <c r="AX794" s="4">
        <f t="shared" si="648"/>
        <v>6.657699020313163E-3</v>
      </c>
      <c r="AY794" s="4">
        <f t="shared" si="649"/>
        <v>6.9359701103921039E-3</v>
      </c>
      <c r="AZ794" s="4">
        <f t="shared" si="650"/>
        <v>2.3446658851113101E-4</v>
      </c>
      <c r="BA794" s="4">
        <f t="shared" si="651"/>
        <v>5.9490606908263934E-3</v>
      </c>
      <c r="BB794" s="3"/>
      <c r="BC794" s="2">
        <f t="shared" si="652"/>
        <v>44757</v>
      </c>
      <c r="BD794" s="22">
        <f t="shared" si="653"/>
        <v>208.921731883083</v>
      </c>
      <c r="BE794" s="22">
        <f t="shared" si="654"/>
        <v>137.01806508895945</v>
      </c>
      <c r="BF794" s="22">
        <f t="shared" si="655"/>
        <v>122.76258992806079</v>
      </c>
      <c r="BG794" s="22">
        <f t="shared" si="656"/>
        <v>207.36789433333334</v>
      </c>
      <c r="BH794" s="22"/>
      <c r="BI794" s="3">
        <f t="shared" si="657"/>
        <v>83568692.753233194</v>
      </c>
      <c r="BJ794" s="3">
        <f t="shared" si="658"/>
        <v>29971651.640883766</v>
      </c>
      <c r="BK794" s="3">
        <f t="shared" si="659"/>
        <v>23324892.08633155</v>
      </c>
      <c r="BL794" s="3">
        <f t="shared" si="660"/>
        <v>62210368.300000004</v>
      </c>
      <c r="BM794" s="22"/>
      <c r="BN794" s="3">
        <f t="shared" si="661"/>
        <v>0</v>
      </c>
      <c r="BO794" s="3">
        <f t="shared" si="662"/>
        <v>-3938219.2739814883</v>
      </c>
      <c r="BP794" s="3">
        <f t="shared" si="663"/>
        <v>0</v>
      </c>
      <c r="BQ794" s="3">
        <f t="shared" si="664"/>
        <v>0</v>
      </c>
      <c r="BR794" s="3"/>
      <c r="BS794" s="22">
        <f t="shared" si="665"/>
        <v>0</v>
      </c>
      <c r="BT794" s="22">
        <f t="shared" si="666"/>
        <v>-13.139813985457637</v>
      </c>
      <c r="BU794" s="22">
        <f t="shared" si="667"/>
        <v>0</v>
      </c>
      <c r="BV794" s="22">
        <f t="shared" si="668"/>
        <v>0</v>
      </c>
      <c r="BW794" s="3"/>
      <c r="BX794" s="7"/>
      <c r="BY794" t="str">
        <f t="shared" si="624"/>
        <v>72022</v>
      </c>
      <c r="CQ794" s="15">
        <v>39874</v>
      </c>
      <c r="CR794" s="16">
        <v>2674.6</v>
      </c>
    </row>
    <row r="795" spans="1:96">
      <c r="A795" t="s">
        <v>356</v>
      </c>
      <c r="B795" t="s">
        <v>356</v>
      </c>
      <c r="C795" s="3">
        <v>54908</v>
      </c>
      <c r="D795">
        <v>216809.41</v>
      </c>
      <c r="E795">
        <v>271717.53000000003</v>
      </c>
      <c r="F795" s="3">
        <v>54450</v>
      </c>
      <c r="G795" s="3">
        <v>45792010</v>
      </c>
      <c r="J795" s="3">
        <f t="shared" si="669"/>
        <v>109358.44000000003</v>
      </c>
      <c r="L795" s="3">
        <f t="shared" si="670"/>
        <v>62319726.740000002</v>
      </c>
      <c r="M795" s="4">
        <f t="shared" si="625"/>
        <v>1.757881250158103E-3</v>
      </c>
      <c r="N795" s="4">
        <f t="shared" si="626"/>
        <v>3.6452813333333342E-3</v>
      </c>
      <c r="O795" s="4"/>
      <c r="P795" s="3">
        <f t="shared" si="627"/>
        <v>0</v>
      </c>
      <c r="Q795" s="3">
        <f t="shared" si="628"/>
        <v>62319726.740000002</v>
      </c>
      <c r="R795" s="6">
        <f t="shared" si="629"/>
        <v>0</v>
      </c>
      <c r="S795" s="6">
        <f t="shared" si="630"/>
        <v>0</v>
      </c>
      <c r="T795" s="6"/>
      <c r="U795" s="6"/>
      <c r="V795" s="3">
        <f t="shared" si="671"/>
        <v>371947.88785301935</v>
      </c>
      <c r="W795" s="7">
        <f t="shared" si="631"/>
        <v>229.29999999999927</v>
      </c>
      <c r="X795" s="7">
        <f t="shared" si="634"/>
        <v>16278.5</v>
      </c>
      <c r="Y795" s="3">
        <f t="shared" si="635"/>
        <v>41692705.665403202</v>
      </c>
      <c r="Z795" s="3">
        <f t="shared" si="632"/>
        <v>104012432.4054032</v>
      </c>
      <c r="AA795" s="2">
        <v>44760</v>
      </c>
      <c r="AB795" s="7">
        <f t="shared" si="636"/>
        <v>207.73242246666666</v>
      </c>
      <c r="AC795" s="7">
        <f t="shared" si="637"/>
        <v>138.97568555134401</v>
      </c>
      <c r="AD795" s="7">
        <f t="shared" si="638"/>
        <v>173.35405400900532</v>
      </c>
      <c r="AE795" s="7"/>
      <c r="AF795" s="7">
        <f t="shared" si="672"/>
        <v>481306.32785301935</v>
      </c>
      <c r="AG795" s="3">
        <f t="shared" si="639"/>
        <v>69725106.994755253</v>
      </c>
      <c r="AH795" s="7"/>
      <c r="AI795" s="7"/>
      <c r="AJ795" s="7"/>
      <c r="AK795" s="7"/>
      <c r="AL795" s="3">
        <f t="shared" si="640"/>
        <v>84055466.706985489</v>
      </c>
      <c r="AM795" s="3">
        <f t="shared" si="641"/>
        <v>26405380.254755314</v>
      </c>
      <c r="AN795" s="3">
        <f t="shared" si="642"/>
        <v>23330359.712230831</v>
      </c>
      <c r="AO795" s="3">
        <f t="shared" si="643"/>
        <v>32319726.739999995</v>
      </c>
      <c r="AP795" s="3">
        <f t="shared" si="644"/>
        <v>62319726.740000002</v>
      </c>
      <c r="AQ795" s="7"/>
      <c r="AR795" s="40">
        <f t="shared" si="673"/>
        <v>371947.88785301935</v>
      </c>
      <c r="AS795" s="5">
        <f t="shared" si="633"/>
        <v>109358.44000000003</v>
      </c>
      <c r="AT795" s="5">
        <f t="shared" si="645"/>
        <v>5467.625899280576</v>
      </c>
      <c r="AU795" s="5">
        <f t="shared" si="646"/>
        <v>486773.95375229995</v>
      </c>
      <c r="AV795" s="5">
        <f t="shared" si="647"/>
        <v>44055466.706985511</v>
      </c>
      <c r="AW795" s="3"/>
      <c r="AX795" s="4">
        <f t="shared" si="648"/>
        <v>5.8248362839619398E-3</v>
      </c>
      <c r="AY795" s="4">
        <f t="shared" si="649"/>
        <v>1.4287316501757054E-2</v>
      </c>
      <c r="AZ795" s="4">
        <f t="shared" si="650"/>
        <v>2.3441162681668394E-4</v>
      </c>
      <c r="BA795" s="4">
        <f t="shared" si="651"/>
        <v>1.757881250158103E-3</v>
      </c>
      <c r="BB795" s="3"/>
      <c r="BC795" s="2">
        <f t="shared" si="652"/>
        <v>44760</v>
      </c>
      <c r="BD795" s="22">
        <f t="shared" si="653"/>
        <v>210.13866676746372</v>
      </c>
      <c r="BE795" s="22">
        <f t="shared" si="654"/>
        <v>138.97568555134376</v>
      </c>
      <c r="BF795" s="22">
        <f t="shared" si="655"/>
        <v>122.79136690647805</v>
      </c>
      <c r="BG795" s="22">
        <f t="shared" si="656"/>
        <v>207.73242246666666</v>
      </c>
      <c r="BH795" s="22"/>
      <c r="BI795" s="3">
        <f t="shared" si="657"/>
        <v>84055466.706985489</v>
      </c>
      <c r="BJ795" s="3">
        <f t="shared" si="658"/>
        <v>29971651.640883766</v>
      </c>
      <c r="BK795" s="3">
        <f t="shared" si="659"/>
        <v>23330359.712230831</v>
      </c>
      <c r="BL795" s="3">
        <f t="shared" si="660"/>
        <v>62319726.740000002</v>
      </c>
      <c r="BM795" s="22"/>
      <c r="BN795" s="3">
        <f t="shared" si="661"/>
        <v>0</v>
      </c>
      <c r="BO795" s="3">
        <f t="shared" si="662"/>
        <v>-3566271.3861284689</v>
      </c>
      <c r="BP795" s="3">
        <f t="shared" si="663"/>
        <v>0</v>
      </c>
      <c r="BQ795" s="3">
        <f t="shared" si="664"/>
        <v>0</v>
      </c>
      <c r="BR795" s="3"/>
      <c r="BS795" s="22">
        <f t="shared" si="665"/>
        <v>0</v>
      </c>
      <c r="BT795" s="22">
        <f t="shared" si="666"/>
        <v>-11.898815016466378</v>
      </c>
      <c r="BU795" s="22">
        <f t="shared" si="667"/>
        <v>0</v>
      </c>
      <c r="BV795" s="22">
        <f t="shared" si="668"/>
        <v>0</v>
      </c>
      <c r="BW795" s="3"/>
      <c r="BX795" s="7"/>
      <c r="BY795" t="str">
        <f t="shared" si="624"/>
        <v>72022</v>
      </c>
      <c r="CQ795" s="15">
        <v>39875</v>
      </c>
      <c r="CR795" s="16">
        <v>2622.4</v>
      </c>
    </row>
    <row r="796" spans="1:96">
      <c r="A796" t="s">
        <v>357</v>
      </c>
      <c r="B796" t="s">
        <v>357</v>
      </c>
      <c r="C796" s="3">
        <v>-56201</v>
      </c>
      <c r="D796">
        <v>304814.83</v>
      </c>
      <c r="E796">
        <v>248614.06</v>
      </c>
      <c r="F796" s="3">
        <v>88005</v>
      </c>
      <c r="G796" s="3">
        <v>46040624</v>
      </c>
      <c r="J796" s="3">
        <f t="shared" si="669"/>
        <v>31804.420000000013</v>
      </c>
      <c r="L796" s="3">
        <f t="shared" si="670"/>
        <v>62351531.160000004</v>
      </c>
      <c r="M796" s="4">
        <f t="shared" si="625"/>
        <v>5.1034273838666084E-4</v>
      </c>
      <c r="N796" s="4">
        <f t="shared" si="626"/>
        <v>1.0601473333333338E-3</v>
      </c>
      <c r="O796" s="4"/>
      <c r="P796" s="3">
        <f t="shared" si="627"/>
        <v>0</v>
      </c>
      <c r="Q796" s="3">
        <f t="shared" si="628"/>
        <v>62351531.160000004</v>
      </c>
      <c r="R796" s="6">
        <f t="shared" si="629"/>
        <v>0</v>
      </c>
      <c r="S796" s="6">
        <f t="shared" si="630"/>
        <v>0</v>
      </c>
      <c r="T796" s="6"/>
      <c r="U796" s="6"/>
      <c r="V796" s="3">
        <f t="shared" si="671"/>
        <v>100651.40183724227</v>
      </c>
      <c r="W796" s="7">
        <f t="shared" si="631"/>
        <v>62.049999999999272</v>
      </c>
      <c r="X796" s="7">
        <f t="shared" si="634"/>
        <v>16340.55</v>
      </c>
      <c r="Y796" s="3">
        <f t="shared" si="635"/>
        <v>41851628.931462005</v>
      </c>
      <c r="Z796" s="3">
        <f t="shared" si="632"/>
        <v>104203160.09146202</v>
      </c>
      <c r="AA796" s="2">
        <v>44761</v>
      </c>
      <c r="AB796" s="7">
        <f t="shared" si="636"/>
        <v>207.83843719999999</v>
      </c>
      <c r="AC796" s="7">
        <f t="shared" si="637"/>
        <v>139.50542977154001</v>
      </c>
      <c r="AD796" s="7">
        <f t="shared" si="638"/>
        <v>173.67193348577004</v>
      </c>
      <c r="AE796" s="7"/>
      <c r="AF796" s="7">
        <f t="shared" si="672"/>
        <v>132455.82183724229</v>
      </c>
      <c r="AG796" s="3">
        <f t="shared" si="639"/>
        <v>69857562.8165925</v>
      </c>
      <c r="AH796" s="7"/>
      <c r="AI796" s="7"/>
      <c r="AJ796" s="7"/>
      <c r="AK796" s="7"/>
      <c r="AL796" s="3">
        <f t="shared" si="640"/>
        <v>84193390.154722005</v>
      </c>
      <c r="AM796" s="3">
        <f t="shared" si="641"/>
        <v>26506031.656592555</v>
      </c>
      <c r="AN796" s="3">
        <f t="shared" si="642"/>
        <v>23335827.338130113</v>
      </c>
      <c r="AO796" s="3">
        <f t="shared" si="643"/>
        <v>32351531.159999996</v>
      </c>
      <c r="AP796" s="3">
        <f t="shared" si="644"/>
        <v>62351531.160000004</v>
      </c>
      <c r="AQ796" s="7"/>
      <c r="AR796" s="40">
        <f t="shared" si="673"/>
        <v>100651.40183724227</v>
      </c>
      <c r="AS796" s="5">
        <f t="shared" si="633"/>
        <v>31804.420000000013</v>
      </c>
      <c r="AT796" s="5">
        <f t="shared" si="645"/>
        <v>5467.625899280576</v>
      </c>
      <c r="AU796" s="5">
        <f t="shared" si="646"/>
        <v>137923.44773652285</v>
      </c>
      <c r="AV796" s="5">
        <f t="shared" si="647"/>
        <v>44193390.154722035</v>
      </c>
      <c r="AW796" s="3"/>
      <c r="AX796" s="4">
        <f t="shared" si="648"/>
        <v>1.6408623155626429E-3</v>
      </c>
      <c r="AY796" s="4">
        <f t="shared" si="649"/>
        <v>3.811776269312239E-3</v>
      </c>
      <c r="AZ796" s="4">
        <f t="shared" si="650"/>
        <v>2.3435669088351857E-4</v>
      </c>
      <c r="BA796" s="4">
        <f t="shared" si="651"/>
        <v>5.1034273838666084E-4</v>
      </c>
      <c r="BB796" s="3"/>
      <c r="BC796" s="2">
        <f t="shared" si="652"/>
        <v>44761</v>
      </c>
      <c r="BD796" s="22">
        <f t="shared" si="653"/>
        <v>210.483475386805</v>
      </c>
      <c r="BE796" s="22">
        <f t="shared" si="654"/>
        <v>139.50542977153978</v>
      </c>
      <c r="BF796" s="22">
        <f t="shared" si="655"/>
        <v>122.82014388489533</v>
      </c>
      <c r="BG796" s="22">
        <f t="shared" si="656"/>
        <v>207.83843719999999</v>
      </c>
      <c r="BH796" s="22"/>
      <c r="BI796" s="3">
        <f t="shared" si="657"/>
        <v>84193390.154722005</v>
      </c>
      <c r="BJ796" s="3">
        <f t="shared" si="658"/>
        <v>29971651.640883766</v>
      </c>
      <c r="BK796" s="3">
        <f t="shared" si="659"/>
        <v>23335827.338130113</v>
      </c>
      <c r="BL796" s="3">
        <f t="shared" si="660"/>
        <v>62351531.160000004</v>
      </c>
      <c r="BM796" s="22"/>
      <c r="BN796" s="3">
        <f t="shared" si="661"/>
        <v>0</v>
      </c>
      <c r="BO796" s="3">
        <f t="shared" si="662"/>
        <v>-3465619.9842912266</v>
      </c>
      <c r="BP796" s="3">
        <f t="shared" si="663"/>
        <v>0</v>
      </c>
      <c r="BQ796" s="3">
        <f t="shared" si="664"/>
        <v>0</v>
      </c>
      <c r="BR796" s="3"/>
      <c r="BS796" s="22">
        <f t="shared" si="665"/>
        <v>0</v>
      </c>
      <c r="BT796" s="22">
        <f t="shared" si="666"/>
        <v>-11.562993010247856</v>
      </c>
      <c r="BU796" s="22">
        <f t="shared" si="667"/>
        <v>0</v>
      </c>
      <c r="BV796" s="22">
        <f t="shared" si="668"/>
        <v>0</v>
      </c>
      <c r="BW796" s="3"/>
      <c r="BX796" s="7"/>
      <c r="BY796" t="str">
        <f t="shared" si="624"/>
        <v>72022</v>
      </c>
      <c r="CQ796" s="15">
        <v>39876</v>
      </c>
      <c r="CR796" s="16">
        <v>2645.2</v>
      </c>
    </row>
    <row r="797" spans="1:96">
      <c r="A797" t="s">
        <v>358</v>
      </c>
      <c r="B797" t="s">
        <v>358</v>
      </c>
      <c r="C797" s="3">
        <v>215889</v>
      </c>
      <c r="D797">
        <v>-577293.54</v>
      </c>
      <c r="E797">
        <v>-361404.84</v>
      </c>
      <c r="F797" s="3">
        <v>-882108</v>
      </c>
      <c r="G797" s="3">
        <v>45679219</v>
      </c>
      <c r="J797" s="3">
        <f t="shared" si="669"/>
        <v>-666219.37000000011</v>
      </c>
      <c r="L797" s="3">
        <f t="shared" si="670"/>
        <v>61685311.790000007</v>
      </c>
      <c r="M797" s="4">
        <f t="shared" si="625"/>
        <v>-1.0684891896085397E-2</v>
      </c>
      <c r="N797" s="4">
        <f t="shared" si="626"/>
        <v>-2.2207312333333337E-2</v>
      </c>
      <c r="O797" s="4"/>
      <c r="P797" s="3">
        <f t="shared" si="627"/>
        <v>-666219.37000000011</v>
      </c>
      <c r="Q797" s="3">
        <f t="shared" si="628"/>
        <v>62351531.160000004</v>
      </c>
      <c r="R797" s="6">
        <f t="shared" si="629"/>
        <v>-1.0684891896085397E-2</v>
      </c>
      <c r="S797" s="6">
        <f t="shared" si="630"/>
        <v>-1.0684891896085397E-2</v>
      </c>
      <c r="T797" s="6"/>
      <c r="U797" s="6"/>
      <c r="V797" s="3">
        <f t="shared" si="671"/>
        <v>292464.91138202936</v>
      </c>
      <c r="W797" s="7">
        <f t="shared" si="631"/>
        <v>180.29999999999927</v>
      </c>
      <c r="X797" s="7">
        <f t="shared" si="634"/>
        <v>16520.849999999999</v>
      </c>
      <c r="Y797" s="3">
        <f t="shared" si="635"/>
        <v>42313415.633644156</v>
      </c>
      <c r="Z797" s="3">
        <f t="shared" si="632"/>
        <v>103998727.42364416</v>
      </c>
      <c r="AA797" s="2">
        <v>44762</v>
      </c>
      <c r="AB797" s="7">
        <f t="shared" si="636"/>
        <v>205.6177059666667</v>
      </c>
      <c r="AC797" s="7">
        <f t="shared" si="637"/>
        <v>141.04471877881386</v>
      </c>
      <c r="AD797" s="7">
        <f t="shared" si="638"/>
        <v>173.33121237274025</v>
      </c>
      <c r="AE797" s="7"/>
      <c r="AF797" s="7">
        <f t="shared" si="672"/>
        <v>-373754.45861797075</v>
      </c>
      <c r="AG797" s="3">
        <f t="shared" si="639"/>
        <v>69483808.357974529</v>
      </c>
      <c r="AH797" s="7"/>
      <c r="AI797" s="7"/>
      <c r="AJ797" s="7"/>
      <c r="AK797" s="7"/>
      <c r="AL797" s="3">
        <f t="shared" si="640"/>
        <v>83825103.32200332</v>
      </c>
      <c r="AM797" s="3">
        <f t="shared" si="641"/>
        <v>26798496.567974586</v>
      </c>
      <c r="AN797" s="3">
        <f t="shared" si="642"/>
        <v>23341294.964029394</v>
      </c>
      <c r="AO797" s="3">
        <f t="shared" si="643"/>
        <v>31685311.789999995</v>
      </c>
      <c r="AP797" s="3">
        <f t="shared" si="644"/>
        <v>61685311.790000007</v>
      </c>
      <c r="AQ797" s="7"/>
      <c r="AR797" s="40">
        <f t="shared" si="673"/>
        <v>292464.91138202936</v>
      </c>
      <c r="AS797" s="5">
        <f t="shared" si="633"/>
        <v>-666219.37000000011</v>
      </c>
      <c r="AT797" s="5">
        <f t="shared" si="645"/>
        <v>5467.625899280576</v>
      </c>
      <c r="AU797" s="5">
        <f t="shared" si="646"/>
        <v>-368286.83271869016</v>
      </c>
      <c r="AV797" s="5">
        <f t="shared" si="647"/>
        <v>43825103.322003342</v>
      </c>
      <c r="AW797" s="3"/>
      <c r="AX797" s="4">
        <f t="shared" si="648"/>
        <v>-4.3742962724495384E-3</v>
      </c>
      <c r="AY797" s="4">
        <f t="shared" si="649"/>
        <v>1.1033900327712306E-2</v>
      </c>
      <c r="AZ797" s="4">
        <f t="shared" si="650"/>
        <v>2.343017806935271E-4</v>
      </c>
      <c r="BA797" s="4">
        <f t="shared" si="651"/>
        <v>-1.0684891896085397E-2</v>
      </c>
      <c r="BB797" s="3"/>
      <c r="BC797" s="2">
        <f t="shared" si="652"/>
        <v>44762</v>
      </c>
      <c r="BD797" s="22">
        <f t="shared" si="653"/>
        <v>209.56275830500829</v>
      </c>
      <c r="BE797" s="22">
        <f t="shared" si="654"/>
        <v>141.0447187788136</v>
      </c>
      <c r="BF797" s="22">
        <f t="shared" si="655"/>
        <v>122.8489208633126</v>
      </c>
      <c r="BG797" s="22">
        <f t="shared" si="656"/>
        <v>205.6177059666667</v>
      </c>
      <c r="BH797" s="22"/>
      <c r="BI797" s="3">
        <f t="shared" si="657"/>
        <v>84193390.154722005</v>
      </c>
      <c r="BJ797" s="3">
        <f t="shared" si="658"/>
        <v>29971651.640883766</v>
      </c>
      <c r="BK797" s="3">
        <f t="shared" si="659"/>
        <v>23341294.964029394</v>
      </c>
      <c r="BL797" s="3">
        <f t="shared" si="660"/>
        <v>62351531.160000004</v>
      </c>
      <c r="BM797" s="22"/>
      <c r="BN797" s="3">
        <f t="shared" si="661"/>
        <v>-368286.83271869016</v>
      </c>
      <c r="BO797" s="3">
        <f t="shared" si="662"/>
        <v>-3173155.0729091973</v>
      </c>
      <c r="BP797" s="3">
        <f t="shared" si="663"/>
        <v>0</v>
      </c>
      <c r="BQ797" s="3">
        <f t="shared" si="664"/>
        <v>-666219.37000000011</v>
      </c>
      <c r="BR797" s="3"/>
      <c r="BS797" s="22">
        <f t="shared" si="665"/>
        <v>-0.43742962724495382</v>
      </c>
      <c r="BT797" s="22">
        <f t="shared" si="666"/>
        <v>-10.587187889841733</v>
      </c>
      <c r="BU797" s="22">
        <f t="shared" si="667"/>
        <v>0</v>
      </c>
      <c r="BV797" s="22">
        <f t="shared" si="668"/>
        <v>-1.0684891896085398</v>
      </c>
      <c r="BW797" s="3"/>
      <c r="BX797" s="7"/>
      <c r="BY797" t="str">
        <f t="shared" si="624"/>
        <v>72022</v>
      </c>
      <c r="CQ797" s="15">
        <v>39877</v>
      </c>
      <c r="CR797" s="16">
        <v>2576.6999999999998</v>
      </c>
    </row>
    <row r="798" spans="1:96">
      <c r="A798" t="s">
        <v>359</v>
      </c>
      <c r="B798" t="s">
        <v>359</v>
      </c>
      <c r="C798" s="3">
        <v>602822</v>
      </c>
      <c r="D798">
        <v>-765389.66</v>
      </c>
      <c r="E798">
        <v>-162567.5</v>
      </c>
      <c r="F798" s="3">
        <v>-188096</v>
      </c>
      <c r="G798" s="3">
        <v>45516652</v>
      </c>
      <c r="J798" s="3">
        <f t="shared" si="669"/>
        <v>414725.88</v>
      </c>
      <c r="L798" s="3">
        <f t="shared" si="670"/>
        <v>62100037.670000009</v>
      </c>
      <c r="M798" s="4">
        <f t="shared" si="625"/>
        <v>6.7232517428441121E-3</v>
      </c>
      <c r="N798" s="4">
        <f t="shared" si="626"/>
        <v>1.3824196E-2</v>
      </c>
      <c r="O798" s="4"/>
      <c r="P798" s="3">
        <f t="shared" si="627"/>
        <v>-251493.49000000011</v>
      </c>
      <c r="Q798" s="3">
        <f t="shared" si="628"/>
        <v>62351531.160000004</v>
      </c>
      <c r="R798" s="6">
        <f t="shared" si="629"/>
        <v>-4.0334773713037409E-3</v>
      </c>
      <c r="S798" s="6">
        <f t="shared" si="630"/>
        <v>-3.9616401532412849E-3</v>
      </c>
      <c r="T798" s="6"/>
      <c r="U798" s="6"/>
      <c r="V798" s="3">
        <f t="shared" si="671"/>
        <v>136905.37171738103</v>
      </c>
      <c r="W798" s="7">
        <f t="shared" si="631"/>
        <v>84.400000000001455</v>
      </c>
      <c r="X798" s="7">
        <f t="shared" si="634"/>
        <v>16605.25</v>
      </c>
      <c r="Y798" s="3">
        <f t="shared" si="635"/>
        <v>42529582.010040022</v>
      </c>
      <c r="Z798" s="3">
        <f t="shared" si="632"/>
        <v>104629619.68004003</v>
      </c>
      <c r="AA798" s="2">
        <v>44763</v>
      </c>
      <c r="AB798" s="7">
        <f t="shared" si="636"/>
        <v>207.0001255666667</v>
      </c>
      <c r="AC798" s="7">
        <f t="shared" si="637"/>
        <v>141.76527336680007</v>
      </c>
      <c r="AD798" s="7">
        <f t="shared" si="638"/>
        <v>174.38269946673338</v>
      </c>
      <c r="AE798" s="7"/>
      <c r="AF798" s="7">
        <f t="shared" si="672"/>
        <v>551631.25171738106</v>
      </c>
      <c r="AG798" s="3">
        <f t="shared" si="639"/>
        <v>70035439.609691903</v>
      </c>
      <c r="AH798" s="7"/>
      <c r="AI798" s="7"/>
      <c r="AJ798" s="7"/>
      <c r="AK798" s="7"/>
      <c r="AL798" s="3">
        <f t="shared" si="640"/>
        <v>84382202.199619979</v>
      </c>
      <c r="AM798" s="3">
        <f t="shared" si="641"/>
        <v>26935401.939691968</v>
      </c>
      <c r="AN798" s="3">
        <f t="shared" si="642"/>
        <v>23346762.589928675</v>
      </c>
      <c r="AO798" s="3">
        <f t="shared" si="643"/>
        <v>32100037.669999994</v>
      </c>
      <c r="AP798" s="3">
        <f t="shared" si="644"/>
        <v>62100037.670000009</v>
      </c>
      <c r="AQ798" s="7"/>
      <c r="AR798" s="40">
        <f t="shared" si="673"/>
        <v>136905.37171738103</v>
      </c>
      <c r="AS798" s="5">
        <f t="shared" si="633"/>
        <v>414725.88</v>
      </c>
      <c r="AT798" s="5">
        <f t="shared" si="645"/>
        <v>5467.625899280576</v>
      </c>
      <c r="AU798" s="5">
        <f t="shared" si="646"/>
        <v>557098.8776166616</v>
      </c>
      <c r="AV798" s="5">
        <f t="shared" si="647"/>
        <v>44382202.199620001</v>
      </c>
      <c r="AW798" s="3"/>
      <c r="AX798" s="4">
        <f t="shared" si="648"/>
        <v>6.6459670854998902E-3</v>
      </c>
      <c r="AY798" s="4">
        <f t="shared" si="649"/>
        <v>5.1086959811390735E-3</v>
      </c>
      <c r="AZ798" s="4">
        <f t="shared" si="650"/>
        <v>2.3424689622861879E-4</v>
      </c>
      <c r="BA798" s="4">
        <f t="shared" si="651"/>
        <v>6.7232517428441121E-3</v>
      </c>
      <c r="BB798" s="3"/>
      <c r="BC798" s="2">
        <f t="shared" si="652"/>
        <v>44763</v>
      </c>
      <c r="BD798" s="22">
        <f t="shared" si="653"/>
        <v>210.95550549904996</v>
      </c>
      <c r="BE798" s="22">
        <f t="shared" si="654"/>
        <v>141.76527336679982</v>
      </c>
      <c r="BF798" s="22">
        <f t="shared" si="655"/>
        <v>122.87769784172986</v>
      </c>
      <c r="BG798" s="22">
        <f t="shared" si="656"/>
        <v>207.0001255666667</v>
      </c>
      <c r="BH798" s="22"/>
      <c r="BI798" s="3">
        <f t="shared" si="657"/>
        <v>84382202.199619979</v>
      </c>
      <c r="BJ798" s="3">
        <f t="shared" si="658"/>
        <v>29971651.640883766</v>
      </c>
      <c r="BK798" s="3">
        <f t="shared" si="659"/>
        <v>23346762.589928675</v>
      </c>
      <c r="BL798" s="3">
        <f t="shared" si="660"/>
        <v>62351531.160000004</v>
      </c>
      <c r="BM798" s="22"/>
      <c r="BN798" s="3">
        <f t="shared" si="661"/>
        <v>0</v>
      </c>
      <c r="BO798" s="3">
        <f t="shared" si="662"/>
        <v>-3036249.7011918165</v>
      </c>
      <c r="BP798" s="3">
        <f t="shared" si="663"/>
        <v>0</v>
      </c>
      <c r="BQ798" s="3">
        <f t="shared" si="664"/>
        <v>-251493.49000000011</v>
      </c>
      <c r="BR798" s="3"/>
      <c r="BS798" s="22">
        <f t="shared" si="665"/>
        <v>0</v>
      </c>
      <c r="BT798" s="22">
        <f t="shared" si="666"/>
        <v>-10.130405015952224</v>
      </c>
      <c r="BU798" s="22">
        <f t="shared" si="667"/>
        <v>0</v>
      </c>
      <c r="BV798" s="22">
        <f t="shared" si="668"/>
        <v>-0.40334773713037408</v>
      </c>
      <c r="BW798" s="3"/>
      <c r="BX798" s="7"/>
      <c r="BY798" t="str">
        <f t="shared" si="624"/>
        <v>72022</v>
      </c>
      <c r="CQ798" s="15">
        <v>39878</v>
      </c>
      <c r="CR798" s="16">
        <v>2620.15</v>
      </c>
    </row>
    <row r="799" spans="1:96">
      <c r="A799" t="s">
        <v>360</v>
      </c>
      <c r="B799" t="s">
        <v>360</v>
      </c>
      <c r="C799" s="3">
        <v>-90766</v>
      </c>
      <c r="D799">
        <v>-1008190.19</v>
      </c>
      <c r="E799">
        <v>-1098956.21</v>
      </c>
      <c r="F799" s="3">
        <v>-242801</v>
      </c>
      <c r="G799" s="3">
        <v>44417695</v>
      </c>
      <c r="J799" s="3">
        <f t="shared" si="669"/>
        <v>-333566.52999999991</v>
      </c>
      <c r="L799" s="3">
        <f t="shared" si="670"/>
        <v>61766471.140000008</v>
      </c>
      <c r="M799" s="4">
        <f t="shared" si="625"/>
        <v>-5.3714384485976409E-3</v>
      </c>
      <c r="N799" s="4">
        <f t="shared" si="626"/>
        <v>-1.111888433333333E-2</v>
      </c>
      <c r="O799" s="4"/>
      <c r="P799" s="3">
        <f t="shared" si="627"/>
        <v>-585060.02</v>
      </c>
      <c r="Q799" s="3">
        <f t="shared" si="628"/>
        <v>62351531.160000004</v>
      </c>
      <c r="R799" s="6">
        <f t="shared" si="629"/>
        <v>-9.3832502444676121E-3</v>
      </c>
      <c r="S799" s="6">
        <f t="shared" si="630"/>
        <v>-9.3330786018389258E-3</v>
      </c>
      <c r="T799" s="6"/>
      <c r="U799" s="6"/>
      <c r="V799" s="3">
        <f t="shared" si="671"/>
        <v>185243.99822422685</v>
      </c>
      <c r="W799" s="7">
        <f t="shared" si="631"/>
        <v>114.20000000000073</v>
      </c>
      <c r="X799" s="7">
        <f t="shared" si="634"/>
        <v>16719.45</v>
      </c>
      <c r="Y799" s="3">
        <f t="shared" si="635"/>
        <v>42822072.533551961</v>
      </c>
      <c r="Z799" s="3">
        <f t="shared" si="632"/>
        <v>104588543.67355198</v>
      </c>
      <c r="AA799" s="2">
        <v>44764</v>
      </c>
      <c r="AB799" s="7">
        <f t="shared" si="636"/>
        <v>205.88823713333335</v>
      </c>
      <c r="AC799" s="7">
        <f t="shared" si="637"/>
        <v>142.74024177850652</v>
      </c>
      <c r="AD799" s="7">
        <f t="shared" si="638"/>
        <v>174.31423945591996</v>
      </c>
      <c r="AE799" s="7"/>
      <c r="AF799" s="7">
        <f t="shared" si="672"/>
        <v>-148322.53177577307</v>
      </c>
      <c r="AG799" s="3">
        <f t="shared" si="639"/>
        <v>69887117.07791613</v>
      </c>
      <c r="AH799" s="7"/>
      <c r="AI799" s="7"/>
      <c r="AJ799" s="7"/>
      <c r="AK799" s="7"/>
      <c r="AL799" s="3">
        <f t="shared" si="640"/>
        <v>84239347.293743491</v>
      </c>
      <c r="AM799" s="3">
        <f t="shared" si="641"/>
        <v>27120645.937916197</v>
      </c>
      <c r="AN799" s="3">
        <f t="shared" si="642"/>
        <v>23352230.215827957</v>
      </c>
      <c r="AO799" s="3">
        <f t="shared" si="643"/>
        <v>31766471.139999993</v>
      </c>
      <c r="AP799" s="3">
        <f t="shared" si="644"/>
        <v>61766471.140000008</v>
      </c>
      <c r="AQ799" s="7"/>
      <c r="AR799" s="40">
        <f t="shared" si="673"/>
        <v>185243.99822422685</v>
      </c>
      <c r="AS799" s="5">
        <f t="shared" si="633"/>
        <v>-333566.52999999991</v>
      </c>
      <c r="AT799" s="5">
        <f t="shared" si="645"/>
        <v>5467.625899280576</v>
      </c>
      <c r="AU799" s="5">
        <f t="shared" si="646"/>
        <v>-142854.9058764925</v>
      </c>
      <c r="AV799" s="5">
        <f t="shared" si="647"/>
        <v>44239347.293743506</v>
      </c>
      <c r="AW799" s="3"/>
      <c r="AX799" s="4">
        <f t="shared" si="648"/>
        <v>-1.6929506714999654E-3</v>
      </c>
      <c r="AY799" s="4">
        <f t="shared" si="649"/>
        <v>6.8773430089881663E-3</v>
      </c>
      <c r="AZ799" s="4">
        <f t="shared" si="650"/>
        <v>2.3419203747071982E-4</v>
      </c>
      <c r="BA799" s="4">
        <f t="shared" si="651"/>
        <v>-5.3714384485976409E-3</v>
      </c>
      <c r="BB799" s="3"/>
      <c r="BC799" s="2">
        <f t="shared" si="652"/>
        <v>44764</v>
      </c>
      <c r="BD799" s="22">
        <f t="shared" si="653"/>
        <v>210.5983682343587</v>
      </c>
      <c r="BE799" s="22">
        <f t="shared" si="654"/>
        <v>142.74024177850632</v>
      </c>
      <c r="BF799" s="22">
        <f t="shared" si="655"/>
        <v>122.90647482014714</v>
      </c>
      <c r="BG799" s="22">
        <f t="shared" si="656"/>
        <v>205.88823713333335</v>
      </c>
      <c r="BH799" s="22"/>
      <c r="BI799" s="3">
        <f t="shared" si="657"/>
        <v>84382202.199619979</v>
      </c>
      <c r="BJ799" s="3">
        <f t="shared" si="658"/>
        <v>29971651.640883766</v>
      </c>
      <c r="BK799" s="3">
        <f t="shared" si="659"/>
        <v>23352230.215827957</v>
      </c>
      <c r="BL799" s="3">
        <f t="shared" si="660"/>
        <v>62351531.160000004</v>
      </c>
      <c r="BM799" s="22"/>
      <c r="BN799" s="3">
        <f t="shared" si="661"/>
        <v>-142854.9058764925</v>
      </c>
      <c r="BO799" s="3">
        <f t="shared" si="662"/>
        <v>-2851005.7029675897</v>
      </c>
      <c r="BP799" s="3">
        <f t="shared" si="663"/>
        <v>0</v>
      </c>
      <c r="BQ799" s="3">
        <f t="shared" si="664"/>
        <v>-585060.02</v>
      </c>
      <c r="BR799" s="3"/>
      <c r="BS799" s="22">
        <f t="shared" si="665"/>
        <v>-0.16929506714999654</v>
      </c>
      <c r="BT799" s="22">
        <f t="shared" si="666"/>
        <v>-9.5123409851680858</v>
      </c>
      <c r="BU799" s="22">
        <f t="shared" si="667"/>
        <v>0</v>
      </c>
      <c r="BV799" s="22">
        <f t="shared" si="668"/>
        <v>-0.93832502444676125</v>
      </c>
      <c r="BW799" s="3"/>
      <c r="BX799" s="7"/>
      <c r="BY799" t="str">
        <f t="shared" si="624"/>
        <v>72022</v>
      </c>
      <c r="CQ799" s="15">
        <v>39879</v>
      </c>
      <c r="CR799" s="16">
        <v>2620.15</v>
      </c>
    </row>
    <row r="800" spans="1:96">
      <c r="A800" t="s">
        <v>361</v>
      </c>
      <c r="B800" t="s">
        <v>361</v>
      </c>
      <c r="C800" s="3">
        <v>-1124074</v>
      </c>
      <c r="D800">
        <v>61060.31</v>
      </c>
      <c r="E800">
        <v>-1063013.25</v>
      </c>
      <c r="F800" s="3">
        <v>1069251</v>
      </c>
      <c r="G800" s="3">
        <v>43354682</v>
      </c>
      <c r="J800" s="3">
        <f t="shared" si="669"/>
        <v>-54823.5</v>
      </c>
      <c r="L800" s="3">
        <f t="shared" si="670"/>
        <v>61711647.640000008</v>
      </c>
      <c r="M800" s="4">
        <f t="shared" si="625"/>
        <v>-8.8759320369358554E-4</v>
      </c>
      <c r="N800" s="4">
        <f t="shared" si="626"/>
        <v>-1.82745E-3</v>
      </c>
      <c r="O800" s="4"/>
      <c r="P800" s="3">
        <f t="shared" si="627"/>
        <v>-639883.52000000002</v>
      </c>
      <c r="Q800" s="3">
        <f t="shared" si="628"/>
        <v>62351531.160000004</v>
      </c>
      <c r="R800" s="6">
        <f t="shared" si="629"/>
        <v>-1.0262514939015652E-2</v>
      </c>
      <c r="S800" s="6">
        <f t="shared" si="630"/>
        <v>-1.0220671805532511E-2</v>
      </c>
      <c r="T800" s="6"/>
      <c r="U800" s="6"/>
      <c r="V800" s="3">
        <f t="shared" si="671"/>
        <v>-143474.88303794127</v>
      </c>
      <c r="W800" s="7">
        <f t="shared" si="631"/>
        <v>-88.450000000000728</v>
      </c>
      <c r="X800" s="7">
        <f t="shared" si="634"/>
        <v>16631</v>
      </c>
      <c r="Y800" s="3">
        <f t="shared" si="635"/>
        <v>42595533.244544685</v>
      </c>
      <c r="Z800" s="3">
        <f t="shared" si="632"/>
        <v>104307180.8845447</v>
      </c>
      <c r="AA800" s="2">
        <v>44767</v>
      </c>
      <c r="AB800" s="7">
        <f t="shared" si="636"/>
        <v>205.70549213333337</v>
      </c>
      <c r="AC800" s="7">
        <f t="shared" si="637"/>
        <v>141.98511081514894</v>
      </c>
      <c r="AD800" s="7">
        <f t="shared" si="638"/>
        <v>173.84530147424118</v>
      </c>
      <c r="AE800" s="7"/>
      <c r="AF800" s="7">
        <f t="shared" si="672"/>
        <v>-198298.38303794127</v>
      </c>
      <c r="AG800" s="3">
        <f t="shared" si="639"/>
        <v>69688818.694878191</v>
      </c>
      <c r="AH800" s="7"/>
      <c r="AI800" s="7"/>
      <c r="AJ800" s="7"/>
      <c r="AK800" s="7"/>
      <c r="AL800" s="3">
        <f t="shared" si="640"/>
        <v>84046516.536604837</v>
      </c>
      <c r="AM800" s="3">
        <f t="shared" si="641"/>
        <v>26977171.054878257</v>
      </c>
      <c r="AN800" s="3">
        <f t="shared" si="642"/>
        <v>23357697.841727238</v>
      </c>
      <c r="AO800" s="3">
        <f t="shared" si="643"/>
        <v>31711647.639999993</v>
      </c>
      <c r="AP800" s="3">
        <f t="shared" si="644"/>
        <v>61711647.640000008</v>
      </c>
      <c r="AQ800" s="7"/>
      <c r="AR800" s="40">
        <f t="shared" si="673"/>
        <v>-143474.88303794127</v>
      </c>
      <c r="AS800" s="5">
        <f t="shared" si="633"/>
        <v>-54823.5</v>
      </c>
      <c r="AT800" s="5">
        <f t="shared" si="645"/>
        <v>5467.625899280576</v>
      </c>
      <c r="AU800" s="5">
        <f t="shared" si="646"/>
        <v>-192830.7571386607</v>
      </c>
      <c r="AV800" s="5">
        <f t="shared" si="647"/>
        <v>44046516.536604844</v>
      </c>
      <c r="AW800" s="3"/>
      <c r="AX800" s="4">
        <f t="shared" si="648"/>
        <v>-2.2890818048038504E-3</v>
      </c>
      <c r="AY800" s="4">
        <f t="shared" si="649"/>
        <v>-5.2902457915781154E-3</v>
      </c>
      <c r="AZ800" s="4">
        <f t="shared" si="650"/>
        <v>2.3413720440177327E-4</v>
      </c>
      <c r="BA800" s="4">
        <f t="shared" si="651"/>
        <v>-8.8759320369358554E-4</v>
      </c>
      <c r="BB800" s="3"/>
      <c r="BC800" s="2">
        <f t="shared" si="652"/>
        <v>44767</v>
      </c>
      <c r="BD800" s="22">
        <f t="shared" si="653"/>
        <v>210.1162913415121</v>
      </c>
      <c r="BE800" s="22">
        <f t="shared" si="654"/>
        <v>141.98511081514874</v>
      </c>
      <c r="BF800" s="22">
        <f t="shared" si="655"/>
        <v>122.93525179856442</v>
      </c>
      <c r="BG800" s="22">
        <f t="shared" si="656"/>
        <v>205.70549213333337</v>
      </c>
      <c r="BH800" s="22"/>
      <c r="BI800" s="3">
        <f t="shared" si="657"/>
        <v>84382202.199619979</v>
      </c>
      <c r="BJ800" s="3">
        <f t="shared" si="658"/>
        <v>29971651.640883766</v>
      </c>
      <c r="BK800" s="3">
        <f t="shared" si="659"/>
        <v>23357697.841727238</v>
      </c>
      <c r="BL800" s="3">
        <f t="shared" si="660"/>
        <v>62351531.160000004</v>
      </c>
      <c r="BM800" s="22"/>
      <c r="BN800" s="3">
        <f t="shared" si="661"/>
        <v>-335685.6630151532</v>
      </c>
      <c r="BO800" s="3">
        <f t="shared" si="662"/>
        <v>-2994480.5860055308</v>
      </c>
      <c r="BP800" s="3">
        <f t="shared" si="663"/>
        <v>0</v>
      </c>
      <c r="BQ800" s="3">
        <f t="shared" si="664"/>
        <v>-639883.52000000002</v>
      </c>
      <c r="BR800" s="3"/>
      <c r="BS800" s="22">
        <f t="shared" si="665"/>
        <v>-0.39781571737252552</v>
      </c>
      <c r="BT800" s="22">
        <f t="shared" si="666"/>
        <v>-9.991042942461057</v>
      </c>
      <c r="BU800" s="22">
        <f t="shared" si="667"/>
        <v>0</v>
      </c>
      <c r="BV800" s="22">
        <f t="shared" si="668"/>
        <v>-1.0262514939015652</v>
      </c>
      <c r="BW800" s="3"/>
      <c r="BX800" s="7"/>
      <c r="BY800" t="str">
        <f t="shared" si="624"/>
        <v>72022</v>
      </c>
      <c r="CQ800" s="15">
        <v>39880</v>
      </c>
      <c r="CR800" s="16">
        <v>2620.15</v>
      </c>
    </row>
    <row r="801" spans="1:96">
      <c r="A801" t="s">
        <v>362</v>
      </c>
      <c r="B801" t="s">
        <v>362</v>
      </c>
      <c r="C801">
        <v>420</v>
      </c>
      <c r="D801">
        <v>143166.44</v>
      </c>
      <c r="E801">
        <v>143586.63</v>
      </c>
      <c r="F801" s="3">
        <v>82106</v>
      </c>
      <c r="G801" s="3">
        <v>43498269</v>
      </c>
      <c r="J801" s="3">
        <f t="shared" si="669"/>
        <v>82526.13</v>
      </c>
      <c r="L801" s="3">
        <f t="shared" si="670"/>
        <v>61794173.770000011</v>
      </c>
      <c r="M801" s="4">
        <f t="shared" si="625"/>
        <v>1.3372861227336369E-3</v>
      </c>
      <c r="N801" s="4">
        <f t="shared" si="626"/>
        <v>2.7508710000000002E-3</v>
      </c>
      <c r="O801" s="4"/>
      <c r="P801" s="3">
        <f t="shared" si="627"/>
        <v>-557357.39</v>
      </c>
      <c r="Q801" s="3">
        <f t="shared" si="628"/>
        <v>62351531.160000004</v>
      </c>
      <c r="R801" s="6">
        <f t="shared" si="629"/>
        <v>-8.9389527350943083E-3</v>
      </c>
      <c r="S801" s="6">
        <f t="shared" si="630"/>
        <v>-8.8833856827988736E-3</v>
      </c>
      <c r="T801" s="6"/>
      <c r="U801" s="6"/>
      <c r="V801" s="3">
        <f t="shared" si="671"/>
        <v>-238692.24464706721</v>
      </c>
      <c r="W801" s="7">
        <f t="shared" si="631"/>
        <v>-147.15000000000146</v>
      </c>
      <c r="X801" s="7">
        <f t="shared" si="634"/>
        <v>16483.849999999999</v>
      </c>
      <c r="Y801" s="3">
        <f t="shared" si="635"/>
        <v>42218650.752996683</v>
      </c>
      <c r="Z801" s="3">
        <f t="shared" si="632"/>
        <v>104012824.52299669</v>
      </c>
      <c r="AA801" s="2">
        <v>44768</v>
      </c>
      <c r="AB801" s="7">
        <f t="shared" si="636"/>
        <v>205.98057923333334</v>
      </c>
      <c r="AC801" s="7">
        <f t="shared" si="637"/>
        <v>140.72883584332229</v>
      </c>
      <c r="AD801" s="7">
        <f t="shared" si="638"/>
        <v>173.35470753832783</v>
      </c>
      <c r="AE801" s="7"/>
      <c r="AF801" s="7">
        <f t="shared" si="672"/>
        <v>-156166.11464706721</v>
      </c>
      <c r="AG801" s="3">
        <f t="shared" si="639"/>
        <v>69532652.58023113</v>
      </c>
      <c r="AH801" s="7"/>
      <c r="AI801" s="7"/>
      <c r="AJ801" s="7"/>
      <c r="AK801" s="7"/>
      <c r="AL801" s="3">
        <f t="shared" si="640"/>
        <v>83895818.047857046</v>
      </c>
      <c r="AM801" s="3">
        <f t="shared" si="641"/>
        <v>26738478.81023119</v>
      </c>
      <c r="AN801" s="3">
        <f t="shared" si="642"/>
        <v>23363165.46762652</v>
      </c>
      <c r="AO801" s="3">
        <f t="shared" si="643"/>
        <v>31794173.769999992</v>
      </c>
      <c r="AP801" s="3">
        <f t="shared" si="644"/>
        <v>61794173.770000011</v>
      </c>
      <c r="AQ801" s="7"/>
      <c r="AR801" s="40">
        <f t="shared" si="673"/>
        <v>-238692.24464706721</v>
      </c>
      <c r="AS801" s="5">
        <f t="shared" si="633"/>
        <v>82526.13</v>
      </c>
      <c r="AT801" s="5">
        <f t="shared" si="645"/>
        <v>5467.625899280576</v>
      </c>
      <c r="AU801" s="5">
        <f t="shared" si="646"/>
        <v>-150698.48874778664</v>
      </c>
      <c r="AV801" s="5">
        <f t="shared" si="647"/>
        <v>43895818.047857061</v>
      </c>
      <c r="AW801" s="3"/>
      <c r="AX801" s="4">
        <f t="shared" si="648"/>
        <v>-1.7930367010767522E-3</v>
      </c>
      <c r="AY801" s="4">
        <f t="shared" si="649"/>
        <v>-8.8479345800012901E-3</v>
      </c>
      <c r="AZ801" s="4">
        <f t="shared" si="650"/>
        <v>2.3408239700373914E-4</v>
      </c>
      <c r="BA801" s="4">
        <f t="shared" si="651"/>
        <v>1.3372861227336369E-3</v>
      </c>
      <c r="BB801" s="3"/>
      <c r="BC801" s="2">
        <f t="shared" si="652"/>
        <v>44768</v>
      </c>
      <c r="BD801" s="22">
        <f t="shared" si="653"/>
        <v>209.7395451196426</v>
      </c>
      <c r="BE801" s="22">
        <f t="shared" si="654"/>
        <v>140.72883584332206</v>
      </c>
      <c r="BF801" s="22">
        <f t="shared" si="655"/>
        <v>122.96402877698168</v>
      </c>
      <c r="BG801" s="22">
        <f t="shared" si="656"/>
        <v>205.98057923333334</v>
      </c>
      <c r="BH801" s="22"/>
      <c r="BI801" s="3">
        <f t="shared" si="657"/>
        <v>84382202.199619979</v>
      </c>
      <c r="BJ801" s="3">
        <f t="shared" si="658"/>
        <v>29971651.640883766</v>
      </c>
      <c r="BK801" s="3">
        <f t="shared" si="659"/>
        <v>23363165.46762652</v>
      </c>
      <c r="BL801" s="3">
        <f t="shared" si="660"/>
        <v>62351531.160000004</v>
      </c>
      <c r="BM801" s="22"/>
      <c r="BN801" s="3">
        <f t="shared" si="661"/>
        <v>-486384.15176293987</v>
      </c>
      <c r="BO801" s="3">
        <f t="shared" si="662"/>
        <v>-3233172.8306525978</v>
      </c>
      <c r="BP801" s="3">
        <f t="shared" si="663"/>
        <v>0</v>
      </c>
      <c r="BQ801" s="3">
        <f t="shared" si="664"/>
        <v>-557357.39</v>
      </c>
      <c r="BR801" s="3"/>
      <c r="BS801" s="22">
        <f t="shared" si="665"/>
        <v>-0.57640608929868664</v>
      </c>
      <c r="BT801" s="22">
        <f t="shared" si="666"/>
        <v>-10.787436306120306</v>
      </c>
      <c r="BU801" s="22">
        <f t="shared" si="667"/>
        <v>0</v>
      </c>
      <c r="BV801" s="22">
        <f t="shared" si="668"/>
        <v>-0.89389527350943088</v>
      </c>
      <c r="BW801" s="3"/>
      <c r="BX801" s="7"/>
      <c r="BY801" t="str">
        <f t="shared" si="624"/>
        <v>72022</v>
      </c>
      <c r="CQ801" s="15">
        <v>39881</v>
      </c>
      <c r="CR801" s="16">
        <v>2573.15</v>
      </c>
    </row>
    <row r="802" spans="1:96">
      <c r="A802" t="s">
        <v>363</v>
      </c>
      <c r="B802" t="s">
        <v>363</v>
      </c>
      <c r="C802">
        <v>0</v>
      </c>
      <c r="D802">
        <v>129677.07</v>
      </c>
      <c r="E802">
        <v>129677.07</v>
      </c>
      <c r="F802" s="3">
        <v>-13489</v>
      </c>
      <c r="G802" s="3">
        <v>43627946</v>
      </c>
      <c r="J802" s="3">
        <f t="shared" si="669"/>
        <v>-13489.369999999995</v>
      </c>
      <c r="L802" s="3">
        <f t="shared" si="670"/>
        <v>61780684.400000013</v>
      </c>
      <c r="M802" s="4">
        <f t="shared" si="625"/>
        <v>-2.1829517537054355E-4</v>
      </c>
      <c r="N802" s="4">
        <f t="shared" si="626"/>
        <v>-4.4964566666666651E-4</v>
      </c>
      <c r="O802" s="4"/>
      <c r="P802" s="3">
        <f t="shared" si="627"/>
        <v>-570846.76</v>
      </c>
      <c r="Q802" s="3">
        <f t="shared" si="628"/>
        <v>62351531.160000004</v>
      </c>
      <c r="R802" s="6">
        <f t="shared" si="629"/>
        <v>-9.1552965802099151E-3</v>
      </c>
      <c r="S802" s="6">
        <f t="shared" si="630"/>
        <v>-9.1016808581694166E-3</v>
      </c>
      <c r="T802" s="6"/>
      <c r="U802" s="6"/>
      <c r="V802" s="3">
        <f t="shared" si="671"/>
        <v>256210.94150189648</v>
      </c>
      <c r="W802" s="7">
        <f t="shared" si="631"/>
        <v>157.95000000000073</v>
      </c>
      <c r="X802" s="7">
        <f t="shared" si="634"/>
        <v>16641.8</v>
      </c>
      <c r="Y802" s="3">
        <f t="shared" si="635"/>
        <v>42623194.344841786</v>
      </c>
      <c r="Z802" s="3">
        <f t="shared" si="632"/>
        <v>104403878.7448418</v>
      </c>
      <c r="AA802" s="2">
        <v>44769</v>
      </c>
      <c r="AB802" s="7">
        <f t="shared" si="636"/>
        <v>205.93561466666671</v>
      </c>
      <c r="AC802" s="7">
        <f t="shared" si="637"/>
        <v>142.07731448280597</v>
      </c>
      <c r="AD802" s="7">
        <f t="shared" si="638"/>
        <v>174.00646457473636</v>
      </c>
      <c r="AE802" s="7"/>
      <c r="AF802" s="7">
        <f t="shared" si="672"/>
        <v>242721.57150189648</v>
      </c>
      <c r="AG802" s="3">
        <f t="shared" si="639"/>
        <v>69775374.151733026</v>
      </c>
      <c r="AH802" s="7"/>
      <c r="AI802" s="7"/>
      <c r="AJ802" s="7"/>
      <c r="AK802" s="7"/>
      <c r="AL802" s="3">
        <f t="shared" si="640"/>
        <v>84144007.245258227</v>
      </c>
      <c r="AM802" s="3">
        <f t="shared" si="641"/>
        <v>26994689.751733087</v>
      </c>
      <c r="AN802" s="3">
        <f t="shared" si="642"/>
        <v>23368633.093525801</v>
      </c>
      <c r="AO802" s="3">
        <f t="shared" si="643"/>
        <v>31780684.399999991</v>
      </c>
      <c r="AP802" s="3">
        <f t="shared" si="644"/>
        <v>61780684.400000013</v>
      </c>
      <c r="AQ802" s="7"/>
      <c r="AR802" s="40">
        <f t="shared" si="673"/>
        <v>256210.94150189648</v>
      </c>
      <c r="AS802" s="5">
        <f t="shared" si="633"/>
        <v>-13489.369999999995</v>
      </c>
      <c r="AT802" s="5">
        <f t="shared" si="645"/>
        <v>5467.625899280576</v>
      </c>
      <c r="AU802" s="5">
        <f t="shared" si="646"/>
        <v>248189.19740117705</v>
      </c>
      <c r="AV802" s="5">
        <f t="shared" si="647"/>
        <v>44144007.245258234</v>
      </c>
      <c r="AW802" s="3"/>
      <c r="AX802" s="4">
        <f t="shared" si="648"/>
        <v>2.9583023704423676E-3</v>
      </c>
      <c r="AY802" s="4">
        <f t="shared" si="649"/>
        <v>9.5821061220528417E-3</v>
      </c>
      <c r="AZ802" s="4">
        <f t="shared" si="650"/>
        <v>2.3402761525859433E-4</v>
      </c>
      <c r="BA802" s="4">
        <f t="shared" si="651"/>
        <v>-2.1829517537054355E-4</v>
      </c>
      <c r="BB802" s="3"/>
      <c r="BC802" s="2">
        <f t="shared" si="652"/>
        <v>44769</v>
      </c>
      <c r="BD802" s="22">
        <f t="shared" si="653"/>
        <v>210.36001811314557</v>
      </c>
      <c r="BE802" s="22">
        <f t="shared" si="654"/>
        <v>142.07731448280572</v>
      </c>
      <c r="BF802" s="22">
        <f t="shared" si="655"/>
        <v>122.99280575539895</v>
      </c>
      <c r="BG802" s="22">
        <f t="shared" si="656"/>
        <v>205.93561466666671</v>
      </c>
      <c r="BH802" s="22"/>
      <c r="BI802" s="3">
        <f t="shared" si="657"/>
        <v>84382202.199619979</v>
      </c>
      <c r="BJ802" s="3">
        <f t="shared" si="658"/>
        <v>29971651.640883766</v>
      </c>
      <c r="BK802" s="3">
        <f t="shared" si="659"/>
        <v>23368633.093525801</v>
      </c>
      <c r="BL802" s="3">
        <f t="shared" si="660"/>
        <v>62351531.160000004</v>
      </c>
      <c r="BM802" s="22"/>
      <c r="BN802" s="3">
        <f t="shared" si="661"/>
        <v>-238194.95436176282</v>
      </c>
      <c r="BO802" s="3">
        <f t="shared" si="662"/>
        <v>-2976961.8891507015</v>
      </c>
      <c r="BP802" s="3">
        <f t="shared" si="663"/>
        <v>0</v>
      </c>
      <c r="BQ802" s="3">
        <f t="shared" si="664"/>
        <v>-570846.76</v>
      </c>
      <c r="BR802" s="3"/>
      <c r="BS802" s="22">
        <f t="shared" si="665"/>
        <v>-0.2822810357547596</v>
      </c>
      <c r="BT802" s="22">
        <f t="shared" si="666"/>
        <v>-9.9325920533851519</v>
      </c>
      <c r="BU802" s="22">
        <f t="shared" si="667"/>
        <v>0</v>
      </c>
      <c r="BV802" s="22">
        <f t="shared" si="668"/>
        <v>-0.91552965802099151</v>
      </c>
      <c r="BW802" s="3"/>
      <c r="BX802" s="7"/>
      <c r="BY802" t="str">
        <f t="shared" si="624"/>
        <v>72022</v>
      </c>
      <c r="CQ802" s="15">
        <v>39882</v>
      </c>
      <c r="CR802" s="16">
        <v>2573.15</v>
      </c>
    </row>
    <row r="803" spans="1:96">
      <c r="A803" t="s">
        <v>364</v>
      </c>
      <c r="B803" t="s">
        <v>364</v>
      </c>
      <c r="C803" s="3">
        <v>-441462</v>
      </c>
      <c r="D803">
        <v>-44260.49</v>
      </c>
      <c r="E803">
        <v>-485722.2</v>
      </c>
      <c r="F803" s="3">
        <v>-173938</v>
      </c>
      <c r="G803" s="3">
        <v>43142224</v>
      </c>
      <c r="J803" s="3">
        <f t="shared" si="669"/>
        <v>-615399.56000000006</v>
      </c>
      <c r="L803" s="3">
        <f t="shared" si="670"/>
        <v>61165284.840000011</v>
      </c>
      <c r="M803" s="4">
        <f t="shared" si="625"/>
        <v>-9.9610350059508232E-3</v>
      </c>
      <c r="N803" s="4">
        <f t="shared" si="626"/>
        <v>-2.0513318666666669E-2</v>
      </c>
      <c r="O803" s="4"/>
      <c r="P803" s="3">
        <f t="shared" si="627"/>
        <v>-1186246.32</v>
      </c>
      <c r="Q803" s="3">
        <f t="shared" si="628"/>
        <v>62351531.160000004</v>
      </c>
      <c r="R803" s="6">
        <f t="shared" si="629"/>
        <v>-1.9025135356435408E-2</v>
      </c>
      <c r="S803" s="6">
        <f t="shared" si="630"/>
        <v>-1.9062715864120242E-2</v>
      </c>
      <c r="T803" s="6"/>
      <c r="U803" s="6"/>
      <c r="V803" s="3">
        <f t="shared" si="671"/>
        <v>466840.82915001758</v>
      </c>
      <c r="W803" s="7">
        <f t="shared" si="631"/>
        <v>287.79999999999927</v>
      </c>
      <c r="X803" s="7">
        <f t="shared" si="634"/>
        <v>16929.599999999999</v>
      </c>
      <c r="Y803" s="3">
        <f t="shared" si="635"/>
        <v>43360311.443499714</v>
      </c>
      <c r="Z803" s="3">
        <f t="shared" si="632"/>
        <v>104525596.28349972</v>
      </c>
      <c r="AA803" s="2">
        <v>44770</v>
      </c>
      <c r="AB803" s="7">
        <f t="shared" si="636"/>
        <v>203.88428280000005</v>
      </c>
      <c r="AC803" s="7">
        <f t="shared" si="637"/>
        <v>144.53437147833239</v>
      </c>
      <c r="AD803" s="7">
        <f t="shared" si="638"/>
        <v>174.20932713916619</v>
      </c>
      <c r="AE803" s="7"/>
      <c r="AF803" s="7">
        <f t="shared" si="672"/>
        <v>-148558.73084998247</v>
      </c>
      <c r="AG803" s="3">
        <f t="shared" si="639"/>
        <v>69626815.420883045</v>
      </c>
      <c r="AH803" s="7"/>
      <c r="AI803" s="7"/>
      <c r="AJ803" s="7"/>
      <c r="AK803" s="7"/>
      <c r="AL803" s="3">
        <f t="shared" si="640"/>
        <v>84000916.140307531</v>
      </c>
      <c r="AM803" s="3">
        <f t="shared" si="641"/>
        <v>27461530.580883104</v>
      </c>
      <c r="AN803" s="3">
        <f t="shared" si="642"/>
        <v>23374100.719425082</v>
      </c>
      <c r="AO803" s="3">
        <f t="shared" si="643"/>
        <v>31165284.839999992</v>
      </c>
      <c r="AP803" s="3">
        <f t="shared" si="644"/>
        <v>61165284.840000011</v>
      </c>
      <c r="AQ803" s="7"/>
      <c r="AR803" s="40">
        <f t="shared" si="673"/>
        <v>466840.82915001758</v>
      </c>
      <c r="AS803" s="5">
        <f t="shared" si="633"/>
        <v>-615399.56000000006</v>
      </c>
      <c r="AT803" s="5">
        <f t="shared" si="645"/>
        <v>5467.625899280576</v>
      </c>
      <c r="AU803" s="5">
        <f t="shared" si="646"/>
        <v>-143091.10495070191</v>
      </c>
      <c r="AV803" s="5">
        <f t="shared" si="647"/>
        <v>44000916.140307531</v>
      </c>
      <c r="AW803" s="3"/>
      <c r="AX803" s="4">
        <f t="shared" si="648"/>
        <v>-1.7005501596046881E-3</v>
      </c>
      <c r="AY803" s="4">
        <f t="shared" si="649"/>
        <v>1.7293802353110798E-2</v>
      </c>
      <c r="AZ803" s="4">
        <f t="shared" si="650"/>
        <v>2.339728591483326E-4</v>
      </c>
      <c r="BA803" s="4">
        <f t="shared" si="651"/>
        <v>-9.9610350059508232E-3</v>
      </c>
      <c r="BB803" s="3"/>
      <c r="BC803" s="2">
        <f t="shared" si="652"/>
        <v>44770</v>
      </c>
      <c r="BD803" s="22">
        <f t="shared" si="653"/>
        <v>210.00229035076882</v>
      </c>
      <c r="BE803" s="22">
        <f t="shared" si="654"/>
        <v>144.53437147833213</v>
      </c>
      <c r="BF803" s="22">
        <f t="shared" si="655"/>
        <v>123.02158273381623</v>
      </c>
      <c r="BG803" s="22">
        <f t="shared" si="656"/>
        <v>203.88428280000005</v>
      </c>
      <c r="BH803" s="22"/>
      <c r="BI803" s="3">
        <f t="shared" si="657"/>
        <v>84382202.199619979</v>
      </c>
      <c r="BJ803" s="3">
        <f t="shared" si="658"/>
        <v>29971651.640883766</v>
      </c>
      <c r="BK803" s="3">
        <f t="shared" si="659"/>
        <v>23374100.719425082</v>
      </c>
      <c r="BL803" s="3">
        <f t="shared" si="660"/>
        <v>62351531.160000004</v>
      </c>
      <c r="BM803" s="22"/>
      <c r="BN803" s="3">
        <f t="shared" si="661"/>
        <v>-381286.05931246473</v>
      </c>
      <c r="BO803" s="3">
        <f t="shared" si="662"/>
        <v>-2510121.0600006841</v>
      </c>
      <c r="BP803" s="3">
        <f t="shared" si="663"/>
        <v>0</v>
      </c>
      <c r="BQ803" s="3">
        <f t="shared" si="664"/>
        <v>-1186246.32</v>
      </c>
      <c r="BR803" s="3"/>
      <c r="BS803" s="22">
        <f t="shared" si="665"/>
        <v>-0.45185601865482228</v>
      </c>
      <c r="BT803" s="22">
        <f t="shared" si="666"/>
        <v>-8.3749841018993934</v>
      </c>
      <c r="BU803" s="22">
        <f t="shared" si="667"/>
        <v>0</v>
      </c>
      <c r="BV803" s="22">
        <f t="shared" si="668"/>
        <v>-1.9025135356435408</v>
      </c>
      <c r="BW803" s="3"/>
      <c r="BX803" s="7"/>
      <c r="BY803" t="str">
        <f t="shared" si="624"/>
        <v>72022</v>
      </c>
      <c r="CQ803" s="15">
        <v>39883</v>
      </c>
      <c r="CR803" s="16">
        <v>2573.15</v>
      </c>
    </row>
    <row r="804" spans="1:96">
      <c r="A804" t="s">
        <v>365</v>
      </c>
      <c r="B804" t="s">
        <v>365</v>
      </c>
      <c r="C804" s="3">
        <v>64311</v>
      </c>
      <c r="D804">
        <v>-379912.49</v>
      </c>
      <c r="E804">
        <v>-315601.90000000002</v>
      </c>
      <c r="F804" s="3">
        <v>-335652</v>
      </c>
      <c r="G804" s="3">
        <v>42826622</v>
      </c>
      <c r="J804" s="3">
        <f t="shared" si="669"/>
        <v>-271341</v>
      </c>
      <c r="L804" s="3">
        <f t="shared" si="670"/>
        <v>60893943.840000011</v>
      </c>
      <c r="M804" s="4">
        <f t="shared" si="625"/>
        <v>-4.4361928618462387E-3</v>
      </c>
      <c r="N804" s="4">
        <f t="shared" si="626"/>
        <v>-9.0446999999999993E-3</v>
      </c>
      <c r="O804" s="4"/>
      <c r="P804" s="3">
        <f t="shared" si="627"/>
        <v>-1457587.32</v>
      </c>
      <c r="Q804" s="3">
        <f t="shared" si="628"/>
        <v>62351531.160000004</v>
      </c>
      <c r="R804" s="6">
        <f t="shared" si="629"/>
        <v>-2.3376929048617767E-2</v>
      </c>
      <c r="S804" s="6">
        <f t="shared" si="630"/>
        <v>-2.349890872596648E-2</v>
      </c>
      <c r="T804" s="6"/>
      <c r="U804" s="6"/>
      <c r="V804" s="3">
        <f t="shared" si="671"/>
        <v>370893.52183861181</v>
      </c>
      <c r="W804" s="7">
        <f t="shared" si="631"/>
        <v>228.65000000000146</v>
      </c>
      <c r="X804" s="7">
        <f t="shared" si="634"/>
        <v>17158.25</v>
      </c>
      <c r="Y804" s="3">
        <f t="shared" si="635"/>
        <v>43945932.793771207</v>
      </c>
      <c r="Z804" s="3">
        <f t="shared" si="632"/>
        <v>104839876.63377121</v>
      </c>
      <c r="AA804" s="2">
        <v>44771</v>
      </c>
      <c r="AB804" s="7">
        <f t="shared" si="636"/>
        <v>202.97981280000005</v>
      </c>
      <c r="AC804" s="7">
        <f t="shared" si="637"/>
        <v>146.48644264590402</v>
      </c>
      <c r="AD804" s="7">
        <f t="shared" si="638"/>
        <v>174.73312772295202</v>
      </c>
      <c r="AE804" s="7"/>
      <c r="AF804" s="7">
        <f t="shared" si="672"/>
        <v>99552.521838611807</v>
      </c>
      <c r="AG804" s="3">
        <f t="shared" si="639"/>
        <v>69726367.94272165</v>
      </c>
      <c r="AH804" s="7"/>
      <c r="AI804" s="7"/>
      <c r="AJ804" s="7"/>
      <c r="AK804" s="7"/>
      <c r="AL804" s="3">
        <f t="shared" si="640"/>
        <v>84105936.288045421</v>
      </c>
      <c r="AM804" s="3">
        <f t="shared" si="641"/>
        <v>27832424.102721717</v>
      </c>
      <c r="AN804" s="3">
        <f t="shared" si="642"/>
        <v>23379568.345324364</v>
      </c>
      <c r="AO804" s="3">
        <f t="shared" si="643"/>
        <v>30893943.839999992</v>
      </c>
      <c r="AP804" s="3">
        <f t="shared" si="644"/>
        <v>60893943.840000011</v>
      </c>
      <c r="AQ804" s="7"/>
      <c r="AR804" s="40">
        <f t="shared" si="673"/>
        <v>370893.52183861181</v>
      </c>
      <c r="AS804" s="5">
        <f t="shared" si="633"/>
        <v>-271341</v>
      </c>
      <c r="AT804" s="5">
        <f t="shared" si="645"/>
        <v>5467.625899280576</v>
      </c>
      <c r="AU804" s="5">
        <f t="shared" si="646"/>
        <v>105020.14773789239</v>
      </c>
      <c r="AV804" s="5">
        <f t="shared" si="647"/>
        <v>44105936.288045421</v>
      </c>
      <c r="AW804" s="3"/>
      <c r="AX804" s="4">
        <f t="shared" si="648"/>
        <v>1.2502262185150009E-3</v>
      </c>
      <c r="AY804" s="4">
        <f t="shared" si="649"/>
        <v>1.3505930441357237E-2</v>
      </c>
      <c r="AZ804" s="4">
        <f t="shared" si="650"/>
        <v>2.3391812865496456E-4</v>
      </c>
      <c r="BA804" s="4">
        <f t="shared" si="651"/>
        <v>-4.4361928618462387E-3</v>
      </c>
      <c r="BB804" s="3"/>
      <c r="BC804" s="2">
        <f t="shared" si="652"/>
        <v>44771</v>
      </c>
      <c r="BD804" s="22">
        <f t="shared" si="653"/>
        <v>210.26484072011354</v>
      </c>
      <c r="BE804" s="22">
        <f t="shared" si="654"/>
        <v>146.48644264590379</v>
      </c>
      <c r="BF804" s="22">
        <f t="shared" si="655"/>
        <v>123.05035971223349</v>
      </c>
      <c r="BG804" s="22">
        <f t="shared" si="656"/>
        <v>202.97981280000005</v>
      </c>
      <c r="BH804" s="22"/>
      <c r="BI804" s="3">
        <f t="shared" si="657"/>
        <v>84382202.199619979</v>
      </c>
      <c r="BJ804" s="3">
        <f t="shared" si="658"/>
        <v>29971651.640883766</v>
      </c>
      <c r="BK804" s="3">
        <f t="shared" si="659"/>
        <v>23379568.345324364</v>
      </c>
      <c r="BL804" s="3">
        <f t="shared" si="660"/>
        <v>62351531.160000004</v>
      </c>
      <c r="BM804" s="22"/>
      <c r="BN804" s="3">
        <f t="shared" si="661"/>
        <v>-276265.91157457232</v>
      </c>
      <c r="BO804" s="3">
        <f t="shared" si="662"/>
        <v>-2139227.5381620722</v>
      </c>
      <c r="BP804" s="3">
        <f t="shared" si="663"/>
        <v>0</v>
      </c>
      <c r="BQ804" s="3">
        <f t="shared" si="664"/>
        <v>-1457587.32</v>
      </c>
      <c r="BR804" s="3"/>
      <c r="BS804" s="22">
        <f t="shared" si="665"/>
        <v>-0.32739831904483824</v>
      </c>
      <c r="BT804" s="22">
        <f t="shared" si="666"/>
        <v>-7.1375030104913941</v>
      </c>
      <c r="BU804" s="22">
        <f t="shared" si="667"/>
        <v>0</v>
      </c>
      <c r="BV804" s="22">
        <f t="shared" si="668"/>
        <v>-2.3376929048617767</v>
      </c>
      <c r="BW804" s="3"/>
      <c r="BX804" s="7"/>
      <c r="BY804" t="str">
        <f t="shared" si="624"/>
        <v>72022</v>
      </c>
      <c r="CQ804" s="15">
        <v>39884</v>
      </c>
      <c r="CR804" s="16">
        <v>2617.4499999999998</v>
      </c>
    </row>
    <row r="805" spans="1:96">
      <c r="A805" s="2">
        <v>44569</v>
      </c>
      <c r="B805" s="2">
        <v>44569</v>
      </c>
      <c r="C805" s="3">
        <v>42910</v>
      </c>
      <c r="D805">
        <v>-611345.36</v>
      </c>
      <c r="E805">
        <v>-568435.21</v>
      </c>
      <c r="F805" s="3">
        <v>-231433</v>
      </c>
      <c r="G805" s="3">
        <v>42258186</v>
      </c>
      <c r="J805" s="3">
        <f t="shared" si="669"/>
        <v>-188522.87</v>
      </c>
      <c r="L805" s="3">
        <f t="shared" si="670"/>
        <v>60705420.970000014</v>
      </c>
      <c r="M805" s="4">
        <f t="shared" si="625"/>
        <v>-3.0959215007546137E-3</v>
      </c>
      <c r="N805" s="4">
        <f t="shared" si="626"/>
        <v>-6.2840956666666663E-3</v>
      </c>
      <c r="O805" s="4"/>
      <c r="P805" s="3">
        <f t="shared" si="627"/>
        <v>-1646110.19</v>
      </c>
      <c r="Q805" s="3">
        <f t="shared" si="628"/>
        <v>62351531.160000004</v>
      </c>
      <c r="R805" s="6">
        <f t="shared" si="629"/>
        <v>-2.6400477412109151E-2</v>
      </c>
      <c r="S805" s="6">
        <f t="shared" si="630"/>
        <v>-2.6594830226721093E-2</v>
      </c>
      <c r="T805" s="6"/>
      <c r="U805" s="6"/>
      <c r="V805" s="3">
        <f t="shared" si="671"/>
        <v>294898.063722978</v>
      </c>
      <c r="W805" s="7">
        <f t="shared" si="631"/>
        <v>181.79999999999927</v>
      </c>
      <c r="X805" s="7">
        <f t="shared" si="634"/>
        <v>17340.05</v>
      </c>
      <c r="Y805" s="3">
        <f t="shared" si="635"/>
        <v>44411561.315439068</v>
      </c>
      <c r="Z805" s="3">
        <f t="shared" si="632"/>
        <v>105116982.28543907</v>
      </c>
      <c r="AA805" s="2">
        <v>44774</v>
      </c>
      <c r="AB805" s="7">
        <f t="shared" si="636"/>
        <v>202.35140323333337</v>
      </c>
      <c r="AC805" s="7">
        <f t="shared" si="637"/>
        <v>148.03853771813021</v>
      </c>
      <c r="AD805" s="7">
        <f t="shared" si="638"/>
        <v>175.19497047573179</v>
      </c>
      <c r="AE805" s="7"/>
      <c r="AF805" s="7">
        <f t="shared" si="672"/>
        <v>106375.193722978</v>
      </c>
      <c r="AG805" s="3">
        <f t="shared" si="639"/>
        <v>69832743.136444628</v>
      </c>
      <c r="AH805" s="7"/>
      <c r="AI805" s="7"/>
      <c r="AJ805" s="7"/>
      <c r="AK805" s="7"/>
      <c r="AL805" s="3">
        <f t="shared" si="640"/>
        <v>84217779.107667685</v>
      </c>
      <c r="AM805" s="3">
        <f t="shared" si="641"/>
        <v>28127322.166444696</v>
      </c>
      <c r="AN805" s="3">
        <f t="shared" si="642"/>
        <v>23385035.971223645</v>
      </c>
      <c r="AO805" s="3">
        <f t="shared" si="643"/>
        <v>30705420.969999991</v>
      </c>
      <c r="AP805" s="3">
        <f t="shared" si="644"/>
        <v>60705420.970000014</v>
      </c>
      <c r="AQ805" s="7"/>
      <c r="AR805" s="40">
        <f t="shared" si="673"/>
        <v>294898.063722978</v>
      </c>
      <c r="AS805" s="5">
        <f t="shared" si="633"/>
        <v>-188522.87</v>
      </c>
      <c r="AT805" s="5">
        <f t="shared" si="645"/>
        <v>5467.625899280576</v>
      </c>
      <c r="AU805" s="5">
        <f t="shared" si="646"/>
        <v>111842.81962225858</v>
      </c>
      <c r="AV805" s="5">
        <f t="shared" si="647"/>
        <v>44217779.107667677</v>
      </c>
      <c r="AW805" s="3"/>
      <c r="AX805" s="4">
        <f t="shared" si="648"/>
        <v>1.3297850848389592E-3</v>
      </c>
      <c r="AY805" s="4">
        <f t="shared" si="649"/>
        <v>1.0595486136406641E-2</v>
      </c>
      <c r="AZ805" s="4">
        <f t="shared" si="650"/>
        <v>2.3386342376051765E-4</v>
      </c>
      <c r="BA805" s="4">
        <f t="shared" si="651"/>
        <v>-3.0959215007546137E-3</v>
      </c>
      <c r="BB805" s="3"/>
      <c r="BC805" s="2">
        <f t="shared" si="652"/>
        <v>44774</v>
      </c>
      <c r="BD805" s="22">
        <f t="shared" si="653"/>
        <v>210.54444776916924</v>
      </c>
      <c r="BE805" s="22">
        <f t="shared" si="654"/>
        <v>148.03853771812999</v>
      </c>
      <c r="BF805" s="22">
        <f t="shared" si="655"/>
        <v>123.07913669065076</v>
      </c>
      <c r="BG805" s="22">
        <f t="shared" si="656"/>
        <v>202.35140323333337</v>
      </c>
      <c r="BH805" s="22"/>
      <c r="BI805" s="3">
        <f t="shared" si="657"/>
        <v>84382202.199619979</v>
      </c>
      <c r="BJ805" s="3">
        <f t="shared" si="658"/>
        <v>29971651.640883766</v>
      </c>
      <c r="BK805" s="3">
        <f t="shared" si="659"/>
        <v>23385035.971223645</v>
      </c>
      <c r="BL805" s="3">
        <f t="shared" si="660"/>
        <v>62351531.160000004</v>
      </c>
      <c r="BM805" s="22"/>
      <c r="BN805" s="3">
        <f t="shared" si="661"/>
        <v>-164423.09195231373</v>
      </c>
      <c r="BO805" s="3">
        <f t="shared" si="662"/>
        <v>-1844329.4744390943</v>
      </c>
      <c r="BP805" s="3">
        <f t="shared" si="663"/>
        <v>0</v>
      </c>
      <c r="BQ805" s="3">
        <f t="shared" si="664"/>
        <v>-1646110.19</v>
      </c>
      <c r="BR805" s="3"/>
      <c r="BS805" s="22">
        <f t="shared" si="665"/>
        <v>-0.19485517996240945</v>
      </c>
      <c r="BT805" s="22">
        <f t="shared" si="666"/>
        <v>-6.1535797110469517</v>
      </c>
      <c r="BU805" s="22">
        <f t="shared" si="667"/>
        <v>0</v>
      </c>
      <c r="BV805" s="22">
        <f t="shared" si="668"/>
        <v>-2.6400477412109149</v>
      </c>
      <c r="BW805" s="3"/>
      <c r="BX805" s="7"/>
      <c r="BY805" t="str">
        <f t="shared" si="624"/>
        <v>82022</v>
      </c>
      <c r="CQ805" s="15">
        <v>39885</v>
      </c>
      <c r="CR805" s="16">
        <v>2719.25</v>
      </c>
    </row>
    <row r="806" spans="1:96">
      <c r="A806" s="2">
        <v>44600</v>
      </c>
      <c r="B806" s="2">
        <v>44600</v>
      </c>
      <c r="C806" s="3">
        <v>212180</v>
      </c>
      <c r="D806">
        <v>-653622</v>
      </c>
      <c r="E806">
        <v>-441442.36</v>
      </c>
      <c r="F806" s="3">
        <v>-42277</v>
      </c>
      <c r="G806" s="3">
        <v>41816744</v>
      </c>
      <c r="J806" s="3">
        <f t="shared" si="669"/>
        <v>169903.35999999999</v>
      </c>
      <c r="L806" s="3">
        <f t="shared" si="670"/>
        <v>60875324.330000013</v>
      </c>
      <c r="M806" s="4">
        <f t="shared" si="625"/>
        <v>2.7988169307641315E-3</v>
      </c>
      <c r="N806" s="4">
        <f t="shared" si="626"/>
        <v>5.6634453333333327E-3</v>
      </c>
      <c r="O806" s="4"/>
      <c r="P806" s="3">
        <f t="shared" si="627"/>
        <v>-1476206.83</v>
      </c>
      <c r="Q806" s="3">
        <f t="shared" si="628"/>
        <v>62351531.160000004</v>
      </c>
      <c r="R806" s="6">
        <f t="shared" si="629"/>
        <v>-2.3675550584506287E-2</v>
      </c>
      <c r="S806" s="6">
        <f t="shared" si="630"/>
        <v>-2.3796013295956962E-2</v>
      </c>
      <c r="T806" s="6"/>
      <c r="U806" s="6"/>
      <c r="V806" s="3">
        <f t="shared" si="671"/>
        <v>8759.3484274175844</v>
      </c>
      <c r="W806" s="7">
        <f t="shared" si="631"/>
        <v>5.4000000000014552</v>
      </c>
      <c r="X806" s="7">
        <f t="shared" si="634"/>
        <v>17345.45</v>
      </c>
      <c r="Y806" s="3">
        <f t="shared" si="635"/>
        <v>44425391.865587614</v>
      </c>
      <c r="Z806" s="3">
        <f t="shared" si="632"/>
        <v>105300716.19558764</v>
      </c>
      <c r="AA806" s="2">
        <v>44775</v>
      </c>
      <c r="AB806" s="7">
        <f t="shared" si="636"/>
        <v>202.91774776666668</v>
      </c>
      <c r="AC806" s="7">
        <f t="shared" si="637"/>
        <v>148.08463955195873</v>
      </c>
      <c r="AD806" s="7">
        <f t="shared" si="638"/>
        <v>175.50119365931272</v>
      </c>
      <c r="AE806" s="7"/>
      <c r="AF806" s="7">
        <f t="shared" si="672"/>
        <v>178662.70842741756</v>
      </c>
      <c r="AG806" s="3">
        <f t="shared" si="639"/>
        <v>70011405.844872043</v>
      </c>
      <c r="AH806" s="7"/>
      <c r="AI806" s="7"/>
      <c r="AJ806" s="7"/>
      <c r="AK806" s="7"/>
      <c r="AL806" s="3">
        <f t="shared" si="640"/>
        <v>84401909.441994384</v>
      </c>
      <c r="AM806" s="3">
        <f t="shared" si="641"/>
        <v>28136081.514872115</v>
      </c>
      <c r="AN806" s="3">
        <f t="shared" si="642"/>
        <v>23390503.597122926</v>
      </c>
      <c r="AO806" s="3">
        <f t="shared" si="643"/>
        <v>30875324.329999991</v>
      </c>
      <c r="AP806" s="3">
        <f t="shared" si="644"/>
        <v>60875324.330000013</v>
      </c>
      <c r="AQ806" s="7"/>
      <c r="AR806" s="40">
        <f t="shared" si="673"/>
        <v>8759.3484274175844</v>
      </c>
      <c r="AS806" s="5">
        <f t="shared" si="633"/>
        <v>169903.35999999999</v>
      </c>
      <c r="AT806" s="5">
        <f t="shared" si="645"/>
        <v>5467.625899280576</v>
      </c>
      <c r="AU806" s="5">
        <f t="shared" si="646"/>
        <v>184130.33432669812</v>
      </c>
      <c r="AV806" s="5">
        <f t="shared" si="647"/>
        <v>44401909.441994376</v>
      </c>
      <c r="AW806" s="3"/>
      <c r="AX806" s="4">
        <f t="shared" si="648"/>
        <v>2.1863594157630049E-3</v>
      </c>
      <c r="AY806" s="4">
        <f t="shared" si="649"/>
        <v>3.114177871460264E-4</v>
      </c>
      <c r="AZ806" s="4">
        <f t="shared" si="650"/>
        <v>2.3380874444703612E-4</v>
      </c>
      <c r="BA806" s="4">
        <f t="shared" si="651"/>
        <v>2.7988169307641315E-3</v>
      </c>
      <c r="BB806" s="3"/>
      <c r="BC806" s="2">
        <f t="shared" si="652"/>
        <v>44775</v>
      </c>
      <c r="BD806" s="22">
        <f t="shared" si="653"/>
        <v>211.00477360498596</v>
      </c>
      <c r="BE806" s="22">
        <f t="shared" si="654"/>
        <v>148.0846395519585</v>
      </c>
      <c r="BF806" s="22">
        <f t="shared" si="655"/>
        <v>123.10791366906804</v>
      </c>
      <c r="BG806" s="22">
        <f t="shared" si="656"/>
        <v>202.91774776666668</v>
      </c>
      <c r="BH806" s="22"/>
      <c r="BI806" s="3">
        <f t="shared" si="657"/>
        <v>84401909.441994384</v>
      </c>
      <c r="BJ806" s="3">
        <f t="shared" si="658"/>
        <v>29971651.640883766</v>
      </c>
      <c r="BK806" s="3">
        <f t="shared" si="659"/>
        <v>23390503.597122926</v>
      </c>
      <c r="BL806" s="3">
        <f t="shared" si="660"/>
        <v>62351531.160000004</v>
      </c>
      <c r="BM806" s="22"/>
      <c r="BN806" s="3">
        <f t="shared" si="661"/>
        <v>0</v>
      </c>
      <c r="BO806" s="3">
        <f t="shared" si="662"/>
        <v>-1835570.1260116766</v>
      </c>
      <c r="BP806" s="3">
        <f t="shared" si="663"/>
        <v>0</v>
      </c>
      <c r="BQ806" s="3">
        <f t="shared" si="664"/>
        <v>-1476206.83</v>
      </c>
      <c r="BR806" s="3"/>
      <c r="BS806" s="22">
        <f t="shared" si="665"/>
        <v>0</v>
      </c>
      <c r="BT806" s="22">
        <f t="shared" si="666"/>
        <v>-6.1243542665089894</v>
      </c>
      <c r="BU806" s="22">
        <f t="shared" si="667"/>
        <v>0</v>
      </c>
      <c r="BV806" s="22">
        <f t="shared" si="668"/>
        <v>-2.3675550584506286</v>
      </c>
      <c r="BW806" s="3"/>
      <c r="BX806" s="7"/>
      <c r="BY806" t="str">
        <f t="shared" si="624"/>
        <v>82022</v>
      </c>
      <c r="CQ806" s="15">
        <v>39886</v>
      </c>
      <c r="CR806" s="16">
        <v>2719.25</v>
      </c>
    </row>
    <row r="807" spans="1:96">
      <c r="A807" s="2">
        <v>44628</v>
      </c>
      <c r="B807" s="2">
        <v>44628</v>
      </c>
      <c r="C807" s="3">
        <v>-92833</v>
      </c>
      <c r="D807">
        <v>-9333.34</v>
      </c>
      <c r="E807">
        <v>-102165.98</v>
      </c>
      <c r="F807" s="3">
        <v>644289</v>
      </c>
      <c r="G807" s="3">
        <v>41714578</v>
      </c>
      <c r="J807" s="3">
        <f t="shared" si="669"/>
        <v>551455.66</v>
      </c>
      <c r="L807" s="3">
        <f t="shared" si="670"/>
        <v>61426779.99000001</v>
      </c>
      <c r="M807" s="4">
        <f t="shared" si="625"/>
        <v>9.0587716134472689E-3</v>
      </c>
      <c r="N807" s="4">
        <f t="shared" si="626"/>
        <v>1.8381855333333336E-2</v>
      </c>
      <c r="O807" s="4"/>
      <c r="P807" s="3">
        <f t="shared" si="627"/>
        <v>-924751.17</v>
      </c>
      <c r="Q807" s="3">
        <f t="shared" si="628"/>
        <v>62351531.160000004</v>
      </c>
      <c r="R807" s="6">
        <f t="shared" si="629"/>
        <v>-1.4831250376626677E-2</v>
      </c>
      <c r="S807" s="6">
        <f t="shared" si="630"/>
        <v>-1.4737241682509693E-2</v>
      </c>
      <c r="T807" s="6"/>
      <c r="U807" s="6"/>
      <c r="V807" s="3">
        <f t="shared" si="671"/>
        <v>69263.736639006747</v>
      </c>
      <c r="W807" s="7">
        <f t="shared" si="631"/>
        <v>42.700000000000728</v>
      </c>
      <c r="X807" s="7">
        <f t="shared" si="634"/>
        <v>17388.150000000001</v>
      </c>
      <c r="Y807" s="3">
        <f t="shared" si="635"/>
        <v>44534755.660280786</v>
      </c>
      <c r="Z807" s="3">
        <f t="shared" si="632"/>
        <v>105961535.6502808</v>
      </c>
      <c r="AA807" s="2">
        <v>44776</v>
      </c>
      <c r="AB807" s="7">
        <f t="shared" si="636"/>
        <v>204.75593330000001</v>
      </c>
      <c r="AC807" s="7">
        <f t="shared" si="637"/>
        <v>148.4491855342693</v>
      </c>
      <c r="AD807" s="7">
        <f t="shared" si="638"/>
        <v>176.60255941713467</v>
      </c>
      <c r="AE807" s="7"/>
      <c r="AF807" s="7">
        <f t="shared" si="672"/>
        <v>620719.39663900679</v>
      </c>
      <c r="AG807" s="3">
        <f t="shared" si="639"/>
        <v>70632125.241511047</v>
      </c>
      <c r="AH807" s="7"/>
      <c r="AI807" s="7"/>
      <c r="AJ807" s="7"/>
      <c r="AK807" s="7"/>
      <c r="AL807" s="3">
        <f t="shared" si="640"/>
        <v>85028096.464532673</v>
      </c>
      <c r="AM807" s="3">
        <f t="shared" si="641"/>
        <v>28205345.251511123</v>
      </c>
      <c r="AN807" s="3">
        <f t="shared" si="642"/>
        <v>23395971.223022208</v>
      </c>
      <c r="AO807" s="3">
        <f t="shared" si="643"/>
        <v>31426779.989999991</v>
      </c>
      <c r="AP807" s="3">
        <f t="shared" si="644"/>
        <v>61426779.99000001</v>
      </c>
      <c r="AQ807" s="7"/>
      <c r="AR807" s="40">
        <f t="shared" si="673"/>
        <v>69263.736639006747</v>
      </c>
      <c r="AS807" s="5">
        <f t="shared" si="633"/>
        <v>551455.66</v>
      </c>
      <c r="AT807" s="5">
        <f t="shared" si="645"/>
        <v>5467.625899280576</v>
      </c>
      <c r="AU807" s="5">
        <f t="shared" si="646"/>
        <v>626187.02253828733</v>
      </c>
      <c r="AV807" s="5">
        <f t="shared" si="647"/>
        <v>45028096.464532666</v>
      </c>
      <c r="AW807" s="3"/>
      <c r="AX807" s="4">
        <f t="shared" si="648"/>
        <v>7.4191096703640023E-3</v>
      </c>
      <c r="AY807" s="4">
        <f t="shared" si="649"/>
        <v>2.4617406870390056E-3</v>
      </c>
      <c r="AZ807" s="4">
        <f t="shared" si="650"/>
        <v>2.3375409069658097E-4</v>
      </c>
      <c r="BA807" s="4">
        <f t="shared" si="651"/>
        <v>9.0587716134472689E-3</v>
      </c>
      <c r="BB807" s="3"/>
      <c r="BC807" s="2">
        <f t="shared" si="652"/>
        <v>44776</v>
      </c>
      <c r="BD807" s="22">
        <f t="shared" si="653"/>
        <v>212.57024116133167</v>
      </c>
      <c r="BE807" s="22">
        <f t="shared" si="654"/>
        <v>148.44918553426908</v>
      </c>
      <c r="BF807" s="22">
        <f t="shared" si="655"/>
        <v>123.13669064748531</v>
      </c>
      <c r="BG807" s="22">
        <f t="shared" si="656"/>
        <v>204.75593330000001</v>
      </c>
      <c r="BH807" s="22"/>
      <c r="BI807" s="3">
        <f t="shared" si="657"/>
        <v>85028096.464532673</v>
      </c>
      <c r="BJ807" s="3">
        <f t="shared" si="658"/>
        <v>29971651.640883766</v>
      </c>
      <c r="BK807" s="3">
        <f t="shared" si="659"/>
        <v>23395971.223022208</v>
      </c>
      <c r="BL807" s="3">
        <f t="shared" si="660"/>
        <v>62351531.160000004</v>
      </c>
      <c r="BM807" s="22"/>
      <c r="BN807" s="3">
        <f t="shared" si="661"/>
        <v>0</v>
      </c>
      <c r="BO807" s="3">
        <f t="shared" si="662"/>
        <v>-1766306.3893726699</v>
      </c>
      <c r="BP807" s="3">
        <f t="shared" si="663"/>
        <v>0</v>
      </c>
      <c r="BQ807" s="3">
        <f t="shared" si="664"/>
        <v>-924751.17</v>
      </c>
      <c r="BR807" s="3"/>
      <c r="BS807" s="22">
        <f t="shared" si="665"/>
        <v>0</v>
      </c>
      <c r="BT807" s="22">
        <f t="shared" si="666"/>
        <v>-5.8932567698847951</v>
      </c>
      <c r="BU807" s="22">
        <f t="shared" si="667"/>
        <v>0</v>
      </c>
      <c r="BV807" s="22">
        <f t="shared" si="668"/>
        <v>-1.4831250376626677</v>
      </c>
      <c r="BW807" s="3"/>
      <c r="BX807" s="7"/>
      <c r="BY807" t="str">
        <f t="shared" si="624"/>
        <v>82022</v>
      </c>
      <c r="CQ807" s="15">
        <v>39887</v>
      </c>
      <c r="CR807" s="16">
        <v>2719.25</v>
      </c>
    </row>
    <row r="808" spans="1:96">
      <c r="A808" s="2">
        <v>44659</v>
      </c>
      <c r="B808" s="2">
        <v>44659</v>
      </c>
      <c r="C808" s="3">
        <v>-1062020</v>
      </c>
      <c r="D808">
        <v>70948.03</v>
      </c>
      <c r="E808">
        <v>-991071.77</v>
      </c>
      <c r="F808" s="3">
        <v>80281</v>
      </c>
      <c r="G808" s="3">
        <v>40723506</v>
      </c>
      <c r="J808" s="3">
        <f t="shared" si="669"/>
        <v>-981738.63</v>
      </c>
      <c r="L808" s="3">
        <f t="shared" si="670"/>
        <v>60445041.360000007</v>
      </c>
      <c r="M808" s="4">
        <f t="shared" si="625"/>
        <v>-1.598225774100193E-2</v>
      </c>
      <c r="N808" s="4">
        <f t="shared" si="626"/>
        <v>-3.2724621000000002E-2</v>
      </c>
      <c r="O808" s="4"/>
      <c r="P808" s="3">
        <f t="shared" si="627"/>
        <v>-1906489.8</v>
      </c>
      <c r="Q808" s="3">
        <f t="shared" si="628"/>
        <v>62351531.160000004</v>
      </c>
      <c r="R808" s="6">
        <f t="shared" si="629"/>
        <v>-3.0576471251488026E-2</v>
      </c>
      <c r="S808" s="6">
        <f t="shared" si="630"/>
        <v>-3.0719499423511622E-2</v>
      </c>
      <c r="T808" s="6"/>
      <c r="U808" s="6"/>
      <c r="V808" s="3">
        <f t="shared" si="671"/>
        <v>-9975.9245978919207</v>
      </c>
      <c r="W808" s="7">
        <f t="shared" si="631"/>
        <v>-6.1500000000014552</v>
      </c>
      <c r="X808" s="7">
        <f t="shared" si="634"/>
        <v>17382</v>
      </c>
      <c r="Y808" s="3">
        <f t="shared" si="635"/>
        <v>44519004.200389378</v>
      </c>
      <c r="Z808" s="3">
        <f t="shared" si="632"/>
        <v>104964045.56038938</v>
      </c>
      <c r="AA808" s="2">
        <v>44777</v>
      </c>
      <c r="AB808" s="7">
        <f t="shared" si="636"/>
        <v>201.48347120000003</v>
      </c>
      <c r="AC808" s="7">
        <f t="shared" si="637"/>
        <v>148.39668066796457</v>
      </c>
      <c r="AD808" s="7">
        <f t="shared" si="638"/>
        <v>174.94007593398231</v>
      </c>
      <c r="AE808" s="7"/>
      <c r="AF808" s="7">
        <f t="shared" si="672"/>
        <v>-991714.55459789187</v>
      </c>
      <c r="AG808" s="3">
        <f t="shared" si="639"/>
        <v>69640410.686913162</v>
      </c>
      <c r="AH808" s="7"/>
      <c r="AI808" s="7"/>
      <c r="AJ808" s="7"/>
      <c r="AK808" s="7"/>
      <c r="AL808" s="3">
        <f t="shared" si="640"/>
        <v>84041849.535834059</v>
      </c>
      <c r="AM808" s="3">
        <f t="shared" si="641"/>
        <v>28195369.32691323</v>
      </c>
      <c r="AN808" s="3">
        <f t="shared" si="642"/>
        <v>23401438.848921489</v>
      </c>
      <c r="AO808" s="3">
        <f t="shared" si="643"/>
        <v>30445041.359999992</v>
      </c>
      <c r="AP808" s="3">
        <f t="shared" si="644"/>
        <v>60445041.360000007</v>
      </c>
      <c r="AQ808" s="7"/>
      <c r="AR808" s="40">
        <f t="shared" si="673"/>
        <v>-9975.9245978919207</v>
      </c>
      <c r="AS808" s="5">
        <f t="shared" si="633"/>
        <v>-981738.63</v>
      </c>
      <c r="AT808" s="5">
        <f t="shared" si="645"/>
        <v>5467.625899280576</v>
      </c>
      <c r="AU808" s="5">
        <f t="shared" si="646"/>
        <v>-986246.92869861133</v>
      </c>
      <c r="AV808" s="5">
        <f t="shared" si="647"/>
        <v>44041849.535834052</v>
      </c>
      <c r="AW808" s="3"/>
      <c r="AX808" s="4">
        <f t="shared" si="648"/>
        <v>-1.1599071009545643E-2</v>
      </c>
      <c r="AY808" s="4">
        <f t="shared" si="649"/>
        <v>-3.5368915036973188E-4</v>
      </c>
      <c r="AZ808" s="4">
        <f t="shared" si="650"/>
        <v>2.3369946249123005E-4</v>
      </c>
      <c r="BA808" s="4">
        <f t="shared" si="651"/>
        <v>-1.598225774100193E-2</v>
      </c>
      <c r="BB808" s="3"/>
      <c r="BC808" s="2">
        <f t="shared" si="652"/>
        <v>44777</v>
      </c>
      <c r="BD808" s="22">
        <f t="shared" si="653"/>
        <v>210.10462383958517</v>
      </c>
      <c r="BE808" s="22">
        <f t="shared" si="654"/>
        <v>148.39668066796438</v>
      </c>
      <c r="BF808" s="22">
        <f t="shared" si="655"/>
        <v>123.16546762590256</v>
      </c>
      <c r="BG808" s="22">
        <f t="shared" si="656"/>
        <v>201.48347120000003</v>
      </c>
      <c r="BH808" s="22"/>
      <c r="BI808" s="3">
        <f t="shared" si="657"/>
        <v>85028096.464532673</v>
      </c>
      <c r="BJ808" s="3">
        <f t="shared" si="658"/>
        <v>29971651.640883766</v>
      </c>
      <c r="BK808" s="3">
        <f t="shared" si="659"/>
        <v>23401438.848921489</v>
      </c>
      <c r="BL808" s="3">
        <f t="shared" si="660"/>
        <v>62351531.160000004</v>
      </c>
      <c r="BM808" s="22"/>
      <c r="BN808" s="3">
        <f t="shared" si="661"/>
        <v>-986246.92869861133</v>
      </c>
      <c r="BO808" s="3">
        <f t="shared" si="662"/>
        <v>-1776282.3139705618</v>
      </c>
      <c r="BP808" s="3">
        <f t="shared" si="663"/>
        <v>0</v>
      </c>
      <c r="BQ808" s="3">
        <f t="shared" si="664"/>
        <v>-1906489.8</v>
      </c>
      <c r="BR808" s="3"/>
      <c r="BS808" s="22">
        <f t="shared" si="665"/>
        <v>-1.1599071009545643</v>
      </c>
      <c r="BT808" s="22">
        <f t="shared" si="666"/>
        <v>-5.9265413039419172</v>
      </c>
      <c r="BU808" s="22">
        <f t="shared" si="667"/>
        <v>0</v>
      </c>
      <c r="BV808" s="22">
        <f t="shared" si="668"/>
        <v>-3.0576471251488027</v>
      </c>
      <c r="BW808" s="3"/>
      <c r="BX808" s="7"/>
      <c r="BY808" t="str">
        <f t="shared" si="624"/>
        <v>82022</v>
      </c>
      <c r="CQ808" s="15">
        <v>39888</v>
      </c>
      <c r="CR808" s="16">
        <v>2777.25</v>
      </c>
    </row>
    <row r="809" spans="1:96">
      <c r="A809" s="2">
        <v>44689</v>
      </c>
      <c r="B809" s="2">
        <v>44689</v>
      </c>
      <c r="C809" s="3">
        <v>-251059</v>
      </c>
      <c r="D809">
        <v>337832.11</v>
      </c>
      <c r="E809">
        <v>86772.77</v>
      </c>
      <c r="F809" s="3">
        <v>266884</v>
      </c>
      <c r="G809" s="3">
        <v>40810279</v>
      </c>
      <c r="J809" s="3">
        <f t="shared" si="669"/>
        <v>15825.079999999987</v>
      </c>
      <c r="L809" s="3">
        <f t="shared" si="670"/>
        <v>60460866.440000005</v>
      </c>
      <c r="M809" s="4">
        <f t="shared" si="625"/>
        <v>2.6180939981079011E-4</v>
      </c>
      <c r="N809" s="4">
        <f t="shared" si="626"/>
        <v>5.2750266666666621E-4</v>
      </c>
      <c r="O809" s="4"/>
      <c r="P809" s="3">
        <f t="shared" si="627"/>
        <v>-1890664.72</v>
      </c>
      <c r="Q809" s="3">
        <f t="shared" si="628"/>
        <v>62351531.160000004</v>
      </c>
      <c r="R809" s="6">
        <f t="shared" si="629"/>
        <v>-3.0322667059263921E-2</v>
      </c>
      <c r="S809" s="6">
        <f t="shared" si="630"/>
        <v>-3.0457690023700832E-2</v>
      </c>
      <c r="T809" s="6"/>
      <c r="U809" s="6"/>
      <c r="V809" s="3">
        <f t="shared" si="671"/>
        <v>25142.574189802956</v>
      </c>
      <c r="W809" s="7">
        <f t="shared" si="631"/>
        <v>15.5</v>
      </c>
      <c r="X809" s="7">
        <f t="shared" si="634"/>
        <v>17397.5</v>
      </c>
      <c r="Y809" s="3">
        <f t="shared" si="635"/>
        <v>44558703.0017417</v>
      </c>
      <c r="Z809" s="3">
        <f t="shared" si="632"/>
        <v>105019569.4417417</v>
      </c>
      <c r="AA809" s="2">
        <v>44778</v>
      </c>
      <c r="AB809" s="7">
        <f t="shared" si="636"/>
        <v>201.53622146666669</v>
      </c>
      <c r="AC809" s="7">
        <f t="shared" si="637"/>
        <v>148.52901000580567</v>
      </c>
      <c r="AD809" s="7">
        <f t="shared" si="638"/>
        <v>175.03261573623618</v>
      </c>
      <c r="AE809" s="7"/>
      <c r="AF809" s="7">
        <f t="shared" si="672"/>
        <v>40967.654189802939</v>
      </c>
      <c r="AG809" s="3">
        <f t="shared" si="639"/>
        <v>69681378.341102973</v>
      </c>
      <c r="AH809" s="7"/>
      <c r="AI809" s="7"/>
      <c r="AJ809" s="7"/>
      <c r="AK809" s="7"/>
      <c r="AL809" s="3">
        <f t="shared" si="640"/>
        <v>84088284.815923139</v>
      </c>
      <c r="AM809" s="3">
        <f t="shared" si="641"/>
        <v>28220511.901103035</v>
      </c>
      <c r="AN809" s="3">
        <f t="shared" si="642"/>
        <v>23406906.47482077</v>
      </c>
      <c r="AO809" s="3">
        <f t="shared" si="643"/>
        <v>30460866.43999999</v>
      </c>
      <c r="AP809" s="3">
        <f t="shared" si="644"/>
        <v>60460866.440000005</v>
      </c>
      <c r="AQ809" s="7"/>
      <c r="AR809" s="40">
        <f t="shared" si="673"/>
        <v>25142.574189802956</v>
      </c>
      <c r="AS809" s="5">
        <f t="shared" si="633"/>
        <v>15825.079999999987</v>
      </c>
      <c r="AT809" s="5">
        <f t="shared" si="645"/>
        <v>5467.625899280576</v>
      </c>
      <c r="AU809" s="5">
        <f t="shared" si="646"/>
        <v>46435.280089083513</v>
      </c>
      <c r="AV809" s="5">
        <f t="shared" si="647"/>
        <v>44088284.815923132</v>
      </c>
      <c r="AW809" s="3"/>
      <c r="AX809" s="4">
        <f t="shared" si="648"/>
        <v>5.5252568030745533E-4</v>
      </c>
      <c r="AY809" s="4">
        <f t="shared" si="649"/>
        <v>8.9172707398458152E-4</v>
      </c>
      <c r="AZ809" s="4">
        <f t="shared" si="650"/>
        <v>2.3364485981307789E-4</v>
      </c>
      <c r="BA809" s="4">
        <f t="shared" si="651"/>
        <v>2.6180939981079011E-4</v>
      </c>
      <c r="BB809" s="3"/>
      <c r="BC809" s="2">
        <f t="shared" si="652"/>
        <v>44778</v>
      </c>
      <c r="BD809" s="22">
        <f t="shared" si="653"/>
        <v>210.22071203980786</v>
      </c>
      <c r="BE809" s="22">
        <f t="shared" si="654"/>
        <v>148.52901000580545</v>
      </c>
      <c r="BF809" s="22">
        <f t="shared" si="655"/>
        <v>123.19424460431985</v>
      </c>
      <c r="BG809" s="22">
        <f t="shared" si="656"/>
        <v>201.53622146666669</v>
      </c>
      <c r="BH809" s="22"/>
      <c r="BI809" s="3">
        <f t="shared" si="657"/>
        <v>85028096.464532673</v>
      </c>
      <c r="BJ809" s="3">
        <f t="shared" si="658"/>
        <v>29971651.640883766</v>
      </c>
      <c r="BK809" s="3">
        <f t="shared" si="659"/>
        <v>23406906.47482077</v>
      </c>
      <c r="BL809" s="3">
        <f t="shared" si="660"/>
        <v>62351531.160000004</v>
      </c>
      <c r="BM809" s="22"/>
      <c r="BN809" s="3">
        <f t="shared" si="661"/>
        <v>-939811.64860952785</v>
      </c>
      <c r="BO809" s="3">
        <f t="shared" si="662"/>
        <v>-1751139.739780759</v>
      </c>
      <c r="BP809" s="3">
        <f t="shared" si="663"/>
        <v>0</v>
      </c>
      <c r="BQ809" s="3">
        <f t="shared" si="664"/>
        <v>-1890664.72</v>
      </c>
      <c r="BR809" s="3"/>
      <c r="BS809" s="22">
        <f t="shared" si="665"/>
        <v>-1.1052954113838671</v>
      </c>
      <c r="BT809" s="22">
        <f t="shared" si="666"/>
        <v>-5.8426534538792723</v>
      </c>
      <c r="BU809" s="22">
        <f t="shared" si="667"/>
        <v>0</v>
      </c>
      <c r="BV809" s="22">
        <f t="shared" si="668"/>
        <v>-3.0322667059263919</v>
      </c>
      <c r="BW809" s="3"/>
      <c r="BX809" s="7"/>
      <c r="BY809" t="str">
        <f t="shared" si="624"/>
        <v>82022</v>
      </c>
      <c r="CQ809" s="15">
        <v>39889</v>
      </c>
      <c r="CR809" s="16">
        <v>2757.45</v>
      </c>
    </row>
    <row r="810" spans="1:96">
      <c r="A810" s="2">
        <v>44781</v>
      </c>
      <c r="B810" s="2">
        <v>44781</v>
      </c>
      <c r="C810" s="3">
        <v>231223</v>
      </c>
      <c r="D810">
        <v>276857.62</v>
      </c>
      <c r="E810">
        <v>508081.03</v>
      </c>
      <c r="F810" s="3">
        <v>-60974</v>
      </c>
      <c r="G810" s="3">
        <v>41318360</v>
      </c>
      <c r="J810" s="3">
        <f t="shared" si="669"/>
        <v>170248.51</v>
      </c>
      <c r="L810" s="3">
        <f t="shared" si="670"/>
        <v>60631114.950000003</v>
      </c>
      <c r="M810" s="4">
        <f t="shared" si="625"/>
        <v>2.8158463486286749E-3</v>
      </c>
      <c r="N810" s="4">
        <f t="shared" si="626"/>
        <v>5.6749503333333338E-3</v>
      </c>
      <c r="O810" s="4"/>
      <c r="P810" s="3">
        <f t="shared" si="627"/>
        <v>-1720416.21</v>
      </c>
      <c r="Q810" s="3">
        <f t="shared" si="628"/>
        <v>62351531.160000004</v>
      </c>
      <c r="R810" s="6">
        <f t="shared" si="629"/>
        <v>-2.7592204681954755E-2</v>
      </c>
      <c r="S810" s="6">
        <f t="shared" si="630"/>
        <v>-2.7641843675072157E-2</v>
      </c>
      <c r="T810" s="6"/>
      <c r="U810" s="6"/>
      <c r="V810" s="3">
        <f t="shared" si="671"/>
        <v>206980.15913669812</v>
      </c>
      <c r="W810" s="7">
        <f t="shared" si="631"/>
        <v>127.59999999999854</v>
      </c>
      <c r="X810" s="7">
        <f t="shared" si="634"/>
        <v>17525.099999999999</v>
      </c>
      <c r="Y810" s="3">
        <f t="shared" si="635"/>
        <v>44885513.779325962</v>
      </c>
      <c r="Z810" s="3">
        <f t="shared" si="632"/>
        <v>105516628.72932597</v>
      </c>
      <c r="AA810" s="2">
        <v>44781</v>
      </c>
      <c r="AB810" s="7">
        <f t="shared" si="636"/>
        <v>202.10371650000002</v>
      </c>
      <c r="AC810" s="7">
        <f t="shared" si="637"/>
        <v>149.61837926441987</v>
      </c>
      <c r="AD810" s="7">
        <f t="shared" si="638"/>
        <v>175.86104788220993</v>
      </c>
      <c r="AE810" s="7"/>
      <c r="AF810" s="7">
        <f t="shared" si="672"/>
        <v>377228.66913669812</v>
      </c>
      <c r="AG810" s="3">
        <f t="shared" si="639"/>
        <v>70058607.010239676</v>
      </c>
      <c r="AH810" s="7"/>
      <c r="AI810" s="7"/>
      <c r="AJ810" s="7"/>
      <c r="AK810" s="7"/>
      <c r="AL810" s="3">
        <f t="shared" si="640"/>
        <v>84470981.110959113</v>
      </c>
      <c r="AM810" s="3">
        <f t="shared" si="641"/>
        <v>28427492.060239732</v>
      </c>
      <c r="AN810" s="3">
        <f t="shared" si="642"/>
        <v>23412374.100720052</v>
      </c>
      <c r="AO810" s="3">
        <f t="shared" si="643"/>
        <v>30631114.949999992</v>
      </c>
      <c r="AP810" s="3">
        <f t="shared" si="644"/>
        <v>60631114.950000003</v>
      </c>
      <c r="AQ810" s="7"/>
      <c r="AR810" s="40">
        <f t="shared" si="673"/>
        <v>206980.15913669812</v>
      </c>
      <c r="AS810" s="5">
        <f t="shared" si="633"/>
        <v>170248.51</v>
      </c>
      <c r="AT810" s="5">
        <f t="shared" si="645"/>
        <v>5467.625899280576</v>
      </c>
      <c r="AU810" s="5">
        <f t="shared" si="646"/>
        <v>382696.29503597872</v>
      </c>
      <c r="AV810" s="5">
        <f t="shared" si="647"/>
        <v>44470981.110959113</v>
      </c>
      <c r="AW810" s="3"/>
      <c r="AX810" s="4">
        <f t="shared" si="648"/>
        <v>4.5511249976585384E-3</v>
      </c>
      <c r="AY810" s="4">
        <f t="shared" si="649"/>
        <v>7.3343871245867805E-3</v>
      </c>
      <c r="AZ810" s="4">
        <f t="shared" si="650"/>
        <v>2.3359028264423578E-4</v>
      </c>
      <c r="BA810" s="4">
        <f t="shared" si="651"/>
        <v>2.8158463486286749E-3</v>
      </c>
      <c r="BB810" s="3"/>
      <c r="BC810" s="2">
        <f t="shared" si="652"/>
        <v>44781</v>
      </c>
      <c r="BD810" s="22">
        <f t="shared" si="653"/>
        <v>211.17745277739778</v>
      </c>
      <c r="BE810" s="22">
        <f t="shared" si="654"/>
        <v>149.61837926441964</v>
      </c>
      <c r="BF810" s="22">
        <f t="shared" si="655"/>
        <v>123.22302158273712</v>
      </c>
      <c r="BG810" s="22">
        <f t="shared" si="656"/>
        <v>202.10371650000002</v>
      </c>
      <c r="BH810" s="22"/>
      <c r="BI810" s="3">
        <f t="shared" si="657"/>
        <v>85028096.464532673</v>
      </c>
      <c r="BJ810" s="3">
        <f t="shared" si="658"/>
        <v>29971651.640883766</v>
      </c>
      <c r="BK810" s="3">
        <f t="shared" si="659"/>
        <v>23412374.100720052</v>
      </c>
      <c r="BL810" s="3">
        <f t="shared" si="660"/>
        <v>62351531.160000004</v>
      </c>
      <c r="BM810" s="22"/>
      <c r="BN810" s="3">
        <f t="shared" si="661"/>
        <v>-557115.35357354907</v>
      </c>
      <c r="BO810" s="3">
        <f t="shared" si="662"/>
        <v>-1544159.5806440609</v>
      </c>
      <c r="BP810" s="3">
        <f t="shared" si="663"/>
        <v>0</v>
      </c>
      <c r="BQ810" s="3">
        <f t="shared" si="664"/>
        <v>-1720416.21</v>
      </c>
      <c r="BR810" s="3"/>
      <c r="BS810" s="22">
        <f t="shared" si="665"/>
        <v>-0.6552132491945597</v>
      </c>
      <c r="BT810" s="22">
        <f t="shared" si="666"/>
        <v>-5.1520670236861479</v>
      </c>
      <c r="BU810" s="22">
        <f t="shared" si="667"/>
        <v>0</v>
      </c>
      <c r="BV810" s="22">
        <f t="shared" si="668"/>
        <v>-2.7592204681954757</v>
      </c>
      <c r="BW810" s="3"/>
      <c r="BX810" s="7"/>
      <c r="BY810" t="str">
        <f t="shared" si="624"/>
        <v>82022</v>
      </c>
      <c r="CQ810" s="15">
        <v>39890</v>
      </c>
      <c r="CR810" s="16">
        <v>2794.7</v>
      </c>
    </row>
    <row r="811" spans="1:96">
      <c r="A811" s="2">
        <v>44812</v>
      </c>
      <c r="B811" s="2">
        <v>44812</v>
      </c>
      <c r="C811">
        <v>0</v>
      </c>
      <c r="D811">
        <v>276857.62</v>
      </c>
      <c r="E811">
        <v>276857.62</v>
      </c>
      <c r="F811" t="s">
        <v>10</v>
      </c>
      <c r="G811" s="3">
        <v>41595218</v>
      </c>
      <c r="J811" s="3">
        <f t="shared" si="669"/>
        <v>0</v>
      </c>
      <c r="L811" s="3">
        <f t="shared" si="670"/>
        <v>60631114.950000003</v>
      </c>
      <c r="M811" s="4">
        <f t="shared" si="625"/>
        <v>0</v>
      </c>
      <c r="N811" s="4">
        <f t="shared" si="626"/>
        <v>0</v>
      </c>
      <c r="O811" s="4"/>
      <c r="P811" s="3">
        <f t="shared" si="627"/>
        <v>-1720416.21</v>
      </c>
      <c r="Q811" s="3">
        <f t="shared" si="628"/>
        <v>62351531.160000004</v>
      </c>
      <c r="R811" s="6">
        <f t="shared" si="629"/>
        <v>-2.7592204681954755E-2</v>
      </c>
      <c r="S811" s="6">
        <f t="shared" si="630"/>
        <v>-2.7641843675072157E-2</v>
      </c>
      <c r="T811" s="6"/>
      <c r="U811" s="6"/>
      <c r="V811" s="3">
        <f t="shared" si="671"/>
        <v>0</v>
      </c>
      <c r="W811" s="7">
        <f t="shared" si="631"/>
        <v>0</v>
      </c>
      <c r="X811" s="7">
        <f t="shared" si="634"/>
        <v>17525.099999999999</v>
      </c>
      <c r="Y811" s="3">
        <f t="shared" si="635"/>
        <v>44885513.779325962</v>
      </c>
      <c r="Z811" s="3">
        <f t="shared" si="632"/>
        <v>105516628.72932597</v>
      </c>
      <c r="AA811" s="2">
        <v>44782</v>
      </c>
      <c r="AB811" s="7">
        <f t="shared" si="636"/>
        <v>202.10371650000002</v>
      </c>
      <c r="AC811" s="7">
        <f t="shared" si="637"/>
        <v>149.61837926441987</v>
      </c>
      <c r="AD811" s="7">
        <f t="shared" si="638"/>
        <v>175.86104788220993</v>
      </c>
      <c r="AE811" s="7"/>
      <c r="AF811" s="7">
        <f t="shared" si="672"/>
        <v>0</v>
      </c>
      <c r="AG811" s="3">
        <f t="shared" si="639"/>
        <v>70058607.010239676</v>
      </c>
      <c r="AH811" s="7"/>
      <c r="AI811" s="7"/>
      <c r="AJ811" s="7"/>
      <c r="AK811" s="7"/>
      <c r="AL811" s="3">
        <f t="shared" si="640"/>
        <v>84476448.736858398</v>
      </c>
      <c r="AM811" s="3">
        <f t="shared" si="641"/>
        <v>28427492.060239732</v>
      </c>
      <c r="AN811" s="3">
        <f t="shared" si="642"/>
        <v>23417841.726619333</v>
      </c>
      <c r="AO811" s="3">
        <f t="shared" si="643"/>
        <v>30631114.949999992</v>
      </c>
      <c r="AP811" s="3">
        <f t="shared" si="644"/>
        <v>60631114.950000003</v>
      </c>
      <c r="AQ811" s="7"/>
      <c r="AR811" s="40">
        <f t="shared" si="673"/>
        <v>0</v>
      </c>
      <c r="AS811" s="5">
        <f t="shared" si="633"/>
        <v>0</v>
      </c>
      <c r="AT811" s="5">
        <f t="shared" si="645"/>
        <v>5467.625899280576</v>
      </c>
      <c r="AU811" s="5">
        <f t="shared" si="646"/>
        <v>5467.625899280576</v>
      </c>
      <c r="AV811" s="5">
        <f t="shared" si="647"/>
        <v>44476448.73685839</v>
      </c>
      <c r="AW811" s="3"/>
      <c r="AX811" s="4">
        <f t="shared" si="648"/>
        <v>6.4727860708737713E-5</v>
      </c>
      <c r="AY811" s="4">
        <f t="shared" si="649"/>
        <v>0</v>
      </c>
      <c r="AZ811" s="4">
        <f t="shared" si="650"/>
        <v>2.3353573096683168E-4</v>
      </c>
      <c r="BA811" s="4">
        <f t="shared" si="651"/>
        <v>0</v>
      </c>
      <c r="BB811" s="3"/>
      <c r="BC811" s="2">
        <f t="shared" si="652"/>
        <v>44782</v>
      </c>
      <c r="BD811" s="22">
        <f t="shared" si="653"/>
        <v>211.191121842146</v>
      </c>
      <c r="BE811" s="22">
        <f t="shared" si="654"/>
        <v>149.61837926441964</v>
      </c>
      <c r="BF811" s="22">
        <f t="shared" si="655"/>
        <v>123.25179856115437</v>
      </c>
      <c r="BG811" s="22">
        <f t="shared" si="656"/>
        <v>202.10371650000002</v>
      </c>
      <c r="BH811" s="22"/>
      <c r="BI811" s="3">
        <f t="shared" si="657"/>
        <v>85028096.464532673</v>
      </c>
      <c r="BJ811" s="3">
        <f t="shared" si="658"/>
        <v>29971651.640883766</v>
      </c>
      <c r="BK811" s="3">
        <f t="shared" si="659"/>
        <v>23417841.726619333</v>
      </c>
      <c r="BL811" s="3">
        <f t="shared" si="660"/>
        <v>62351531.160000004</v>
      </c>
      <c r="BM811" s="22"/>
      <c r="BN811" s="3">
        <f t="shared" si="661"/>
        <v>-551647.72767426854</v>
      </c>
      <c r="BO811" s="3">
        <f t="shared" si="662"/>
        <v>-1544159.5806440609</v>
      </c>
      <c r="BP811" s="3">
        <f t="shared" si="663"/>
        <v>0</v>
      </c>
      <c r="BQ811" s="3">
        <f t="shared" si="664"/>
        <v>-1720416.21</v>
      </c>
      <c r="BR811" s="3"/>
      <c r="BS811" s="22">
        <f t="shared" si="665"/>
        <v>-0.64878287367561427</v>
      </c>
      <c r="BT811" s="22">
        <f t="shared" si="666"/>
        <v>-5.1520670236861479</v>
      </c>
      <c r="BU811" s="22">
        <f t="shared" si="667"/>
        <v>0</v>
      </c>
      <c r="BV811" s="22">
        <f t="shared" si="668"/>
        <v>-2.7592204681954757</v>
      </c>
      <c r="BW811" s="3"/>
      <c r="BX811" s="7"/>
      <c r="BY811" t="str">
        <f t="shared" si="624"/>
        <v>82022</v>
      </c>
      <c r="CQ811" s="15">
        <v>39891</v>
      </c>
      <c r="CR811" s="16">
        <v>2807.15</v>
      </c>
    </row>
    <row r="812" spans="1:96">
      <c r="A812" s="2">
        <v>44842</v>
      </c>
      <c r="B812" s="2">
        <v>44842</v>
      </c>
      <c r="C812" s="3">
        <v>242820</v>
      </c>
      <c r="D812">
        <v>275911.67999999999</v>
      </c>
      <c r="E812">
        <v>518732.06</v>
      </c>
      <c r="F812">
        <v>-946</v>
      </c>
      <c r="G812" s="3">
        <v>42113950</v>
      </c>
      <c r="J812" s="3">
        <f t="shared" si="669"/>
        <v>241874.06</v>
      </c>
      <c r="L812" s="3">
        <f t="shared" si="670"/>
        <v>60872989.010000005</v>
      </c>
      <c r="M812" s="4">
        <f t="shared" si="625"/>
        <v>3.9892728378731548E-3</v>
      </c>
      <c r="N812" s="4">
        <f t="shared" si="626"/>
        <v>8.062468666666666E-3</v>
      </c>
      <c r="O812" s="4"/>
      <c r="P812" s="3">
        <f t="shared" si="627"/>
        <v>-1478542.15</v>
      </c>
      <c r="Q812" s="3">
        <f t="shared" si="628"/>
        <v>62351531.160000004</v>
      </c>
      <c r="R812" s="6">
        <f t="shared" si="629"/>
        <v>-2.3713004676756359E-2</v>
      </c>
      <c r="S812" s="6">
        <f t="shared" si="630"/>
        <v>-2.3652570837199002E-2</v>
      </c>
      <c r="T812" s="6"/>
      <c r="U812" s="6"/>
      <c r="V812" s="3">
        <f t="shared" si="671"/>
        <v>15653.280060105491</v>
      </c>
      <c r="W812" s="7">
        <f t="shared" si="631"/>
        <v>9.6500000000014552</v>
      </c>
      <c r="X812" s="7">
        <f t="shared" si="634"/>
        <v>17534.75</v>
      </c>
      <c r="Y812" s="3">
        <f t="shared" si="635"/>
        <v>44910229.484684028</v>
      </c>
      <c r="Z812" s="3">
        <f t="shared" si="632"/>
        <v>105783218.49468404</v>
      </c>
      <c r="AA812" s="2">
        <v>44783</v>
      </c>
      <c r="AB812" s="7">
        <f t="shared" si="636"/>
        <v>202.90996336666666</v>
      </c>
      <c r="AC812" s="7">
        <f t="shared" si="637"/>
        <v>149.70076494894676</v>
      </c>
      <c r="AD812" s="7">
        <f t="shared" si="638"/>
        <v>176.30536415780674</v>
      </c>
      <c r="AE812" s="7"/>
      <c r="AF812" s="7">
        <f t="shared" si="672"/>
        <v>257527.34006010549</v>
      </c>
      <c r="AG812" s="3">
        <f t="shared" si="639"/>
        <v>70316134.350299776</v>
      </c>
      <c r="AH812" s="7"/>
      <c r="AI812" s="7"/>
      <c r="AJ812" s="7"/>
      <c r="AK812" s="7"/>
      <c r="AL812" s="3">
        <f t="shared" si="640"/>
        <v>84739443.702817783</v>
      </c>
      <c r="AM812" s="3">
        <f t="shared" si="641"/>
        <v>28443145.340299837</v>
      </c>
      <c r="AN812" s="3">
        <f t="shared" si="642"/>
        <v>23423309.352518614</v>
      </c>
      <c r="AO812" s="3">
        <f t="shared" si="643"/>
        <v>30872989.00999999</v>
      </c>
      <c r="AP812" s="3">
        <f t="shared" si="644"/>
        <v>60872989.010000005</v>
      </c>
      <c r="AQ812" s="7"/>
      <c r="AR812" s="40">
        <f t="shared" si="673"/>
        <v>15653.280060105491</v>
      </c>
      <c r="AS812" s="5">
        <f t="shared" si="633"/>
        <v>241874.06</v>
      </c>
      <c r="AT812" s="5">
        <f t="shared" si="645"/>
        <v>5467.625899280576</v>
      </c>
      <c r="AU812" s="5">
        <f t="shared" si="646"/>
        <v>262994.96595938609</v>
      </c>
      <c r="AV812" s="5">
        <f t="shared" si="647"/>
        <v>44739443.702817775</v>
      </c>
      <c r="AW812" s="3"/>
      <c r="AX812" s="4">
        <f t="shared" si="648"/>
        <v>3.1132341604298199E-3</v>
      </c>
      <c r="AY812" s="4">
        <f t="shared" si="649"/>
        <v>5.5063879806685576E-4</v>
      </c>
      <c r="AZ812" s="4">
        <f t="shared" si="650"/>
        <v>2.3348120476301035E-4</v>
      </c>
      <c r="BA812" s="4">
        <f t="shared" si="651"/>
        <v>3.9892728378731548E-3</v>
      </c>
      <c r="BB812" s="3"/>
      <c r="BC812" s="2">
        <f t="shared" si="652"/>
        <v>44783</v>
      </c>
      <c r="BD812" s="22">
        <f t="shared" si="653"/>
        <v>211.84860925704444</v>
      </c>
      <c r="BE812" s="22">
        <f t="shared" si="654"/>
        <v>149.7007649489465</v>
      </c>
      <c r="BF812" s="22">
        <f t="shared" si="655"/>
        <v>123.28057553957166</v>
      </c>
      <c r="BG812" s="22">
        <f t="shared" si="656"/>
        <v>202.90996336666666</v>
      </c>
      <c r="BH812" s="22"/>
      <c r="BI812" s="3">
        <f t="shared" si="657"/>
        <v>85028096.464532673</v>
      </c>
      <c r="BJ812" s="3">
        <f t="shared" si="658"/>
        <v>29971651.640883766</v>
      </c>
      <c r="BK812" s="3">
        <f t="shared" si="659"/>
        <v>23423309.352518614</v>
      </c>
      <c r="BL812" s="3">
        <f t="shared" si="660"/>
        <v>62351531.160000004</v>
      </c>
      <c r="BM812" s="22"/>
      <c r="BN812" s="3">
        <f t="shared" si="661"/>
        <v>-288652.76171488245</v>
      </c>
      <c r="BO812" s="3">
        <f t="shared" si="662"/>
        <v>-1528506.3005839554</v>
      </c>
      <c r="BP812" s="3">
        <f t="shared" si="663"/>
        <v>0</v>
      </c>
      <c r="BQ812" s="3">
        <f t="shared" si="664"/>
        <v>-1478542.15</v>
      </c>
      <c r="BR812" s="3"/>
      <c r="BS812" s="22">
        <f t="shared" si="665"/>
        <v>-0.33947927063766115</v>
      </c>
      <c r="BT812" s="22">
        <f t="shared" si="666"/>
        <v>-5.0998400718729453</v>
      </c>
      <c r="BU812" s="22">
        <f t="shared" si="667"/>
        <v>0</v>
      </c>
      <c r="BV812" s="22">
        <f t="shared" si="668"/>
        <v>-2.3713004676756357</v>
      </c>
      <c r="BW812" s="3"/>
      <c r="BX812" s="7"/>
      <c r="BY812" t="str">
        <f t="shared" si="624"/>
        <v>82022</v>
      </c>
      <c r="CQ812" s="15">
        <v>39892</v>
      </c>
      <c r="CR812" s="16">
        <v>2807.05</v>
      </c>
    </row>
    <row r="813" spans="1:96">
      <c r="A813" s="2">
        <v>44873</v>
      </c>
      <c r="B813" s="2">
        <v>44873</v>
      </c>
      <c r="C813" s="3">
        <v>34331</v>
      </c>
      <c r="D813">
        <v>0</v>
      </c>
      <c r="E813">
        <v>34330.51</v>
      </c>
      <c r="F813" s="3">
        <v>-275912</v>
      </c>
      <c r="G813" s="3">
        <v>42148280</v>
      </c>
      <c r="J813" s="3">
        <f t="shared" si="669"/>
        <v>-241580.68</v>
      </c>
      <c r="L813" s="3">
        <f t="shared" si="670"/>
        <v>60631408.330000006</v>
      </c>
      <c r="M813" s="4">
        <f t="shared" si="625"/>
        <v>-3.9686022311195192E-3</v>
      </c>
      <c r="N813" s="4">
        <f t="shared" si="626"/>
        <v>-8.0526893333333332E-3</v>
      </c>
      <c r="O813" s="4"/>
      <c r="P813" s="3">
        <f t="shared" si="627"/>
        <v>-1720122.8299999998</v>
      </c>
      <c r="Q813" s="3">
        <f t="shared" si="628"/>
        <v>62351531.160000004</v>
      </c>
      <c r="R813" s="6">
        <f t="shared" si="629"/>
        <v>-2.7587499424609155E-2</v>
      </c>
      <c r="S813" s="6">
        <f t="shared" si="630"/>
        <v>-2.7621173068318523E-2</v>
      </c>
      <c r="T813" s="6"/>
      <c r="U813" s="6"/>
      <c r="V813" s="3">
        <f t="shared" si="671"/>
        <v>201546.11890858176</v>
      </c>
      <c r="W813" s="7">
        <f t="shared" si="631"/>
        <v>124.25</v>
      </c>
      <c r="X813" s="7">
        <f t="shared" si="634"/>
        <v>17659</v>
      </c>
      <c r="Y813" s="3">
        <f t="shared" si="635"/>
        <v>45228460.198750213</v>
      </c>
      <c r="Z813" s="3">
        <f t="shared" si="632"/>
        <v>105859868.52875021</v>
      </c>
      <c r="AA813" s="2">
        <v>44784</v>
      </c>
      <c r="AB813" s="7">
        <f t="shared" si="636"/>
        <v>202.10469443333335</v>
      </c>
      <c r="AC813" s="7">
        <f t="shared" si="637"/>
        <v>150.76153399583404</v>
      </c>
      <c r="AD813" s="7">
        <f t="shared" si="638"/>
        <v>176.43311421458367</v>
      </c>
      <c r="AE813" s="7"/>
      <c r="AF813" s="7">
        <f t="shared" si="672"/>
        <v>-40034.561091418233</v>
      </c>
      <c r="AG813" s="3">
        <f t="shared" si="639"/>
        <v>70276099.789208353</v>
      </c>
      <c r="AH813" s="7"/>
      <c r="AI813" s="7"/>
      <c r="AJ813" s="7"/>
      <c r="AK813" s="7"/>
      <c r="AL813" s="3">
        <f t="shared" si="640"/>
        <v>84704876.767625645</v>
      </c>
      <c r="AM813" s="3">
        <f t="shared" si="641"/>
        <v>28644691.459208418</v>
      </c>
      <c r="AN813" s="3">
        <f t="shared" si="642"/>
        <v>23428776.978417896</v>
      </c>
      <c r="AO813" s="3">
        <f t="shared" si="643"/>
        <v>30631408.329999991</v>
      </c>
      <c r="AP813" s="3">
        <f t="shared" si="644"/>
        <v>60631408.330000006</v>
      </c>
      <c r="AQ813" s="7"/>
      <c r="AR813" s="40">
        <f t="shared" si="673"/>
        <v>201546.11890858176</v>
      </c>
      <c r="AS813" s="5">
        <f t="shared" si="633"/>
        <v>-241580.68</v>
      </c>
      <c r="AT813" s="5">
        <f t="shared" si="645"/>
        <v>5467.625899280576</v>
      </c>
      <c r="AU813" s="5">
        <f t="shared" si="646"/>
        <v>-34566.935192137658</v>
      </c>
      <c r="AV813" s="5">
        <f t="shared" si="647"/>
        <v>44704876.767625637</v>
      </c>
      <c r="AW813" s="3"/>
      <c r="AX813" s="4">
        <f t="shared" si="648"/>
        <v>-4.0792025155799116E-4</v>
      </c>
      <c r="AY813" s="4">
        <f t="shared" si="649"/>
        <v>7.085929368824761E-3</v>
      </c>
      <c r="AZ813" s="4">
        <f t="shared" si="650"/>
        <v>2.3342670401493306E-4</v>
      </c>
      <c r="BA813" s="4">
        <f t="shared" si="651"/>
        <v>-3.9686022311195192E-3</v>
      </c>
      <c r="BB813" s="3"/>
      <c r="BC813" s="2">
        <f t="shared" si="652"/>
        <v>44784</v>
      </c>
      <c r="BD813" s="22">
        <f t="shared" si="653"/>
        <v>211.76219191906412</v>
      </c>
      <c r="BE813" s="22">
        <f t="shared" si="654"/>
        <v>150.76153399583379</v>
      </c>
      <c r="BF813" s="22">
        <f t="shared" si="655"/>
        <v>123.30935251798894</v>
      </c>
      <c r="BG813" s="22">
        <f t="shared" si="656"/>
        <v>202.10469443333335</v>
      </c>
      <c r="BH813" s="22"/>
      <c r="BI813" s="3">
        <f t="shared" si="657"/>
        <v>85028096.464532673</v>
      </c>
      <c r="BJ813" s="3">
        <f t="shared" si="658"/>
        <v>29971651.640883766</v>
      </c>
      <c r="BK813" s="3">
        <f t="shared" si="659"/>
        <v>23428776.978417896</v>
      </c>
      <c r="BL813" s="3">
        <f t="shared" si="660"/>
        <v>62351531.160000004</v>
      </c>
      <c r="BM813" s="22"/>
      <c r="BN813" s="3">
        <f t="shared" si="661"/>
        <v>-323219.69690702012</v>
      </c>
      <c r="BO813" s="3">
        <f t="shared" si="662"/>
        <v>-1326960.1816753736</v>
      </c>
      <c r="BP813" s="3">
        <f t="shared" si="663"/>
        <v>0</v>
      </c>
      <c r="BQ813" s="3">
        <f t="shared" si="664"/>
        <v>-1720122.8299999998</v>
      </c>
      <c r="BR813" s="3"/>
      <c r="BS813" s="22">
        <f t="shared" si="665"/>
        <v>-0.38013281532398302</v>
      </c>
      <c r="BT813" s="22">
        <f t="shared" si="666"/>
        <v>-4.4273842415320619</v>
      </c>
      <c r="BU813" s="22">
        <f t="shared" si="667"/>
        <v>0</v>
      </c>
      <c r="BV813" s="22">
        <f t="shared" si="668"/>
        <v>-2.7587499424609154</v>
      </c>
      <c r="BW813" s="3"/>
      <c r="BX813" s="7"/>
      <c r="BY813" t="str">
        <f t="shared" ref="BY813:BY876" si="674">+MONTH(BC813)&amp;YEAR(BC813)</f>
        <v>82022</v>
      </c>
      <c r="CQ813" s="15">
        <v>39893</v>
      </c>
      <c r="CR813" s="16">
        <v>2807.05</v>
      </c>
    </row>
    <row r="814" spans="1:96">
      <c r="A814" t="s">
        <v>366</v>
      </c>
      <c r="B814" t="s">
        <v>366</v>
      </c>
      <c r="C814">
        <v>0</v>
      </c>
      <c r="D814">
        <v>-13300.73</v>
      </c>
      <c r="E814">
        <v>-13300.73</v>
      </c>
      <c r="F814" s="3">
        <v>-13301</v>
      </c>
      <c r="G814" s="3">
        <v>42134980</v>
      </c>
      <c r="J814" s="3">
        <f t="shared" si="669"/>
        <v>-13300.73</v>
      </c>
      <c r="L814" s="3">
        <f t="shared" si="670"/>
        <v>60618107.600000009</v>
      </c>
      <c r="M814" s="4">
        <f t="shared" si="625"/>
        <v>-2.1937029612783857E-4</v>
      </c>
      <c r="N814" s="4">
        <f t="shared" si="626"/>
        <v>-4.4335766666666666E-4</v>
      </c>
      <c r="O814" s="4"/>
      <c r="P814" s="3">
        <f t="shared" si="627"/>
        <v>-1733423.5599999998</v>
      </c>
      <c r="Q814" s="3">
        <f t="shared" si="628"/>
        <v>62351531.160000004</v>
      </c>
      <c r="R814" s="6">
        <f t="shared" si="629"/>
        <v>-2.7800817842818789E-2</v>
      </c>
      <c r="S814" s="6">
        <f t="shared" si="630"/>
        <v>-2.7840543364446361E-2</v>
      </c>
      <c r="T814" s="6"/>
      <c r="U814" s="6"/>
      <c r="V814" s="3">
        <f t="shared" si="671"/>
        <v>462704.47017040604</v>
      </c>
      <c r="W814" s="7">
        <f t="shared" si="631"/>
        <v>285.25</v>
      </c>
      <c r="X814" s="7">
        <f t="shared" si="634"/>
        <v>17944.25</v>
      </c>
      <c r="Y814" s="3">
        <f t="shared" si="635"/>
        <v>45959046.20428244</v>
      </c>
      <c r="Z814" s="3">
        <f t="shared" si="632"/>
        <v>106577153.80428246</v>
      </c>
      <c r="AA814" s="2">
        <v>44790</v>
      </c>
      <c r="AB814" s="7">
        <f t="shared" si="636"/>
        <v>202.06035866666673</v>
      </c>
      <c r="AC814" s="7">
        <f t="shared" si="637"/>
        <v>153.19682068094147</v>
      </c>
      <c r="AD814" s="7">
        <f t="shared" si="638"/>
        <v>177.6285896738041</v>
      </c>
      <c r="AE814" s="7"/>
      <c r="AF814" s="7">
        <f t="shared" si="672"/>
        <v>449403.74017040606</v>
      </c>
      <c r="AG814" s="3">
        <f t="shared" si="639"/>
        <v>70725503.529378757</v>
      </c>
      <c r="AH814" s="7"/>
      <c r="AI814" s="7"/>
      <c r="AJ814" s="7"/>
      <c r="AK814" s="7"/>
      <c r="AL814" s="3">
        <f t="shared" si="640"/>
        <v>85159748.133695334</v>
      </c>
      <c r="AM814" s="3">
        <f t="shared" si="641"/>
        <v>29107395.929378822</v>
      </c>
      <c r="AN814" s="3">
        <f t="shared" si="642"/>
        <v>23434244.604317177</v>
      </c>
      <c r="AO814" s="3">
        <f t="shared" si="643"/>
        <v>30618107.59999999</v>
      </c>
      <c r="AP814" s="3">
        <f t="shared" si="644"/>
        <v>60618107.600000009</v>
      </c>
      <c r="AQ814" s="7"/>
      <c r="AR814" s="40">
        <f t="shared" si="673"/>
        <v>462704.47017040604</v>
      </c>
      <c r="AS814" s="5">
        <f t="shared" si="633"/>
        <v>-13300.73</v>
      </c>
      <c r="AT814" s="5">
        <f t="shared" si="645"/>
        <v>5467.625899280576</v>
      </c>
      <c r="AU814" s="5">
        <f t="shared" si="646"/>
        <v>454871.36606968666</v>
      </c>
      <c r="AV814" s="5">
        <f t="shared" si="647"/>
        <v>45159748.133695327</v>
      </c>
      <c r="AW814" s="3"/>
      <c r="AX814" s="4">
        <f t="shared" si="648"/>
        <v>5.37007293355203E-3</v>
      </c>
      <c r="AY814" s="4">
        <f t="shared" si="649"/>
        <v>1.6153236310096832E-2</v>
      </c>
      <c r="AZ814" s="4">
        <f t="shared" si="650"/>
        <v>2.3337222870477788E-4</v>
      </c>
      <c r="BA814" s="4">
        <f t="shared" si="651"/>
        <v>-2.1937029612783857E-4</v>
      </c>
      <c r="BB814" s="3"/>
      <c r="BC814" s="2">
        <f t="shared" si="652"/>
        <v>44790</v>
      </c>
      <c r="BD814" s="22">
        <f t="shared" si="653"/>
        <v>212.89937033423834</v>
      </c>
      <c r="BE814" s="22">
        <f t="shared" si="654"/>
        <v>153.19682068094119</v>
      </c>
      <c r="BF814" s="22">
        <f t="shared" si="655"/>
        <v>123.3381294964062</v>
      </c>
      <c r="BG814" s="22">
        <f t="shared" si="656"/>
        <v>202.06035866666673</v>
      </c>
      <c r="BH814" s="22"/>
      <c r="BI814" s="3">
        <f t="shared" si="657"/>
        <v>85159748.133695334</v>
      </c>
      <c r="BJ814" s="3">
        <f t="shared" si="658"/>
        <v>29971651.640883766</v>
      </c>
      <c r="BK814" s="3">
        <f t="shared" si="659"/>
        <v>23434244.604317177</v>
      </c>
      <c r="BL814" s="3">
        <f t="shared" si="660"/>
        <v>62351531.160000004</v>
      </c>
      <c r="BM814" s="22"/>
      <c r="BN814" s="3">
        <f t="shared" si="661"/>
        <v>0</v>
      </c>
      <c r="BO814" s="3">
        <f t="shared" si="662"/>
        <v>-864255.71150496753</v>
      </c>
      <c r="BP814" s="3">
        <f t="shared" si="663"/>
        <v>0</v>
      </c>
      <c r="BQ814" s="3">
        <f t="shared" si="664"/>
        <v>-1733423.5599999998</v>
      </c>
      <c r="BR814" s="3"/>
      <c r="BS814" s="22">
        <f t="shared" si="665"/>
        <v>0</v>
      </c>
      <c r="BT814" s="22">
        <f t="shared" si="666"/>
        <v>-2.8835771944114437</v>
      </c>
      <c r="BU814" s="22">
        <f t="shared" si="667"/>
        <v>0</v>
      </c>
      <c r="BV814" s="22">
        <f t="shared" si="668"/>
        <v>-2.780081784281879</v>
      </c>
      <c r="BW814" s="3"/>
      <c r="BX814" s="7"/>
      <c r="BY814" t="str">
        <f t="shared" si="674"/>
        <v>82022</v>
      </c>
      <c r="CQ814" s="15">
        <v>39894</v>
      </c>
      <c r="CR814" s="16">
        <v>2807.05</v>
      </c>
    </row>
    <row r="815" spans="1:96">
      <c r="A815" t="s">
        <v>367</v>
      </c>
      <c r="B815" t="s">
        <v>367</v>
      </c>
      <c r="C815" s="3">
        <v>14520</v>
      </c>
      <c r="D815">
        <v>-48004.66</v>
      </c>
      <c r="E815">
        <v>-33484.25</v>
      </c>
      <c r="F815" s="3">
        <v>-34704</v>
      </c>
      <c r="G815" s="3">
        <v>42101495</v>
      </c>
      <c r="J815" s="3">
        <f t="shared" si="669"/>
        <v>-20183.930000000004</v>
      </c>
      <c r="L815" s="3">
        <f t="shared" si="670"/>
        <v>60597923.670000009</v>
      </c>
      <c r="M815" s="4">
        <f t="shared" si="625"/>
        <v>-3.3296865902161555E-4</v>
      </c>
      <c r="N815" s="4">
        <f t="shared" si="626"/>
        <v>-6.7279766666666679E-4</v>
      </c>
      <c r="O815" s="4"/>
      <c r="P815" s="3">
        <f t="shared" si="627"/>
        <v>-1753607.4899999998</v>
      </c>
      <c r="Q815" s="3">
        <f t="shared" si="628"/>
        <v>62351531.160000004</v>
      </c>
      <c r="R815" s="6">
        <f t="shared" si="629"/>
        <v>-2.8124529700803577E-2</v>
      </c>
      <c r="S815" s="6">
        <f t="shared" si="630"/>
        <v>-2.8173512023467975E-2</v>
      </c>
      <c r="T815" s="6"/>
      <c r="U815" s="6"/>
      <c r="V815" s="3">
        <f t="shared" si="671"/>
        <v>19870.744117747498</v>
      </c>
      <c r="W815" s="7">
        <f t="shared" si="631"/>
        <v>12.25</v>
      </c>
      <c r="X815" s="7">
        <f t="shared" si="634"/>
        <v>17956.5</v>
      </c>
      <c r="Y815" s="3">
        <f t="shared" si="635"/>
        <v>45990421.063415729</v>
      </c>
      <c r="Z815" s="3">
        <f t="shared" si="632"/>
        <v>106588344.73341574</v>
      </c>
      <c r="AA815" s="2">
        <v>44791</v>
      </c>
      <c r="AB815" s="7">
        <f t="shared" si="636"/>
        <v>201.99307890000006</v>
      </c>
      <c r="AC815" s="7">
        <f t="shared" si="637"/>
        <v>153.30140354471911</v>
      </c>
      <c r="AD815" s="7">
        <f t="shared" si="638"/>
        <v>177.64724122235955</v>
      </c>
      <c r="AE815" s="7"/>
      <c r="AF815" s="7">
        <f t="shared" si="672"/>
        <v>-313.18588225250642</v>
      </c>
      <c r="AG815" s="3">
        <f t="shared" si="639"/>
        <v>70725190.343496501</v>
      </c>
      <c r="AH815" s="7"/>
      <c r="AI815" s="7"/>
      <c r="AJ815" s="7"/>
      <c r="AK815" s="7"/>
      <c r="AL815" s="3">
        <f t="shared" si="640"/>
        <v>85164902.573712364</v>
      </c>
      <c r="AM815" s="3">
        <f t="shared" si="641"/>
        <v>29127266.67349657</v>
      </c>
      <c r="AN815" s="3">
        <f t="shared" si="642"/>
        <v>23439712.230216458</v>
      </c>
      <c r="AO815" s="3">
        <f t="shared" si="643"/>
        <v>30597923.669999991</v>
      </c>
      <c r="AP815" s="3">
        <f t="shared" si="644"/>
        <v>60597923.670000009</v>
      </c>
      <c r="AQ815" s="7"/>
      <c r="AR815" s="40">
        <f t="shared" si="673"/>
        <v>19870.744117747498</v>
      </c>
      <c r="AS815" s="5">
        <f t="shared" si="633"/>
        <v>-20183.930000000004</v>
      </c>
      <c r="AT815" s="5">
        <f t="shared" si="645"/>
        <v>5467.625899280576</v>
      </c>
      <c r="AU815" s="5">
        <f t="shared" si="646"/>
        <v>5154.4400170280696</v>
      </c>
      <c r="AV815" s="5">
        <f t="shared" si="647"/>
        <v>45164902.573712356</v>
      </c>
      <c r="AW815" s="3"/>
      <c r="AX815" s="4">
        <f t="shared" si="648"/>
        <v>6.0526717492587339E-5</v>
      </c>
      <c r="AY815" s="4">
        <f t="shared" si="649"/>
        <v>6.8266993605193855E-4</v>
      </c>
      <c r="AZ815" s="4">
        <f t="shared" si="650"/>
        <v>2.3331777881473943E-4</v>
      </c>
      <c r="BA815" s="4">
        <f t="shared" si="651"/>
        <v>-3.3296865902161555E-4</v>
      </c>
      <c r="BB815" s="3"/>
      <c r="BC815" s="2">
        <f t="shared" si="652"/>
        <v>44791</v>
      </c>
      <c r="BD815" s="22">
        <f t="shared" si="653"/>
        <v>212.91225643428092</v>
      </c>
      <c r="BE815" s="22">
        <f t="shared" si="654"/>
        <v>153.3014035447188</v>
      </c>
      <c r="BF815" s="22">
        <f t="shared" si="655"/>
        <v>123.36690647482347</v>
      </c>
      <c r="BG815" s="22">
        <f t="shared" si="656"/>
        <v>201.99307890000006</v>
      </c>
      <c r="BH815" s="22"/>
      <c r="BI815" s="3">
        <f t="shared" si="657"/>
        <v>85164902.573712364</v>
      </c>
      <c r="BJ815" s="3">
        <f t="shared" si="658"/>
        <v>29971651.640883766</v>
      </c>
      <c r="BK815" s="3">
        <f t="shared" si="659"/>
        <v>23439712.230216458</v>
      </c>
      <c r="BL815" s="3">
        <f t="shared" si="660"/>
        <v>62351531.160000004</v>
      </c>
      <c r="BM815" s="22"/>
      <c r="BN815" s="3">
        <f t="shared" si="661"/>
        <v>0</v>
      </c>
      <c r="BO815" s="3">
        <f t="shared" si="662"/>
        <v>-844384.96738722001</v>
      </c>
      <c r="BP815" s="3">
        <f t="shared" si="663"/>
        <v>0</v>
      </c>
      <c r="BQ815" s="3">
        <f t="shared" si="664"/>
        <v>-1753607.4899999998</v>
      </c>
      <c r="BR815" s="3"/>
      <c r="BS815" s="22">
        <f t="shared" si="665"/>
        <v>0</v>
      </c>
      <c r="BT815" s="22">
        <f t="shared" si="666"/>
        <v>-2.8172787322651596</v>
      </c>
      <c r="BU815" s="22">
        <f t="shared" si="667"/>
        <v>0</v>
      </c>
      <c r="BV815" s="22">
        <f t="shared" si="668"/>
        <v>-2.8124529700803578</v>
      </c>
      <c r="BW815" s="3"/>
      <c r="BX815" s="7"/>
      <c r="BY815" t="str">
        <f t="shared" si="674"/>
        <v>82022</v>
      </c>
      <c r="CQ815" s="15">
        <v>39895</v>
      </c>
      <c r="CR815" s="16">
        <v>2939.9</v>
      </c>
    </row>
    <row r="816" spans="1:96">
      <c r="A816" t="s">
        <v>368</v>
      </c>
      <c r="B816" t="s">
        <v>368</v>
      </c>
      <c r="C816" s="3">
        <v>88920</v>
      </c>
      <c r="D816">
        <v>10365.14</v>
      </c>
      <c r="E816">
        <v>99285.29</v>
      </c>
      <c r="F816" s="3">
        <v>58370</v>
      </c>
      <c r="G816" s="3">
        <v>42200781</v>
      </c>
      <c r="J816" s="3">
        <f t="shared" si="669"/>
        <v>147289.79999999999</v>
      </c>
      <c r="L816" s="3">
        <f t="shared" si="670"/>
        <v>60745213.470000006</v>
      </c>
      <c r="M816" s="4">
        <f t="shared" ref="M816:M879" si="675">+J816/L815</f>
        <v>2.4306080320853998E-3</v>
      </c>
      <c r="N816" s="4">
        <f t="shared" ref="N816:N879" si="676">+J816/$L$2</f>
        <v>4.9096599999999997E-3</v>
      </c>
      <c r="O816" s="4"/>
      <c r="P816" s="3">
        <f t="shared" ref="P816:P879" si="677">+MIN(J816+P815,0)</f>
        <v>-1606317.6899999997</v>
      </c>
      <c r="Q816" s="3">
        <f t="shared" ref="Q816:Q879" si="678">+MAX(L816,Q815)</f>
        <v>62351531.160000004</v>
      </c>
      <c r="R816" s="6">
        <f t="shared" ref="R816:R879" si="679">+P816/Q816</f>
        <v>-2.5762281376507573E-2</v>
      </c>
      <c r="S816" s="6">
        <f t="shared" ref="S816:S879" si="680">+MIN(M816+S815,0)</f>
        <v>-2.5742903991382574E-2</v>
      </c>
      <c r="T816" s="6"/>
      <c r="U816" s="6"/>
      <c r="V816" s="3">
        <f t="shared" si="671"/>
        <v>-321257.21408325533</v>
      </c>
      <c r="W816" s="7">
        <f t="shared" si="631"/>
        <v>-198.04999999999927</v>
      </c>
      <c r="X816" s="7">
        <f t="shared" si="634"/>
        <v>17758.45</v>
      </c>
      <c r="Y816" s="3">
        <f t="shared" si="635"/>
        <v>45483172.830652691</v>
      </c>
      <c r="Z816" s="3">
        <f t="shared" si="632"/>
        <v>106228386.3006527</v>
      </c>
      <c r="AA816" s="2">
        <v>44792</v>
      </c>
      <c r="AB816" s="7">
        <f t="shared" si="636"/>
        <v>202.48404490000001</v>
      </c>
      <c r="AC816" s="7">
        <f t="shared" si="637"/>
        <v>151.61057610217563</v>
      </c>
      <c r="AD816" s="7">
        <f t="shared" si="638"/>
        <v>177.04731050108785</v>
      </c>
      <c r="AE816" s="7"/>
      <c r="AF816" s="7">
        <f t="shared" si="672"/>
        <v>-173967.41408325534</v>
      </c>
      <c r="AG816" s="3">
        <f t="shared" si="639"/>
        <v>70551222.929413244</v>
      </c>
      <c r="AH816" s="7"/>
      <c r="AI816" s="7"/>
      <c r="AJ816" s="7"/>
      <c r="AK816" s="7"/>
      <c r="AL816" s="3">
        <f t="shared" si="640"/>
        <v>84996402.785528392</v>
      </c>
      <c r="AM816" s="3">
        <f t="shared" si="641"/>
        <v>28806009.459413316</v>
      </c>
      <c r="AN816" s="3">
        <f t="shared" si="642"/>
        <v>23445179.85611574</v>
      </c>
      <c r="AO816" s="3">
        <f t="shared" si="643"/>
        <v>30745213.469999991</v>
      </c>
      <c r="AP816" s="3">
        <f t="shared" si="644"/>
        <v>60745213.470000006</v>
      </c>
      <c r="AQ816" s="7"/>
      <c r="AR816" s="40">
        <f t="shared" si="673"/>
        <v>-321257.21408325533</v>
      </c>
      <c r="AS816" s="5">
        <f t="shared" si="633"/>
        <v>147289.79999999999</v>
      </c>
      <c r="AT816" s="5">
        <f t="shared" si="645"/>
        <v>5467.625899280576</v>
      </c>
      <c r="AU816" s="5">
        <f t="shared" si="646"/>
        <v>-168499.78818397477</v>
      </c>
      <c r="AV816" s="5">
        <f t="shared" si="647"/>
        <v>44996402.785528384</v>
      </c>
      <c r="AW816" s="3"/>
      <c r="AX816" s="4">
        <f t="shared" si="648"/>
        <v>-1.9785120758887029E-3</v>
      </c>
      <c r="AY816" s="4">
        <f t="shared" si="649"/>
        <v>-1.102943223902204E-2</v>
      </c>
      <c r="AZ816" s="4">
        <f t="shared" si="650"/>
        <v>2.3326335432702897E-4</v>
      </c>
      <c r="BA816" s="4">
        <f t="shared" si="651"/>
        <v>2.4306080320853998E-3</v>
      </c>
      <c r="BB816" s="3"/>
      <c r="BC816" s="2">
        <f t="shared" si="652"/>
        <v>44792</v>
      </c>
      <c r="BD816" s="22">
        <f t="shared" si="653"/>
        <v>212.49100696382098</v>
      </c>
      <c r="BE816" s="22">
        <f t="shared" si="654"/>
        <v>151.61057610217534</v>
      </c>
      <c r="BF816" s="22">
        <f t="shared" si="655"/>
        <v>123.39568345324075</v>
      </c>
      <c r="BG816" s="22">
        <f t="shared" si="656"/>
        <v>202.48404490000001</v>
      </c>
      <c r="BH816" s="22"/>
      <c r="BI816" s="3">
        <f t="shared" si="657"/>
        <v>85164902.573712364</v>
      </c>
      <c r="BJ816" s="3">
        <f t="shared" si="658"/>
        <v>29971651.640883766</v>
      </c>
      <c r="BK816" s="3">
        <f t="shared" si="659"/>
        <v>23445179.85611574</v>
      </c>
      <c r="BL816" s="3">
        <f t="shared" si="660"/>
        <v>62351531.160000004</v>
      </c>
      <c r="BM816" s="22"/>
      <c r="BN816" s="3">
        <f t="shared" si="661"/>
        <v>-168499.78818397477</v>
      </c>
      <c r="BO816" s="3">
        <f t="shared" si="662"/>
        <v>-1165642.1814704754</v>
      </c>
      <c r="BP816" s="3">
        <f t="shared" si="663"/>
        <v>0</v>
      </c>
      <c r="BQ816" s="3">
        <f t="shared" si="664"/>
        <v>-1606317.6899999997</v>
      </c>
      <c r="BR816" s="3"/>
      <c r="BS816" s="22">
        <f t="shared" si="665"/>
        <v>-0.19785120758887029</v>
      </c>
      <c r="BT816" s="22">
        <f t="shared" si="666"/>
        <v>-3.8891489712914082</v>
      </c>
      <c r="BU816" s="22">
        <f t="shared" si="667"/>
        <v>0</v>
      </c>
      <c r="BV816" s="22">
        <f t="shared" si="668"/>
        <v>-2.5762281376507574</v>
      </c>
      <c r="BW816" s="3"/>
      <c r="BX816" s="7"/>
      <c r="BY816" t="str">
        <f t="shared" si="674"/>
        <v>82022</v>
      </c>
      <c r="CQ816" s="15">
        <v>39896</v>
      </c>
      <c r="CR816" s="16">
        <v>2938.7</v>
      </c>
    </row>
    <row r="817" spans="1:96">
      <c r="A817" t="s">
        <v>369</v>
      </c>
      <c r="B817" t="s">
        <v>369</v>
      </c>
      <c r="C817" s="3">
        <v>314187</v>
      </c>
      <c r="D817">
        <v>-265554.65999999997</v>
      </c>
      <c r="E817">
        <v>48632.13</v>
      </c>
      <c r="F817" s="3">
        <v>-275920</v>
      </c>
      <c r="G817" s="3">
        <v>42249413</v>
      </c>
      <c r="J817" s="3">
        <f t="shared" si="669"/>
        <v>38267.200000000026</v>
      </c>
      <c r="L817" s="3">
        <f t="shared" si="670"/>
        <v>60783480.670000009</v>
      </c>
      <c r="M817" s="4">
        <f t="shared" si="675"/>
        <v>6.2996239232740361E-4</v>
      </c>
      <c r="N817" s="4">
        <f t="shared" si="676"/>
        <v>1.2755733333333341E-3</v>
      </c>
      <c r="O817" s="4"/>
      <c r="P817" s="3">
        <f t="shared" si="677"/>
        <v>-1568050.4899999998</v>
      </c>
      <c r="Q817" s="3">
        <f t="shared" si="678"/>
        <v>62351531.160000004</v>
      </c>
      <c r="R817" s="6">
        <f t="shared" si="679"/>
        <v>-2.5148548252587926E-2</v>
      </c>
      <c r="S817" s="6">
        <f t="shared" si="680"/>
        <v>-2.511294159905517E-2</v>
      </c>
      <c r="T817" s="6"/>
      <c r="U817" s="6"/>
      <c r="V817" s="3">
        <f t="shared" si="671"/>
        <v>-434317.69285933819</v>
      </c>
      <c r="W817" s="7">
        <f t="shared" si="631"/>
        <v>-267.75</v>
      </c>
      <c r="X817" s="7">
        <f t="shared" si="634"/>
        <v>17490.7</v>
      </c>
      <c r="Y817" s="3">
        <f t="shared" si="635"/>
        <v>44797408.052453734</v>
      </c>
      <c r="Z817" s="3">
        <f t="shared" si="632"/>
        <v>105580888.72245374</v>
      </c>
      <c r="AA817" s="2">
        <v>44795</v>
      </c>
      <c r="AB817" s="7">
        <f t="shared" si="636"/>
        <v>202.61160223333334</v>
      </c>
      <c r="AC817" s="7">
        <f t="shared" si="637"/>
        <v>149.32469350817911</v>
      </c>
      <c r="AD817" s="7">
        <f t="shared" si="638"/>
        <v>175.96814787075624</v>
      </c>
      <c r="AE817" s="7"/>
      <c r="AF817" s="7">
        <f t="shared" si="672"/>
        <v>-396050.49285933818</v>
      </c>
      <c r="AG817" s="3">
        <f t="shared" si="639"/>
        <v>70155172.43655391</v>
      </c>
      <c r="AH817" s="7"/>
      <c r="AI817" s="7"/>
      <c r="AJ817" s="7"/>
      <c r="AK817" s="7"/>
      <c r="AL817" s="3">
        <f t="shared" si="640"/>
        <v>84605819.918568328</v>
      </c>
      <c r="AM817" s="3">
        <f t="shared" si="641"/>
        <v>28371691.766553979</v>
      </c>
      <c r="AN817" s="3">
        <f t="shared" si="642"/>
        <v>23450647.482015021</v>
      </c>
      <c r="AO817" s="3">
        <f t="shared" si="643"/>
        <v>30783480.669999991</v>
      </c>
      <c r="AP817" s="3">
        <f t="shared" si="644"/>
        <v>60783480.670000009</v>
      </c>
      <c r="AQ817" s="7"/>
      <c r="AR817" s="40">
        <f t="shared" si="673"/>
        <v>-434317.69285933819</v>
      </c>
      <c r="AS817" s="5">
        <f t="shared" si="633"/>
        <v>38267.200000000026</v>
      </c>
      <c r="AT817" s="5">
        <f t="shared" si="645"/>
        <v>5467.625899280576</v>
      </c>
      <c r="AU817" s="5">
        <f t="shared" si="646"/>
        <v>-390582.86696005758</v>
      </c>
      <c r="AV817" s="5">
        <f t="shared" si="647"/>
        <v>44605819.918568328</v>
      </c>
      <c r="AW817" s="3"/>
      <c r="AX817" s="4">
        <f t="shared" si="648"/>
        <v>-4.5952870258005648E-3</v>
      </c>
      <c r="AY817" s="4">
        <f t="shared" si="649"/>
        <v>-1.5077329384039708E-2</v>
      </c>
      <c r="AZ817" s="4">
        <f t="shared" si="650"/>
        <v>2.3320895522387433E-4</v>
      </c>
      <c r="BA817" s="4">
        <f t="shared" si="651"/>
        <v>6.2996239232740361E-4</v>
      </c>
      <c r="BB817" s="3"/>
      <c r="BC817" s="2">
        <f t="shared" si="652"/>
        <v>44795</v>
      </c>
      <c r="BD817" s="22">
        <f t="shared" si="653"/>
        <v>211.51454979642082</v>
      </c>
      <c r="BE817" s="22">
        <f t="shared" si="654"/>
        <v>149.32469350817883</v>
      </c>
      <c r="BF817" s="22">
        <f t="shared" si="655"/>
        <v>123.42446043165801</v>
      </c>
      <c r="BG817" s="22">
        <f t="shared" si="656"/>
        <v>202.61160223333334</v>
      </c>
      <c r="BH817" s="22"/>
      <c r="BI817" s="3">
        <f t="shared" si="657"/>
        <v>85164902.573712364</v>
      </c>
      <c r="BJ817" s="3">
        <f t="shared" si="658"/>
        <v>29971651.640883766</v>
      </c>
      <c r="BK817" s="3">
        <f t="shared" si="659"/>
        <v>23450647.482015021</v>
      </c>
      <c r="BL817" s="3">
        <f t="shared" si="660"/>
        <v>62351531.160000004</v>
      </c>
      <c r="BM817" s="22"/>
      <c r="BN817" s="3">
        <f t="shared" si="661"/>
        <v>-559082.65514403232</v>
      </c>
      <c r="BO817" s="3">
        <f t="shared" si="662"/>
        <v>-1599959.8743298135</v>
      </c>
      <c r="BP817" s="3">
        <f t="shared" si="663"/>
        <v>0</v>
      </c>
      <c r="BQ817" s="3">
        <f t="shared" si="664"/>
        <v>-1568050.4899999998</v>
      </c>
      <c r="BR817" s="3"/>
      <c r="BS817" s="22">
        <f t="shared" si="665"/>
        <v>-0.65647072708165455</v>
      </c>
      <c r="BT817" s="22">
        <f t="shared" si="666"/>
        <v>-5.3382439296316209</v>
      </c>
      <c r="BU817" s="22">
        <f t="shared" si="667"/>
        <v>0</v>
      </c>
      <c r="BV817" s="22">
        <f t="shared" si="668"/>
        <v>-2.5148548252587926</v>
      </c>
      <c r="BW817" s="3"/>
      <c r="BX817" s="7"/>
      <c r="BY817" t="str">
        <f t="shared" si="674"/>
        <v>82022</v>
      </c>
      <c r="CQ817" s="15">
        <v>39897</v>
      </c>
      <c r="CR817" s="16">
        <v>2984.35</v>
      </c>
    </row>
    <row r="818" spans="1:96">
      <c r="A818" t="s">
        <v>370</v>
      </c>
      <c r="B818" t="s">
        <v>370</v>
      </c>
      <c r="C818" s="3">
        <v>-63016</v>
      </c>
      <c r="D818">
        <v>-140088.29999999999</v>
      </c>
      <c r="E818">
        <v>-203104.24</v>
      </c>
      <c r="F818" s="3">
        <v>125466</v>
      </c>
      <c r="G818" s="3">
        <v>42046309</v>
      </c>
      <c r="J818" s="3">
        <f t="shared" si="669"/>
        <v>62450.359999999986</v>
      </c>
      <c r="L818" s="3">
        <f t="shared" si="670"/>
        <v>60845931.030000009</v>
      </c>
      <c r="M818" s="4">
        <f t="shared" si="675"/>
        <v>1.0274232293318252E-3</v>
      </c>
      <c r="N818" s="4">
        <f t="shared" si="676"/>
        <v>2.0816786666666663E-3</v>
      </c>
      <c r="O818" s="4"/>
      <c r="P818" s="3">
        <f t="shared" si="677"/>
        <v>-1505600.13</v>
      </c>
      <c r="Q818" s="3">
        <f t="shared" si="678"/>
        <v>62351531.160000004</v>
      </c>
      <c r="R818" s="6">
        <f t="shared" si="679"/>
        <v>-2.4146963225914784E-2</v>
      </c>
      <c r="S818" s="6">
        <f t="shared" si="680"/>
        <v>-2.4085518369723346E-2</v>
      </c>
      <c r="T818" s="6"/>
      <c r="U818" s="6"/>
      <c r="V818" s="3">
        <f t="shared" si="671"/>
        <v>140798.41546289538</v>
      </c>
      <c r="W818" s="7">
        <f t="shared" si="631"/>
        <v>86.799999999999272</v>
      </c>
      <c r="X818" s="7">
        <f t="shared" si="634"/>
        <v>17577.5</v>
      </c>
      <c r="Y818" s="3">
        <f t="shared" si="635"/>
        <v>45019721.340026729</v>
      </c>
      <c r="Z818" s="3">
        <f t="shared" si="632"/>
        <v>105865652.37002674</v>
      </c>
      <c r="AA818" s="2">
        <v>44796</v>
      </c>
      <c r="AB818" s="7">
        <f t="shared" si="636"/>
        <v>202.81977010000003</v>
      </c>
      <c r="AC818" s="7">
        <f t="shared" si="637"/>
        <v>150.0657378000891</v>
      </c>
      <c r="AD818" s="7">
        <f t="shared" si="638"/>
        <v>176.44275395004456</v>
      </c>
      <c r="AE818" s="7"/>
      <c r="AF818" s="7">
        <f t="shared" si="672"/>
        <v>203248.77546289537</v>
      </c>
      <c r="AG818" s="3">
        <f t="shared" si="639"/>
        <v>70358421.212016806</v>
      </c>
      <c r="AH818" s="7"/>
      <c r="AI818" s="7"/>
      <c r="AJ818" s="7"/>
      <c r="AK818" s="7"/>
      <c r="AL818" s="3">
        <f t="shared" si="640"/>
        <v>84814536.319930509</v>
      </c>
      <c r="AM818" s="3">
        <f t="shared" si="641"/>
        <v>28512490.182016876</v>
      </c>
      <c r="AN818" s="3">
        <f t="shared" si="642"/>
        <v>23456115.107914302</v>
      </c>
      <c r="AO818" s="3">
        <f t="shared" si="643"/>
        <v>30845931.02999999</v>
      </c>
      <c r="AP818" s="3">
        <f t="shared" si="644"/>
        <v>60845931.030000009</v>
      </c>
      <c r="AQ818" s="7"/>
      <c r="AR818" s="40">
        <f t="shared" si="673"/>
        <v>140798.41546289538</v>
      </c>
      <c r="AS818" s="5">
        <f t="shared" si="633"/>
        <v>62450.359999999986</v>
      </c>
      <c r="AT818" s="5">
        <f t="shared" si="645"/>
        <v>5467.625899280576</v>
      </c>
      <c r="AU818" s="5">
        <f t="shared" si="646"/>
        <v>208716.40136217594</v>
      </c>
      <c r="AV818" s="5">
        <f t="shared" si="647"/>
        <v>44814536.319930501</v>
      </c>
      <c r="AW818" s="3"/>
      <c r="AX818" s="4">
        <f t="shared" si="648"/>
        <v>2.466927234592868E-3</v>
      </c>
      <c r="AY818" s="4">
        <f t="shared" si="649"/>
        <v>4.9626372872440356E-3</v>
      </c>
      <c r="AZ818" s="4">
        <f t="shared" si="650"/>
        <v>2.3315458148751996E-4</v>
      </c>
      <c r="BA818" s="4">
        <f t="shared" si="651"/>
        <v>1.0274232293318252E-3</v>
      </c>
      <c r="BB818" s="3"/>
      <c r="BC818" s="2">
        <f t="shared" si="652"/>
        <v>44796</v>
      </c>
      <c r="BD818" s="22">
        <f t="shared" si="653"/>
        <v>212.03634079982626</v>
      </c>
      <c r="BE818" s="22">
        <f t="shared" si="654"/>
        <v>150.06573780008884</v>
      </c>
      <c r="BF818" s="22">
        <f t="shared" si="655"/>
        <v>123.45323741007527</v>
      </c>
      <c r="BG818" s="22">
        <f t="shared" si="656"/>
        <v>202.81977010000003</v>
      </c>
      <c r="BH818" s="22"/>
      <c r="BI818" s="3">
        <f t="shared" si="657"/>
        <v>85164902.573712364</v>
      </c>
      <c r="BJ818" s="3">
        <f t="shared" si="658"/>
        <v>29971651.640883766</v>
      </c>
      <c r="BK818" s="3">
        <f t="shared" si="659"/>
        <v>23456115.107914302</v>
      </c>
      <c r="BL818" s="3">
        <f t="shared" si="660"/>
        <v>62351531.160000004</v>
      </c>
      <c r="BM818" s="22"/>
      <c r="BN818" s="3">
        <f t="shared" si="661"/>
        <v>-350366.25378185639</v>
      </c>
      <c r="BO818" s="3">
        <f t="shared" si="662"/>
        <v>-1459161.4588669182</v>
      </c>
      <c r="BP818" s="3">
        <f t="shared" si="663"/>
        <v>0</v>
      </c>
      <c r="BQ818" s="3">
        <f t="shared" si="664"/>
        <v>-1505600.13</v>
      </c>
      <c r="BR818" s="3"/>
      <c r="BS818" s="22">
        <f t="shared" si="665"/>
        <v>-0.41139746913771857</v>
      </c>
      <c r="BT818" s="22">
        <f t="shared" si="666"/>
        <v>-4.8684719692808107</v>
      </c>
      <c r="BU818" s="22">
        <f t="shared" si="667"/>
        <v>0</v>
      </c>
      <c r="BV818" s="22">
        <f t="shared" si="668"/>
        <v>-2.4146963225914786</v>
      </c>
      <c r="BW818" s="3"/>
      <c r="BX818" s="7"/>
      <c r="BY818" t="str">
        <f t="shared" si="674"/>
        <v>82022</v>
      </c>
      <c r="CQ818" s="15">
        <v>39898</v>
      </c>
      <c r="CR818" s="16">
        <v>3082.25</v>
      </c>
    </row>
    <row r="819" spans="1:96">
      <c r="A819" t="s">
        <v>371</v>
      </c>
      <c r="B819" t="s">
        <v>371</v>
      </c>
      <c r="C819" s="3">
        <v>174814</v>
      </c>
      <c r="D819">
        <v>-14570.25</v>
      </c>
      <c r="E819">
        <v>160244.04999999999</v>
      </c>
      <c r="F819" s="3">
        <v>125518</v>
      </c>
      <c r="G819" s="3">
        <v>42206553</v>
      </c>
      <c r="J819" s="3">
        <f t="shared" si="669"/>
        <v>300332.05</v>
      </c>
      <c r="L819" s="3">
        <f t="shared" si="670"/>
        <v>61146263.080000006</v>
      </c>
      <c r="M819" s="4">
        <f t="shared" si="675"/>
        <v>4.9359430436181784E-3</v>
      </c>
      <c r="N819" s="4">
        <f t="shared" si="676"/>
        <v>1.0011068333333333E-2</v>
      </c>
      <c r="O819" s="4"/>
      <c r="P819" s="3">
        <f t="shared" si="677"/>
        <v>-1205268.0799999998</v>
      </c>
      <c r="Q819" s="3">
        <f t="shared" si="678"/>
        <v>62351531.160000004</v>
      </c>
      <c r="R819" s="6">
        <f t="shared" si="679"/>
        <v>-1.9330208217456062E-2</v>
      </c>
      <c r="S819" s="6">
        <f t="shared" si="680"/>
        <v>-1.9149575326105166E-2</v>
      </c>
      <c r="T819" s="6"/>
      <c r="U819" s="6"/>
      <c r="V819" s="3">
        <f t="shared" si="671"/>
        <v>44526.687839361897</v>
      </c>
      <c r="W819" s="7">
        <f t="shared" si="631"/>
        <v>27.450000000000728</v>
      </c>
      <c r="X819" s="7">
        <f t="shared" si="634"/>
        <v>17604.95</v>
      </c>
      <c r="Y819" s="3">
        <f t="shared" si="635"/>
        <v>45090026.636615194</v>
      </c>
      <c r="Z819" s="3">
        <f t="shared" si="632"/>
        <v>106236289.7166152</v>
      </c>
      <c r="AA819" s="2">
        <v>44797</v>
      </c>
      <c r="AB819" s="7">
        <f t="shared" si="636"/>
        <v>203.82087693333335</v>
      </c>
      <c r="AC819" s="7">
        <f t="shared" si="637"/>
        <v>150.30008878871732</v>
      </c>
      <c r="AD819" s="7">
        <f t="shared" si="638"/>
        <v>177.06048286102535</v>
      </c>
      <c r="AE819" s="7"/>
      <c r="AF819" s="7">
        <f t="shared" si="672"/>
        <v>344858.73783936189</v>
      </c>
      <c r="AG819" s="3">
        <f t="shared" si="639"/>
        <v>70703279.949856162</v>
      </c>
      <c r="AH819" s="7"/>
      <c r="AI819" s="7"/>
      <c r="AJ819" s="7"/>
      <c r="AK819" s="7"/>
      <c r="AL819" s="3">
        <f t="shared" si="640"/>
        <v>85164862.68366915</v>
      </c>
      <c r="AM819" s="3">
        <f t="shared" si="641"/>
        <v>28557016.869856238</v>
      </c>
      <c r="AN819" s="3">
        <f t="shared" si="642"/>
        <v>23461582.733813584</v>
      </c>
      <c r="AO819" s="3">
        <f t="shared" si="643"/>
        <v>31146263.079999991</v>
      </c>
      <c r="AP819" s="3">
        <f t="shared" si="644"/>
        <v>61146263.080000006</v>
      </c>
      <c r="AQ819" s="7"/>
      <c r="AR819" s="40">
        <f t="shared" si="673"/>
        <v>44526.687839361897</v>
      </c>
      <c r="AS819" s="5">
        <f t="shared" si="633"/>
        <v>300332.05</v>
      </c>
      <c r="AT819" s="5">
        <f t="shared" si="645"/>
        <v>5467.625899280576</v>
      </c>
      <c r="AU819" s="5">
        <f t="shared" si="646"/>
        <v>350326.36373864248</v>
      </c>
      <c r="AV819" s="5">
        <f t="shared" si="647"/>
        <v>45164862.683669142</v>
      </c>
      <c r="AW819" s="3"/>
      <c r="AX819" s="4">
        <f t="shared" si="648"/>
        <v>4.1304990740876043E-3</v>
      </c>
      <c r="AY819" s="4">
        <f t="shared" si="649"/>
        <v>1.5616555255298376E-3</v>
      </c>
      <c r="AZ819" s="4">
        <f t="shared" si="650"/>
        <v>2.3310023310022684E-4</v>
      </c>
      <c r="BA819" s="4">
        <f t="shared" si="651"/>
        <v>4.9359430436181784E-3</v>
      </c>
      <c r="BB819" s="3"/>
      <c r="BC819" s="2">
        <f t="shared" si="652"/>
        <v>44797</v>
      </c>
      <c r="BD819" s="22">
        <f t="shared" si="653"/>
        <v>212.91215670917288</v>
      </c>
      <c r="BE819" s="22">
        <f t="shared" si="654"/>
        <v>150.30008878871703</v>
      </c>
      <c r="BF819" s="22">
        <f t="shared" si="655"/>
        <v>123.48201438849256</v>
      </c>
      <c r="BG819" s="22">
        <f t="shared" si="656"/>
        <v>203.82087693333335</v>
      </c>
      <c r="BH819" s="22"/>
      <c r="BI819" s="3">
        <f t="shared" si="657"/>
        <v>85164902.573712364</v>
      </c>
      <c r="BJ819" s="3">
        <f t="shared" si="658"/>
        <v>29971651.640883766</v>
      </c>
      <c r="BK819" s="3">
        <f t="shared" si="659"/>
        <v>23461582.733813584</v>
      </c>
      <c r="BL819" s="3">
        <f t="shared" si="660"/>
        <v>62351531.160000004</v>
      </c>
      <c r="BM819" s="22"/>
      <c r="BN819" s="3">
        <f t="shared" si="661"/>
        <v>-39.890043213905301</v>
      </c>
      <c r="BO819" s="3">
        <f t="shared" si="662"/>
        <v>-1414634.7710275564</v>
      </c>
      <c r="BP819" s="3">
        <f t="shared" si="663"/>
        <v>0</v>
      </c>
      <c r="BQ819" s="3">
        <f t="shared" si="664"/>
        <v>-1205268.0799999998</v>
      </c>
      <c r="BR819" s="3"/>
      <c r="BS819" s="22">
        <f t="shared" si="665"/>
        <v>-4.6838594313402129E-5</v>
      </c>
      <c r="BT819" s="22">
        <f t="shared" si="666"/>
        <v>-4.7199092928795414</v>
      </c>
      <c r="BU819" s="22">
        <f t="shared" si="667"/>
        <v>0</v>
      </c>
      <c r="BV819" s="22">
        <f t="shared" si="668"/>
        <v>-1.9330208217456062</v>
      </c>
      <c r="BW819" s="3"/>
      <c r="BX819" s="7"/>
      <c r="BY819" t="str">
        <f t="shared" si="674"/>
        <v>82022</v>
      </c>
      <c r="CQ819" s="15">
        <v>39899</v>
      </c>
      <c r="CR819" s="16">
        <v>3108.65</v>
      </c>
    </row>
    <row r="820" spans="1:96">
      <c r="A820" t="s">
        <v>372</v>
      </c>
      <c r="B820" t="s">
        <v>372</v>
      </c>
      <c r="C820" s="3">
        <v>456380</v>
      </c>
      <c r="D820">
        <v>-570946.31000000006</v>
      </c>
      <c r="E820">
        <v>-114565.85</v>
      </c>
      <c r="F820" s="3">
        <v>-556376</v>
      </c>
      <c r="G820" s="3">
        <v>42091987</v>
      </c>
      <c r="J820" s="3">
        <f t="shared" si="669"/>
        <v>-99996.060000000056</v>
      </c>
      <c r="L820" s="3">
        <f t="shared" si="670"/>
        <v>61046267.020000003</v>
      </c>
      <c r="M820" s="4">
        <f t="shared" si="675"/>
        <v>-1.635358482482754E-3</v>
      </c>
      <c r="N820" s="4">
        <f t="shared" si="676"/>
        <v>-3.3332020000000017E-3</v>
      </c>
      <c r="O820" s="4"/>
      <c r="P820" s="3">
        <f t="shared" si="677"/>
        <v>-1305264.1399999999</v>
      </c>
      <c r="Q820" s="3">
        <f t="shared" si="678"/>
        <v>62351531.160000004</v>
      </c>
      <c r="R820" s="6">
        <f t="shared" si="679"/>
        <v>-2.0933954879962243E-2</v>
      </c>
      <c r="S820" s="6">
        <f t="shared" si="680"/>
        <v>-2.0784933808587921E-2</v>
      </c>
      <c r="T820" s="6"/>
      <c r="U820" s="6"/>
      <c r="V820" s="3">
        <f t="shared" si="671"/>
        <v>-133823.37875217703</v>
      </c>
      <c r="W820" s="7">
        <f t="shared" si="631"/>
        <v>-82.5</v>
      </c>
      <c r="X820" s="7">
        <f t="shared" si="634"/>
        <v>17522.45</v>
      </c>
      <c r="Y820" s="3">
        <f t="shared" si="635"/>
        <v>44878726.564901233</v>
      </c>
      <c r="Z820" s="3">
        <f t="shared" si="632"/>
        <v>105924993.58490124</v>
      </c>
      <c r="AA820" s="2">
        <v>44798</v>
      </c>
      <c r="AB820" s="7">
        <f t="shared" si="636"/>
        <v>203.48755673333335</v>
      </c>
      <c r="AC820" s="7">
        <f t="shared" si="637"/>
        <v>149.59575521633744</v>
      </c>
      <c r="AD820" s="7">
        <f t="shared" si="638"/>
        <v>176.54165597483541</v>
      </c>
      <c r="AE820" s="7"/>
      <c r="AF820" s="7">
        <f t="shared" si="672"/>
        <v>-233819.43875217708</v>
      </c>
      <c r="AG820" s="3">
        <f t="shared" si="639"/>
        <v>70469460.511103988</v>
      </c>
      <c r="AH820" s="7"/>
      <c r="AI820" s="7"/>
      <c r="AJ820" s="7"/>
      <c r="AK820" s="7"/>
      <c r="AL820" s="3">
        <f t="shared" si="640"/>
        <v>84936510.870816261</v>
      </c>
      <c r="AM820" s="3">
        <f t="shared" si="641"/>
        <v>28423193.491104063</v>
      </c>
      <c r="AN820" s="3">
        <f t="shared" si="642"/>
        <v>23467050.359712865</v>
      </c>
      <c r="AO820" s="3">
        <f t="shared" si="643"/>
        <v>31046267.019999992</v>
      </c>
      <c r="AP820" s="3">
        <f t="shared" si="644"/>
        <v>61046267.020000003</v>
      </c>
      <c r="AQ820" s="7"/>
      <c r="AR820" s="40">
        <f t="shared" si="673"/>
        <v>-133823.37875217703</v>
      </c>
      <c r="AS820" s="5">
        <f t="shared" si="633"/>
        <v>-99996.060000000056</v>
      </c>
      <c r="AT820" s="5">
        <f t="shared" si="645"/>
        <v>5467.625899280576</v>
      </c>
      <c r="AU820" s="5">
        <f t="shared" si="646"/>
        <v>-228351.81285289652</v>
      </c>
      <c r="AV820" s="5">
        <f t="shared" si="647"/>
        <v>44936510.870816246</v>
      </c>
      <c r="AW820" s="3"/>
      <c r="AX820" s="4">
        <f t="shared" si="648"/>
        <v>-2.6812913877530889E-3</v>
      </c>
      <c r="AY820" s="4">
        <f t="shared" si="649"/>
        <v>-4.6861820113093177E-3</v>
      </c>
      <c r="AZ820" s="4">
        <f t="shared" si="650"/>
        <v>2.3304591004427245E-4</v>
      </c>
      <c r="BA820" s="4">
        <f t="shared" si="651"/>
        <v>-1.635358482482754E-3</v>
      </c>
      <c r="BB820" s="3"/>
      <c r="BC820" s="2">
        <f t="shared" si="652"/>
        <v>44798</v>
      </c>
      <c r="BD820" s="22">
        <f t="shared" si="653"/>
        <v>212.34127717704064</v>
      </c>
      <c r="BE820" s="22">
        <f t="shared" si="654"/>
        <v>149.59575521633718</v>
      </c>
      <c r="BF820" s="22">
        <f t="shared" si="655"/>
        <v>123.51079136690981</v>
      </c>
      <c r="BG820" s="22">
        <f t="shared" si="656"/>
        <v>203.48755673333335</v>
      </c>
      <c r="BH820" s="22"/>
      <c r="BI820" s="3">
        <f t="shared" si="657"/>
        <v>85164902.573712364</v>
      </c>
      <c r="BJ820" s="3">
        <f t="shared" si="658"/>
        <v>29971651.640883766</v>
      </c>
      <c r="BK820" s="3">
        <f t="shared" si="659"/>
        <v>23467050.359712865</v>
      </c>
      <c r="BL820" s="3">
        <f t="shared" si="660"/>
        <v>62351531.160000004</v>
      </c>
      <c r="BM820" s="22"/>
      <c r="BN820" s="3">
        <f t="shared" si="661"/>
        <v>-228391.70289611042</v>
      </c>
      <c r="BO820" s="3">
        <f t="shared" si="662"/>
        <v>-1548458.1497797335</v>
      </c>
      <c r="BP820" s="3">
        <f t="shared" si="663"/>
        <v>0</v>
      </c>
      <c r="BQ820" s="3">
        <f t="shared" si="664"/>
        <v>-1305264.1399999999</v>
      </c>
      <c r="BR820" s="3"/>
      <c r="BS820" s="22">
        <f t="shared" si="665"/>
        <v>-0.26817585178170272</v>
      </c>
      <c r="BT820" s="22">
        <f t="shared" si="666"/>
        <v>-5.1664091399871701</v>
      </c>
      <c r="BU820" s="22">
        <f t="shared" si="667"/>
        <v>0</v>
      </c>
      <c r="BV820" s="22">
        <f t="shared" si="668"/>
        <v>-2.0933954879962244</v>
      </c>
      <c r="BW820" s="3"/>
      <c r="BX820" s="7"/>
      <c r="BY820" t="str">
        <f t="shared" si="674"/>
        <v>82022</v>
      </c>
      <c r="CQ820" s="15">
        <v>39900</v>
      </c>
      <c r="CR820" s="16">
        <v>3108.65</v>
      </c>
    </row>
    <row r="821" spans="1:96">
      <c r="A821" t="s">
        <v>373</v>
      </c>
      <c r="B821" t="s">
        <v>373</v>
      </c>
      <c r="C821" s="3">
        <v>-7388</v>
      </c>
      <c r="D821">
        <v>-426908.51</v>
      </c>
      <c r="E821">
        <v>-434296.25</v>
      </c>
      <c r="F821" s="3">
        <v>144038</v>
      </c>
      <c r="G821" s="3">
        <v>41657691</v>
      </c>
      <c r="J821" s="3">
        <f t="shared" si="669"/>
        <v>136649.80000000005</v>
      </c>
      <c r="L821" s="3">
        <f t="shared" si="670"/>
        <v>61182916.82</v>
      </c>
      <c r="M821" s="4">
        <f t="shared" si="675"/>
        <v>2.2384628359868554E-3</v>
      </c>
      <c r="N821" s="4">
        <f t="shared" si="676"/>
        <v>4.5549933333333351E-3</v>
      </c>
      <c r="O821" s="4"/>
      <c r="P821" s="3">
        <f t="shared" si="677"/>
        <v>-1168614.3399999999</v>
      </c>
      <c r="Q821" s="3">
        <f t="shared" si="678"/>
        <v>62351531.160000004</v>
      </c>
      <c r="R821" s="6">
        <f t="shared" si="679"/>
        <v>-1.8742351923984407E-2</v>
      </c>
      <c r="S821" s="6">
        <f t="shared" si="680"/>
        <v>-1.8546470972601065E-2</v>
      </c>
      <c r="T821" s="6"/>
      <c r="U821" s="6"/>
      <c r="V821" s="3">
        <f t="shared" si="671"/>
        <v>59125.60188505394</v>
      </c>
      <c r="W821" s="7">
        <f t="shared" si="631"/>
        <v>36.450000000000728</v>
      </c>
      <c r="X821" s="7">
        <f t="shared" si="634"/>
        <v>17558.900000000001</v>
      </c>
      <c r="Y821" s="3">
        <f t="shared" si="635"/>
        <v>44972082.778403953</v>
      </c>
      <c r="Z821" s="3">
        <f t="shared" si="632"/>
        <v>106154999.59840396</v>
      </c>
      <c r="AA821" s="2">
        <v>44799</v>
      </c>
      <c r="AB821" s="7">
        <f t="shared" si="636"/>
        <v>203.94305606666668</v>
      </c>
      <c r="AC821" s="7">
        <f t="shared" si="637"/>
        <v>149.90694259467986</v>
      </c>
      <c r="AD821" s="7">
        <f t="shared" si="638"/>
        <v>176.92499933067327</v>
      </c>
      <c r="AE821" s="7"/>
      <c r="AF821" s="7">
        <f t="shared" si="672"/>
        <v>195775.40188505399</v>
      </c>
      <c r="AG821" s="3">
        <f t="shared" si="639"/>
        <v>70665235.912989035</v>
      </c>
      <c r="AH821" s="7"/>
      <c r="AI821" s="7"/>
      <c r="AJ821" s="7"/>
      <c r="AK821" s="7"/>
      <c r="AL821" s="3">
        <f t="shared" si="640"/>
        <v>85137753.898600593</v>
      </c>
      <c r="AM821" s="3">
        <f t="shared" si="641"/>
        <v>28482319.092989117</v>
      </c>
      <c r="AN821" s="3">
        <f t="shared" si="642"/>
        <v>23472517.985612147</v>
      </c>
      <c r="AO821" s="3">
        <f t="shared" si="643"/>
        <v>31182916.819999993</v>
      </c>
      <c r="AP821" s="3">
        <f t="shared" si="644"/>
        <v>61182916.82</v>
      </c>
      <c r="AQ821" s="7"/>
      <c r="AR821" s="40">
        <f t="shared" si="673"/>
        <v>59125.60188505394</v>
      </c>
      <c r="AS821" s="5">
        <f t="shared" si="633"/>
        <v>136649.80000000005</v>
      </c>
      <c r="AT821" s="5">
        <f t="shared" si="645"/>
        <v>5467.625899280576</v>
      </c>
      <c r="AU821" s="5">
        <f t="shared" si="646"/>
        <v>201243.02778433455</v>
      </c>
      <c r="AV821" s="5">
        <f t="shared" si="647"/>
        <v>45137753.898600578</v>
      </c>
      <c r="AW821" s="3"/>
      <c r="AX821" s="4">
        <f t="shared" si="648"/>
        <v>2.3693347621779998E-3</v>
      </c>
      <c r="AY821" s="4">
        <f t="shared" si="649"/>
        <v>2.0801885581069267E-3</v>
      </c>
      <c r="AZ821" s="4">
        <f t="shared" si="650"/>
        <v>2.3299161230195083E-4</v>
      </c>
      <c r="BA821" s="4">
        <f t="shared" si="651"/>
        <v>2.2384628359868554E-3</v>
      </c>
      <c r="BB821" s="3"/>
      <c r="BC821" s="2">
        <f t="shared" si="652"/>
        <v>44799</v>
      </c>
      <c r="BD821" s="22">
        <f t="shared" si="653"/>
        <v>212.8443847465015</v>
      </c>
      <c r="BE821" s="22">
        <f t="shared" si="654"/>
        <v>149.90694259467955</v>
      </c>
      <c r="BF821" s="22">
        <f t="shared" si="655"/>
        <v>123.53956834532708</v>
      </c>
      <c r="BG821" s="22">
        <f t="shared" si="656"/>
        <v>203.94305606666668</v>
      </c>
      <c r="BH821" s="22"/>
      <c r="BI821" s="3">
        <f t="shared" si="657"/>
        <v>85164902.573712364</v>
      </c>
      <c r="BJ821" s="3">
        <f t="shared" si="658"/>
        <v>29971651.640883766</v>
      </c>
      <c r="BK821" s="3">
        <f t="shared" si="659"/>
        <v>23472517.985612147</v>
      </c>
      <c r="BL821" s="3">
        <f t="shared" si="660"/>
        <v>62351531.160000004</v>
      </c>
      <c r="BM821" s="22"/>
      <c r="BN821" s="3">
        <f t="shared" si="661"/>
        <v>-27148.675111775869</v>
      </c>
      <c r="BO821" s="3">
        <f t="shared" si="662"/>
        <v>-1489332.5478946795</v>
      </c>
      <c r="BP821" s="3">
        <f t="shared" si="663"/>
        <v>0</v>
      </c>
      <c r="BQ821" s="3">
        <f t="shared" si="664"/>
        <v>-1168614.3399999999</v>
      </c>
      <c r="BR821" s="3"/>
      <c r="BS821" s="22">
        <f t="shared" si="665"/>
        <v>-3.1877773931905821E-2</v>
      </c>
      <c r="BT821" s="22">
        <f t="shared" si="666"/>
        <v>-4.9691373893559776</v>
      </c>
      <c r="BU821" s="22">
        <f t="shared" si="667"/>
        <v>0</v>
      </c>
      <c r="BV821" s="22">
        <f t="shared" si="668"/>
        <v>-1.8742351923984408</v>
      </c>
      <c r="BW821" s="3"/>
      <c r="BX821" s="7"/>
      <c r="BY821" t="str">
        <f t="shared" si="674"/>
        <v>82022</v>
      </c>
      <c r="CQ821" s="15">
        <v>39901</v>
      </c>
      <c r="CR821" s="16">
        <v>3108.65</v>
      </c>
    </row>
    <row r="822" spans="1:96">
      <c r="A822" t="s">
        <v>374</v>
      </c>
      <c r="B822" t="s">
        <v>374</v>
      </c>
      <c r="C822" s="3">
        <v>54773</v>
      </c>
      <c r="D822">
        <v>-785845.1</v>
      </c>
      <c r="E822">
        <v>-731072.34</v>
      </c>
      <c r="F822" s="3">
        <v>-358937</v>
      </c>
      <c r="G822" s="3">
        <v>40926618</v>
      </c>
      <c r="J822" s="3">
        <f t="shared" si="669"/>
        <v>-304163.58999999997</v>
      </c>
      <c r="L822" s="3">
        <f t="shared" si="670"/>
        <v>60878753.229999997</v>
      </c>
      <c r="M822" s="4">
        <f t="shared" si="675"/>
        <v>-4.9713809966734435E-3</v>
      </c>
      <c r="N822" s="4">
        <f t="shared" si="676"/>
        <v>-1.0138786333333332E-2</v>
      </c>
      <c r="O822" s="4"/>
      <c r="P822" s="3">
        <f t="shared" si="677"/>
        <v>-1472777.9299999997</v>
      </c>
      <c r="Q822" s="3">
        <f t="shared" si="678"/>
        <v>62351531.160000004</v>
      </c>
      <c r="R822" s="6">
        <f t="shared" si="679"/>
        <v>-2.3620557548469989E-2</v>
      </c>
      <c r="S822" s="6">
        <f t="shared" si="680"/>
        <v>-2.3517851969274507E-2</v>
      </c>
      <c r="T822" s="6"/>
      <c r="U822" s="6"/>
      <c r="V822" s="3">
        <f t="shared" si="671"/>
        <v>-399036.98391558242</v>
      </c>
      <c r="W822" s="7">
        <f t="shared" si="631"/>
        <v>-246</v>
      </c>
      <c r="X822" s="7">
        <f t="shared" si="634"/>
        <v>17312.900000000001</v>
      </c>
      <c r="Y822" s="3">
        <f t="shared" si="635"/>
        <v>44342024.382747769</v>
      </c>
      <c r="Z822" s="3">
        <f t="shared" si="632"/>
        <v>105220777.61274776</v>
      </c>
      <c r="AA822" s="2">
        <v>44802</v>
      </c>
      <c r="AB822" s="7">
        <f t="shared" si="636"/>
        <v>202.92917743333331</v>
      </c>
      <c r="AC822" s="7">
        <f t="shared" si="637"/>
        <v>147.80674794249256</v>
      </c>
      <c r="AD822" s="7">
        <f t="shared" si="638"/>
        <v>175.36796268791292</v>
      </c>
      <c r="AE822" s="7"/>
      <c r="AF822" s="7">
        <f t="shared" si="672"/>
        <v>-703200.57391558238</v>
      </c>
      <c r="AG822" s="3">
        <f t="shared" si="639"/>
        <v>69962035.339073449</v>
      </c>
      <c r="AH822" s="7"/>
      <c r="AI822" s="7"/>
      <c r="AJ822" s="7"/>
      <c r="AK822" s="7"/>
      <c r="AL822" s="3">
        <f t="shared" si="640"/>
        <v>84440020.950584292</v>
      </c>
      <c r="AM822" s="3">
        <f t="shared" si="641"/>
        <v>28083282.109073535</v>
      </c>
      <c r="AN822" s="3">
        <f t="shared" si="642"/>
        <v>23477985.611511428</v>
      </c>
      <c r="AO822" s="3">
        <f t="shared" si="643"/>
        <v>30878753.229999993</v>
      </c>
      <c r="AP822" s="3">
        <f t="shared" si="644"/>
        <v>60878753.229999997</v>
      </c>
      <c r="AQ822" s="7"/>
      <c r="AR822" s="40">
        <f t="shared" si="673"/>
        <v>-399036.98391558242</v>
      </c>
      <c r="AS822" s="5">
        <f t="shared" si="633"/>
        <v>-304163.58999999997</v>
      </c>
      <c r="AT822" s="5">
        <f t="shared" si="645"/>
        <v>5467.625899280576</v>
      </c>
      <c r="AU822" s="5">
        <f t="shared" si="646"/>
        <v>-697732.94801630185</v>
      </c>
      <c r="AV822" s="5">
        <f t="shared" si="647"/>
        <v>44440020.950584278</v>
      </c>
      <c r="AW822" s="3"/>
      <c r="AX822" s="4">
        <f t="shared" si="648"/>
        <v>-8.195341268308589E-3</v>
      </c>
      <c r="AY822" s="4">
        <f t="shared" si="649"/>
        <v>-1.4009989236227777E-2</v>
      </c>
      <c r="AZ822" s="4">
        <f t="shared" si="650"/>
        <v>2.3293733985557257E-4</v>
      </c>
      <c r="BA822" s="4">
        <f t="shared" si="651"/>
        <v>-4.9713809966734435E-3</v>
      </c>
      <c r="BB822" s="3"/>
      <c r="BC822" s="2">
        <f t="shared" si="652"/>
        <v>44802</v>
      </c>
      <c r="BD822" s="22">
        <f t="shared" si="653"/>
        <v>211.10005237646075</v>
      </c>
      <c r="BE822" s="22">
        <f t="shared" si="654"/>
        <v>147.80674794249228</v>
      </c>
      <c r="BF822" s="22">
        <f t="shared" si="655"/>
        <v>123.56834532374437</v>
      </c>
      <c r="BG822" s="22">
        <f t="shared" si="656"/>
        <v>202.92917743333331</v>
      </c>
      <c r="BH822" s="22"/>
      <c r="BI822" s="3">
        <f t="shared" si="657"/>
        <v>85164902.573712364</v>
      </c>
      <c r="BJ822" s="3">
        <f t="shared" si="658"/>
        <v>29971651.640883766</v>
      </c>
      <c r="BK822" s="3">
        <f t="shared" si="659"/>
        <v>23477985.611511428</v>
      </c>
      <c r="BL822" s="3">
        <f t="shared" si="660"/>
        <v>62351531.160000004</v>
      </c>
      <c r="BM822" s="22"/>
      <c r="BN822" s="3">
        <f t="shared" si="661"/>
        <v>-724881.62312807771</v>
      </c>
      <c r="BO822" s="3">
        <f t="shared" si="662"/>
        <v>-1888369.5318102618</v>
      </c>
      <c r="BP822" s="3">
        <f t="shared" si="663"/>
        <v>0</v>
      </c>
      <c r="BQ822" s="3">
        <f t="shared" si="664"/>
        <v>-1472777.9299999997</v>
      </c>
      <c r="BR822" s="3"/>
      <c r="BS822" s="22">
        <f t="shared" si="665"/>
        <v>-0.8511506515265187</v>
      </c>
      <c r="BT822" s="22">
        <f t="shared" si="666"/>
        <v>-6.3005187516405421</v>
      </c>
      <c r="BU822" s="22">
        <f t="shared" si="667"/>
        <v>0</v>
      </c>
      <c r="BV822" s="22">
        <f t="shared" si="668"/>
        <v>-2.3620557548469989</v>
      </c>
      <c r="BW822" s="3"/>
      <c r="BX822" s="7"/>
      <c r="BY822" t="str">
        <f t="shared" si="674"/>
        <v>82022</v>
      </c>
      <c r="CQ822" s="15">
        <v>39902</v>
      </c>
      <c r="CR822" s="16">
        <v>2978.15</v>
      </c>
    </row>
    <row r="823" spans="1:96">
      <c r="A823" t="s">
        <v>375</v>
      </c>
      <c r="B823" t="s">
        <v>375</v>
      </c>
      <c r="C823" s="3">
        <v>-1079993</v>
      </c>
      <c r="D823">
        <v>543476.39</v>
      </c>
      <c r="E823">
        <v>-536516.87</v>
      </c>
      <c r="F823" s="3">
        <v>1329321</v>
      </c>
      <c r="G823" s="3">
        <v>40390101</v>
      </c>
      <c r="J823" s="3">
        <f t="shared" si="669"/>
        <v>249328.49</v>
      </c>
      <c r="L823" s="3">
        <f t="shared" si="670"/>
        <v>61128081.719999999</v>
      </c>
      <c r="M823" s="4">
        <f t="shared" si="675"/>
        <v>4.0954927092221594E-3</v>
      </c>
      <c r="N823" s="4">
        <f t="shared" si="676"/>
        <v>8.3109496666666661E-3</v>
      </c>
      <c r="O823" s="4"/>
      <c r="P823" s="3">
        <f t="shared" si="677"/>
        <v>-1223449.4399999997</v>
      </c>
      <c r="Q823" s="3">
        <f t="shared" si="678"/>
        <v>62351531.160000004</v>
      </c>
      <c r="R823" s="6">
        <f t="shared" si="679"/>
        <v>-1.9621802660475349E-2</v>
      </c>
      <c r="S823" s="6">
        <f t="shared" si="680"/>
        <v>-1.9422359260052348E-2</v>
      </c>
      <c r="T823" s="6"/>
      <c r="U823" s="6"/>
      <c r="V823" s="3">
        <f t="shared" si="671"/>
        <v>724106.13666632166</v>
      </c>
      <c r="W823" s="7">
        <f t="shared" si="631"/>
        <v>446.39999999999782</v>
      </c>
      <c r="X823" s="7">
        <f t="shared" si="634"/>
        <v>17759.3</v>
      </c>
      <c r="Y823" s="3">
        <f t="shared" si="635"/>
        <v>45485349.861694597</v>
      </c>
      <c r="Z823" s="3">
        <f t="shared" si="632"/>
        <v>106613431.5816946</v>
      </c>
      <c r="AA823" s="2">
        <v>44803</v>
      </c>
      <c r="AB823" s="7">
        <f t="shared" si="636"/>
        <v>203.76027240000002</v>
      </c>
      <c r="AC823" s="7">
        <f t="shared" si="637"/>
        <v>151.61783287231532</v>
      </c>
      <c r="AD823" s="7">
        <f t="shared" si="638"/>
        <v>177.68905263615767</v>
      </c>
      <c r="AE823" s="7"/>
      <c r="AF823" s="7">
        <f t="shared" si="672"/>
        <v>973434.62666632165</v>
      </c>
      <c r="AG823" s="3">
        <f t="shared" si="639"/>
        <v>70935469.965739772</v>
      </c>
      <c r="AH823" s="7"/>
      <c r="AI823" s="7"/>
      <c r="AJ823" s="7"/>
      <c r="AK823" s="7"/>
      <c r="AL823" s="3">
        <f t="shared" si="640"/>
        <v>85418923.2031499</v>
      </c>
      <c r="AM823" s="3">
        <f t="shared" si="641"/>
        <v>28807388.245739855</v>
      </c>
      <c r="AN823" s="3">
        <f t="shared" si="642"/>
        <v>23483453.237410709</v>
      </c>
      <c r="AO823" s="3">
        <f t="shared" si="643"/>
        <v>31128081.719999991</v>
      </c>
      <c r="AP823" s="3">
        <f t="shared" si="644"/>
        <v>61128081.719999999</v>
      </c>
      <c r="AQ823" s="7"/>
      <c r="AR823" s="40">
        <f t="shared" si="673"/>
        <v>724106.13666632166</v>
      </c>
      <c r="AS823" s="5">
        <f t="shared" si="633"/>
        <v>249328.49</v>
      </c>
      <c r="AT823" s="5">
        <f t="shared" si="645"/>
        <v>5467.625899280576</v>
      </c>
      <c r="AU823" s="5">
        <f t="shared" si="646"/>
        <v>978902.25256560219</v>
      </c>
      <c r="AV823" s="5">
        <f t="shared" si="647"/>
        <v>45418923.203149877</v>
      </c>
      <c r="AW823" s="3"/>
      <c r="AX823" s="4">
        <f t="shared" si="648"/>
        <v>1.1592870792138625E-2</v>
      </c>
      <c r="AY823" s="4">
        <f t="shared" si="649"/>
        <v>2.5784241808131374E-2</v>
      </c>
      <c r="AZ823" s="4">
        <f t="shared" si="650"/>
        <v>2.3288309268746461E-4</v>
      </c>
      <c r="BA823" s="4">
        <f t="shared" si="651"/>
        <v>4.0954927092221594E-3</v>
      </c>
      <c r="BB823" s="3"/>
      <c r="BC823" s="2">
        <f t="shared" si="652"/>
        <v>44803</v>
      </c>
      <c r="BD823" s="22">
        <f t="shared" si="653"/>
        <v>213.54730800787473</v>
      </c>
      <c r="BE823" s="22">
        <f t="shared" si="654"/>
        <v>151.61783287231503</v>
      </c>
      <c r="BF823" s="22">
        <f t="shared" si="655"/>
        <v>123.59712230216162</v>
      </c>
      <c r="BG823" s="22">
        <f t="shared" si="656"/>
        <v>203.76027240000002</v>
      </c>
      <c r="BH823" s="22"/>
      <c r="BI823" s="3">
        <f t="shared" si="657"/>
        <v>85418923.2031499</v>
      </c>
      <c r="BJ823" s="3">
        <f t="shared" si="658"/>
        <v>29971651.640883766</v>
      </c>
      <c r="BK823" s="3">
        <f t="shared" si="659"/>
        <v>23483453.237410709</v>
      </c>
      <c r="BL823" s="3">
        <f t="shared" si="660"/>
        <v>62351531.160000004</v>
      </c>
      <c r="BM823" s="22"/>
      <c r="BN823" s="3">
        <f t="shared" si="661"/>
        <v>0</v>
      </c>
      <c r="BO823" s="3">
        <f t="shared" si="662"/>
        <v>-1164263.3951439401</v>
      </c>
      <c r="BP823" s="3">
        <f t="shared" si="663"/>
        <v>0</v>
      </c>
      <c r="BQ823" s="3">
        <f t="shared" si="664"/>
        <v>-1223449.4399999997</v>
      </c>
      <c r="BR823" s="3"/>
      <c r="BS823" s="22">
        <f t="shared" si="665"/>
        <v>0</v>
      </c>
      <c r="BT823" s="22">
        <f t="shared" si="666"/>
        <v>-3.8845486698363669</v>
      </c>
      <c r="BU823" s="22">
        <f t="shared" si="667"/>
        <v>0</v>
      </c>
      <c r="BV823" s="22">
        <f t="shared" si="668"/>
        <v>-1.9621802660475349</v>
      </c>
      <c r="BW823" s="3"/>
      <c r="BX823" s="7"/>
      <c r="BY823" t="str">
        <f t="shared" si="674"/>
        <v>82022</v>
      </c>
      <c r="CQ823" s="15">
        <v>39903</v>
      </c>
      <c r="CR823" s="16">
        <v>3020.95</v>
      </c>
    </row>
    <row r="824" spans="1:96">
      <c r="A824" t="s">
        <v>376</v>
      </c>
      <c r="B824" t="s">
        <v>376</v>
      </c>
      <c r="C824">
        <v>0</v>
      </c>
      <c r="D824">
        <v>543476.39</v>
      </c>
      <c r="E824">
        <v>543476.39</v>
      </c>
      <c r="F824" t="s">
        <v>10</v>
      </c>
      <c r="G824" s="3">
        <v>40933578</v>
      </c>
      <c r="J824" s="3">
        <f t="shared" si="669"/>
        <v>0</v>
      </c>
      <c r="L824" s="3">
        <f t="shared" si="670"/>
        <v>61128081.719999999</v>
      </c>
      <c r="M824" s="4">
        <f t="shared" si="675"/>
        <v>0</v>
      </c>
      <c r="N824" s="4">
        <f t="shared" si="676"/>
        <v>0</v>
      </c>
      <c r="O824" s="4"/>
      <c r="P824" s="3">
        <f t="shared" si="677"/>
        <v>-1223449.4399999997</v>
      </c>
      <c r="Q824" s="3">
        <f t="shared" si="678"/>
        <v>62351531.160000004</v>
      </c>
      <c r="R824" s="6">
        <f t="shared" si="679"/>
        <v>-1.9621802660475349E-2</v>
      </c>
      <c r="S824" s="6">
        <f t="shared" si="680"/>
        <v>-1.9422359260052348E-2</v>
      </c>
      <c r="T824" s="6"/>
      <c r="U824" s="6"/>
      <c r="V824" s="3">
        <f t="shared" si="671"/>
        <v>0</v>
      </c>
      <c r="W824" s="7">
        <f t="shared" si="631"/>
        <v>0</v>
      </c>
      <c r="X824" s="7">
        <f t="shared" si="634"/>
        <v>17759.3</v>
      </c>
      <c r="Y824" s="3">
        <f t="shared" si="635"/>
        <v>45485349.861694597</v>
      </c>
      <c r="Z824" s="3">
        <f t="shared" si="632"/>
        <v>106613431.5816946</v>
      </c>
      <c r="AA824" s="2">
        <v>44804</v>
      </c>
      <c r="AB824" s="7">
        <f t="shared" si="636"/>
        <v>203.76027240000002</v>
      </c>
      <c r="AC824" s="7">
        <f t="shared" si="637"/>
        <v>151.61783287231532</v>
      </c>
      <c r="AD824" s="7">
        <f t="shared" si="638"/>
        <v>177.68905263615767</v>
      </c>
      <c r="AE824" s="7"/>
      <c r="AF824" s="7">
        <f t="shared" si="672"/>
        <v>0</v>
      </c>
      <c r="AG824" s="3">
        <f t="shared" si="639"/>
        <v>70935469.965739772</v>
      </c>
      <c r="AH824" s="7"/>
      <c r="AI824" s="7"/>
      <c r="AJ824" s="7"/>
      <c r="AK824" s="7"/>
      <c r="AL824" s="3">
        <f t="shared" si="640"/>
        <v>85424390.829049185</v>
      </c>
      <c r="AM824" s="3">
        <f t="shared" si="641"/>
        <v>28807388.245739855</v>
      </c>
      <c r="AN824" s="3">
        <f t="shared" si="642"/>
        <v>23488920.863309991</v>
      </c>
      <c r="AO824" s="3">
        <f t="shared" si="643"/>
        <v>31128081.719999991</v>
      </c>
      <c r="AP824" s="3">
        <f t="shared" si="644"/>
        <v>61128081.719999999</v>
      </c>
      <c r="AQ824" s="7"/>
      <c r="AR824" s="40">
        <f t="shared" si="673"/>
        <v>0</v>
      </c>
      <c r="AS824" s="5">
        <f t="shared" si="633"/>
        <v>0</v>
      </c>
      <c r="AT824" s="5">
        <f t="shared" si="645"/>
        <v>5467.625899280576</v>
      </c>
      <c r="AU824" s="5">
        <f t="shared" si="646"/>
        <v>5467.625899280576</v>
      </c>
      <c r="AV824" s="5">
        <f t="shared" si="647"/>
        <v>45424390.829049155</v>
      </c>
      <c r="AW824" s="3"/>
      <c r="AX824" s="4">
        <f t="shared" si="648"/>
        <v>6.4009539037117625E-5</v>
      </c>
      <c r="AY824" s="4">
        <f t="shared" si="649"/>
        <v>0</v>
      </c>
      <c r="AZ824" s="4">
        <f t="shared" si="650"/>
        <v>2.3282887077997043E-4</v>
      </c>
      <c r="BA824" s="4">
        <f t="shared" si="651"/>
        <v>0</v>
      </c>
      <c r="BB824" s="3"/>
      <c r="BC824" s="2">
        <f t="shared" si="652"/>
        <v>44804</v>
      </c>
      <c r="BD824" s="22">
        <f t="shared" si="653"/>
        <v>213.56097707262296</v>
      </c>
      <c r="BE824" s="22">
        <f t="shared" si="654"/>
        <v>151.61783287231503</v>
      </c>
      <c r="BF824" s="22">
        <f t="shared" si="655"/>
        <v>123.62589928057889</v>
      </c>
      <c r="BG824" s="22">
        <f t="shared" si="656"/>
        <v>203.76027240000002</v>
      </c>
      <c r="BH824" s="22"/>
      <c r="BI824" s="3">
        <f t="shared" si="657"/>
        <v>85424390.829049185</v>
      </c>
      <c r="BJ824" s="3">
        <f t="shared" si="658"/>
        <v>29971651.640883766</v>
      </c>
      <c r="BK824" s="3">
        <f t="shared" si="659"/>
        <v>23488920.863309991</v>
      </c>
      <c r="BL824" s="3">
        <f t="shared" si="660"/>
        <v>62351531.160000004</v>
      </c>
      <c r="BM824" s="22"/>
      <c r="BN824" s="3">
        <f t="shared" si="661"/>
        <v>0</v>
      </c>
      <c r="BO824" s="3">
        <f t="shared" si="662"/>
        <v>-1164263.3951439401</v>
      </c>
      <c r="BP824" s="3">
        <f t="shared" si="663"/>
        <v>0</v>
      </c>
      <c r="BQ824" s="3">
        <f t="shared" si="664"/>
        <v>-1223449.4399999997</v>
      </c>
      <c r="BR824" s="3"/>
      <c r="BS824" s="22">
        <f t="shared" si="665"/>
        <v>0</v>
      </c>
      <c r="BT824" s="22">
        <f t="shared" si="666"/>
        <v>-3.8845486698363669</v>
      </c>
      <c r="BU824" s="22">
        <f t="shared" si="667"/>
        <v>0</v>
      </c>
      <c r="BV824" s="22">
        <f t="shared" si="668"/>
        <v>-1.9621802660475349</v>
      </c>
      <c r="BW824" s="3"/>
      <c r="BX824" s="7"/>
      <c r="BY824" t="str">
        <f t="shared" si="674"/>
        <v>82022</v>
      </c>
      <c r="CQ824" s="15">
        <v>39904</v>
      </c>
      <c r="CR824" s="16">
        <v>3060.35</v>
      </c>
    </row>
    <row r="825" spans="1:96">
      <c r="A825" s="2">
        <v>44570</v>
      </c>
      <c r="B825" s="2">
        <v>44570</v>
      </c>
      <c r="C825" s="3">
        <v>1260860</v>
      </c>
      <c r="D825">
        <v>0</v>
      </c>
      <c r="E825">
        <v>1260860.1399999999</v>
      </c>
      <c r="F825" s="3">
        <v>-543476</v>
      </c>
      <c r="G825" s="3">
        <v>42194438</v>
      </c>
      <c r="J825" s="3">
        <f t="shared" si="669"/>
        <v>717383.61</v>
      </c>
      <c r="L825" s="3">
        <f t="shared" si="670"/>
        <v>61845465.329999998</v>
      </c>
      <c r="M825" s="4">
        <f t="shared" si="675"/>
        <v>1.1735745500505133E-2</v>
      </c>
      <c r="N825" s="4">
        <f t="shared" si="676"/>
        <v>2.3912786999999998E-2</v>
      </c>
      <c r="O825" s="4"/>
      <c r="P825" s="3">
        <f t="shared" si="677"/>
        <v>-506065.82999999973</v>
      </c>
      <c r="Q825" s="3">
        <f t="shared" si="678"/>
        <v>62351531.160000004</v>
      </c>
      <c r="R825" s="6">
        <f t="shared" si="679"/>
        <v>-8.116333642254692E-3</v>
      </c>
      <c r="S825" s="6">
        <f t="shared" si="680"/>
        <v>-7.6866137595472152E-3</v>
      </c>
      <c r="T825" s="6"/>
      <c r="U825" s="6"/>
      <c r="V825" s="3">
        <f t="shared" si="671"/>
        <v>-351184.98787692515</v>
      </c>
      <c r="W825" s="7">
        <f t="shared" si="631"/>
        <v>-216.5</v>
      </c>
      <c r="X825" s="7">
        <f t="shared" si="634"/>
        <v>17542.8</v>
      </c>
      <c r="Y825" s="3">
        <f t="shared" si="635"/>
        <v>44930847.249257348</v>
      </c>
      <c r="Z825" s="3">
        <f t="shared" si="632"/>
        <v>106776312.57925734</v>
      </c>
      <c r="AA825" s="2">
        <v>44805</v>
      </c>
      <c r="AB825" s="7">
        <f t="shared" si="636"/>
        <v>206.15155110000001</v>
      </c>
      <c r="AC825" s="7">
        <f t="shared" si="637"/>
        <v>149.76949083085782</v>
      </c>
      <c r="AD825" s="7">
        <f t="shared" si="638"/>
        <v>177.96052096542888</v>
      </c>
      <c r="AE825" s="7"/>
      <c r="AF825" s="7">
        <f t="shared" si="672"/>
        <v>366198.62212307483</v>
      </c>
      <c r="AG825" s="3">
        <f t="shared" si="639"/>
        <v>71301668.587862849</v>
      </c>
      <c r="AH825" s="7"/>
      <c r="AI825" s="7"/>
      <c r="AJ825" s="7"/>
      <c r="AK825" s="7"/>
      <c r="AL825" s="3">
        <f t="shared" si="640"/>
        <v>85796057.077071548</v>
      </c>
      <c r="AM825" s="3">
        <f t="shared" si="641"/>
        <v>28456203.257862929</v>
      </c>
      <c r="AN825" s="3">
        <f t="shared" si="642"/>
        <v>23494388.489209272</v>
      </c>
      <c r="AO825" s="3">
        <f t="shared" si="643"/>
        <v>31845465.329999991</v>
      </c>
      <c r="AP825" s="3">
        <f t="shared" si="644"/>
        <v>61845465.329999998</v>
      </c>
      <c r="AQ825" s="7"/>
      <c r="AR825" s="40">
        <f t="shared" si="673"/>
        <v>-351184.98787692515</v>
      </c>
      <c r="AS825" s="5">
        <f t="shared" si="633"/>
        <v>717383.61</v>
      </c>
      <c r="AT825" s="5">
        <f t="shared" si="645"/>
        <v>5467.625899280576</v>
      </c>
      <c r="AU825" s="5">
        <f t="shared" si="646"/>
        <v>371666.24802235543</v>
      </c>
      <c r="AV825" s="5">
        <f t="shared" si="647"/>
        <v>45796057.07707151</v>
      </c>
      <c r="AW825" s="3"/>
      <c r="AX825" s="4">
        <f t="shared" si="648"/>
        <v>4.3508211696368058E-3</v>
      </c>
      <c r="AY825" s="4">
        <f t="shared" si="649"/>
        <v>-1.2190795808393346E-2</v>
      </c>
      <c r="AZ825" s="4">
        <f t="shared" si="650"/>
        <v>2.3277467411544995E-4</v>
      </c>
      <c r="BA825" s="4">
        <f t="shared" si="651"/>
        <v>1.1735745500505133E-2</v>
      </c>
      <c r="BB825" s="3"/>
      <c r="BC825" s="2">
        <f t="shared" si="652"/>
        <v>44805</v>
      </c>
      <c r="BD825" s="22">
        <f t="shared" si="653"/>
        <v>214.49014269267886</v>
      </c>
      <c r="BE825" s="22">
        <f t="shared" si="654"/>
        <v>149.76949083085754</v>
      </c>
      <c r="BF825" s="22">
        <f t="shared" si="655"/>
        <v>123.65467625899618</v>
      </c>
      <c r="BG825" s="22">
        <f t="shared" si="656"/>
        <v>206.15155110000001</v>
      </c>
      <c r="BH825" s="22"/>
      <c r="BI825" s="3">
        <f t="shared" si="657"/>
        <v>85796057.077071548</v>
      </c>
      <c r="BJ825" s="3">
        <f t="shared" si="658"/>
        <v>29971651.640883766</v>
      </c>
      <c r="BK825" s="3">
        <f t="shared" si="659"/>
        <v>23494388.489209272</v>
      </c>
      <c r="BL825" s="3">
        <f t="shared" si="660"/>
        <v>62351531.160000004</v>
      </c>
      <c r="BM825" s="22"/>
      <c r="BN825" s="3">
        <f t="shared" si="661"/>
        <v>0</v>
      </c>
      <c r="BO825" s="3">
        <f t="shared" si="662"/>
        <v>-1515448.3830208653</v>
      </c>
      <c r="BP825" s="3">
        <f t="shared" si="663"/>
        <v>0</v>
      </c>
      <c r="BQ825" s="3">
        <f t="shared" si="664"/>
        <v>-506065.82999999973</v>
      </c>
      <c r="BR825" s="3"/>
      <c r="BS825" s="22">
        <f t="shared" si="665"/>
        <v>0</v>
      </c>
      <c r="BT825" s="22">
        <f t="shared" si="666"/>
        <v>-5.0562725110339626</v>
      </c>
      <c r="BU825" s="22">
        <f t="shared" si="667"/>
        <v>0</v>
      </c>
      <c r="BV825" s="22">
        <f t="shared" si="668"/>
        <v>-0.81163336422546917</v>
      </c>
      <c r="BW825" s="3"/>
      <c r="BX825" s="7"/>
      <c r="BY825" t="str">
        <f t="shared" si="674"/>
        <v>92022</v>
      </c>
      <c r="CQ825" s="15">
        <v>39905</v>
      </c>
      <c r="CR825" s="16">
        <v>3211.05</v>
      </c>
    </row>
    <row r="826" spans="1:96">
      <c r="A826" s="2">
        <v>44601</v>
      </c>
      <c r="B826" s="2">
        <v>44601</v>
      </c>
      <c r="C826" s="3">
        <v>150446</v>
      </c>
      <c r="D826">
        <v>0</v>
      </c>
      <c r="E826">
        <v>150445.82999999999</v>
      </c>
      <c r="F826" t="s">
        <v>10</v>
      </c>
      <c r="G826" s="3">
        <v>42344884</v>
      </c>
      <c r="J826" s="3">
        <f t="shared" si="669"/>
        <v>150446</v>
      </c>
      <c r="L826" s="3">
        <f t="shared" si="670"/>
        <v>61995911.329999998</v>
      </c>
      <c r="M826" s="4">
        <f t="shared" si="675"/>
        <v>2.432611658708333E-3</v>
      </c>
      <c r="N826" s="4">
        <f t="shared" si="676"/>
        <v>5.014866666666667E-3</v>
      </c>
      <c r="O826" s="4"/>
      <c r="P826" s="3">
        <f t="shared" si="677"/>
        <v>-355619.82999999973</v>
      </c>
      <c r="Q826" s="3">
        <f t="shared" si="678"/>
        <v>62351531.160000004</v>
      </c>
      <c r="R826" s="6">
        <f t="shared" si="679"/>
        <v>-5.7034658713904741E-3</v>
      </c>
      <c r="S826" s="6">
        <f t="shared" si="680"/>
        <v>-5.2540021008388822E-3</v>
      </c>
      <c r="T826" s="6"/>
      <c r="U826" s="6"/>
      <c r="V826" s="3">
        <f t="shared" si="671"/>
        <v>-5434.0402281163433</v>
      </c>
      <c r="W826" s="7">
        <f t="shared" si="631"/>
        <v>-3.3499999999985448</v>
      </c>
      <c r="X826" s="7">
        <f t="shared" si="634"/>
        <v>17539.45</v>
      </c>
      <c r="Y826" s="3">
        <f t="shared" si="635"/>
        <v>44922267.185739271</v>
      </c>
      <c r="Z826" s="3">
        <f t="shared" si="632"/>
        <v>106918178.51573926</v>
      </c>
      <c r="AA826" s="2">
        <v>44806</v>
      </c>
      <c r="AB826" s="7">
        <f t="shared" si="636"/>
        <v>206.65303776666667</v>
      </c>
      <c r="AC826" s="7">
        <f t="shared" si="637"/>
        <v>149.74089061913091</v>
      </c>
      <c r="AD826" s="7">
        <f t="shared" si="638"/>
        <v>178.19696419289878</v>
      </c>
      <c r="AE826" s="7"/>
      <c r="AF826" s="7">
        <f t="shared" si="672"/>
        <v>145011.95977188364</v>
      </c>
      <c r="AG826" s="3">
        <f t="shared" si="639"/>
        <v>71446680.547634736</v>
      </c>
      <c r="AH826" s="7"/>
      <c r="AI826" s="7"/>
      <c r="AJ826" s="7"/>
      <c r="AK826" s="7"/>
      <c r="AL826" s="3">
        <f t="shared" si="640"/>
        <v>85946536.662742719</v>
      </c>
      <c r="AM826" s="3">
        <f t="shared" si="641"/>
        <v>28450769.217634812</v>
      </c>
      <c r="AN826" s="3">
        <f t="shared" si="642"/>
        <v>23499856.115108553</v>
      </c>
      <c r="AO826" s="3">
        <f t="shared" si="643"/>
        <v>31995911.329999991</v>
      </c>
      <c r="AP826" s="3">
        <f t="shared" si="644"/>
        <v>61995911.329999998</v>
      </c>
      <c r="AQ826" s="7"/>
      <c r="AR826" s="40">
        <f t="shared" si="673"/>
        <v>-5434.0402281163433</v>
      </c>
      <c r="AS826" s="5">
        <f t="shared" si="633"/>
        <v>150446</v>
      </c>
      <c r="AT826" s="5">
        <f t="shared" si="645"/>
        <v>5467.625899280576</v>
      </c>
      <c r="AU826" s="5">
        <f t="shared" si="646"/>
        <v>150479.58567116421</v>
      </c>
      <c r="AV826" s="5">
        <f t="shared" si="647"/>
        <v>45946536.662742674</v>
      </c>
      <c r="AW826" s="3"/>
      <c r="AX826" s="4">
        <f t="shared" si="648"/>
        <v>1.7539219259923185E-3</v>
      </c>
      <c r="AY826" s="4">
        <f t="shared" si="649"/>
        <v>-1.9096153407657525E-4</v>
      </c>
      <c r="AZ826" s="4">
        <f t="shared" si="650"/>
        <v>2.3272050267627946E-4</v>
      </c>
      <c r="BA826" s="4">
        <f t="shared" si="651"/>
        <v>2.432611658708333E-3</v>
      </c>
      <c r="BB826" s="3"/>
      <c r="BC826" s="2">
        <f t="shared" si="652"/>
        <v>44806</v>
      </c>
      <c r="BD826" s="22">
        <f t="shared" si="653"/>
        <v>214.8663416568568</v>
      </c>
      <c r="BE826" s="22">
        <f t="shared" si="654"/>
        <v>149.7408906191306</v>
      </c>
      <c r="BF826" s="22">
        <f t="shared" si="655"/>
        <v>123.68345323741343</v>
      </c>
      <c r="BG826" s="22">
        <f t="shared" si="656"/>
        <v>206.65303776666667</v>
      </c>
      <c r="BH826" s="22"/>
      <c r="BI826" s="3">
        <f t="shared" si="657"/>
        <v>85946536.662742719</v>
      </c>
      <c r="BJ826" s="3">
        <f t="shared" si="658"/>
        <v>29971651.640883766</v>
      </c>
      <c r="BK826" s="3">
        <f t="shared" si="659"/>
        <v>23499856.115108553</v>
      </c>
      <c r="BL826" s="3">
        <f t="shared" si="660"/>
        <v>62351531.160000004</v>
      </c>
      <c r="BM826" s="22"/>
      <c r="BN826" s="3">
        <f t="shared" si="661"/>
        <v>0</v>
      </c>
      <c r="BO826" s="3">
        <f t="shared" si="662"/>
        <v>-1520882.4232489816</v>
      </c>
      <c r="BP826" s="3">
        <f t="shared" si="663"/>
        <v>0</v>
      </c>
      <c r="BQ826" s="3">
        <f t="shared" si="664"/>
        <v>-355619.82999999973</v>
      </c>
      <c r="BR826" s="3"/>
      <c r="BS826" s="22">
        <f t="shared" si="665"/>
        <v>0</v>
      </c>
      <c r="BT826" s="22">
        <f t="shared" si="666"/>
        <v>-5.0744031108862035</v>
      </c>
      <c r="BU826" s="22">
        <f t="shared" si="667"/>
        <v>0</v>
      </c>
      <c r="BV826" s="22">
        <f t="shared" si="668"/>
        <v>-0.5703465871390474</v>
      </c>
      <c r="BW826" s="3"/>
      <c r="BX826" s="7"/>
      <c r="BY826" t="str">
        <f t="shared" si="674"/>
        <v>92022</v>
      </c>
      <c r="CQ826" s="15">
        <v>39906</v>
      </c>
      <c r="CR826" s="16">
        <v>3211.05</v>
      </c>
    </row>
    <row r="827" spans="1:96">
      <c r="A827" s="2">
        <v>44690</v>
      </c>
      <c r="B827" s="2">
        <v>44690</v>
      </c>
      <c r="C827">
        <v>0</v>
      </c>
      <c r="D827">
        <v>10397.6</v>
      </c>
      <c r="E827">
        <v>10397.6</v>
      </c>
      <c r="F827" s="3">
        <v>10398</v>
      </c>
      <c r="G827" s="3">
        <v>42355281</v>
      </c>
      <c r="J827" s="3">
        <f t="shared" si="669"/>
        <v>10397.6</v>
      </c>
      <c r="L827" s="3">
        <f t="shared" si="670"/>
        <v>62006308.93</v>
      </c>
      <c r="M827" s="4">
        <f t="shared" si="675"/>
        <v>1.6771428594144355E-4</v>
      </c>
      <c r="N827" s="4">
        <f t="shared" si="676"/>
        <v>3.4658666666666666E-4</v>
      </c>
      <c r="O827" s="4"/>
      <c r="P827" s="3">
        <f t="shared" si="677"/>
        <v>-345222.22999999975</v>
      </c>
      <c r="Q827" s="3">
        <f t="shared" si="678"/>
        <v>62351531.160000004</v>
      </c>
      <c r="R827" s="6">
        <f t="shared" si="679"/>
        <v>-5.5367081381550425E-3</v>
      </c>
      <c r="S827" s="6">
        <f t="shared" si="680"/>
        <v>-5.0862878148974387E-3</v>
      </c>
      <c r="T827" s="6"/>
      <c r="U827" s="6"/>
      <c r="V827" s="3">
        <f t="shared" si="671"/>
        <v>204952.53218590753</v>
      </c>
      <c r="W827" s="7">
        <f t="shared" si="631"/>
        <v>126.34999999999854</v>
      </c>
      <c r="X827" s="7">
        <f t="shared" si="634"/>
        <v>17665.8</v>
      </c>
      <c r="Y827" s="3">
        <f t="shared" si="635"/>
        <v>45245876.44708544</v>
      </c>
      <c r="Z827" s="3">
        <f t="shared" si="632"/>
        <v>107252185.37708545</v>
      </c>
      <c r="AA827" s="2">
        <v>44809</v>
      </c>
      <c r="AB827" s="7">
        <f t="shared" si="636"/>
        <v>206.68769643333334</v>
      </c>
      <c r="AC827" s="7">
        <f t="shared" si="637"/>
        <v>150.81958815695145</v>
      </c>
      <c r="AD827" s="7">
        <f t="shared" si="638"/>
        <v>178.75364229514241</v>
      </c>
      <c r="AE827" s="7"/>
      <c r="AF827" s="7">
        <f t="shared" si="672"/>
        <v>215350.13218590754</v>
      </c>
      <c r="AG827" s="3">
        <f t="shared" si="639"/>
        <v>71662030.679820642</v>
      </c>
      <c r="AH827" s="7"/>
      <c r="AI827" s="7"/>
      <c r="AJ827" s="7"/>
      <c r="AK827" s="7"/>
      <c r="AL827" s="3">
        <f t="shared" si="640"/>
        <v>86167354.42082791</v>
      </c>
      <c r="AM827" s="3">
        <f t="shared" si="641"/>
        <v>28655721.74982072</v>
      </c>
      <c r="AN827" s="3">
        <f t="shared" si="642"/>
        <v>23505323.741007835</v>
      </c>
      <c r="AO827" s="3">
        <f t="shared" si="643"/>
        <v>32006308.929999992</v>
      </c>
      <c r="AP827" s="3">
        <f t="shared" si="644"/>
        <v>62006308.93</v>
      </c>
      <c r="AQ827" s="7"/>
      <c r="AR827" s="40">
        <f t="shared" si="673"/>
        <v>204952.53218590753</v>
      </c>
      <c r="AS827" s="5">
        <f t="shared" si="633"/>
        <v>10397.6</v>
      </c>
      <c r="AT827" s="5">
        <f t="shared" si="645"/>
        <v>5467.625899280576</v>
      </c>
      <c r="AU827" s="5">
        <f t="shared" si="646"/>
        <v>220817.75808518811</v>
      </c>
      <c r="AV827" s="5">
        <f t="shared" si="647"/>
        <v>46167354.420827866</v>
      </c>
      <c r="AW827" s="3"/>
      <c r="AX827" s="4">
        <f t="shared" si="648"/>
        <v>2.5692455642707846E-3</v>
      </c>
      <c r="AY827" s="4">
        <f t="shared" si="649"/>
        <v>7.2037606652431236E-3</v>
      </c>
      <c r="AZ827" s="4">
        <f t="shared" si="650"/>
        <v>2.3266635644485177E-4</v>
      </c>
      <c r="BA827" s="4">
        <f t="shared" si="651"/>
        <v>1.6771428594144355E-4</v>
      </c>
      <c r="BB827" s="3"/>
      <c r="BC827" s="2">
        <f t="shared" si="652"/>
        <v>44809</v>
      </c>
      <c r="BD827" s="22">
        <f t="shared" si="653"/>
        <v>215.41838605206976</v>
      </c>
      <c r="BE827" s="22">
        <f t="shared" si="654"/>
        <v>150.81958815695117</v>
      </c>
      <c r="BF827" s="22">
        <f t="shared" si="655"/>
        <v>123.71223021583071</v>
      </c>
      <c r="BG827" s="22">
        <f t="shared" si="656"/>
        <v>206.68769643333334</v>
      </c>
      <c r="BH827" s="22"/>
      <c r="BI827" s="3">
        <f t="shared" si="657"/>
        <v>86167354.42082791</v>
      </c>
      <c r="BJ827" s="3">
        <f t="shared" si="658"/>
        <v>29971651.640883766</v>
      </c>
      <c r="BK827" s="3">
        <f t="shared" si="659"/>
        <v>23505323.741007835</v>
      </c>
      <c r="BL827" s="3">
        <f t="shared" si="660"/>
        <v>62351531.160000004</v>
      </c>
      <c r="BM827" s="22"/>
      <c r="BN827" s="3">
        <f t="shared" si="661"/>
        <v>0</v>
      </c>
      <c r="BO827" s="3">
        <f t="shared" si="662"/>
        <v>-1315929.8910630741</v>
      </c>
      <c r="BP827" s="3">
        <f t="shared" si="663"/>
        <v>0</v>
      </c>
      <c r="BQ827" s="3">
        <f t="shared" si="664"/>
        <v>-345222.22999999975</v>
      </c>
      <c r="BR827" s="3"/>
      <c r="BS827" s="22">
        <f t="shared" si="665"/>
        <v>0</v>
      </c>
      <c r="BT827" s="22">
        <f t="shared" si="666"/>
        <v>-4.3905818298916799</v>
      </c>
      <c r="BU827" s="22">
        <f t="shared" si="667"/>
        <v>0</v>
      </c>
      <c r="BV827" s="22">
        <f t="shared" si="668"/>
        <v>-0.5536708138155042</v>
      </c>
      <c r="BW827" s="3"/>
      <c r="BX827" s="7"/>
      <c r="BY827" t="str">
        <f t="shared" si="674"/>
        <v>92022</v>
      </c>
      <c r="CQ827" s="15">
        <v>39907</v>
      </c>
      <c r="CR827" s="16">
        <v>3211.05</v>
      </c>
    </row>
    <row r="828" spans="1:96">
      <c r="A828" s="2">
        <v>44721</v>
      </c>
      <c r="B828" s="2">
        <v>44721</v>
      </c>
      <c r="C828">
        <v>0</v>
      </c>
      <c r="D828">
        <v>174536.85</v>
      </c>
      <c r="E828">
        <v>174536.85</v>
      </c>
      <c r="F828" s="3">
        <v>164139</v>
      </c>
      <c r="G828" s="3">
        <v>42529818</v>
      </c>
      <c r="J828" s="3">
        <f t="shared" si="669"/>
        <v>164139.25</v>
      </c>
      <c r="L828" s="3">
        <f t="shared" si="670"/>
        <v>62170448.18</v>
      </c>
      <c r="M828" s="4">
        <f t="shared" si="675"/>
        <v>2.6471378934246779E-3</v>
      </c>
      <c r="N828" s="4">
        <f t="shared" si="676"/>
        <v>5.4713083333333334E-3</v>
      </c>
      <c r="O828" s="4"/>
      <c r="P828" s="3">
        <f t="shared" si="677"/>
        <v>-181082.97999999975</v>
      </c>
      <c r="Q828" s="3">
        <f t="shared" si="678"/>
        <v>62351531.160000004</v>
      </c>
      <c r="R828" s="6">
        <f t="shared" si="679"/>
        <v>-2.9042266746477077E-3</v>
      </c>
      <c r="S828" s="6">
        <f t="shared" si="680"/>
        <v>-2.4391499214727608E-3</v>
      </c>
      <c r="T828" s="6"/>
      <c r="U828" s="6"/>
      <c r="V828" s="3">
        <f t="shared" si="671"/>
        <v>-16545.435918452156</v>
      </c>
      <c r="W828" s="7">
        <f t="shared" si="631"/>
        <v>-10.200000000000728</v>
      </c>
      <c r="X828" s="7">
        <f t="shared" si="634"/>
        <v>17655.599999999999</v>
      </c>
      <c r="Y828" s="3">
        <f t="shared" si="635"/>
        <v>45219752.074582621</v>
      </c>
      <c r="Z828" s="3">
        <f t="shared" si="632"/>
        <v>107390200.25458261</v>
      </c>
      <c r="AA828" s="2">
        <v>44810</v>
      </c>
      <c r="AB828" s="7">
        <f t="shared" si="636"/>
        <v>207.23482726666666</v>
      </c>
      <c r="AC828" s="7">
        <f t="shared" si="637"/>
        <v>150.73250691527539</v>
      </c>
      <c r="AD828" s="7">
        <f t="shared" si="638"/>
        <v>178.98366709097101</v>
      </c>
      <c r="AE828" s="7"/>
      <c r="AF828" s="7">
        <f t="shared" si="672"/>
        <v>147593.81408154784</v>
      </c>
      <c r="AG828" s="3">
        <f t="shared" si="639"/>
        <v>71809624.493902192</v>
      </c>
      <c r="AH828" s="7"/>
      <c r="AI828" s="7"/>
      <c r="AJ828" s="7"/>
      <c r="AK828" s="7"/>
      <c r="AL828" s="3">
        <f t="shared" si="640"/>
        <v>86320415.860808745</v>
      </c>
      <c r="AM828" s="3">
        <f t="shared" si="641"/>
        <v>28639176.31390227</v>
      </c>
      <c r="AN828" s="3">
        <f t="shared" si="642"/>
        <v>23510791.366907116</v>
      </c>
      <c r="AO828" s="3">
        <f t="shared" si="643"/>
        <v>32170448.179999992</v>
      </c>
      <c r="AP828" s="3">
        <f t="shared" si="644"/>
        <v>62170448.18</v>
      </c>
      <c r="AQ828" s="7"/>
      <c r="AR828" s="40">
        <f t="shared" si="673"/>
        <v>-16545.435918452156</v>
      </c>
      <c r="AS828" s="5">
        <f t="shared" si="633"/>
        <v>164139.25</v>
      </c>
      <c r="AT828" s="5">
        <f t="shared" si="645"/>
        <v>5467.625899280576</v>
      </c>
      <c r="AU828" s="5">
        <f t="shared" si="646"/>
        <v>153061.43998082841</v>
      </c>
      <c r="AV828" s="5">
        <f t="shared" si="647"/>
        <v>46320415.860808693</v>
      </c>
      <c r="AW828" s="3"/>
      <c r="AX828" s="4">
        <f t="shared" si="648"/>
        <v>1.7763274851552275E-3</v>
      </c>
      <c r="AY828" s="4">
        <f t="shared" si="649"/>
        <v>-5.7738681520229623E-4</v>
      </c>
      <c r="AZ828" s="4">
        <f t="shared" si="650"/>
        <v>2.3261223540357591E-4</v>
      </c>
      <c r="BA828" s="4">
        <f t="shared" si="651"/>
        <v>2.6471378934246779E-3</v>
      </c>
      <c r="BB828" s="3"/>
      <c r="BC828" s="2">
        <f t="shared" si="652"/>
        <v>44810</v>
      </c>
      <c r="BD828" s="22">
        <f t="shared" si="653"/>
        <v>215.80103965202184</v>
      </c>
      <c r="BE828" s="22">
        <f t="shared" si="654"/>
        <v>150.73250691527511</v>
      </c>
      <c r="BF828" s="22">
        <f t="shared" si="655"/>
        <v>123.74100719424798</v>
      </c>
      <c r="BG828" s="22">
        <f t="shared" si="656"/>
        <v>207.23482726666666</v>
      </c>
      <c r="BH828" s="22"/>
      <c r="BI828" s="3">
        <f t="shared" si="657"/>
        <v>86320415.860808745</v>
      </c>
      <c r="BJ828" s="3">
        <f t="shared" si="658"/>
        <v>29971651.640883766</v>
      </c>
      <c r="BK828" s="3">
        <f t="shared" si="659"/>
        <v>23510791.366907116</v>
      </c>
      <c r="BL828" s="3">
        <f t="shared" si="660"/>
        <v>62351531.160000004</v>
      </c>
      <c r="BM828" s="22"/>
      <c r="BN828" s="3">
        <f t="shared" si="661"/>
        <v>0</v>
      </c>
      <c r="BO828" s="3">
        <f t="shared" si="662"/>
        <v>-1332475.3269815263</v>
      </c>
      <c r="BP828" s="3">
        <f t="shared" si="663"/>
        <v>0</v>
      </c>
      <c r="BQ828" s="3">
        <f t="shared" si="664"/>
        <v>-181082.97999999975</v>
      </c>
      <c r="BR828" s="3"/>
      <c r="BS828" s="22">
        <f t="shared" si="665"/>
        <v>0</v>
      </c>
      <c r="BT828" s="22">
        <f t="shared" si="666"/>
        <v>-4.4457854473522636</v>
      </c>
      <c r="BU828" s="22">
        <f t="shared" si="667"/>
        <v>0</v>
      </c>
      <c r="BV828" s="22">
        <f t="shared" si="668"/>
        <v>-0.29042266746477075</v>
      </c>
      <c r="BW828" s="3"/>
      <c r="BX828" s="7"/>
      <c r="BY828" t="str">
        <f t="shared" si="674"/>
        <v>92022</v>
      </c>
      <c r="CQ828" s="15">
        <v>39908</v>
      </c>
      <c r="CR828" s="16">
        <v>3211.05</v>
      </c>
    </row>
    <row r="829" spans="1:96">
      <c r="A829" s="2">
        <v>44751</v>
      </c>
      <c r="B829" s="2">
        <v>44751</v>
      </c>
      <c r="C829" s="3">
        <v>-104475</v>
      </c>
      <c r="D829">
        <v>288779.2</v>
      </c>
      <c r="E829">
        <v>184303.81</v>
      </c>
      <c r="F829" s="3">
        <v>114242</v>
      </c>
      <c r="G829" s="3">
        <v>42714122</v>
      </c>
      <c r="J829" s="3">
        <f t="shared" si="669"/>
        <v>9767.3500000000058</v>
      </c>
      <c r="L829" s="3">
        <f t="shared" si="670"/>
        <v>62180215.530000001</v>
      </c>
      <c r="M829" s="4">
        <f t="shared" si="675"/>
        <v>1.5710599305510759E-4</v>
      </c>
      <c r="N829" s="4">
        <f t="shared" si="676"/>
        <v>3.2557833333333352E-4</v>
      </c>
      <c r="O829" s="4"/>
      <c r="P829" s="3">
        <f t="shared" si="677"/>
        <v>-171315.62999999974</v>
      </c>
      <c r="Q829" s="3">
        <f t="shared" si="678"/>
        <v>62351531.160000004</v>
      </c>
      <c r="R829" s="6">
        <f t="shared" si="679"/>
        <v>-2.7475769530083778E-3</v>
      </c>
      <c r="S829" s="6">
        <f t="shared" si="680"/>
        <v>-2.2820439284176532E-3</v>
      </c>
      <c r="T829" s="6"/>
      <c r="U829" s="6"/>
      <c r="V829" s="3">
        <f t="shared" si="671"/>
        <v>-50609.568691727683</v>
      </c>
      <c r="W829" s="7">
        <f t="shared" si="631"/>
        <v>-31.19999999999709</v>
      </c>
      <c r="X829" s="7">
        <f t="shared" si="634"/>
        <v>17624.400000000001</v>
      </c>
      <c r="Y829" s="3">
        <f t="shared" si="635"/>
        <v>45139842.229279898</v>
      </c>
      <c r="Z829" s="3">
        <f t="shared" si="632"/>
        <v>107320057.75927991</v>
      </c>
      <c r="AA829" s="2">
        <v>44811</v>
      </c>
      <c r="AB829" s="7">
        <f t="shared" si="636"/>
        <v>207.26738510000001</v>
      </c>
      <c r="AC829" s="7">
        <f t="shared" si="637"/>
        <v>150.46614076426633</v>
      </c>
      <c r="AD829" s="7">
        <f t="shared" si="638"/>
        <v>178.86676293213318</v>
      </c>
      <c r="AE829" s="7"/>
      <c r="AF829" s="7">
        <f t="shared" si="672"/>
        <v>-40842.218691727678</v>
      </c>
      <c r="AG829" s="3">
        <f t="shared" si="639"/>
        <v>71768782.27521047</v>
      </c>
      <c r="AH829" s="7"/>
      <c r="AI829" s="7"/>
      <c r="AJ829" s="7"/>
      <c r="AK829" s="7"/>
      <c r="AL829" s="3">
        <f t="shared" si="640"/>
        <v>86285041.268016294</v>
      </c>
      <c r="AM829" s="3">
        <f t="shared" si="641"/>
        <v>28588566.745210543</v>
      </c>
      <c r="AN829" s="3">
        <f t="shared" si="642"/>
        <v>23516258.992806397</v>
      </c>
      <c r="AO829" s="3">
        <f t="shared" si="643"/>
        <v>32180215.529999994</v>
      </c>
      <c r="AP829" s="3">
        <f t="shared" si="644"/>
        <v>62180215.530000001</v>
      </c>
      <c r="AQ829" s="7"/>
      <c r="AR829" s="40">
        <f t="shared" si="673"/>
        <v>-50609.568691727683</v>
      </c>
      <c r="AS829" s="5">
        <f t="shared" si="633"/>
        <v>9767.3500000000058</v>
      </c>
      <c r="AT829" s="5">
        <f t="shared" si="645"/>
        <v>5467.625899280576</v>
      </c>
      <c r="AU829" s="5">
        <f t="shared" si="646"/>
        <v>-35374.592792447103</v>
      </c>
      <c r="AV829" s="5">
        <f t="shared" si="647"/>
        <v>46285041.268016249</v>
      </c>
      <c r="AW829" s="3"/>
      <c r="AX829" s="4">
        <f t="shared" si="648"/>
        <v>-4.0980563450352769E-4</v>
      </c>
      <c r="AY829" s="4">
        <f t="shared" si="649"/>
        <v>-1.7671447019640841E-3</v>
      </c>
      <c r="AZ829" s="4">
        <f t="shared" si="650"/>
        <v>2.3255813953487739E-4</v>
      </c>
      <c r="BA829" s="4">
        <f t="shared" si="651"/>
        <v>1.5710599305510759E-4</v>
      </c>
      <c r="BB829" s="3"/>
      <c r="BC829" s="2">
        <f t="shared" si="652"/>
        <v>44811</v>
      </c>
      <c r="BD829" s="22">
        <f t="shared" si="653"/>
        <v>215.71260317004075</v>
      </c>
      <c r="BE829" s="22">
        <f t="shared" si="654"/>
        <v>150.46614076426602</v>
      </c>
      <c r="BF829" s="22">
        <f t="shared" si="655"/>
        <v>123.76978417266524</v>
      </c>
      <c r="BG829" s="22">
        <f t="shared" si="656"/>
        <v>207.26738510000001</v>
      </c>
      <c r="BH829" s="22"/>
      <c r="BI829" s="3">
        <f t="shared" si="657"/>
        <v>86320415.860808745</v>
      </c>
      <c r="BJ829" s="3">
        <f t="shared" si="658"/>
        <v>29971651.640883766</v>
      </c>
      <c r="BK829" s="3">
        <f t="shared" si="659"/>
        <v>23516258.992806397</v>
      </c>
      <c r="BL829" s="3">
        <f t="shared" si="660"/>
        <v>62351531.160000004</v>
      </c>
      <c r="BM829" s="22"/>
      <c r="BN829" s="3">
        <f t="shared" si="661"/>
        <v>-35374.592792447103</v>
      </c>
      <c r="BO829" s="3">
        <f t="shared" si="662"/>
        <v>-1383084.895673254</v>
      </c>
      <c r="BP829" s="3">
        <f t="shared" si="663"/>
        <v>0</v>
      </c>
      <c r="BQ829" s="3">
        <f t="shared" si="664"/>
        <v>-171315.62999999974</v>
      </c>
      <c r="BR829" s="3"/>
      <c r="BS829" s="22">
        <f t="shared" si="665"/>
        <v>-4.0980563450352767E-2</v>
      </c>
      <c r="BT829" s="22">
        <f t="shared" si="666"/>
        <v>-4.6146435713493146</v>
      </c>
      <c r="BU829" s="22">
        <f t="shared" si="667"/>
        <v>0</v>
      </c>
      <c r="BV829" s="22">
        <f t="shared" si="668"/>
        <v>-0.27475769530083777</v>
      </c>
      <c r="BW829" s="3"/>
      <c r="BX829" s="7"/>
      <c r="BY829" t="str">
        <f t="shared" si="674"/>
        <v>92022</v>
      </c>
      <c r="CQ829" s="15">
        <v>39909</v>
      </c>
      <c r="CR829" s="16">
        <v>3256.6</v>
      </c>
    </row>
    <row r="830" spans="1:96">
      <c r="A830" s="2">
        <v>44782</v>
      </c>
      <c r="B830" s="2">
        <v>44782</v>
      </c>
      <c r="C830" s="3">
        <v>733782</v>
      </c>
      <c r="D830">
        <v>-496041.4</v>
      </c>
      <c r="E830">
        <v>237740.88</v>
      </c>
      <c r="F830" s="3">
        <v>-784821</v>
      </c>
      <c r="G830" s="3">
        <v>42951863</v>
      </c>
      <c r="J830" s="3">
        <f t="shared" si="669"/>
        <v>-51038.600000000035</v>
      </c>
      <c r="L830" s="3">
        <f t="shared" si="670"/>
        <v>62129176.93</v>
      </c>
      <c r="M830" s="4">
        <f t="shared" si="675"/>
        <v>-8.208173542816929E-4</v>
      </c>
      <c r="N830" s="4">
        <f t="shared" si="676"/>
        <v>-1.7012866666666678E-3</v>
      </c>
      <c r="O830" s="4"/>
      <c r="P830" s="3">
        <f t="shared" si="677"/>
        <v>-222354.22999999978</v>
      </c>
      <c r="Q830" s="3">
        <f t="shared" si="678"/>
        <v>62351531.160000004</v>
      </c>
      <c r="R830" s="6">
        <f t="shared" si="679"/>
        <v>-3.566139048444817E-3</v>
      </c>
      <c r="S830" s="6">
        <f t="shared" si="680"/>
        <v>-3.1028612826993459E-3</v>
      </c>
      <c r="T830" s="6"/>
      <c r="U830" s="6"/>
      <c r="V830" s="3">
        <f t="shared" si="671"/>
        <v>282813.40709626512</v>
      </c>
      <c r="W830" s="7">
        <f t="shared" si="631"/>
        <v>174.34999999999854</v>
      </c>
      <c r="X830" s="7">
        <f t="shared" si="634"/>
        <v>17798.75</v>
      </c>
      <c r="Y830" s="3">
        <f t="shared" si="635"/>
        <v>45586389.714168735</v>
      </c>
      <c r="Z830" s="3">
        <f t="shared" si="632"/>
        <v>107715566.64416873</v>
      </c>
      <c r="AA830" s="2">
        <v>44812</v>
      </c>
      <c r="AB830" s="7">
        <f t="shared" si="636"/>
        <v>207.09725643333331</v>
      </c>
      <c r="AC830" s="7">
        <f t="shared" si="637"/>
        <v>151.95463238056246</v>
      </c>
      <c r="AD830" s="7">
        <f t="shared" si="638"/>
        <v>179.5259444069479</v>
      </c>
      <c r="AE830" s="7"/>
      <c r="AF830" s="7">
        <f t="shared" si="672"/>
        <v>231774.80709626508</v>
      </c>
      <c r="AG830" s="3">
        <f t="shared" si="639"/>
        <v>72000557.082306728</v>
      </c>
      <c r="AH830" s="7"/>
      <c r="AI830" s="7"/>
      <c r="AJ830" s="7"/>
      <c r="AK830" s="7"/>
      <c r="AL830" s="3">
        <f t="shared" si="640"/>
        <v>86522283.701011837</v>
      </c>
      <c r="AM830" s="3">
        <f t="shared" si="641"/>
        <v>28871380.15230681</v>
      </c>
      <c r="AN830" s="3">
        <f t="shared" si="642"/>
        <v>23521726.618705679</v>
      </c>
      <c r="AO830" s="3">
        <f t="shared" si="643"/>
        <v>32129176.929999992</v>
      </c>
      <c r="AP830" s="3">
        <f t="shared" si="644"/>
        <v>62129176.93</v>
      </c>
      <c r="AQ830" s="7"/>
      <c r="AR830" s="40">
        <f t="shared" si="673"/>
        <v>282813.40709626512</v>
      </c>
      <c r="AS830" s="5">
        <f t="shared" si="633"/>
        <v>-51038.600000000035</v>
      </c>
      <c r="AT830" s="5">
        <f t="shared" si="645"/>
        <v>5467.625899280576</v>
      </c>
      <c r="AU830" s="5">
        <f t="shared" si="646"/>
        <v>237242.43299554565</v>
      </c>
      <c r="AV830" s="5">
        <f t="shared" si="647"/>
        <v>46522283.701011792</v>
      </c>
      <c r="AW830" s="3"/>
      <c r="AX830" s="4">
        <f t="shared" si="648"/>
        <v>2.7495198415520197E-3</v>
      </c>
      <c r="AY830" s="4">
        <f t="shared" si="649"/>
        <v>9.8925353487210061E-3</v>
      </c>
      <c r="AZ830" s="4">
        <f t="shared" si="650"/>
        <v>2.3250406882119806E-4</v>
      </c>
      <c r="BA830" s="4">
        <f t="shared" si="651"/>
        <v>-8.208173542816929E-4</v>
      </c>
      <c r="BB830" s="3"/>
      <c r="BC830" s="2">
        <f t="shared" si="652"/>
        <v>44812</v>
      </c>
      <c r="BD830" s="22">
        <f t="shared" si="653"/>
        <v>216.3057092525296</v>
      </c>
      <c r="BE830" s="22">
        <f t="shared" si="654"/>
        <v>151.95463238056215</v>
      </c>
      <c r="BF830" s="22">
        <f t="shared" si="655"/>
        <v>123.79856115108252</v>
      </c>
      <c r="BG830" s="22">
        <f t="shared" si="656"/>
        <v>207.09725643333331</v>
      </c>
      <c r="BH830" s="22"/>
      <c r="BI830" s="3">
        <f t="shared" si="657"/>
        <v>86522283.701011837</v>
      </c>
      <c r="BJ830" s="3">
        <f t="shared" si="658"/>
        <v>29971651.640883766</v>
      </c>
      <c r="BK830" s="3">
        <f t="shared" si="659"/>
        <v>23521726.618705679</v>
      </c>
      <c r="BL830" s="3">
        <f t="shared" si="660"/>
        <v>62351531.160000004</v>
      </c>
      <c r="BM830" s="22"/>
      <c r="BN830" s="3">
        <f t="shared" si="661"/>
        <v>0</v>
      </c>
      <c r="BO830" s="3">
        <f t="shared" si="662"/>
        <v>-1100271.4885769889</v>
      </c>
      <c r="BP830" s="3">
        <f t="shared" si="663"/>
        <v>0</v>
      </c>
      <c r="BQ830" s="3">
        <f t="shared" si="664"/>
        <v>-222354.22999999978</v>
      </c>
      <c r="BR830" s="3"/>
      <c r="BS830" s="22">
        <f t="shared" si="665"/>
        <v>0</v>
      </c>
      <c r="BT830" s="22">
        <f t="shared" si="666"/>
        <v>-3.6710405611285344</v>
      </c>
      <c r="BU830" s="22">
        <f t="shared" si="667"/>
        <v>0</v>
      </c>
      <c r="BV830" s="22">
        <f t="shared" si="668"/>
        <v>-0.35661390484448169</v>
      </c>
      <c r="BW830" s="3"/>
      <c r="BX830" s="7"/>
      <c r="BY830" t="str">
        <f t="shared" si="674"/>
        <v>92022</v>
      </c>
      <c r="CQ830" s="15">
        <v>39910</v>
      </c>
      <c r="CR830" s="16">
        <v>3256.6</v>
      </c>
    </row>
    <row r="831" spans="1:96">
      <c r="A831" s="2">
        <v>44813</v>
      </c>
      <c r="B831" s="2">
        <v>44813</v>
      </c>
      <c r="C831" s="3">
        <v>-223880</v>
      </c>
      <c r="D831">
        <v>374276.52</v>
      </c>
      <c r="E831">
        <v>150396.99</v>
      </c>
      <c r="F831" s="3">
        <v>870318</v>
      </c>
      <c r="G831" s="3">
        <v>43102260</v>
      </c>
      <c r="J831" s="3">
        <f t="shared" si="669"/>
        <v>646437.92000000004</v>
      </c>
      <c r="L831" s="3">
        <f t="shared" si="670"/>
        <v>62775614.850000001</v>
      </c>
      <c r="M831" s="4">
        <f t="shared" si="675"/>
        <v>1.0404739800888265E-2</v>
      </c>
      <c r="N831" s="4">
        <f t="shared" si="676"/>
        <v>2.154793066666667E-2</v>
      </c>
      <c r="O831" s="4"/>
      <c r="P831" s="3">
        <f t="shared" si="677"/>
        <v>0</v>
      </c>
      <c r="Q831" s="3">
        <f t="shared" si="678"/>
        <v>62775614.850000001</v>
      </c>
      <c r="R831" s="6">
        <f t="shared" si="679"/>
        <v>0</v>
      </c>
      <c r="S831" s="6">
        <f t="shared" si="680"/>
        <v>0</v>
      </c>
      <c r="T831" s="6"/>
      <c r="U831" s="6"/>
      <c r="V831" s="3">
        <f t="shared" si="671"/>
        <v>56124.713997880368</v>
      </c>
      <c r="W831" s="7">
        <f t="shared" si="631"/>
        <v>34.599999999998545</v>
      </c>
      <c r="X831" s="7">
        <f t="shared" si="634"/>
        <v>17833.349999999999</v>
      </c>
      <c r="Y831" s="3">
        <f t="shared" si="635"/>
        <v>45675007.683639072</v>
      </c>
      <c r="Z831" s="3">
        <f t="shared" si="632"/>
        <v>108450622.53363907</v>
      </c>
      <c r="AA831" s="2">
        <v>44813</v>
      </c>
      <c r="AB831" s="7">
        <f t="shared" si="636"/>
        <v>209.2520495</v>
      </c>
      <c r="AC831" s="7">
        <f t="shared" si="637"/>
        <v>152.25002561213023</v>
      </c>
      <c r="AD831" s="7">
        <f t="shared" si="638"/>
        <v>180.75103755606511</v>
      </c>
      <c r="AE831" s="7"/>
      <c r="AF831" s="7">
        <f t="shared" si="672"/>
        <v>702562.63399788039</v>
      </c>
      <c r="AG831" s="3">
        <f t="shared" si="639"/>
        <v>72703119.716304615</v>
      </c>
      <c r="AH831" s="7"/>
      <c r="AI831" s="7"/>
      <c r="AJ831" s="7"/>
      <c r="AK831" s="7"/>
      <c r="AL831" s="3">
        <f t="shared" si="640"/>
        <v>87230313.960908994</v>
      </c>
      <c r="AM831" s="3">
        <f t="shared" si="641"/>
        <v>28927504.866304692</v>
      </c>
      <c r="AN831" s="3">
        <f t="shared" si="642"/>
        <v>23527194.24460496</v>
      </c>
      <c r="AO831" s="3">
        <f t="shared" si="643"/>
        <v>32775614.849999994</v>
      </c>
      <c r="AP831" s="3">
        <f t="shared" si="644"/>
        <v>62775614.850000001</v>
      </c>
      <c r="AQ831" s="7"/>
      <c r="AR831" s="40">
        <f t="shared" si="673"/>
        <v>56124.713997880368</v>
      </c>
      <c r="AS831" s="5">
        <f t="shared" si="633"/>
        <v>646437.92000000004</v>
      </c>
      <c r="AT831" s="5">
        <f t="shared" si="645"/>
        <v>5467.625899280576</v>
      </c>
      <c r="AU831" s="5">
        <f t="shared" si="646"/>
        <v>708030.25989716093</v>
      </c>
      <c r="AV831" s="5">
        <f t="shared" si="647"/>
        <v>47230313.960908949</v>
      </c>
      <c r="AW831" s="3"/>
      <c r="AX831" s="4">
        <f t="shared" si="648"/>
        <v>8.1832128049676156E-3</v>
      </c>
      <c r="AY831" s="4">
        <f t="shared" si="649"/>
        <v>1.9439567385349269E-3</v>
      </c>
      <c r="AZ831" s="4">
        <f t="shared" si="650"/>
        <v>2.32450023244996E-4</v>
      </c>
      <c r="BA831" s="4">
        <f t="shared" si="651"/>
        <v>1.0404739800888265E-2</v>
      </c>
      <c r="BB831" s="3"/>
      <c r="BC831" s="2">
        <f t="shared" si="652"/>
        <v>44813</v>
      </c>
      <c r="BD831" s="22">
        <f t="shared" si="653"/>
        <v>218.07578490227249</v>
      </c>
      <c r="BE831" s="22">
        <f t="shared" si="654"/>
        <v>152.25002561212995</v>
      </c>
      <c r="BF831" s="22">
        <f t="shared" si="655"/>
        <v>123.82733812949979</v>
      </c>
      <c r="BG831" s="22">
        <f t="shared" si="656"/>
        <v>209.2520495</v>
      </c>
      <c r="BH831" s="22"/>
      <c r="BI831" s="3">
        <f t="shared" si="657"/>
        <v>87230313.960908994</v>
      </c>
      <c r="BJ831" s="3">
        <f t="shared" si="658"/>
        <v>29971651.640883766</v>
      </c>
      <c r="BK831" s="3">
        <f t="shared" si="659"/>
        <v>23527194.24460496</v>
      </c>
      <c r="BL831" s="3">
        <f t="shared" si="660"/>
        <v>62775614.850000001</v>
      </c>
      <c r="BM831" s="22"/>
      <c r="BN831" s="3">
        <f t="shared" si="661"/>
        <v>0</v>
      </c>
      <c r="BO831" s="3">
        <f t="shared" si="662"/>
        <v>-1044146.7745791086</v>
      </c>
      <c r="BP831" s="3">
        <f t="shared" si="663"/>
        <v>0</v>
      </c>
      <c r="BQ831" s="3">
        <f t="shared" si="664"/>
        <v>0</v>
      </c>
      <c r="BR831" s="3"/>
      <c r="BS831" s="22">
        <f t="shared" si="665"/>
        <v>0</v>
      </c>
      <c r="BT831" s="22">
        <f t="shared" si="666"/>
        <v>-3.4837812313112821</v>
      </c>
      <c r="BU831" s="22">
        <f t="shared" si="667"/>
        <v>0</v>
      </c>
      <c r="BV831" s="22">
        <f t="shared" si="668"/>
        <v>0</v>
      </c>
      <c r="BW831" s="3"/>
      <c r="BX831" s="7"/>
      <c r="BY831" t="str">
        <f t="shared" si="674"/>
        <v>92022</v>
      </c>
      <c r="CQ831" s="15">
        <v>39911</v>
      </c>
      <c r="CR831" s="16">
        <v>3342.95</v>
      </c>
    </row>
    <row r="832" spans="1:96">
      <c r="A832" s="2">
        <v>44904</v>
      </c>
      <c r="B832" s="2">
        <v>44904</v>
      </c>
      <c r="C832">
        <v>324</v>
      </c>
      <c r="D832">
        <v>417786.29</v>
      </c>
      <c r="E832">
        <v>418109.93</v>
      </c>
      <c r="F832" s="3">
        <v>43510</v>
      </c>
      <c r="G832" s="3">
        <v>43520370</v>
      </c>
      <c r="J832" s="3">
        <f t="shared" si="669"/>
        <v>43833.76999999996</v>
      </c>
      <c r="L832" s="3">
        <f t="shared" si="670"/>
        <v>62819448.620000005</v>
      </c>
      <c r="M832" s="4">
        <f t="shared" si="675"/>
        <v>6.9826110193805548E-4</v>
      </c>
      <c r="N832" s="4">
        <f t="shared" si="676"/>
        <v>1.4611256666666654E-3</v>
      </c>
      <c r="O832" s="4"/>
      <c r="P832" s="3">
        <f t="shared" si="677"/>
        <v>0</v>
      </c>
      <c r="Q832" s="3">
        <f t="shared" si="678"/>
        <v>62819448.620000005</v>
      </c>
      <c r="R832" s="6">
        <f t="shared" si="679"/>
        <v>0</v>
      </c>
      <c r="S832" s="6">
        <f t="shared" si="680"/>
        <v>0</v>
      </c>
      <c r="T832" s="6"/>
      <c r="U832" s="6"/>
      <c r="V832" s="3">
        <f t="shared" si="671"/>
        <v>167076.46074514222</v>
      </c>
      <c r="W832" s="7">
        <f t="shared" si="631"/>
        <v>103</v>
      </c>
      <c r="X832" s="7">
        <f t="shared" si="634"/>
        <v>17936.349999999999</v>
      </c>
      <c r="Y832" s="3">
        <f t="shared" si="635"/>
        <v>45938812.621657722</v>
      </c>
      <c r="Z832" s="3">
        <f t="shared" si="632"/>
        <v>108758261.24165773</v>
      </c>
      <c r="AA832" s="2">
        <v>44816</v>
      </c>
      <c r="AB832" s="7">
        <f t="shared" si="636"/>
        <v>209.39816206666669</v>
      </c>
      <c r="AC832" s="7">
        <f t="shared" si="637"/>
        <v>153.12937540552574</v>
      </c>
      <c r="AD832" s="7">
        <f t="shared" si="638"/>
        <v>181.26376873609621</v>
      </c>
      <c r="AE832" s="7"/>
      <c r="AF832" s="7">
        <f t="shared" si="672"/>
        <v>210910.23074514218</v>
      </c>
      <c r="AG832" s="3">
        <f t="shared" si="639"/>
        <v>72914029.947049752</v>
      </c>
      <c r="AH832" s="7"/>
      <c r="AI832" s="7"/>
      <c r="AJ832" s="7"/>
      <c r="AK832" s="7"/>
      <c r="AL832" s="3">
        <f t="shared" si="640"/>
        <v>87446691.817553416</v>
      </c>
      <c r="AM832" s="3">
        <f t="shared" si="641"/>
        <v>29094581.327049833</v>
      </c>
      <c r="AN832" s="3">
        <f t="shared" si="642"/>
        <v>23532661.870504241</v>
      </c>
      <c r="AO832" s="3">
        <f t="shared" si="643"/>
        <v>32819448.619999994</v>
      </c>
      <c r="AP832" s="3">
        <f t="shared" si="644"/>
        <v>62819448.620000005</v>
      </c>
      <c r="AQ832" s="7"/>
      <c r="AR832" s="40">
        <f t="shared" si="673"/>
        <v>167076.46074514222</v>
      </c>
      <c r="AS832" s="5">
        <f t="shared" si="633"/>
        <v>43833.76999999996</v>
      </c>
      <c r="AT832" s="5">
        <f t="shared" si="645"/>
        <v>5467.625899280576</v>
      </c>
      <c r="AU832" s="5">
        <f t="shared" si="646"/>
        <v>216377.85664442275</v>
      </c>
      <c r="AV832" s="5">
        <f t="shared" si="647"/>
        <v>47446691.817553371</v>
      </c>
      <c r="AW832" s="3"/>
      <c r="AX832" s="4">
        <f t="shared" si="648"/>
        <v>2.4805351123852351E-3</v>
      </c>
      <c r="AY832" s="4">
        <f t="shared" si="649"/>
        <v>5.7756955367331405E-3</v>
      </c>
      <c r="AZ832" s="4">
        <f t="shared" si="650"/>
        <v>2.3239600278874569E-4</v>
      </c>
      <c r="BA832" s="4">
        <f t="shared" si="651"/>
        <v>6.9826110193805548E-4</v>
      </c>
      <c r="BB832" s="3"/>
      <c r="BC832" s="2">
        <f t="shared" si="652"/>
        <v>44816</v>
      </c>
      <c r="BD832" s="22">
        <f t="shared" si="653"/>
        <v>218.61672954388354</v>
      </c>
      <c r="BE832" s="22">
        <f t="shared" si="654"/>
        <v>153.12937540552542</v>
      </c>
      <c r="BF832" s="22">
        <f t="shared" si="655"/>
        <v>123.85611510791705</v>
      </c>
      <c r="BG832" s="22">
        <f t="shared" si="656"/>
        <v>209.39816206666669</v>
      </c>
      <c r="BH832" s="22"/>
      <c r="BI832" s="3">
        <f t="shared" si="657"/>
        <v>87446691.817553416</v>
      </c>
      <c r="BJ832" s="3">
        <f t="shared" si="658"/>
        <v>29971651.640883766</v>
      </c>
      <c r="BK832" s="3">
        <f t="shared" si="659"/>
        <v>23532661.870504241</v>
      </c>
      <c r="BL832" s="3">
        <f t="shared" si="660"/>
        <v>62819448.620000005</v>
      </c>
      <c r="BM832" s="22"/>
      <c r="BN832" s="3">
        <f t="shared" si="661"/>
        <v>0</v>
      </c>
      <c r="BO832" s="3">
        <f t="shared" si="662"/>
        <v>-877070.31383396639</v>
      </c>
      <c r="BP832" s="3">
        <f t="shared" si="663"/>
        <v>0</v>
      </c>
      <c r="BQ832" s="3">
        <f t="shared" si="664"/>
        <v>0</v>
      </c>
      <c r="BR832" s="3"/>
      <c r="BS832" s="22">
        <f t="shared" si="665"/>
        <v>0</v>
      </c>
      <c r="BT832" s="22">
        <f t="shared" si="666"/>
        <v>-2.9263329373466069</v>
      </c>
      <c r="BU832" s="22">
        <f t="shared" si="667"/>
        <v>0</v>
      </c>
      <c r="BV832" s="22">
        <f t="shared" si="668"/>
        <v>0</v>
      </c>
      <c r="BW832" s="3"/>
      <c r="BX832" s="7"/>
      <c r="BY832" t="str">
        <f t="shared" si="674"/>
        <v>92022</v>
      </c>
      <c r="CQ832" s="15">
        <v>39912</v>
      </c>
      <c r="CR832" s="16">
        <v>3342.05</v>
      </c>
    </row>
    <row r="833" spans="1:96">
      <c r="A833" t="s">
        <v>377</v>
      </c>
      <c r="B833" t="s">
        <v>377</v>
      </c>
      <c r="C833" s="3">
        <v>-13114</v>
      </c>
      <c r="D833">
        <v>493888.03</v>
      </c>
      <c r="E833">
        <v>480774.01</v>
      </c>
      <c r="F833" s="3">
        <v>76102</v>
      </c>
      <c r="G833" s="3">
        <v>44001144</v>
      </c>
      <c r="J833" s="3">
        <f t="shared" si="669"/>
        <v>62987.740000000049</v>
      </c>
      <c r="L833" s="3">
        <f t="shared" si="670"/>
        <v>62882436.360000007</v>
      </c>
      <c r="M833" s="4">
        <f t="shared" si="675"/>
        <v>1.0026789693908021E-3</v>
      </c>
      <c r="N833" s="4">
        <f t="shared" si="676"/>
        <v>2.0995913333333349E-3</v>
      </c>
      <c r="O833" s="4"/>
      <c r="P833" s="3">
        <f t="shared" si="677"/>
        <v>0</v>
      </c>
      <c r="Q833" s="3">
        <f t="shared" si="678"/>
        <v>62882436.360000007</v>
      </c>
      <c r="R833" s="6">
        <f t="shared" si="679"/>
        <v>0</v>
      </c>
      <c r="S833" s="6">
        <f t="shared" si="680"/>
        <v>0</v>
      </c>
      <c r="T833" s="6"/>
      <c r="U833" s="6"/>
      <c r="V833" s="3">
        <f t="shared" si="671"/>
        <v>216874.9786565596</v>
      </c>
      <c r="W833" s="7">
        <f t="shared" si="631"/>
        <v>133.70000000000073</v>
      </c>
      <c r="X833" s="7">
        <f t="shared" si="634"/>
        <v>18070.05</v>
      </c>
      <c r="Y833" s="3">
        <f t="shared" si="635"/>
        <v>46281246.798483871</v>
      </c>
      <c r="Z833" s="3">
        <f t="shared" si="632"/>
        <v>109163683.15848388</v>
      </c>
      <c r="AA833" s="2">
        <v>44817</v>
      </c>
      <c r="AB833" s="7">
        <f t="shared" si="636"/>
        <v>209.6081212</v>
      </c>
      <c r="AC833" s="7">
        <f t="shared" si="637"/>
        <v>154.2708226616129</v>
      </c>
      <c r="AD833" s="7">
        <f t="shared" si="638"/>
        <v>181.93947193080646</v>
      </c>
      <c r="AE833" s="7"/>
      <c r="AF833" s="7">
        <f t="shared" si="672"/>
        <v>279862.71865655965</v>
      </c>
      <c r="AG833" s="3">
        <f t="shared" si="639"/>
        <v>73193892.665706307</v>
      </c>
      <c r="AH833" s="7"/>
      <c r="AI833" s="7"/>
      <c r="AJ833" s="7"/>
      <c r="AK833" s="7"/>
      <c r="AL833" s="3">
        <f t="shared" si="640"/>
        <v>87732022.162109256</v>
      </c>
      <c r="AM833" s="3">
        <f t="shared" si="641"/>
        <v>29311456.305706393</v>
      </c>
      <c r="AN833" s="3">
        <f t="shared" si="642"/>
        <v>23538129.496403523</v>
      </c>
      <c r="AO833" s="3">
        <f t="shared" si="643"/>
        <v>32882436.359999992</v>
      </c>
      <c r="AP833" s="3">
        <f t="shared" si="644"/>
        <v>62882436.360000007</v>
      </c>
      <c r="AQ833" s="7"/>
      <c r="AR833" s="40">
        <f t="shared" si="673"/>
        <v>216874.9786565596</v>
      </c>
      <c r="AS833" s="5">
        <f t="shared" si="633"/>
        <v>62987.740000000049</v>
      </c>
      <c r="AT833" s="5">
        <f t="shared" si="645"/>
        <v>5467.625899280576</v>
      </c>
      <c r="AU833" s="5">
        <f t="shared" si="646"/>
        <v>285330.34455584025</v>
      </c>
      <c r="AV833" s="5">
        <f t="shared" si="647"/>
        <v>47732022.162109211</v>
      </c>
      <c r="AW833" s="3"/>
      <c r="AX833" s="4">
        <f t="shared" si="648"/>
        <v>3.2629061045687849E-3</v>
      </c>
      <c r="AY833" s="4">
        <f t="shared" si="649"/>
        <v>7.4541364324403067E-3</v>
      </c>
      <c r="AZ833" s="4">
        <f t="shared" si="650"/>
        <v>2.3234200743493791E-4</v>
      </c>
      <c r="BA833" s="4">
        <f t="shared" si="651"/>
        <v>1.0026789693908021E-3</v>
      </c>
      <c r="BB833" s="3"/>
      <c r="BC833" s="2">
        <f t="shared" si="652"/>
        <v>44817</v>
      </c>
      <c r="BD833" s="22">
        <f t="shared" si="653"/>
        <v>219.33005540527316</v>
      </c>
      <c r="BE833" s="22">
        <f t="shared" si="654"/>
        <v>154.27082266161261</v>
      </c>
      <c r="BF833" s="22">
        <f t="shared" si="655"/>
        <v>123.88489208633433</v>
      </c>
      <c r="BG833" s="22">
        <f t="shared" si="656"/>
        <v>209.6081212</v>
      </c>
      <c r="BH833" s="22"/>
      <c r="BI833" s="3">
        <f t="shared" si="657"/>
        <v>87732022.162109256</v>
      </c>
      <c r="BJ833" s="3">
        <f t="shared" si="658"/>
        <v>29971651.640883766</v>
      </c>
      <c r="BK833" s="3">
        <f t="shared" si="659"/>
        <v>23538129.496403523</v>
      </c>
      <c r="BL833" s="3">
        <f t="shared" si="660"/>
        <v>62882436.360000007</v>
      </c>
      <c r="BM833" s="22"/>
      <c r="BN833" s="3">
        <f t="shared" si="661"/>
        <v>0</v>
      </c>
      <c r="BO833" s="3">
        <f t="shared" si="662"/>
        <v>-660195.33517740679</v>
      </c>
      <c r="BP833" s="3">
        <f t="shared" si="663"/>
        <v>0</v>
      </c>
      <c r="BQ833" s="3">
        <f t="shared" si="664"/>
        <v>0</v>
      </c>
      <c r="BR833" s="3"/>
      <c r="BS833" s="22">
        <f t="shared" si="665"/>
        <v>0</v>
      </c>
      <c r="BT833" s="22">
        <f t="shared" si="666"/>
        <v>-2.2027325790643006</v>
      </c>
      <c r="BU833" s="22">
        <f t="shared" si="667"/>
        <v>0</v>
      </c>
      <c r="BV833" s="22">
        <f t="shared" si="668"/>
        <v>0</v>
      </c>
      <c r="BW833" s="3"/>
      <c r="BX833" s="7"/>
      <c r="BY833" t="str">
        <f t="shared" si="674"/>
        <v>92022</v>
      </c>
      <c r="CQ833" s="15">
        <v>39913</v>
      </c>
      <c r="CR833" s="16">
        <v>3342.05</v>
      </c>
    </row>
    <row r="834" spans="1:96">
      <c r="A834" t="s">
        <v>378</v>
      </c>
      <c r="B834" t="s">
        <v>378</v>
      </c>
      <c r="C834" s="3">
        <v>-24860</v>
      </c>
      <c r="D834">
        <v>389665.29</v>
      </c>
      <c r="E834">
        <v>364805.1</v>
      </c>
      <c r="F834" s="3">
        <v>-104223</v>
      </c>
      <c r="G834" s="3">
        <v>44365949</v>
      </c>
      <c r="J834" s="3">
        <f t="shared" si="669"/>
        <v>-129082.74000000005</v>
      </c>
      <c r="L834" s="3">
        <f t="shared" si="670"/>
        <v>62753353.620000005</v>
      </c>
      <c r="M834" s="4">
        <f t="shared" si="675"/>
        <v>-2.0527630205198371E-3</v>
      </c>
      <c r="N834" s="4">
        <f t="shared" si="676"/>
        <v>-4.302758000000002E-3</v>
      </c>
      <c r="O834" s="4"/>
      <c r="P834" s="3">
        <f t="shared" si="677"/>
        <v>-129082.74000000005</v>
      </c>
      <c r="Q834" s="3">
        <f t="shared" si="678"/>
        <v>62882436.360000007</v>
      </c>
      <c r="R834" s="6">
        <f t="shared" si="679"/>
        <v>-2.0527630205198371E-3</v>
      </c>
      <c r="S834" s="6">
        <f t="shared" si="680"/>
        <v>-2.0527630205198371E-3</v>
      </c>
      <c r="T834" s="6"/>
      <c r="U834" s="6"/>
      <c r="V834" s="3">
        <f t="shared" si="671"/>
        <v>-107545.33346993018</v>
      </c>
      <c r="W834" s="7">
        <f t="shared" si="631"/>
        <v>-66.299999999999272</v>
      </c>
      <c r="X834" s="7">
        <f t="shared" si="634"/>
        <v>18003.75</v>
      </c>
      <c r="Y834" s="3">
        <f t="shared" si="635"/>
        <v>46111438.377215557</v>
      </c>
      <c r="Z834" s="3">
        <f t="shared" si="632"/>
        <v>108864791.99721557</v>
      </c>
      <c r="AA834" s="2">
        <v>44818</v>
      </c>
      <c r="AB834" s="7">
        <f t="shared" si="636"/>
        <v>209.1778454</v>
      </c>
      <c r="AC834" s="7">
        <f t="shared" si="637"/>
        <v>153.70479459071854</v>
      </c>
      <c r="AD834" s="7">
        <f t="shared" si="638"/>
        <v>181.44131999535929</v>
      </c>
      <c r="AE834" s="7"/>
      <c r="AF834" s="7">
        <f t="shared" si="672"/>
        <v>-236628.07346993021</v>
      </c>
      <c r="AG834" s="3">
        <f t="shared" si="639"/>
        <v>72957264.59223637</v>
      </c>
      <c r="AH834" s="7"/>
      <c r="AI834" s="7"/>
      <c r="AJ834" s="7"/>
      <c r="AK834" s="7"/>
      <c r="AL834" s="3">
        <f t="shared" si="640"/>
        <v>87500861.714538604</v>
      </c>
      <c r="AM834" s="3">
        <f t="shared" si="641"/>
        <v>29203910.972236462</v>
      </c>
      <c r="AN834" s="3">
        <f t="shared" si="642"/>
        <v>23543597.122302804</v>
      </c>
      <c r="AO834" s="3">
        <f t="shared" si="643"/>
        <v>32753353.619999994</v>
      </c>
      <c r="AP834" s="3">
        <f t="shared" si="644"/>
        <v>62753353.620000005</v>
      </c>
      <c r="AQ834" s="7"/>
      <c r="AR834" s="40">
        <f t="shared" si="673"/>
        <v>-107545.33346993018</v>
      </c>
      <c r="AS834" s="5">
        <f t="shared" si="633"/>
        <v>-129082.74000000005</v>
      </c>
      <c r="AT834" s="5">
        <f t="shared" si="645"/>
        <v>5467.625899280576</v>
      </c>
      <c r="AU834" s="5">
        <f t="shared" si="646"/>
        <v>-231160.44757064965</v>
      </c>
      <c r="AV834" s="5">
        <f t="shared" si="647"/>
        <v>47500861.714538559</v>
      </c>
      <c r="AW834" s="3"/>
      <c r="AX834" s="4">
        <f t="shared" si="648"/>
        <v>-2.6348469107838023E-3</v>
      </c>
      <c r="AY834" s="4">
        <f t="shared" si="649"/>
        <v>-3.6690545958643858E-3</v>
      </c>
      <c r="AZ834" s="4">
        <f t="shared" si="650"/>
        <v>2.322880371660796E-4</v>
      </c>
      <c r="BA834" s="4">
        <f t="shared" si="651"/>
        <v>-2.0527630205198371E-3</v>
      </c>
      <c r="BB834" s="3"/>
      <c r="BC834" s="2">
        <f t="shared" si="652"/>
        <v>44818</v>
      </c>
      <c r="BD834" s="22">
        <f t="shared" si="653"/>
        <v>218.75215428634652</v>
      </c>
      <c r="BE834" s="22">
        <f t="shared" si="654"/>
        <v>153.70479459071822</v>
      </c>
      <c r="BF834" s="22">
        <f t="shared" si="655"/>
        <v>123.9136690647516</v>
      </c>
      <c r="BG834" s="22">
        <f t="shared" si="656"/>
        <v>209.1778454</v>
      </c>
      <c r="BH834" s="22"/>
      <c r="BI834" s="3">
        <f t="shared" si="657"/>
        <v>87732022.162109256</v>
      </c>
      <c r="BJ834" s="3">
        <f t="shared" si="658"/>
        <v>29971651.640883766</v>
      </c>
      <c r="BK834" s="3">
        <f t="shared" si="659"/>
        <v>23543597.122302804</v>
      </c>
      <c r="BL834" s="3">
        <f t="shared" si="660"/>
        <v>62882436.360000007</v>
      </c>
      <c r="BM834" s="22"/>
      <c r="BN834" s="3">
        <f t="shared" si="661"/>
        <v>-231160.44757064965</v>
      </c>
      <c r="BO834" s="3">
        <f t="shared" si="662"/>
        <v>-767740.66864733701</v>
      </c>
      <c r="BP834" s="3">
        <f t="shared" si="663"/>
        <v>0</v>
      </c>
      <c r="BQ834" s="3">
        <f t="shared" si="664"/>
        <v>-129082.74000000005</v>
      </c>
      <c r="BR834" s="3"/>
      <c r="BS834" s="22">
        <f t="shared" si="665"/>
        <v>-0.26348469107838024</v>
      </c>
      <c r="BT834" s="22">
        <f t="shared" si="666"/>
        <v>-2.5615560925580638</v>
      </c>
      <c r="BU834" s="22">
        <f t="shared" si="667"/>
        <v>0</v>
      </c>
      <c r="BV834" s="22">
        <f t="shared" si="668"/>
        <v>-0.20527630205198372</v>
      </c>
      <c r="BW834" s="3"/>
      <c r="BX834" s="7"/>
      <c r="BY834" t="str">
        <f t="shared" si="674"/>
        <v>92022</v>
      </c>
      <c r="CQ834" s="15">
        <v>39914</v>
      </c>
      <c r="CR834" s="16">
        <v>3342.05</v>
      </c>
    </row>
    <row r="835" spans="1:96">
      <c r="A835" t="s">
        <v>379</v>
      </c>
      <c r="B835" t="s">
        <v>379</v>
      </c>
      <c r="C835" s="3">
        <v>1422386</v>
      </c>
      <c r="D835">
        <v>-32454.74</v>
      </c>
      <c r="E835">
        <v>1389931.74</v>
      </c>
      <c r="F835" s="3">
        <v>-422120</v>
      </c>
      <c r="G835" s="3">
        <v>45755881</v>
      </c>
      <c r="J835" s="3">
        <f t="shared" si="669"/>
        <v>1000265.97</v>
      </c>
      <c r="L835" s="3">
        <f t="shared" si="670"/>
        <v>63753619.590000004</v>
      </c>
      <c r="M835" s="4">
        <f t="shared" si="675"/>
        <v>1.5939641665321407E-2</v>
      </c>
      <c r="N835" s="4">
        <f t="shared" si="676"/>
        <v>3.3342198999999996E-2</v>
      </c>
      <c r="O835" s="4"/>
      <c r="P835" s="3">
        <f t="shared" si="677"/>
        <v>0</v>
      </c>
      <c r="Q835" s="3">
        <f t="shared" si="678"/>
        <v>63753619.590000004</v>
      </c>
      <c r="R835" s="6">
        <f t="shared" si="679"/>
        <v>0</v>
      </c>
      <c r="S835" s="6">
        <f t="shared" si="680"/>
        <v>0</v>
      </c>
      <c r="T835" s="6"/>
      <c r="U835" s="6"/>
      <c r="V835" s="3">
        <f t="shared" si="671"/>
        <v>-204952.53218590753</v>
      </c>
      <c r="W835" s="7">
        <f t="shared" si="631"/>
        <v>-126.34999999999854</v>
      </c>
      <c r="X835" s="7">
        <f t="shared" si="634"/>
        <v>17877.400000000001</v>
      </c>
      <c r="Y835" s="3">
        <f t="shared" si="635"/>
        <v>45787829.115869388</v>
      </c>
      <c r="Z835" s="3">
        <f t="shared" si="632"/>
        <v>109541448.70586939</v>
      </c>
      <c r="AA835" s="2">
        <v>44819</v>
      </c>
      <c r="AB835" s="7">
        <f t="shared" si="636"/>
        <v>212.51206530000002</v>
      </c>
      <c r="AC835" s="7">
        <f t="shared" si="637"/>
        <v>152.62609705289796</v>
      </c>
      <c r="AD835" s="7">
        <f t="shared" si="638"/>
        <v>182.56908117644898</v>
      </c>
      <c r="AE835" s="7"/>
      <c r="AF835" s="7">
        <f t="shared" si="672"/>
        <v>795313.4378140925</v>
      </c>
      <c r="AG835" s="3">
        <f t="shared" si="639"/>
        <v>73752578.030050457</v>
      </c>
      <c r="AH835" s="7"/>
      <c r="AI835" s="7"/>
      <c r="AJ835" s="7"/>
      <c r="AK835" s="7"/>
      <c r="AL835" s="3">
        <f t="shared" si="640"/>
        <v>88301642.778251976</v>
      </c>
      <c r="AM835" s="3">
        <f t="shared" si="641"/>
        <v>28998958.440050554</v>
      </c>
      <c r="AN835" s="3">
        <f t="shared" si="642"/>
        <v>23549064.748202085</v>
      </c>
      <c r="AO835" s="3">
        <f t="shared" si="643"/>
        <v>33753619.589999996</v>
      </c>
      <c r="AP835" s="3">
        <f t="shared" si="644"/>
        <v>63753619.590000004</v>
      </c>
      <c r="AQ835" s="7"/>
      <c r="AR835" s="40">
        <f t="shared" si="673"/>
        <v>-204952.53218590753</v>
      </c>
      <c r="AS835" s="5">
        <f t="shared" si="633"/>
        <v>1000265.97</v>
      </c>
      <c r="AT835" s="5">
        <f t="shared" si="645"/>
        <v>5467.625899280576</v>
      </c>
      <c r="AU835" s="5">
        <f t="shared" si="646"/>
        <v>800781.06371337303</v>
      </c>
      <c r="AV835" s="5">
        <f t="shared" si="647"/>
        <v>48301642.778251931</v>
      </c>
      <c r="AW835" s="3"/>
      <c r="AX835" s="4">
        <f t="shared" si="648"/>
        <v>9.1516934578979147E-3</v>
      </c>
      <c r="AY835" s="4">
        <f t="shared" si="649"/>
        <v>-7.0179823647850302E-3</v>
      </c>
      <c r="AZ835" s="4">
        <f t="shared" si="650"/>
        <v>2.3223409196469408E-4</v>
      </c>
      <c r="BA835" s="4">
        <f t="shared" si="651"/>
        <v>1.5939641665321407E-2</v>
      </c>
      <c r="BB835" s="3"/>
      <c r="BC835" s="2">
        <f t="shared" si="652"/>
        <v>44819</v>
      </c>
      <c r="BD835" s="22">
        <f t="shared" si="653"/>
        <v>220.75410694562993</v>
      </c>
      <c r="BE835" s="22">
        <f t="shared" si="654"/>
        <v>152.62609705289765</v>
      </c>
      <c r="BF835" s="22">
        <f t="shared" si="655"/>
        <v>123.94244604316886</v>
      </c>
      <c r="BG835" s="22">
        <f t="shared" si="656"/>
        <v>212.51206530000002</v>
      </c>
      <c r="BH835" s="22"/>
      <c r="BI835" s="3">
        <f t="shared" si="657"/>
        <v>88301642.778251976</v>
      </c>
      <c r="BJ835" s="3">
        <f t="shared" si="658"/>
        <v>29971651.640883766</v>
      </c>
      <c r="BK835" s="3">
        <f t="shared" si="659"/>
        <v>23549064.748202085</v>
      </c>
      <c r="BL835" s="3">
        <f t="shared" si="660"/>
        <v>63753619.590000004</v>
      </c>
      <c r="BM835" s="22"/>
      <c r="BN835" s="3">
        <f t="shared" si="661"/>
        <v>0</v>
      </c>
      <c r="BO835" s="3">
        <f t="shared" si="662"/>
        <v>-972693.20083324448</v>
      </c>
      <c r="BP835" s="3">
        <f t="shared" si="663"/>
        <v>0</v>
      </c>
      <c r="BQ835" s="3">
        <f t="shared" si="664"/>
        <v>0</v>
      </c>
      <c r="BR835" s="3"/>
      <c r="BS835" s="22">
        <f t="shared" si="665"/>
        <v>0</v>
      </c>
      <c r="BT835" s="22">
        <f t="shared" si="666"/>
        <v>-3.2453773735525875</v>
      </c>
      <c r="BU835" s="22">
        <f t="shared" si="667"/>
        <v>0</v>
      </c>
      <c r="BV835" s="22">
        <f t="shared" si="668"/>
        <v>0</v>
      </c>
      <c r="BW835" s="3"/>
      <c r="BX835" s="7"/>
      <c r="BY835" t="str">
        <f t="shared" si="674"/>
        <v>92022</v>
      </c>
      <c r="CQ835" s="15">
        <v>39915</v>
      </c>
      <c r="CR835" s="16">
        <v>3342.05</v>
      </c>
    </row>
    <row r="836" spans="1:96">
      <c r="A836" t="s">
        <v>380</v>
      </c>
      <c r="B836" t="s">
        <v>380</v>
      </c>
      <c r="C836" s="3">
        <v>-324949</v>
      </c>
      <c r="D836">
        <v>-478421.2</v>
      </c>
      <c r="E836">
        <v>-803369.93</v>
      </c>
      <c r="F836" s="3">
        <v>-445966</v>
      </c>
      <c r="G836" s="3">
        <v>44952511</v>
      </c>
      <c r="J836" s="3">
        <f t="shared" si="669"/>
        <v>-770915.46</v>
      </c>
      <c r="L836" s="3">
        <f t="shared" si="670"/>
        <v>62982704.130000003</v>
      </c>
      <c r="M836" s="4">
        <f t="shared" si="675"/>
        <v>-1.2092104965298644E-2</v>
      </c>
      <c r="N836" s="4">
        <f t="shared" si="676"/>
        <v>-2.5697181999999999E-2</v>
      </c>
      <c r="O836" s="4"/>
      <c r="P836" s="3">
        <f t="shared" si="677"/>
        <v>-770915.46</v>
      </c>
      <c r="Q836" s="3">
        <f t="shared" si="678"/>
        <v>63753619.590000004</v>
      </c>
      <c r="R836" s="6">
        <f t="shared" si="679"/>
        <v>-1.2092104965298644E-2</v>
      </c>
      <c r="S836" s="6">
        <f t="shared" si="680"/>
        <v>-1.2092104965298644E-2</v>
      </c>
      <c r="T836" s="6"/>
      <c r="U836" s="6"/>
      <c r="V836" s="3">
        <f t="shared" si="671"/>
        <v>-562139.29583717987</v>
      </c>
      <c r="W836" s="7">
        <f t="shared" ref="W836:W899" si="681">+X836-X835</f>
        <v>-346.55000000000291</v>
      </c>
      <c r="X836" s="7">
        <f t="shared" si="634"/>
        <v>17530.849999999999</v>
      </c>
      <c r="Y836" s="3">
        <f t="shared" si="635"/>
        <v>44900240.754021212</v>
      </c>
      <c r="Z836" s="3">
        <f t="shared" ref="Z836:Z899" si="682">+Y836+L836</f>
        <v>107882944.88402122</v>
      </c>
      <c r="AA836" s="2">
        <v>44820</v>
      </c>
      <c r="AB836" s="7">
        <f t="shared" si="636"/>
        <v>209.94234710000001</v>
      </c>
      <c r="AC836" s="7">
        <f t="shared" si="637"/>
        <v>149.6674691800707</v>
      </c>
      <c r="AD836" s="7">
        <f t="shared" si="638"/>
        <v>179.80490814003537</v>
      </c>
      <c r="AE836" s="7"/>
      <c r="AF836" s="7">
        <f t="shared" si="672"/>
        <v>-1333054.7558371797</v>
      </c>
      <c r="AG836" s="3">
        <f t="shared" si="639"/>
        <v>72419523.274213284</v>
      </c>
      <c r="AH836" s="7"/>
      <c r="AI836" s="7"/>
      <c r="AJ836" s="7"/>
      <c r="AK836" s="7"/>
      <c r="AL836" s="3">
        <f t="shared" si="640"/>
        <v>86974055.648314074</v>
      </c>
      <c r="AM836" s="3">
        <f t="shared" si="641"/>
        <v>28436819.144213375</v>
      </c>
      <c r="AN836" s="3">
        <f t="shared" si="642"/>
        <v>23554532.374101367</v>
      </c>
      <c r="AO836" s="3">
        <f t="shared" si="643"/>
        <v>32982704.129999995</v>
      </c>
      <c r="AP836" s="3">
        <f t="shared" si="644"/>
        <v>62982704.130000003</v>
      </c>
      <c r="AQ836" s="7"/>
      <c r="AR836" s="40">
        <f t="shared" si="673"/>
        <v>-562139.29583717987</v>
      </c>
      <c r="AS836" s="5">
        <f t="shared" ref="AS836:AS899" si="683">+J836</f>
        <v>-770915.46</v>
      </c>
      <c r="AT836" s="5">
        <f t="shared" si="645"/>
        <v>5467.625899280576</v>
      </c>
      <c r="AU836" s="5">
        <f t="shared" si="646"/>
        <v>-1327587.1299378991</v>
      </c>
      <c r="AV836" s="5">
        <f t="shared" si="647"/>
        <v>46974055.648314029</v>
      </c>
      <c r="AW836" s="3"/>
      <c r="AX836" s="4">
        <f t="shared" si="648"/>
        <v>-1.5034682121054193E-2</v>
      </c>
      <c r="AY836" s="4">
        <f t="shared" si="649"/>
        <v>-1.9384809871681719E-2</v>
      </c>
      <c r="AZ836" s="4">
        <f t="shared" si="650"/>
        <v>2.3218017181332078E-4</v>
      </c>
      <c r="BA836" s="4">
        <f t="shared" si="651"/>
        <v>-1.2092104965298644E-2</v>
      </c>
      <c r="BB836" s="3"/>
      <c r="BC836" s="2">
        <f t="shared" si="652"/>
        <v>44820</v>
      </c>
      <c r="BD836" s="22">
        <f t="shared" si="653"/>
        <v>217.43513912078521</v>
      </c>
      <c r="BE836" s="22">
        <f t="shared" si="654"/>
        <v>149.66746918007038</v>
      </c>
      <c r="BF836" s="22">
        <f t="shared" si="655"/>
        <v>123.97122302158614</v>
      </c>
      <c r="BG836" s="22">
        <f t="shared" si="656"/>
        <v>209.94234710000001</v>
      </c>
      <c r="BH836" s="22"/>
      <c r="BI836" s="3">
        <f t="shared" si="657"/>
        <v>88301642.778251976</v>
      </c>
      <c r="BJ836" s="3">
        <f t="shared" si="658"/>
        <v>29971651.640883766</v>
      </c>
      <c r="BK836" s="3">
        <f t="shared" si="659"/>
        <v>23554532.374101367</v>
      </c>
      <c r="BL836" s="3">
        <f t="shared" si="660"/>
        <v>63753619.590000004</v>
      </c>
      <c r="BM836" s="22"/>
      <c r="BN836" s="3">
        <f t="shared" si="661"/>
        <v>-1327587.1299378991</v>
      </c>
      <c r="BO836" s="3">
        <f t="shared" si="662"/>
        <v>-1534832.4966704245</v>
      </c>
      <c r="BP836" s="3">
        <f t="shared" si="663"/>
        <v>0</v>
      </c>
      <c r="BQ836" s="3">
        <f t="shared" si="664"/>
        <v>-770915.46</v>
      </c>
      <c r="BR836" s="3"/>
      <c r="BS836" s="22">
        <f t="shared" si="665"/>
        <v>-1.5034682121054193</v>
      </c>
      <c r="BT836" s="22">
        <f t="shared" si="666"/>
        <v>-5.1209473373725869</v>
      </c>
      <c r="BU836" s="22">
        <f t="shared" si="667"/>
        <v>0</v>
      </c>
      <c r="BV836" s="22">
        <f t="shared" si="668"/>
        <v>-1.2092104965298645</v>
      </c>
      <c r="BW836" s="3"/>
      <c r="BX836" s="7"/>
      <c r="BY836" t="str">
        <f t="shared" si="674"/>
        <v>92022</v>
      </c>
      <c r="CQ836" s="15">
        <v>39916</v>
      </c>
      <c r="CR836" s="16">
        <v>3382.6</v>
      </c>
    </row>
    <row r="837" spans="1:96">
      <c r="A837" t="s">
        <v>381</v>
      </c>
      <c r="B837" t="s">
        <v>381</v>
      </c>
      <c r="C837" s="3">
        <v>74145</v>
      </c>
      <c r="D837">
        <v>-253112.67</v>
      </c>
      <c r="E837">
        <v>-178967.32</v>
      </c>
      <c r="F837" s="3">
        <v>225309</v>
      </c>
      <c r="G837" s="3">
        <v>44773543</v>
      </c>
      <c r="J837" s="3">
        <f t="shared" si="669"/>
        <v>299453.53000000003</v>
      </c>
      <c r="L837" s="3">
        <f t="shared" si="670"/>
        <v>63282157.660000004</v>
      </c>
      <c r="M837" s="4">
        <f t="shared" si="675"/>
        <v>4.754535933895603E-3</v>
      </c>
      <c r="N837" s="4">
        <f t="shared" si="676"/>
        <v>9.9817843333333336E-3</v>
      </c>
      <c r="O837" s="4"/>
      <c r="P837" s="3">
        <f t="shared" si="677"/>
        <v>-471461.92999999993</v>
      </c>
      <c r="Q837" s="3">
        <f t="shared" si="678"/>
        <v>63753619.590000004</v>
      </c>
      <c r="R837" s="6">
        <f t="shared" si="679"/>
        <v>-7.3950613789769909E-3</v>
      </c>
      <c r="S837" s="6">
        <f t="shared" si="680"/>
        <v>-7.3375690314030411E-3</v>
      </c>
      <c r="T837" s="6"/>
      <c r="U837" s="6"/>
      <c r="V837" s="3">
        <f t="shared" si="671"/>
        <v>148260.08264180817</v>
      </c>
      <c r="W837" s="7">
        <f t="shared" si="681"/>
        <v>91.400000000001455</v>
      </c>
      <c r="X837" s="7">
        <f t="shared" ref="X837:X900" si="684">+VLOOKUP(AA837,$CQ$4:$CR$5981,2,FALSE)</f>
        <v>17622.25</v>
      </c>
      <c r="Y837" s="3">
        <f t="shared" ref="Y837:Y900" si="685">+Y836*(X837/X836)</f>
        <v>45134335.621350385</v>
      </c>
      <c r="Z837" s="3">
        <f t="shared" si="682"/>
        <v>108416493.28135039</v>
      </c>
      <c r="AA837" s="2">
        <v>44823</v>
      </c>
      <c r="AB837" s="7">
        <f t="shared" ref="AB837:AB900" si="686">+L837/$L$3*100</f>
        <v>210.94052553333333</v>
      </c>
      <c r="AC837" s="7">
        <f t="shared" ref="AC837:AC900" si="687">+Y837/$Y$3*100</f>
        <v>150.44778540450127</v>
      </c>
      <c r="AD837" s="7">
        <f t="shared" ref="AD837:AD900" si="688">+Z837/$Z$3*100</f>
        <v>180.69415546891733</v>
      </c>
      <c r="AE837" s="7"/>
      <c r="AF837" s="7">
        <f t="shared" si="672"/>
        <v>447713.61264180823</v>
      </c>
      <c r="AG837" s="3">
        <f t="shared" ref="AG837:AG900" si="689">+AG836+AF837</f>
        <v>72867236.886855096</v>
      </c>
      <c r="AH837" s="7"/>
      <c r="AI837" s="7"/>
      <c r="AJ837" s="7"/>
      <c r="AK837" s="7"/>
      <c r="AL837" s="3">
        <f t="shared" ref="AL837:AL900" si="690">+AL836+AU837</f>
        <v>87427236.886855155</v>
      </c>
      <c r="AM837" s="3">
        <f t="shared" ref="AM837:AM900" si="691">+AM836+AR837</f>
        <v>28585079.226855181</v>
      </c>
      <c r="AN837" s="3">
        <f t="shared" ref="AN837:AN900" si="692">+AN836+AT837</f>
        <v>23560000.000000648</v>
      </c>
      <c r="AO837" s="3">
        <f t="shared" ref="AO837:AO900" si="693">+AO836+AS837</f>
        <v>33282157.659999996</v>
      </c>
      <c r="AP837" s="3">
        <f t="shared" ref="AP837:AP900" si="694">+AP836+AS837</f>
        <v>63282157.660000004</v>
      </c>
      <c r="AQ837" s="7"/>
      <c r="AR837" s="40">
        <f t="shared" si="673"/>
        <v>148260.08264180817</v>
      </c>
      <c r="AS837" s="5">
        <f t="shared" si="683"/>
        <v>299453.53000000003</v>
      </c>
      <c r="AT837" s="5">
        <f t="shared" ref="AT837:AT900" si="695">+$AN$3*4*$AT$1/973</f>
        <v>5467.625899280576</v>
      </c>
      <c r="AU837" s="5">
        <f t="shared" ref="AU837:AU900" si="696">+AR837+AS837+AT837</f>
        <v>453181.23854108882</v>
      </c>
      <c r="AV837" s="5">
        <f t="shared" ref="AV837:AV900" si="697">+AU837+AV836</f>
        <v>47427236.886855118</v>
      </c>
      <c r="AW837" s="3"/>
      <c r="AX837" s="4">
        <f t="shared" ref="AX837:AX900" si="698">+AU837/AL836</f>
        <v>5.2105335914604256E-3</v>
      </c>
      <c r="AY837" s="4">
        <f t="shared" ref="AY837:AY900" si="699">+AR837/AM836</f>
        <v>5.2136661941663649E-3</v>
      </c>
      <c r="AZ837" s="4">
        <f t="shared" ref="AZ837:AZ900" si="700">+AT837/AN836</f>
        <v>2.3212627669451545E-4</v>
      </c>
      <c r="BA837" s="4">
        <f t="shared" ref="BA837:BA900" si="701">+AS837/AP836</f>
        <v>4.754535933895603E-3</v>
      </c>
      <c r="BB837" s="3"/>
      <c r="BC837" s="2">
        <f t="shared" ref="BC837:BC900" si="702">+AA837</f>
        <v>44823</v>
      </c>
      <c r="BD837" s="22">
        <f t="shared" ref="BD837:BD900" si="703">+AL837/AL$3*100</f>
        <v>218.56809221713789</v>
      </c>
      <c r="BE837" s="22">
        <f t="shared" ref="BE837:BE900" si="704">+AM837/AM$3*100</f>
        <v>150.44778540450093</v>
      </c>
      <c r="BF837" s="22">
        <f t="shared" ref="BF837:BF900" si="705">+AN837/AN$3*100</f>
        <v>124.00000000000342</v>
      </c>
      <c r="BG837" s="22">
        <f t="shared" ref="BG837:BG900" si="706">+AP837/AP$3*100</f>
        <v>210.94052553333333</v>
      </c>
      <c r="BH837" s="22"/>
      <c r="BI837" s="3">
        <f t="shared" ref="BI837:BI900" si="707">+MAX(BI836,AL837)</f>
        <v>88301642.778251976</v>
      </c>
      <c r="BJ837" s="3">
        <f t="shared" ref="BJ837:BJ900" si="708">+MAX(BJ836,AM837)</f>
        <v>29971651.640883766</v>
      </c>
      <c r="BK837" s="3">
        <f t="shared" ref="BK837:BK900" si="709">+MAX(BK836,AN837)</f>
        <v>23560000.000000648</v>
      </c>
      <c r="BL837" s="3">
        <f t="shared" ref="BL837:BL900" si="710">+MAX(BL836,AP837)</f>
        <v>63753619.590000004</v>
      </c>
      <c r="BM837" s="22"/>
      <c r="BN837" s="3">
        <f t="shared" ref="BN837:BN900" si="711">+MIN(AU837+BN836,0)</f>
        <v>-874405.8913968103</v>
      </c>
      <c r="BO837" s="3">
        <f t="shared" ref="BO837:BO900" si="712">+MIN(AR837+BO836,0)</f>
        <v>-1386572.4140286164</v>
      </c>
      <c r="BP837" s="3">
        <f t="shared" ref="BP837:BP900" si="713">+MIN(AT837+BP836,0)</f>
        <v>0</v>
      </c>
      <c r="BQ837" s="3">
        <f t="shared" ref="BQ837:BQ900" si="714">+MIN(AS837+BQ836,0)</f>
        <v>-471461.92999999993</v>
      </c>
      <c r="BR837" s="3"/>
      <c r="BS837" s="22">
        <f t="shared" ref="BS837:BS900" si="715">+BN837/BI837*100</f>
        <v>-0.99024872458224511</v>
      </c>
      <c r="BT837" s="22">
        <f t="shared" ref="BT837:BT900" si="716">+BO837/BJ837*100</f>
        <v>-4.6262796279709164</v>
      </c>
      <c r="BU837" s="22">
        <f t="shared" ref="BU837:BU900" si="717">+BP837/BK837*100</f>
        <v>0</v>
      </c>
      <c r="BV837" s="22">
        <f t="shared" ref="BV837:BV900" si="718">+BQ837/BL837*100</f>
        <v>-0.73950613789769915</v>
      </c>
      <c r="BW837" s="3"/>
      <c r="BX837" s="7"/>
      <c r="BY837" t="str">
        <f t="shared" si="674"/>
        <v>92022</v>
      </c>
      <c r="CQ837" s="15">
        <v>39917</v>
      </c>
      <c r="CR837" s="16">
        <v>3382.6</v>
      </c>
    </row>
    <row r="838" spans="1:96">
      <c r="A838" t="s">
        <v>382</v>
      </c>
      <c r="B838" t="s">
        <v>382</v>
      </c>
      <c r="C838" s="3">
        <v>-459533</v>
      </c>
      <c r="D838">
        <v>584728.56999999995</v>
      </c>
      <c r="E838">
        <v>125195.19</v>
      </c>
      <c r="F838" s="3">
        <v>837841</v>
      </c>
      <c r="G838" s="3">
        <v>44898739</v>
      </c>
      <c r="J838" s="3">
        <f t="shared" ref="J838:J901" si="719">+C838+D838-D837</f>
        <v>378308.24</v>
      </c>
      <c r="L838" s="3">
        <f t="shared" ref="L838:L901" si="720">+L837+J838</f>
        <v>63660465.900000006</v>
      </c>
      <c r="M838" s="4">
        <f t="shared" si="675"/>
        <v>5.9781185406565986E-3</v>
      </c>
      <c r="N838" s="4">
        <f t="shared" si="676"/>
        <v>1.2610274666666666E-2</v>
      </c>
      <c r="O838" s="4"/>
      <c r="P838" s="3">
        <f t="shared" si="677"/>
        <v>-93153.689999999944</v>
      </c>
      <c r="Q838" s="3">
        <f t="shared" si="678"/>
        <v>63753619.590000004</v>
      </c>
      <c r="R838" s="6">
        <f t="shared" si="679"/>
        <v>-1.4611513918593487E-3</v>
      </c>
      <c r="S838" s="6">
        <f t="shared" si="680"/>
        <v>-1.3594504907464425E-3</v>
      </c>
      <c r="T838" s="6"/>
      <c r="U838" s="6"/>
      <c r="V838" s="3">
        <f t="shared" ref="V838:V901" si="721">+$U$4*W838</f>
        <v>314687.70276269509</v>
      </c>
      <c r="W838" s="7">
        <f t="shared" si="681"/>
        <v>194</v>
      </c>
      <c r="X838" s="7">
        <f t="shared" si="684"/>
        <v>17816.25</v>
      </c>
      <c r="Y838" s="3">
        <f t="shared" si="685"/>
        <v>45631210.941502012</v>
      </c>
      <c r="Z838" s="3">
        <f t="shared" si="682"/>
        <v>109291676.84150201</v>
      </c>
      <c r="AA838" s="2">
        <v>44824</v>
      </c>
      <c r="AB838" s="7">
        <f t="shared" si="686"/>
        <v>212.20155300000002</v>
      </c>
      <c r="AC838" s="7">
        <f t="shared" si="687"/>
        <v>152.10403647167337</v>
      </c>
      <c r="AD838" s="7">
        <f t="shared" si="688"/>
        <v>182.15279473583666</v>
      </c>
      <c r="AE838" s="7"/>
      <c r="AF838" s="7">
        <f t="shared" ref="AF838:AF901" si="722">+J838+V838</f>
        <v>692995.94276269502</v>
      </c>
      <c r="AG838" s="3">
        <f t="shared" si="689"/>
        <v>73560232.829617783</v>
      </c>
      <c r="AH838" s="7"/>
      <c r="AI838" s="7"/>
      <c r="AJ838" s="7"/>
      <c r="AK838" s="7"/>
      <c r="AL838" s="3">
        <f t="shared" si="690"/>
        <v>88125700.455517128</v>
      </c>
      <c r="AM838" s="3">
        <f t="shared" si="691"/>
        <v>28899766.929617878</v>
      </c>
      <c r="AN838" s="3">
        <f t="shared" si="692"/>
        <v>23565467.62589993</v>
      </c>
      <c r="AO838" s="3">
        <f t="shared" si="693"/>
        <v>33660465.899999999</v>
      </c>
      <c r="AP838" s="3">
        <f t="shared" si="694"/>
        <v>63660465.900000006</v>
      </c>
      <c r="AQ838" s="7"/>
      <c r="AR838" s="40">
        <f t="shared" ref="AR838:AR901" si="723">+V838</f>
        <v>314687.70276269509</v>
      </c>
      <c r="AS838" s="5">
        <f t="shared" si="683"/>
        <v>378308.24</v>
      </c>
      <c r="AT838" s="5">
        <f t="shared" si="695"/>
        <v>5467.625899280576</v>
      </c>
      <c r="AU838" s="5">
        <f t="shared" si="696"/>
        <v>698463.56866197556</v>
      </c>
      <c r="AV838" s="5">
        <f t="shared" si="697"/>
        <v>48125700.455517091</v>
      </c>
      <c r="AW838" s="3"/>
      <c r="AX838" s="4">
        <f t="shared" si="698"/>
        <v>7.9890843349641628E-3</v>
      </c>
      <c r="AY838" s="4">
        <f t="shared" si="699"/>
        <v>1.1008809885230316E-2</v>
      </c>
      <c r="AZ838" s="4">
        <f t="shared" si="700"/>
        <v>2.3207240659084999E-4</v>
      </c>
      <c r="BA838" s="4">
        <f t="shared" si="701"/>
        <v>5.9781185406565986E-3</v>
      </c>
      <c r="BB838" s="3"/>
      <c r="BC838" s="2">
        <f t="shared" si="702"/>
        <v>44824</v>
      </c>
      <c r="BD838" s="22">
        <f t="shared" si="703"/>
        <v>220.31425113879283</v>
      </c>
      <c r="BE838" s="22">
        <f t="shared" si="704"/>
        <v>152.10403647167303</v>
      </c>
      <c r="BF838" s="22">
        <f t="shared" si="705"/>
        <v>124.02877697842068</v>
      </c>
      <c r="BG838" s="22">
        <f t="shared" si="706"/>
        <v>212.20155300000002</v>
      </c>
      <c r="BH838" s="22"/>
      <c r="BI838" s="3">
        <f t="shared" si="707"/>
        <v>88301642.778251976</v>
      </c>
      <c r="BJ838" s="3">
        <f t="shared" si="708"/>
        <v>29971651.640883766</v>
      </c>
      <c r="BK838" s="3">
        <f t="shared" si="709"/>
        <v>23565467.62589993</v>
      </c>
      <c r="BL838" s="3">
        <f t="shared" si="710"/>
        <v>63753619.590000004</v>
      </c>
      <c r="BM838" s="22"/>
      <c r="BN838" s="3">
        <f t="shared" si="711"/>
        <v>-175942.32273483474</v>
      </c>
      <c r="BO838" s="3">
        <f t="shared" si="712"/>
        <v>-1071884.7112659214</v>
      </c>
      <c r="BP838" s="3">
        <f t="shared" si="713"/>
        <v>0</v>
      </c>
      <c r="BQ838" s="3">
        <f t="shared" si="714"/>
        <v>-93153.689999999944</v>
      </c>
      <c r="BR838" s="3"/>
      <c r="BS838" s="22">
        <f t="shared" si="715"/>
        <v>-0.19925147165910712</v>
      </c>
      <c r="BT838" s="22">
        <f t="shared" si="716"/>
        <v>-3.5763284723481288</v>
      </c>
      <c r="BU838" s="22">
        <f t="shared" si="717"/>
        <v>0</v>
      </c>
      <c r="BV838" s="22">
        <f t="shared" si="718"/>
        <v>-0.14611513918593488</v>
      </c>
      <c r="BW838" s="3"/>
      <c r="BX838" s="7"/>
      <c r="BY838" t="str">
        <f t="shared" si="674"/>
        <v>92022</v>
      </c>
      <c r="CQ838" s="15">
        <v>39918</v>
      </c>
      <c r="CR838" s="16">
        <v>3484.15</v>
      </c>
    </row>
    <row r="839" spans="1:96">
      <c r="A839" t="s">
        <v>383</v>
      </c>
      <c r="B839" t="s">
        <v>383</v>
      </c>
      <c r="C839" s="3">
        <v>209521</v>
      </c>
      <c r="D839">
        <v>235123.39</v>
      </c>
      <c r="E839">
        <v>444644.86</v>
      </c>
      <c r="F839" s="3">
        <v>-349605</v>
      </c>
      <c r="G839" s="3">
        <v>45343383</v>
      </c>
      <c r="J839" s="3">
        <f t="shared" si="719"/>
        <v>-140084.17999999993</v>
      </c>
      <c r="L839" s="3">
        <f t="shared" si="720"/>
        <v>63520381.720000006</v>
      </c>
      <c r="M839" s="4">
        <f t="shared" si="675"/>
        <v>-2.2004893935279844E-3</v>
      </c>
      <c r="N839" s="4">
        <f t="shared" si="676"/>
        <v>-4.6694726666666646E-3</v>
      </c>
      <c r="O839" s="4"/>
      <c r="P839" s="3">
        <f t="shared" si="677"/>
        <v>-233237.86999999988</v>
      </c>
      <c r="Q839" s="3">
        <f t="shared" si="678"/>
        <v>63753619.590000004</v>
      </c>
      <c r="R839" s="6">
        <f t="shared" si="679"/>
        <v>-3.658425537247208E-3</v>
      </c>
      <c r="S839" s="6">
        <f t="shared" si="680"/>
        <v>-3.5599398842744269E-3</v>
      </c>
      <c r="T839" s="6"/>
      <c r="U839" s="6"/>
      <c r="V839" s="3">
        <f t="shared" si="721"/>
        <v>-158803.74278591911</v>
      </c>
      <c r="W839" s="7">
        <f t="shared" si="681"/>
        <v>-97.900000000001455</v>
      </c>
      <c r="X839" s="7">
        <f t="shared" si="684"/>
        <v>17718.349999999999</v>
      </c>
      <c r="Y839" s="3">
        <f t="shared" si="685"/>
        <v>45380468.189734772</v>
      </c>
      <c r="Z839" s="3">
        <f t="shared" si="682"/>
        <v>108900849.90973479</v>
      </c>
      <c r="AA839" s="2">
        <v>44825</v>
      </c>
      <c r="AB839" s="7">
        <f t="shared" si="686"/>
        <v>211.73460573333335</v>
      </c>
      <c r="AC839" s="7">
        <f t="shared" si="687"/>
        <v>151.26822729911592</v>
      </c>
      <c r="AD839" s="7">
        <f t="shared" si="688"/>
        <v>181.50141651622465</v>
      </c>
      <c r="AE839" s="7"/>
      <c r="AF839" s="7">
        <f t="shared" si="722"/>
        <v>-298887.92278591904</v>
      </c>
      <c r="AG839" s="3">
        <f t="shared" si="689"/>
        <v>73261344.906831861</v>
      </c>
      <c r="AH839" s="7"/>
      <c r="AI839" s="7"/>
      <c r="AJ839" s="7"/>
      <c r="AK839" s="7"/>
      <c r="AL839" s="3">
        <f t="shared" si="690"/>
        <v>87832280.15863049</v>
      </c>
      <c r="AM839" s="3">
        <f t="shared" si="691"/>
        <v>28740963.186831959</v>
      </c>
      <c r="AN839" s="3">
        <f t="shared" si="692"/>
        <v>23570935.251799211</v>
      </c>
      <c r="AO839" s="3">
        <f t="shared" si="693"/>
        <v>33520381.719999999</v>
      </c>
      <c r="AP839" s="3">
        <f t="shared" si="694"/>
        <v>63520381.720000006</v>
      </c>
      <c r="AQ839" s="7"/>
      <c r="AR839" s="40">
        <f t="shared" si="723"/>
        <v>-158803.74278591911</v>
      </c>
      <c r="AS839" s="5">
        <f t="shared" si="683"/>
        <v>-140084.17999999993</v>
      </c>
      <c r="AT839" s="5">
        <f t="shared" si="695"/>
        <v>5467.625899280576</v>
      </c>
      <c r="AU839" s="5">
        <f t="shared" si="696"/>
        <v>-293420.29688663845</v>
      </c>
      <c r="AV839" s="5">
        <f t="shared" si="697"/>
        <v>47832280.158630453</v>
      </c>
      <c r="AW839" s="3"/>
      <c r="AX839" s="4">
        <f t="shared" si="698"/>
        <v>-3.3295655565852449E-3</v>
      </c>
      <c r="AY839" s="4">
        <f t="shared" si="699"/>
        <v>-5.4949835122431161E-3</v>
      </c>
      <c r="AZ839" s="4">
        <f t="shared" si="700"/>
        <v>2.3201856148491242E-4</v>
      </c>
      <c r="BA839" s="4">
        <f t="shared" si="701"/>
        <v>-2.2004893935279844E-3</v>
      </c>
      <c r="BB839" s="3"/>
      <c r="BC839" s="2">
        <f t="shared" si="702"/>
        <v>44825</v>
      </c>
      <c r="BD839" s="22">
        <f t="shared" si="703"/>
        <v>219.58070039657622</v>
      </c>
      <c r="BE839" s="22">
        <f t="shared" si="704"/>
        <v>151.26822729911558</v>
      </c>
      <c r="BF839" s="22">
        <f t="shared" si="705"/>
        <v>124.05755395683795</v>
      </c>
      <c r="BG839" s="22">
        <f t="shared" si="706"/>
        <v>211.73460573333335</v>
      </c>
      <c r="BH839" s="22"/>
      <c r="BI839" s="3">
        <f t="shared" si="707"/>
        <v>88301642.778251976</v>
      </c>
      <c r="BJ839" s="3">
        <f t="shared" si="708"/>
        <v>29971651.640883766</v>
      </c>
      <c r="BK839" s="3">
        <f t="shared" si="709"/>
        <v>23570935.251799211</v>
      </c>
      <c r="BL839" s="3">
        <f t="shared" si="710"/>
        <v>63753619.590000004</v>
      </c>
      <c r="BM839" s="22"/>
      <c r="BN839" s="3">
        <f t="shared" si="711"/>
        <v>-469362.61962147319</v>
      </c>
      <c r="BO839" s="3">
        <f t="shared" si="712"/>
        <v>-1230688.4540518406</v>
      </c>
      <c r="BP839" s="3">
        <f t="shared" si="713"/>
        <v>0</v>
      </c>
      <c r="BQ839" s="3">
        <f t="shared" si="714"/>
        <v>-233237.86999999988</v>
      </c>
      <c r="BR839" s="3"/>
      <c r="BS839" s="22">
        <f t="shared" si="715"/>
        <v>-0.53154460648049651</v>
      </c>
      <c r="BT839" s="22">
        <f t="shared" si="716"/>
        <v>-4.1061749575825228</v>
      </c>
      <c r="BU839" s="22">
        <f t="shared" si="717"/>
        <v>0</v>
      </c>
      <c r="BV839" s="22">
        <f t="shared" si="718"/>
        <v>-0.3658425537247208</v>
      </c>
      <c r="BW839" s="3"/>
      <c r="BX839" s="7"/>
      <c r="BY839" t="str">
        <f t="shared" si="674"/>
        <v>92022</v>
      </c>
      <c r="CQ839" s="15">
        <v>39919</v>
      </c>
      <c r="CR839" s="16">
        <v>3369.5</v>
      </c>
    </row>
    <row r="840" spans="1:96">
      <c r="A840" t="s">
        <v>384</v>
      </c>
      <c r="B840" t="s">
        <v>384</v>
      </c>
      <c r="C840" s="3">
        <v>768479</v>
      </c>
      <c r="D840">
        <v>68188.2</v>
      </c>
      <c r="E840">
        <v>836667.36</v>
      </c>
      <c r="F840" s="3">
        <v>-166935</v>
      </c>
      <c r="G840" s="3">
        <v>46180051</v>
      </c>
      <c r="J840" s="3">
        <f t="shared" si="719"/>
        <v>601543.80999999994</v>
      </c>
      <c r="L840" s="3">
        <f t="shared" si="720"/>
        <v>64121925.530000009</v>
      </c>
      <c r="M840" s="4">
        <f t="shared" si="675"/>
        <v>9.4700912323169815E-3</v>
      </c>
      <c r="N840" s="4">
        <f t="shared" si="676"/>
        <v>2.005146033333333E-2</v>
      </c>
      <c r="O840" s="4"/>
      <c r="P840" s="3">
        <f t="shared" si="677"/>
        <v>0</v>
      </c>
      <c r="Q840" s="3">
        <f t="shared" si="678"/>
        <v>64121925.530000009</v>
      </c>
      <c r="R840" s="6">
        <f t="shared" si="679"/>
        <v>0</v>
      </c>
      <c r="S840" s="6">
        <f t="shared" si="680"/>
        <v>0</v>
      </c>
      <c r="T840" s="6"/>
      <c r="U840" s="6"/>
      <c r="V840" s="3">
        <f t="shared" si="721"/>
        <v>-143637.09319400217</v>
      </c>
      <c r="W840" s="7">
        <f t="shared" si="681"/>
        <v>-88.549999999999272</v>
      </c>
      <c r="X840" s="7">
        <f t="shared" si="684"/>
        <v>17629.8</v>
      </c>
      <c r="Y840" s="3">
        <f t="shared" si="685"/>
        <v>45153672.779428452</v>
      </c>
      <c r="Z840" s="3">
        <f t="shared" si="682"/>
        <v>109275598.30942845</v>
      </c>
      <c r="AA840" s="2">
        <v>44826</v>
      </c>
      <c r="AB840" s="7">
        <f t="shared" si="686"/>
        <v>213.7397517666667</v>
      </c>
      <c r="AC840" s="7">
        <f t="shared" si="687"/>
        <v>150.51224259809484</v>
      </c>
      <c r="AD840" s="7">
        <f t="shared" si="688"/>
        <v>182.12599718238076</v>
      </c>
      <c r="AE840" s="7"/>
      <c r="AF840" s="7">
        <f t="shared" si="722"/>
        <v>457906.71680599777</v>
      </c>
      <c r="AG840" s="3">
        <f t="shared" si="689"/>
        <v>73719251.623637855</v>
      </c>
      <c r="AH840" s="7"/>
      <c r="AI840" s="7"/>
      <c r="AJ840" s="7"/>
      <c r="AK840" s="7"/>
      <c r="AL840" s="3">
        <f t="shared" si="690"/>
        <v>88295654.50133577</v>
      </c>
      <c r="AM840" s="3">
        <f t="shared" si="691"/>
        <v>28597326.093637958</v>
      </c>
      <c r="AN840" s="3">
        <f t="shared" si="692"/>
        <v>23576402.877698492</v>
      </c>
      <c r="AO840" s="3">
        <f t="shared" si="693"/>
        <v>34121925.530000001</v>
      </c>
      <c r="AP840" s="3">
        <f t="shared" si="694"/>
        <v>64121925.530000009</v>
      </c>
      <c r="AQ840" s="7"/>
      <c r="AR840" s="40">
        <f t="shared" si="723"/>
        <v>-143637.09319400217</v>
      </c>
      <c r="AS840" s="5">
        <f t="shared" si="683"/>
        <v>601543.80999999994</v>
      </c>
      <c r="AT840" s="5">
        <f t="shared" si="695"/>
        <v>5467.625899280576</v>
      </c>
      <c r="AU840" s="5">
        <f t="shared" si="696"/>
        <v>463374.34270527837</v>
      </c>
      <c r="AV840" s="5">
        <f t="shared" si="697"/>
        <v>48295654.501335733</v>
      </c>
      <c r="AW840" s="3"/>
      <c r="AX840" s="4">
        <f t="shared" si="698"/>
        <v>5.2756724733594058E-3</v>
      </c>
      <c r="AY840" s="4">
        <f t="shared" si="699"/>
        <v>-4.9976436857833402E-3</v>
      </c>
      <c r="AZ840" s="4">
        <f t="shared" si="700"/>
        <v>2.3196474135930701E-4</v>
      </c>
      <c r="BA840" s="4">
        <f t="shared" si="701"/>
        <v>9.4700912323169815E-3</v>
      </c>
      <c r="BB840" s="3"/>
      <c r="BC840" s="2">
        <f t="shared" si="702"/>
        <v>44826</v>
      </c>
      <c r="BD840" s="22">
        <f t="shared" si="703"/>
        <v>220.73913625333944</v>
      </c>
      <c r="BE840" s="22">
        <f t="shared" si="704"/>
        <v>150.51224259809453</v>
      </c>
      <c r="BF840" s="22">
        <f t="shared" si="705"/>
        <v>124.08633093525523</v>
      </c>
      <c r="BG840" s="22">
        <f t="shared" si="706"/>
        <v>213.7397517666667</v>
      </c>
      <c r="BH840" s="22"/>
      <c r="BI840" s="3">
        <f t="shared" si="707"/>
        <v>88301642.778251976</v>
      </c>
      <c r="BJ840" s="3">
        <f t="shared" si="708"/>
        <v>29971651.640883766</v>
      </c>
      <c r="BK840" s="3">
        <f t="shared" si="709"/>
        <v>23576402.877698492</v>
      </c>
      <c r="BL840" s="3">
        <f t="shared" si="710"/>
        <v>64121925.530000009</v>
      </c>
      <c r="BM840" s="22"/>
      <c r="BN840" s="3">
        <f t="shared" si="711"/>
        <v>-5988.2769161948236</v>
      </c>
      <c r="BO840" s="3">
        <f t="shared" si="712"/>
        <v>-1374325.5472458429</v>
      </c>
      <c r="BP840" s="3">
        <f t="shared" si="713"/>
        <v>0</v>
      </c>
      <c r="BQ840" s="3">
        <f t="shared" si="714"/>
        <v>0</v>
      </c>
      <c r="BR840" s="3"/>
      <c r="BS840" s="22">
        <f t="shared" si="715"/>
        <v>-6.7816143933277879E-3</v>
      </c>
      <c r="BT840" s="22">
        <f t="shared" si="716"/>
        <v>-4.5854181268113736</v>
      </c>
      <c r="BU840" s="22">
        <f t="shared" si="717"/>
        <v>0</v>
      </c>
      <c r="BV840" s="22">
        <f t="shared" si="718"/>
        <v>0</v>
      </c>
      <c r="BW840" s="3"/>
      <c r="BX840" s="7"/>
      <c r="BY840" t="str">
        <f t="shared" si="674"/>
        <v>92022</v>
      </c>
      <c r="CQ840" s="15">
        <v>39920</v>
      </c>
      <c r="CR840" s="16">
        <v>3384.4</v>
      </c>
    </row>
    <row r="841" spans="1:96">
      <c r="A841" t="s">
        <v>385</v>
      </c>
      <c r="B841" t="s">
        <v>385</v>
      </c>
      <c r="C841" s="3">
        <v>82926</v>
      </c>
      <c r="D841">
        <v>-1168067.54</v>
      </c>
      <c r="E841">
        <v>-1085141.8700000001</v>
      </c>
      <c r="F841" s="3">
        <v>-1236256</v>
      </c>
      <c r="G841" s="3">
        <v>45094909</v>
      </c>
      <c r="J841" s="3">
        <f t="shared" si="719"/>
        <v>-1153329.74</v>
      </c>
      <c r="L841" s="3">
        <f t="shared" si="720"/>
        <v>62968595.790000007</v>
      </c>
      <c r="M841" s="4">
        <f t="shared" si="675"/>
        <v>-1.7986511329270743E-2</v>
      </c>
      <c r="N841" s="4">
        <f t="shared" si="676"/>
        <v>-3.8444324666666668E-2</v>
      </c>
      <c r="O841" s="4"/>
      <c r="P841" s="3">
        <f t="shared" si="677"/>
        <v>-1153329.74</v>
      </c>
      <c r="Q841" s="3">
        <f t="shared" si="678"/>
        <v>64121925.530000009</v>
      </c>
      <c r="R841" s="6">
        <f t="shared" si="679"/>
        <v>-1.7986511329270743E-2</v>
      </c>
      <c r="S841" s="6">
        <f t="shared" si="680"/>
        <v>-1.7986511329270743E-2</v>
      </c>
      <c r="T841" s="6"/>
      <c r="U841" s="6"/>
      <c r="V841" s="3">
        <f t="shared" si="721"/>
        <v>-490604.61701328534</v>
      </c>
      <c r="W841" s="7">
        <f t="shared" si="681"/>
        <v>-302.45000000000073</v>
      </c>
      <c r="X841" s="7">
        <f t="shared" si="684"/>
        <v>17327.349999999999</v>
      </c>
      <c r="Y841" s="3">
        <f t="shared" si="685"/>
        <v>44379033.910460107</v>
      </c>
      <c r="Z841" s="3">
        <f t="shared" si="682"/>
        <v>107347629.70046011</v>
      </c>
      <c r="AA841" s="2">
        <v>44827</v>
      </c>
      <c r="AB841" s="7">
        <f t="shared" si="686"/>
        <v>209.89531930000004</v>
      </c>
      <c r="AC841" s="7">
        <f t="shared" si="687"/>
        <v>147.93011303486702</v>
      </c>
      <c r="AD841" s="7">
        <f t="shared" si="688"/>
        <v>178.91271616743353</v>
      </c>
      <c r="AE841" s="7"/>
      <c r="AF841" s="7">
        <f t="shared" si="722"/>
        <v>-1643934.3570132854</v>
      </c>
      <c r="AG841" s="3">
        <f t="shared" si="689"/>
        <v>72075317.26662457</v>
      </c>
      <c r="AH841" s="7"/>
      <c r="AI841" s="7"/>
      <c r="AJ841" s="7"/>
      <c r="AK841" s="7"/>
      <c r="AL841" s="3">
        <f t="shared" si="690"/>
        <v>86657187.77022177</v>
      </c>
      <c r="AM841" s="3">
        <f t="shared" si="691"/>
        <v>28106721.476624671</v>
      </c>
      <c r="AN841" s="3">
        <f t="shared" si="692"/>
        <v>23581870.503597774</v>
      </c>
      <c r="AO841" s="3">
        <f t="shared" si="693"/>
        <v>32968595.790000003</v>
      </c>
      <c r="AP841" s="3">
        <f t="shared" si="694"/>
        <v>62968595.790000007</v>
      </c>
      <c r="AQ841" s="7"/>
      <c r="AR841" s="40">
        <f t="shared" si="723"/>
        <v>-490604.61701328534</v>
      </c>
      <c r="AS841" s="5">
        <f t="shared" si="683"/>
        <v>-1153329.74</v>
      </c>
      <c r="AT841" s="5">
        <f t="shared" si="695"/>
        <v>5467.625899280576</v>
      </c>
      <c r="AU841" s="5">
        <f t="shared" si="696"/>
        <v>-1638466.7311140047</v>
      </c>
      <c r="AV841" s="5">
        <f t="shared" si="697"/>
        <v>46657187.770221725</v>
      </c>
      <c r="AW841" s="3"/>
      <c r="AX841" s="4">
        <f t="shared" si="698"/>
        <v>-1.8556595342857075E-2</v>
      </c>
      <c r="AY841" s="4">
        <f t="shared" si="699"/>
        <v>-1.7155611521401298E-2</v>
      </c>
      <c r="AZ841" s="4">
        <f t="shared" si="700"/>
        <v>2.3191094619665412E-4</v>
      </c>
      <c r="BA841" s="4">
        <f t="shared" si="701"/>
        <v>-1.7986511329270743E-2</v>
      </c>
      <c r="BB841" s="3"/>
      <c r="BC841" s="2">
        <f t="shared" si="702"/>
        <v>44827</v>
      </c>
      <c r="BD841" s="22">
        <f t="shared" si="703"/>
        <v>216.64296942555441</v>
      </c>
      <c r="BE841" s="22">
        <f t="shared" si="704"/>
        <v>147.93011303486671</v>
      </c>
      <c r="BF841" s="22">
        <f t="shared" si="705"/>
        <v>124.11510791367249</v>
      </c>
      <c r="BG841" s="22">
        <f t="shared" si="706"/>
        <v>209.89531930000004</v>
      </c>
      <c r="BH841" s="22"/>
      <c r="BI841" s="3">
        <f t="shared" si="707"/>
        <v>88301642.778251976</v>
      </c>
      <c r="BJ841" s="3">
        <f t="shared" si="708"/>
        <v>29971651.640883766</v>
      </c>
      <c r="BK841" s="3">
        <f t="shared" si="709"/>
        <v>23581870.503597774</v>
      </c>
      <c r="BL841" s="3">
        <f t="shared" si="710"/>
        <v>64121925.530000009</v>
      </c>
      <c r="BM841" s="22"/>
      <c r="BN841" s="3">
        <f t="shared" si="711"/>
        <v>-1644455.0080301994</v>
      </c>
      <c r="BO841" s="3">
        <f t="shared" si="712"/>
        <v>-1864930.1642591283</v>
      </c>
      <c r="BP841" s="3">
        <f t="shared" si="713"/>
        <v>0</v>
      </c>
      <c r="BQ841" s="3">
        <f t="shared" si="714"/>
        <v>-1153329.74</v>
      </c>
      <c r="BR841" s="3"/>
      <c r="BS841" s="22">
        <f t="shared" si="715"/>
        <v>-1.8623153050049666</v>
      </c>
      <c r="BT841" s="22">
        <f t="shared" si="716"/>
        <v>-6.2223136269047385</v>
      </c>
      <c r="BU841" s="22">
        <f t="shared" si="717"/>
        <v>0</v>
      </c>
      <c r="BV841" s="22">
        <f t="shared" si="718"/>
        <v>-1.7986511329270742</v>
      </c>
      <c r="BW841" s="3"/>
      <c r="BX841" s="7"/>
      <c r="BY841" t="str">
        <f t="shared" si="674"/>
        <v>92022</v>
      </c>
      <c r="CQ841" s="15">
        <v>39921</v>
      </c>
      <c r="CR841" s="16">
        <v>3384.4</v>
      </c>
    </row>
    <row r="842" spans="1:96">
      <c r="A842" t="s">
        <v>386</v>
      </c>
      <c r="B842" t="s">
        <v>386</v>
      </c>
      <c r="C842" s="3">
        <v>1282818</v>
      </c>
      <c r="D842">
        <v>-3606385.33</v>
      </c>
      <c r="E842">
        <v>-2323567.09</v>
      </c>
      <c r="F842" s="3">
        <v>-2438318</v>
      </c>
      <c r="G842" s="3">
        <v>42771342</v>
      </c>
      <c r="J842" s="3">
        <f t="shared" si="719"/>
        <v>-1155499.79</v>
      </c>
      <c r="L842" s="3">
        <f t="shared" si="720"/>
        <v>61813096.000000007</v>
      </c>
      <c r="M842" s="4">
        <f t="shared" si="675"/>
        <v>-1.8350413813475956E-2</v>
      </c>
      <c r="N842" s="4">
        <f t="shared" si="676"/>
        <v>-3.8516659666666668E-2</v>
      </c>
      <c r="O842" s="4"/>
      <c r="P842" s="3">
        <f t="shared" si="677"/>
        <v>-2308829.5300000003</v>
      </c>
      <c r="Q842" s="3">
        <f t="shared" si="678"/>
        <v>64121925.530000009</v>
      </c>
      <c r="R842" s="6">
        <f t="shared" si="679"/>
        <v>-3.6006865216793811E-2</v>
      </c>
      <c r="S842" s="6">
        <f t="shared" si="680"/>
        <v>-3.6336925142746695E-2</v>
      </c>
      <c r="T842" s="6"/>
      <c r="U842" s="6"/>
      <c r="V842" s="3">
        <f t="shared" si="721"/>
        <v>-504554.690434722</v>
      </c>
      <c r="W842" s="7">
        <f t="shared" si="681"/>
        <v>-311.04999999999927</v>
      </c>
      <c r="X842" s="7">
        <f t="shared" si="684"/>
        <v>17016.3</v>
      </c>
      <c r="Y842" s="3">
        <f t="shared" si="685"/>
        <v>43582368.609773703</v>
      </c>
      <c r="Z842" s="3">
        <f t="shared" si="682"/>
        <v>105395464.60977371</v>
      </c>
      <c r="AA842" s="2">
        <v>44830</v>
      </c>
      <c r="AB842" s="7">
        <f t="shared" si="686"/>
        <v>206.04365333333337</v>
      </c>
      <c r="AC842" s="7">
        <f t="shared" si="687"/>
        <v>145.27456203257901</v>
      </c>
      <c r="AD842" s="7">
        <f t="shared" si="688"/>
        <v>175.65910768295618</v>
      </c>
      <c r="AE842" s="7"/>
      <c r="AF842" s="7">
        <f t="shared" si="722"/>
        <v>-1660054.480434722</v>
      </c>
      <c r="AG842" s="3">
        <f t="shared" si="689"/>
        <v>70415262.786189854</v>
      </c>
      <c r="AH842" s="7"/>
      <c r="AI842" s="7"/>
      <c r="AJ842" s="7"/>
      <c r="AK842" s="7"/>
      <c r="AL842" s="3">
        <f t="shared" si="690"/>
        <v>85002600.915686324</v>
      </c>
      <c r="AM842" s="3">
        <f t="shared" si="691"/>
        <v>27602166.786189951</v>
      </c>
      <c r="AN842" s="3">
        <f t="shared" si="692"/>
        <v>23587338.129497055</v>
      </c>
      <c r="AO842" s="3">
        <f t="shared" si="693"/>
        <v>31813096.000000004</v>
      </c>
      <c r="AP842" s="3">
        <f t="shared" si="694"/>
        <v>61813096.000000007</v>
      </c>
      <c r="AQ842" s="7"/>
      <c r="AR842" s="40">
        <f t="shared" si="723"/>
        <v>-504554.690434722</v>
      </c>
      <c r="AS842" s="5">
        <f t="shared" si="683"/>
        <v>-1155499.79</v>
      </c>
      <c r="AT842" s="5">
        <f t="shared" si="695"/>
        <v>5467.625899280576</v>
      </c>
      <c r="AU842" s="5">
        <f t="shared" si="696"/>
        <v>-1654586.8545354414</v>
      </c>
      <c r="AV842" s="5">
        <f t="shared" si="697"/>
        <v>45002600.915686287</v>
      </c>
      <c r="AW842" s="3"/>
      <c r="AX842" s="4">
        <f t="shared" si="698"/>
        <v>-1.9093475072404914E-2</v>
      </c>
      <c r="AY842" s="4">
        <f t="shared" si="699"/>
        <v>-1.7951388989083682E-2</v>
      </c>
      <c r="AZ842" s="4">
        <f t="shared" si="700"/>
        <v>2.3185717597959019E-4</v>
      </c>
      <c r="BA842" s="4">
        <f t="shared" si="701"/>
        <v>-1.8350413813475956E-2</v>
      </c>
      <c r="BB842" s="3"/>
      <c r="BC842" s="2">
        <f t="shared" si="702"/>
        <v>44830</v>
      </c>
      <c r="BD842" s="22">
        <f t="shared" si="703"/>
        <v>212.5065022892158</v>
      </c>
      <c r="BE842" s="22">
        <f t="shared" si="704"/>
        <v>145.2745620325787</v>
      </c>
      <c r="BF842" s="22">
        <f t="shared" si="705"/>
        <v>124.14388489208976</v>
      </c>
      <c r="BG842" s="22">
        <f t="shared" si="706"/>
        <v>206.04365333333337</v>
      </c>
      <c r="BH842" s="22"/>
      <c r="BI842" s="3">
        <f t="shared" si="707"/>
        <v>88301642.778251976</v>
      </c>
      <c r="BJ842" s="3">
        <f t="shared" si="708"/>
        <v>29971651.640883766</v>
      </c>
      <c r="BK842" s="3">
        <f t="shared" si="709"/>
        <v>23587338.129497055</v>
      </c>
      <c r="BL842" s="3">
        <f t="shared" si="710"/>
        <v>64121925.530000009</v>
      </c>
      <c r="BM842" s="22"/>
      <c r="BN842" s="3">
        <f t="shared" si="711"/>
        <v>-3299041.8625656408</v>
      </c>
      <c r="BO842" s="3">
        <f t="shared" si="712"/>
        <v>-2369484.8546938505</v>
      </c>
      <c r="BP842" s="3">
        <f t="shared" si="713"/>
        <v>0</v>
      </c>
      <c r="BQ842" s="3">
        <f t="shared" si="714"/>
        <v>-2308829.5300000003</v>
      </c>
      <c r="BR842" s="3"/>
      <c r="BS842" s="22">
        <f t="shared" si="715"/>
        <v>-3.7361047413923876</v>
      </c>
      <c r="BT842" s="22">
        <f t="shared" si="716"/>
        <v>-7.9057533534844664</v>
      </c>
      <c r="BU842" s="22">
        <f t="shared" si="717"/>
        <v>0</v>
      </c>
      <c r="BV842" s="22">
        <f t="shared" si="718"/>
        <v>-3.6006865216793811</v>
      </c>
      <c r="BW842" s="3"/>
      <c r="BX842" s="7"/>
      <c r="BY842" t="str">
        <f t="shared" si="674"/>
        <v>92022</v>
      </c>
      <c r="CQ842" s="15">
        <v>39922</v>
      </c>
      <c r="CR842" s="16">
        <v>3384.4</v>
      </c>
    </row>
    <row r="843" spans="1:96">
      <c r="A843" t="s">
        <v>387</v>
      </c>
      <c r="B843" t="s">
        <v>387</v>
      </c>
      <c r="C843" s="3">
        <v>357929</v>
      </c>
      <c r="D843">
        <v>-3896509.39</v>
      </c>
      <c r="E843">
        <v>-3538580.3</v>
      </c>
      <c r="F843" s="3">
        <v>-290124</v>
      </c>
      <c r="G843" s="3">
        <v>39232761</v>
      </c>
      <c r="J843" s="3">
        <f t="shared" si="719"/>
        <v>67804.939999999944</v>
      </c>
      <c r="L843" s="3">
        <f t="shared" si="720"/>
        <v>61880900.940000005</v>
      </c>
      <c r="M843" s="4">
        <f t="shared" si="675"/>
        <v>1.0969348631235027E-3</v>
      </c>
      <c r="N843" s="4">
        <f t="shared" si="676"/>
        <v>2.2601646666666649E-3</v>
      </c>
      <c r="O843" s="4"/>
      <c r="P843" s="3">
        <f t="shared" si="677"/>
        <v>-2241024.5900000003</v>
      </c>
      <c r="Q843" s="3">
        <f t="shared" si="678"/>
        <v>64121925.530000009</v>
      </c>
      <c r="R843" s="6">
        <f t="shared" si="679"/>
        <v>-3.4949427539438395E-2</v>
      </c>
      <c r="S843" s="6">
        <f t="shared" si="680"/>
        <v>-3.5239990279623191E-2</v>
      </c>
      <c r="T843" s="6"/>
      <c r="U843" s="6"/>
      <c r="V843" s="3">
        <f t="shared" si="721"/>
        <v>-14436.703889625254</v>
      </c>
      <c r="W843" s="7">
        <f t="shared" si="681"/>
        <v>-8.8999999999978172</v>
      </c>
      <c r="X843" s="7">
        <f t="shared" si="684"/>
        <v>17007.400000000001</v>
      </c>
      <c r="Y843" s="3">
        <f t="shared" si="685"/>
        <v>43559573.814158507</v>
      </c>
      <c r="Z843" s="3">
        <f t="shared" si="682"/>
        <v>105440474.75415851</v>
      </c>
      <c r="AA843" s="2">
        <v>44831</v>
      </c>
      <c r="AB843" s="7">
        <f t="shared" si="686"/>
        <v>206.26966980000003</v>
      </c>
      <c r="AC843" s="7">
        <f t="shared" si="687"/>
        <v>145.19857938052837</v>
      </c>
      <c r="AD843" s="7">
        <f t="shared" si="688"/>
        <v>175.73412459026417</v>
      </c>
      <c r="AE843" s="7"/>
      <c r="AF843" s="7">
        <f t="shared" si="722"/>
        <v>53368.236110374688</v>
      </c>
      <c r="AG843" s="3">
        <f t="shared" si="689"/>
        <v>70468631.022300228</v>
      </c>
      <c r="AH843" s="7"/>
      <c r="AI843" s="7"/>
      <c r="AJ843" s="7"/>
      <c r="AK843" s="7"/>
      <c r="AL843" s="3">
        <f t="shared" si="690"/>
        <v>85061436.777695984</v>
      </c>
      <c r="AM843" s="3">
        <f t="shared" si="691"/>
        <v>27587730.082300324</v>
      </c>
      <c r="AN843" s="3">
        <f t="shared" si="692"/>
        <v>23592805.755396336</v>
      </c>
      <c r="AO843" s="3">
        <f t="shared" si="693"/>
        <v>31880900.940000005</v>
      </c>
      <c r="AP843" s="3">
        <f t="shared" si="694"/>
        <v>61880900.940000005</v>
      </c>
      <c r="AQ843" s="7"/>
      <c r="AR843" s="40">
        <f t="shared" si="723"/>
        <v>-14436.703889625254</v>
      </c>
      <c r="AS843" s="5">
        <f t="shared" si="683"/>
        <v>67804.939999999944</v>
      </c>
      <c r="AT843" s="5">
        <f t="shared" si="695"/>
        <v>5467.625899280576</v>
      </c>
      <c r="AU843" s="5">
        <f t="shared" si="696"/>
        <v>58835.862009655262</v>
      </c>
      <c r="AV843" s="5">
        <f t="shared" si="697"/>
        <v>45061436.777695939</v>
      </c>
      <c r="AW843" s="3"/>
      <c r="AX843" s="4">
        <f t="shared" si="698"/>
        <v>6.921654323026453E-4</v>
      </c>
      <c r="AY843" s="4">
        <f t="shared" si="699"/>
        <v>-5.2302792028806582E-4</v>
      </c>
      <c r="AZ843" s="4">
        <f t="shared" si="700"/>
        <v>2.3180343069076784E-4</v>
      </c>
      <c r="BA843" s="4">
        <f t="shared" si="701"/>
        <v>1.0969348631235027E-3</v>
      </c>
      <c r="BB843" s="3"/>
      <c r="BC843" s="2">
        <f t="shared" si="702"/>
        <v>44831</v>
      </c>
      <c r="BD843" s="22">
        <f t="shared" si="703"/>
        <v>212.65359194423996</v>
      </c>
      <c r="BE843" s="22">
        <f t="shared" si="704"/>
        <v>145.19857938052803</v>
      </c>
      <c r="BF843" s="22">
        <f t="shared" si="705"/>
        <v>124.17266187050704</v>
      </c>
      <c r="BG843" s="22">
        <f t="shared" si="706"/>
        <v>206.26966980000003</v>
      </c>
      <c r="BH843" s="22"/>
      <c r="BI843" s="3">
        <f t="shared" si="707"/>
        <v>88301642.778251976</v>
      </c>
      <c r="BJ843" s="3">
        <f t="shared" si="708"/>
        <v>29971651.640883766</v>
      </c>
      <c r="BK843" s="3">
        <f t="shared" si="709"/>
        <v>23592805.755396336</v>
      </c>
      <c r="BL843" s="3">
        <f t="shared" si="710"/>
        <v>64121925.530000009</v>
      </c>
      <c r="BM843" s="22"/>
      <c r="BN843" s="3">
        <f t="shared" si="711"/>
        <v>-3240206.0005559856</v>
      </c>
      <c r="BO843" s="3">
        <f t="shared" si="712"/>
        <v>-2383921.5585834756</v>
      </c>
      <c r="BP843" s="3">
        <f t="shared" si="713"/>
        <v>0</v>
      </c>
      <c r="BQ843" s="3">
        <f t="shared" si="714"/>
        <v>-2241024.5900000003</v>
      </c>
      <c r="BR843" s="3"/>
      <c r="BS843" s="22">
        <f t="shared" si="715"/>
        <v>-3.6694742007155772</v>
      </c>
      <c r="BT843" s="22">
        <f t="shared" si="716"/>
        <v>-7.9539212157784895</v>
      </c>
      <c r="BU843" s="22">
        <f t="shared" si="717"/>
        <v>0</v>
      </c>
      <c r="BV843" s="22">
        <f t="shared" si="718"/>
        <v>-3.4949427539438394</v>
      </c>
      <c r="BW843" s="3"/>
      <c r="BX843" s="7"/>
      <c r="BY843" t="str">
        <f t="shared" si="674"/>
        <v>92022</v>
      </c>
      <c r="CQ843" s="15">
        <v>39923</v>
      </c>
      <c r="CR843" s="16">
        <v>3377.1</v>
      </c>
    </row>
    <row r="844" spans="1:96">
      <c r="A844" t="s">
        <v>388</v>
      </c>
      <c r="B844" t="s">
        <v>388</v>
      </c>
      <c r="C844" s="3">
        <v>-1235364</v>
      </c>
      <c r="D844">
        <v>-3717140.19</v>
      </c>
      <c r="E844">
        <v>-4952504.2699999996</v>
      </c>
      <c r="F844" s="3">
        <v>179369</v>
      </c>
      <c r="G844" s="3">
        <v>34280257</v>
      </c>
      <c r="J844" s="3">
        <f t="shared" si="719"/>
        <v>-1055994.7999999993</v>
      </c>
      <c r="L844" s="3">
        <f t="shared" si="720"/>
        <v>60824906.140000008</v>
      </c>
      <c r="M844" s="4">
        <f t="shared" si="675"/>
        <v>-1.7064955163207732E-2</v>
      </c>
      <c r="N844" s="4">
        <f t="shared" si="676"/>
        <v>-3.5199826666666642E-2</v>
      </c>
      <c r="O844" s="4"/>
      <c r="P844" s="3">
        <f t="shared" si="677"/>
        <v>-3297019.3899999997</v>
      </c>
      <c r="Q844" s="3">
        <f t="shared" si="678"/>
        <v>64121925.530000009</v>
      </c>
      <c r="R844" s="6">
        <f t="shared" si="679"/>
        <v>-5.1417972288705836E-2</v>
      </c>
      <c r="S844" s="6">
        <f t="shared" si="680"/>
        <v>-5.2304945442830923E-2</v>
      </c>
      <c r="T844" s="6"/>
      <c r="U844" s="6"/>
      <c r="V844" s="3">
        <f t="shared" si="721"/>
        <v>-241368.7122221131</v>
      </c>
      <c r="W844" s="7">
        <f t="shared" si="681"/>
        <v>-148.80000000000291</v>
      </c>
      <c r="X844" s="7">
        <f t="shared" si="684"/>
        <v>16858.599999999999</v>
      </c>
      <c r="Y844" s="3">
        <f t="shared" si="685"/>
        <v>43178465.321176223</v>
      </c>
      <c r="Z844" s="3">
        <f t="shared" si="682"/>
        <v>104003371.46117623</v>
      </c>
      <c r="AA844" s="2">
        <v>44832</v>
      </c>
      <c r="AB844" s="7">
        <f t="shared" si="686"/>
        <v>202.74968713333337</v>
      </c>
      <c r="AC844" s="7">
        <f t="shared" si="687"/>
        <v>143.92821773725407</v>
      </c>
      <c r="AD844" s="7">
        <f t="shared" si="688"/>
        <v>173.33895243529372</v>
      </c>
      <c r="AE844" s="7"/>
      <c r="AF844" s="7">
        <f t="shared" si="722"/>
        <v>-1297363.5122221124</v>
      </c>
      <c r="AG844" s="3">
        <f t="shared" si="689"/>
        <v>69171267.510078117</v>
      </c>
      <c r="AH844" s="7"/>
      <c r="AI844" s="7"/>
      <c r="AJ844" s="7"/>
      <c r="AK844" s="7"/>
      <c r="AL844" s="3">
        <f t="shared" si="690"/>
        <v>83769540.891373158</v>
      </c>
      <c r="AM844" s="3">
        <f t="shared" si="691"/>
        <v>27346361.37007821</v>
      </c>
      <c r="AN844" s="3">
        <f t="shared" si="692"/>
        <v>23598273.381295618</v>
      </c>
      <c r="AO844" s="3">
        <f t="shared" si="693"/>
        <v>30824906.140000004</v>
      </c>
      <c r="AP844" s="3">
        <f t="shared" si="694"/>
        <v>60824906.140000008</v>
      </c>
      <c r="AQ844" s="7"/>
      <c r="AR844" s="40">
        <f t="shared" si="723"/>
        <v>-241368.7122221131</v>
      </c>
      <c r="AS844" s="5">
        <f t="shared" si="683"/>
        <v>-1055994.7999999993</v>
      </c>
      <c r="AT844" s="5">
        <f t="shared" si="695"/>
        <v>5467.625899280576</v>
      </c>
      <c r="AU844" s="5">
        <f t="shared" si="696"/>
        <v>-1291895.8863228317</v>
      </c>
      <c r="AV844" s="5">
        <f t="shared" si="697"/>
        <v>43769540.891373105</v>
      </c>
      <c r="AW844" s="3"/>
      <c r="AX844" s="4">
        <f t="shared" si="698"/>
        <v>-1.5187797611497442E-2</v>
      </c>
      <c r="AY844" s="4">
        <f t="shared" si="699"/>
        <v>-8.7491327304586725E-3</v>
      </c>
      <c r="AZ844" s="4">
        <f t="shared" si="700"/>
        <v>2.3174971031285571E-4</v>
      </c>
      <c r="BA844" s="4">
        <f t="shared" si="701"/>
        <v>-1.7064955163207732E-2</v>
      </c>
      <c r="BB844" s="3"/>
      <c r="BC844" s="2">
        <f t="shared" si="702"/>
        <v>44832</v>
      </c>
      <c r="BD844" s="22">
        <f t="shared" si="703"/>
        <v>209.42385222843291</v>
      </c>
      <c r="BE844" s="22">
        <f t="shared" si="704"/>
        <v>143.92821773725373</v>
      </c>
      <c r="BF844" s="22">
        <f t="shared" si="705"/>
        <v>124.2014388489243</v>
      </c>
      <c r="BG844" s="22">
        <f t="shared" si="706"/>
        <v>202.74968713333337</v>
      </c>
      <c r="BH844" s="22"/>
      <c r="BI844" s="3">
        <f t="shared" si="707"/>
        <v>88301642.778251976</v>
      </c>
      <c r="BJ844" s="3">
        <f t="shared" si="708"/>
        <v>29971651.640883766</v>
      </c>
      <c r="BK844" s="3">
        <f t="shared" si="709"/>
        <v>23598273.381295618</v>
      </c>
      <c r="BL844" s="3">
        <f t="shared" si="710"/>
        <v>64121925.530000009</v>
      </c>
      <c r="BM844" s="22"/>
      <c r="BN844" s="3">
        <f t="shared" si="711"/>
        <v>-4532101.8868788173</v>
      </c>
      <c r="BO844" s="3">
        <f t="shared" si="712"/>
        <v>-2625290.2708055889</v>
      </c>
      <c r="BP844" s="3">
        <f t="shared" si="713"/>
        <v>0</v>
      </c>
      <c r="BQ844" s="3">
        <f t="shared" si="714"/>
        <v>-3297019.3899999997</v>
      </c>
      <c r="BR844" s="3"/>
      <c r="BS844" s="22">
        <f t="shared" si="715"/>
        <v>-5.1325227303642418</v>
      </c>
      <c r="BT844" s="22">
        <f t="shared" si="716"/>
        <v>-8.7592445763799009</v>
      </c>
      <c r="BU844" s="22">
        <f t="shared" si="717"/>
        <v>0</v>
      </c>
      <c r="BV844" s="22">
        <f t="shared" si="718"/>
        <v>-5.1417972288705833</v>
      </c>
      <c r="BW844" s="3"/>
      <c r="BX844" s="7"/>
      <c r="BY844" t="str">
        <f t="shared" si="674"/>
        <v>92022</v>
      </c>
      <c r="CQ844" s="15">
        <v>39924</v>
      </c>
      <c r="CR844" s="16">
        <v>3365.3</v>
      </c>
    </row>
    <row r="845" spans="1:96">
      <c r="A845" t="s">
        <v>389</v>
      </c>
      <c r="B845" t="s">
        <v>389</v>
      </c>
      <c r="C845" s="3">
        <v>-1930460</v>
      </c>
      <c r="D845">
        <v>-1791524.57</v>
      </c>
      <c r="E845">
        <v>-3721984.22</v>
      </c>
      <c r="F845" s="3">
        <v>1925616</v>
      </c>
      <c r="G845" s="3">
        <v>30558273</v>
      </c>
      <c r="J845" s="3">
        <f t="shared" si="719"/>
        <v>-4844.3800000003539</v>
      </c>
      <c r="L845" s="3">
        <f t="shared" si="720"/>
        <v>60820061.760000005</v>
      </c>
      <c r="M845" s="4">
        <f t="shared" si="675"/>
        <v>-7.9644676949440716E-5</v>
      </c>
      <c r="N845" s="4">
        <f t="shared" si="676"/>
        <v>-1.6147933333334513E-4</v>
      </c>
      <c r="O845" s="4"/>
      <c r="P845" s="3">
        <f t="shared" si="677"/>
        <v>-3301863.77</v>
      </c>
      <c r="Q845" s="3">
        <f t="shared" si="678"/>
        <v>64121925.530000009</v>
      </c>
      <c r="R845" s="6">
        <f t="shared" si="679"/>
        <v>-5.149352179786295E-2</v>
      </c>
      <c r="S845" s="6">
        <f t="shared" si="680"/>
        <v>-5.2384590119780361E-2</v>
      </c>
      <c r="T845" s="6"/>
      <c r="U845" s="6"/>
      <c r="V845" s="3">
        <f t="shared" si="721"/>
        <v>-65695.11320561418</v>
      </c>
      <c r="W845" s="7">
        <f t="shared" si="681"/>
        <v>-40.5</v>
      </c>
      <c r="X845" s="7">
        <f t="shared" si="684"/>
        <v>16818.099999999999</v>
      </c>
      <c r="Y845" s="3">
        <f t="shared" si="685"/>
        <v>43074736.195062101</v>
      </c>
      <c r="Z845" s="3">
        <f t="shared" si="682"/>
        <v>103894797.95506211</v>
      </c>
      <c r="AA845" s="2">
        <v>44833</v>
      </c>
      <c r="AB845" s="7">
        <f t="shared" si="686"/>
        <v>202.73353920000002</v>
      </c>
      <c r="AC845" s="7">
        <f t="shared" si="687"/>
        <v>143.58245398354032</v>
      </c>
      <c r="AD845" s="7">
        <f t="shared" si="688"/>
        <v>173.15799659177017</v>
      </c>
      <c r="AE845" s="7"/>
      <c r="AF845" s="7">
        <f t="shared" si="722"/>
        <v>-70539.493205614534</v>
      </c>
      <c r="AG845" s="3">
        <f t="shared" si="689"/>
        <v>69100728.016872495</v>
      </c>
      <c r="AH845" s="7"/>
      <c r="AI845" s="7"/>
      <c r="AJ845" s="7"/>
      <c r="AK845" s="7"/>
      <c r="AL845" s="3">
        <f t="shared" si="690"/>
        <v>83704469.024066821</v>
      </c>
      <c r="AM845" s="3">
        <f t="shared" si="691"/>
        <v>27280666.256872594</v>
      </c>
      <c r="AN845" s="3">
        <f t="shared" si="692"/>
        <v>23603741.007194899</v>
      </c>
      <c r="AO845" s="3">
        <f t="shared" si="693"/>
        <v>30820061.760000005</v>
      </c>
      <c r="AP845" s="3">
        <f t="shared" si="694"/>
        <v>60820061.760000005</v>
      </c>
      <c r="AQ845" s="7"/>
      <c r="AR845" s="40">
        <f t="shared" si="723"/>
        <v>-65695.11320561418</v>
      </c>
      <c r="AS845" s="5">
        <f t="shared" si="683"/>
        <v>-4844.3800000003539</v>
      </c>
      <c r="AT845" s="5">
        <f t="shared" si="695"/>
        <v>5467.625899280576</v>
      </c>
      <c r="AU845" s="5">
        <f t="shared" si="696"/>
        <v>-65071.867306333959</v>
      </c>
      <c r="AV845" s="5">
        <f t="shared" si="697"/>
        <v>43704469.024066769</v>
      </c>
      <c r="AW845" s="3"/>
      <c r="AX845" s="4">
        <f t="shared" si="698"/>
        <v>-7.7679627480249517E-4</v>
      </c>
      <c r="AY845" s="4">
        <f t="shared" si="699"/>
        <v>-2.402334713440024E-3</v>
      </c>
      <c r="AZ845" s="4">
        <f t="shared" si="700"/>
        <v>2.3169601482853856E-4</v>
      </c>
      <c r="BA845" s="4">
        <f t="shared" si="701"/>
        <v>-7.9644676949440716E-5</v>
      </c>
      <c r="BB845" s="3"/>
      <c r="BC845" s="2">
        <f t="shared" si="702"/>
        <v>44833</v>
      </c>
      <c r="BD845" s="22">
        <f t="shared" si="703"/>
        <v>209.26117256016704</v>
      </c>
      <c r="BE845" s="22">
        <f t="shared" si="704"/>
        <v>143.58245398353998</v>
      </c>
      <c r="BF845" s="22">
        <f t="shared" si="705"/>
        <v>124.23021582734157</v>
      </c>
      <c r="BG845" s="22">
        <f t="shared" si="706"/>
        <v>202.73353920000002</v>
      </c>
      <c r="BH845" s="22"/>
      <c r="BI845" s="3">
        <f t="shared" si="707"/>
        <v>88301642.778251976</v>
      </c>
      <c r="BJ845" s="3">
        <f t="shared" si="708"/>
        <v>29971651.640883766</v>
      </c>
      <c r="BK845" s="3">
        <f t="shared" si="709"/>
        <v>23603741.007194899</v>
      </c>
      <c r="BL845" s="3">
        <f t="shared" si="710"/>
        <v>64121925.530000009</v>
      </c>
      <c r="BM845" s="22"/>
      <c r="BN845" s="3">
        <f t="shared" si="711"/>
        <v>-4597173.7541851513</v>
      </c>
      <c r="BO845" s="3">
        <f t="shared" si="712"/>
        <v>-2690985.384011203</v>
      </c>
      <c r="BP845" s="3">
        <f t="shared" si="713"/>
        <v>0</v>
      </c>
      <c r="BQ845" s="3">
        <f t="shared" si="714"/>
        <v>-3301863.77</v>
      </c>
      <c r="BR845" s="3"/>
      <c r="BS845" s="22">
        <f t="shared" si="715"/>
        <v>-5.2062154333072046</v>
      </c>
      <c r="BT845" s="22">
        <f t="shared" si="716"/>
        <v>-8.978435410414555</v>
      </c>
      <c r="BU845" s="22">
        <f t="shared" si="717"/>
        <v>0</v>
      </c>
      <c r="BV845" s="22">
        <f t="shared" si="718"/>
        <v>-5.1493521797862947</v>
      </c>
      <c r="BW845" s="3"/>
      <c r="BX845" s="7"/>
      <c r="BY845" t="str">
        <f t="shared" si="674"/>
        <v>92022</v>
      </c>
      <c r="CQ845" s="15">
        <v>39925</v>
      </c>
      <c r="CR845" s="16">
        <v>3330.3</v>
      </c>
    </row>
    <row r="846" spans="1:96">
      <c r="A846" t="s">
        <v>390</v>
      </c>
      <c r="B846" t="s">
        <v>390</v>
      </c>
      <c r="C846" s="3">
        <v>325005</v>
      </c>
      <c r="D846">
        <v>-1979234.85</v>
      </c>
      <c r="E846">
        <v>-1654229.9</v>
      </c>
      <c r="F846" s="3">
        <v>-187710</v>
      </c>
      <c r="G846" s="3">
        <v>28904043</v>
      </c>
      <c r="J846" s="3">
        <f t="shared" si="719"/>
        <v>137294.71999999997</v>
      </c>
      <c r="L846" s="3">
        <f t="shared" si="720"/>
        <v>60957356.480000004</v>
      </c>
      <c r="M846" s="4">
        <f t="shared" si="675"/>
        <v>2.2573919859169831E-3</v>
      </c>
      <c r="N846" s="4">
        <f t="shared" si="676"/>
        <v>4.5764906666666653E-3</v>
      </c>
      <c r="O846" s="4"/>
      <c r="P846" s="3">
        <f t="shared" si="677"/>
        <v>-3164569.05</v>
      </c>
      <c r="Q846" s="3">
        <f t="shared" si="678"/>
        <v>64121925.530000009</v>
      </c>
      <c r="R846" s="6">
        <f t="shared" si="679"/>
        <v>-4.9352370875379095E-2</v>
      </c>
      <c r="S846" s="6">
        <f t="shared" si="680"/>
        <v>-5.0127198133863377E-2</v>
      </c>
      <c r="T846" s="6"/>
      <c r="U846" s="6"/>
      <c r="V846" s="3">
        <f t="shared" si="721"/>
        <v>448105.55612471397</v>
      </c>
      <c r="W846" s="7">
        <f t="shared" si="681"/>
        <v>276.25</v>
      </c>
      <c r="X846" s="7">
        <f t="shared" si="684"/>
        <v>17094.349999999999</v>
      </c>
      <c r="Y846" s="3">
        <f t="shared" si="685"/>
        <v>43782271.283680074</v>
      </c>
      <c r="Z846" s="3">
        <f t="shared" si="682"/>
        <v>104739627.76368007</v>
      </c>
      <c r="AA846" s="2">
        <v>44834</v>
      </c>
      <c r="AB846" s="7">
        <f t="shared" si="686"/>
        <v>203.1911882666667</v>
      </c>
      <c r="AC846" s="7">
        <f t="shared" si="687"/>
        <v>145.94090427893357</v>
      </c>
      <c r="AD846" s="7">
        <f t="shared" si="688"/>
        <v>174.56604627280012</v>
      </c>
      <c r="AE846" s="7"/>
      <c r="AF846" s="7">
        <f t="shared" si="722"/>
        <v>585400.27612471394</v>
      </c>
      <c r="AG846" s="3">
        <f t="shared" si="689"/>
        <v>69686128.292997211</v>
      </c>
      <c r="AH846" s="7"/>
      <c r="AI846" s="7"/>
      <c r="AJ846" s="7"/>
      <c r="AK846" s="7"/>
      <c r="AL846" s="3">
        <f t="shared" si="690"/>
        <v>84295336.926090822</v>
      </c>
      <c r="AM846" s="3">
        <f t="shared" si="691"/>
        <v>27728771.812997308</v>
      </c>
      <c r="AN846" s="3">
        <f t="shared" si="692"/>
        <v>23609208.63309418</v>
      </c>
      <c r="AO846" s="3">
        <f t="shared" si="693"/>
        <v>30957356.480000004</v>
      </c>
      <c r="AP846" s="3">
        <f t="shared" si="694"/>
        <v>60957356.480000004</v>
      </c>
      <c r="AQ846" s="7"/>
      <c r="AR846" s="40">
        <f t="shared" si="723"/>
        <v>448105.55612471397</v>
      </c>
      <c r="AS846" s="5">
        <f t="shared" si="683"/>
        <v>137294.71999999997</v>
      </c>
      <c r="AT846" s="5">
        <f t="shared" si="695"/>
        <v>5467.625899280576</v>
      </c>
      <c r="AU846" s="5">
        <f t="shared" si="696"/>
        <v>590867.90202399448</v>
      </c>
      <c r="AV846" s="5">
        <f t="shared" si="697"/>
        <v>44295336.926090762</v>
      </c>
      <c r="AW846" s="3"/>
      <c r="AX846" s="4">
        <f t="shared" si="698"/>
        <v>7.0589767656743319E-3</v>
      </c>
      <c r="AY846" s="4">
        <f t="shared" si="699"/>
        <v>1.6425755584756892E-2</v>
      </c>
      <c r="AZ846" s="4">
        <f t="shared" si="700"/>
        <v>2.3164234422051711E-4</v>
      </c>
      <c r="BA846" s="4">
        <f t="shared" si="701"/>
        <v>2.2573919859169831E-3</v>
      </c>
      <c r="BB846" s="3"/>
      <c r="BC846" s="2">
        <f t="shared" si="702"/>
        <v>44834</v>
      </c>
      <c r="BD846" s="22">
        <f t="shared" si="703"/>
        <v>210.73834231522704</v>
      </c>
      <c r="BE846" s="22">
        <f t="shared" si="704"/>
        <v>145.9409042789332</v>
      </c>
      <c r="BF846" s="22">
        <f t="shared" si="705"/>
        <v>124.25899280575885</v>
      </c>
      <c r="BG846" s="22">
        <f t="shared" si="706"/>
        <v>203.1911882666667</v>
      </c>
      <c r="BH846" s="22"/>
      <c r="BI846" s="3">
        <f t="shared" si="707"/>
        <v>88301642.778251976</v>
      </c>
      <c r="BJ846" s="3">
        <f t="shared" si="708"/>
        <v>29971651.640883766</v>
      </c>
      <c r="BK846" s="3">
        <f t="shared" si="709"/>
        <v>23609208.63309418</v>
      </c>
      <c r="BL846" s="3">
        <f t="shared" si="710"/>
        <v>64121925.530000009</v>
      </c>
      <c r="BM846" s="22"/>
      <c r="BN846" s="3">
        <f t="shared" si="711"/>
        <v>-4006305.8521611569</v>
      </c>
      <c r="BO846" s="3">
        <f t="shared" si="712"/>
        <v>-2242879.8278864892</v>
      </c>
      <c r="BP846" s="3">
        <f t="shared" si="713"/>
        <v>0</v>
      </c>
      <c r="BQ846" s="3">
        <f t="shared" si="714"/>
        <v>-3164569.05</v>
      </c>
      <c r="BR846" s="3"/>
      <c r="BS846" s="22">
        <f t="shared" si="715"/>
        <v>-4.5370683105205822</v>
      </c>
      <c r="BT846" s="22">
        <f t="shared" si="716"/>
        <v>-7.4833374375238595</v>
      </c>
      <c r="BU846" s="22">
        <f t="shared" si="717"/>
        <v>0</v>
      </c>
      <c r="BV846" s="22">
        <f t="shared" si="718"/>
        <v>-4.9352370875379092</v>
      </c>
      <c r="BW846" s="3"/>
      <c r="BX846" s="7"/>
      <c r="BY846" t="str">
        <f t="shared" si="674"/>
        <v>92022</v>
      </c>
      <c r="CQ846" s="15">
        <v>39926</v>
      </c>
      <c r="CR846" s="16">
        <v>3423.7</v>
      </c>
    </row>
    <row r="847" spans="1:96">
      <c r="A847" s="2">
        <v>44630</v>
      </c>
      <c r="B847" s="2">
        <v>44630</v>
      </c>
      <c r="C847" s="3">
        <v>-54789</v>
      </c>
      <c r="D847">
        <v>-1585831.9</v>
      </c>
      <c r="E847">
        <v>-1640621.19</v>
      </c>
      <c r="F847" s="3">
        <v>393403</v>
      </c>
      <c r="G847" s="3">
        <v>27263422</v>
      </c>
      <c r="J847" s="3">
        <f t="shared" si="719"/>
        <v>338613.95000000019</v>
      </c>
      <c r="L847" s="3">
        <f t="shared" si="720"/>
        <v>61295970.430000007</v>
      </c>
      <c r="M847" s="4">
        <f t="shared" si="675"/>
        <v>5.5549316695040537E-3</v>
      </c>
      <c r="N847" s="4">
        <f t="shared" si="676"/>
        <v>1.1287131666666672E-2</v>
      </c>
      <c r="O847" s="4"/>
      <c r="P847" s="3">
        <f t="shared" si="677"/>
        <v>-2825955.0999999996</v>
      </c>
      <c r="Q847" s="3">
        <f t="shared" si="678"/>
        <v>64121925.530000009</v>
      </c>
      <c r="R847" s="6">
        <f t="shared" si="679"/>
        <v>-4.4071588253815797E-2</v>
      </c>
      <c r="S847" s="6">
        <f t="shared" si="680"/>
        <v>-4.4572266464359321E-2</v>
      </c>
      <c r="T847" s="6"/>
      <c r="U847" s="6"/>
      <c r="V847" s="3">
        <f t="shared" si="721"/>
        <v>-335775.02305091691</v>
      </c>
      <c r="W847" s="7">
        <f t="shared" si="681"/>
        <v>-207</v>
      </c>
      <c r="X847" s="7">
        <f t="shared" si="684"/>
        <v>16887.349999999999</v>
      </c>
      <c r="Y847" s="3">
        <f t="shared" si="685"/>
        <v>43252100.194652312</v>
      </c>
      <c r="Z847" s="3">
        <f t="shared" si="682"/>
        <v>104548070.62465233</v>
      </c>
      <c r="AA847" s="2">
        <v>44837</v>
      </c>
      <c r="AB847" s="7">
        <f t="shared" si="686"/>
        <v>204.31990143333337</v>
      </c>
      <c r="AC847" s="7">
        <f t="shared" si="687"/>
        <v>144.17366731550771</v>
      </c>
      <c r="AD847" s="7">
        <f t="shared" si="688"/>
        <v>174.24678437442054</v>
      </c>
      <c r="AE847" s="7"/>
      <c r="AF847" s="7">
        <f t="shared" si="722"/>
        <v>2838.9269490832812</v>
      </c>
      <c r="AG847" s="3">
        <f t="shared" si="689"/>
        <v>69688967.219946295</v>
      </c>
      <c r="AH847" s="7"/>
      <c r="AI847" s="7"/>
      <c r="AJ847" s="7"/>
      <c r="AK847" s="7"/>
      <c r="AL847" s="3">
        <f t="shared" si="690"/>
        <v>84303643.478939191</v>
      </c>
      <c r="AM847" s="3">
        <f t="shared" si="691"/>
        <v>27392996.789946392</v>
      </c>
      <c r="AN847" s="3">
        <f t="shared" si="692"/>
        <v>23614676.258993462</v>
      </c>
      <c r="AO847" s="3">
        <f t="shared" si="693"/>
        <v>31295970.430000003</v>
      </c>
      <c r="AP847" s="3">
        <f t="shared" si="694"/>
        <v>61295970.430000007</v>
      </c>
      <c r="AQ847" s="7"/>
      <c r="AR847" s="40">
        <f t="shared" si="723"/>
        <v>-335775.02305091691</v>
      </c>
      <c r="AS847" s="5">
        <f t="shared" si="683"/>
        <v>338613.95000000019</v>
      </c>
      <c r="AT847" s="5">
        <f t="shared" si="695"/>
        <v>5467.625899280576</v>
      </c>
      <c r="AU847" s="5">
        <f t="shared" si="696"/>
        <v>8306.5528483638573</v>
      </c>
      <c r="AV847" s="5">
        <f t="shared" si="697"/>
        <v>44303643.478939123</v>
      </c>
      <c r="AW847" s="3"/>
      <c r="AX847" s="4">
        <f t="shared" si="698"/>
        <v>9.8541071799107313E-5</v>
      </c>
      <c r="AY847" s="4">
        <f t="shared" si="699"/>
        <v>-1.2109264172080246E-2</v>
      </c>
      <c r="AZ847" s="4">
        <f t="shared" si="700"/>
        <v>2.3158869847150819E-4</v>
      </c>
      <c r="BA847" s="4">
        <f t="shared" si="701"/>
        <v>5.5549316695040537E-3</v>
      </c>
      <c r="BB847" s="3"/>
      <c r="BC847" s="2">
        <f t="shared" si="702"/>
        <v>44837</v>
      </c>
      <c r="BD847" s="22">
        <f t="shared" si="703"/>
        <v>210.75910869734798</v>
      </c>
      <c r="BE847" s="22">
        <f t="shared" si="704"/>
        <v>144.17366731550734</v>
      </c>
      <c r="BF847" s="22">
        <f t="shared" si="705"/>
        <v>124.28776978417611</v>
      </c>
      <c r="BG847" s="22">
        <f t="shared" si="706"/>
        <v>204.31990143333337</v>
      </c>
      <c r="BH847" s="22"/>
      <c r="BI847" s="3">
        <f t="shared" si="707"/>
        <v>88301642.778251976</v>
      </c>
      <c r="BJ847" s="3">
        <f t="shared" si="708"/>
        <v>29971651.640883766</v>
      </c>
      <c r="BK847" s="3">
        <f t="shared" si="709"/>
        <v>23614676.258993462</v>
      </c>
      <c r="BL847" s="3">
        <f t="shared" si="710"/>
        <v>64121925.530000009</v>
      </c>
      <c r="BM847" s="22"/>
      <c r="BN847" s="3">
        <f t="shared" si="711"/>
        <v>-3997999.2993127932</v>
      </c>
      <c r="BO847" s="3">
        <f t="shared" si="712"/>
        <v>-2578654.8509374061</v>
      </c>
      <c r="BP847" s="3">
        <f t="shared" si="713"/>
        <v>0</v>
      </c>
      <c r="BQ847" s="3">
        <f t="shared" si="714"/>
        <v>-2825955.0999999996</v>
      </c>
      <c r="BR847" s="3"/>
      <c r="BS847" s="22">
        <f t="shared" si="715"/>
        <v>-4.5276612909148168</v>
      </c>
      <c r="BT847" s="22">
        <f t="shared" si="716"/>
        <v>-8.6036461448120907</v>
      </c>
      <c r="BU847" s="22">
        <f t="shared" si="717"/>
        <v>0</v>
      </c>
      <c r="BV847" s="22">
        <f t="shared" si="718"/>
        <v>-4.4071588253815799</v>
      </c>
      <c r="BW847" s="3"/>
      <c r="BX847" s="7"/>
      <c r="BY847" t="str">
        <f t="shared" si="674"/>
        <v>102022</v>
      </c>
      <c r="CQ847" s="15">
        <v>39927</v>
      </c>
      <c r="CR847" s="16">
        <v>3480.75</v>
      </c>
    </row>
    <row r="848" spans="1:96">
      <c r="A848" s="2">
        <v>44661</v>
      </c>
      <c r="B848" s="2">
        <v>44661</v>
      </c>
      <c r="C848" s="3">
        <v>3581</v>
      </c>
      <c r="D848">
        <v>-1359567.37</v>
      </c>
      <c r="E848">
        <v>-1355986.53</v>
      </c>
      <c r="F848" s="3">
        <v>226265</v>
      </c>
      <c r="G848" s="3">
        <v>25907435</v>
      </c>
      <c r="J848" s="3">
        <f t="shared" si="719"/>
        <v>229845.5299999998</v>
      </c>
      <c r="L848" s="3">
        <f t="shared" si="720"/>
        <v>61525815.960000008</v>
      </c>
      <c r="M848" s="4">
        <f t="shared" si="675"/>
        <v>3.7497657413301478E-3</v>
      </c>
      <c r="N848" s="4">
        <f t="shared" si="676"/>
        <v>7.6615176666666599E-3</v>
      </c>
      <c r="O848" s="4"/>
      <c r="P848" s="3">
        <f t="shared" si="677"/>
        <v>-2596109.5699999998</v>
      </c>
      <c r="Q848" s="3">
        <f t="shared" si="678"/>
        <v>64121925.530000009</v>
      </c>
      <c r="R848" s="6">
        <f t="shared" si="679"/>
        <v>-4.0487080644285814E-2</v>
      </c>
      <c r="S848" s="6">
        <f t="shared" si="680"/>
        <v>-4.0822500723029176E-2</v>
      </c>
      <c r="T848" s="6"/>
      <c r="U848" s="6"/>
      <c r="V848" s="3">
        <f t="shared" si="721"/>
        <v>627672.19888672722</v>
      </c>
      <c r="W848" s="7">
        <f t="shared" si="681"/>
        <v>386.95000000000073</v>
      </c>
      <c r="X848" s="7">
        <f t="shared" si="684"/>
        <v>17274.3</v>
      </c>
      <c r="Y848" s="3">
        <f t="shared" si="685"/>
        <v>44243161.561315566</v>
      </c>
      <c r="Z848" s="3">
        <f t="shared" si="682"/>
        <v>105768977.52131557</v>
      </c>
      <c r="AA848" s="2">
        <v>44838</v>
      </c>
      <c r="AB848" s="7">
        <f t="shared" si="686"/>
        <v>205.08605320000001</v>
      </c>
      <c r="AC848" s="7">
        <f t="shared" si="687"/>
        <v>147.47720520438523</v>
      </c>
      <c r="AD848" s="7">
        <f t="shared" si="688"/>
        <v>176.28162920219262</v>
      </c>
      <c r="AE848" s="7"/>
      <c r="AF848" s="7">
        <f t="shared" si="722"/>
        <v>857517.72888672701</v>
      </c>
      <c r="AG848" s="3">
        <f t="shared" si="689"/>
        <v>70546484.948833019</v>
      </c>
      <c r="AH848" s="7"/>
      <c r="AI848" s="7"/>
      <c r="AJ848" s="7"/>
      <c r="AK848" s="7"/>
      <c r="AL848" s="3">
        <f t="shared" si="690"/>
        <v>85166628.833725199</v>
      </c>
      <c r="AM848" s="3">
        <f t="shared" si="691"/>
        <v>28020668.988833118</v>
      </c>
      <c r="AN848" s="3">
        <f t="shared" si="692"/>
        <v>23620143.884892743</v>
      </c>
      <c r="AO848" s="3">
        <f t="shared" si="693"/>
        <v>31525815.960000005</v>
      </c>
      <c r="AP848" s="3">
        <f t="shared" si="694"/>
        <v>61525815.960000008</v>
      </c>
      <c r="AQ848" s="7"/>
      <c r="AR848" s="40">
        <f t="shared" si="723"/>
        <v>627672.19888672722</v>
      </c>
      <c r="AS848" s="5">
        <f t="shared" si="683"/>
        <v>229845.5299999998</v>
      </c>
      <c r="AT848" s="5">
        <f t="shared" si="695"/>
        <v>5467.625899280576</v>
      </c>
      <c r="AU848" s="5">
        <f t="shared" si="696"/>
        <v>862985.35478600755</v>
      </c>
      <c r="AV848" s="5">
        <f t="shared" si="697"/>
        <v>45166628.833725132</v>
      </c>
      <c r="AW848" s="3"/>
      <c r="AX848" s="4">
        <f t="shared" si="698"/>
        <v>1.0236631765525049E-2</v>
      </c>
      <c r="AY848" s="4">
        <f t="shared" si="699"/>
        <v>2.2913601009039344E-2</v>
      </c>
      <c r="AZ848" s="4">
        <f t="shared" si="700"/>
        <v>2.3153507756424458E-4</v>
      </c>
      <c r="BA848" s="4">
        <f t="shared" si="701"/>
        <v>3.7497657413301478E-3</v>
      </c>
      <c r="BB848" s="3"/>
      <c r="BC848" s="2">
        <f t="shared" si="702"/>
        <v>44838</v>
      </c>
      <c r="BD848" s="22">
        <f t="shared" si="703"/>
        <v>212.916572084313</v>
      </c>
      <c r="BE848" s="22">
        <f t="shared" si="704"/>
        <v>147.47720520438483</v>
      </c>
      <c r="BF848" s="22">
        <f t="shared" si="705"/>
        <v>124.31654676259339</v>
      </c>
      <c r="BG848" s="22">
        <f t="shared" si="706"/>
        <v>205.08605320000001</v>
      </c>
      <c r="BH848" s="22"/>
      <c r="BI848" s="3">
        <f t="shared" si="707"/>
        <v>88301642.778251976</v>
      </c>
      <c r="BJ848" s="3">
        <f t="shared" si="708"/>
        <v>29971651.640883766</v>
      </c>
      <c r="BK848" s="3">
        <f t="shared" si="709"/>
        <v>23620143.884892743</v>
      </c>
      <c r="BL848" s="3">
        <f t="shared" si="710"/>
        <v>64121925.530000009</v>
      </c>
      <c r="BM848" s="22"/>
      <c r="BN848" s="3">
        <f t="shared" si="711"/>
        <v>-3135013.9445267855</v>
      </c>
      <c r="BO848" s="3">
        <f t="shared" si="712"/>
        <v>-1950982.6520506789</v>
      </c>
      <c r="BP848" s="3">
        <f t="shared" si="713"/>
        <v>0</v>
      </c>
      <c r="BQ848" s="3">
        <f t="shared" si="714"/>
        <v>-2596109.5699999998</v>
      </c>
      <c r="BR848" s="3"/>
      <c r="BS848" s="22">
        <f t="shared" si="715"/>
        <v>-3.5503461157564282</v>
      </c>
      <c r="BT848" s="22">
        <f t="shared" si="716"/>
        <v>-6.5094265588933382</v>
      </c>
      <c r="BU848" s="22">
        <f t="shared" si="717"/>
        <v>0</v>
      </c>
      <c r="BV848" s="22">
        <f t="shared" si="718"/>
        <v>-4.0487080644285811</v>
      </c>
      <c r="BW848" s="3"/>
      <c r="BX848" s="7"/>
      <c r="BY848" t="str">
        <f t="shared" si="674"/>
        <v>102022</v>
      </c>
      <c r="CQ848" s="15">
        <v>39928</v>
      </c>
      <c r="CR848" s="16">
        <v>3480.75</v>
      </c>
    </row>
    <row r="849" spans="1:96">
      <c r="A849" s="2">
        <v>44691</v>
      </c>
      <c r="B849" s="2">
        <v>44691</v>
      </c>
      <c r="C849">
        <v>0</v>
      </c>
      <c r="D849">
        <v>-1359567.37</v>
      </c>
      <c r="E849">
        <v>-1359567.37</v>
      </c>
      <c r="F849" t="s">
        <v>10</v>
      </c>
      <c r="G849" s="3">
        <v>24547868</v>
      </c>
      <c r="J849" s="3">
        <f t="shared" si="719"/>
        <v>0</v>
      </c>
      <c r="L849" s="3">
        <f t="shared" si="720"/>
        <v>61525815.960000008</v>
      </c>
      <c r="M849" s="4">
        <f t="shared" si="675"/>
        <v>0</v>
      </c>
      <c r="N849" s="4">
        <f t="shared" si="676"/>
        <v>0</v>
      </c>
      <c r="O849" s="4"/>
      <c r="P849" s="3">
        <f t="shared" si="677"/>
        <v>-2596109.5699999998</v>
      </c>
      <c r="Q849" s="3">
        <f t="shared" si="678"/>
        <v>64121925.530000009</v>
      </c>
      <c r="R849" s="6">
        <f t="shared" si="679"/>
        <v>-4.0487080644285814E-2</v>
      </c>
      <c r="S849" s="6">
        <f t="shared" si="680"/>
        <v>-4.0822500723029176E-2</v>
      </c>
      <c r="T849" s="6"/>
      <c r="U849" s="6"/>
      <c r="V849" s="3">
        <f t="shared" si="721"/>
        <v>0</v>
      </c>
      <c r="W849" s="7">
        <f t="shared" si="681"/>
        <v>0</v>
      </c>
      <c r="X849" s="7">
        <f t="shared" si="684"/>
        <v>17274.3</v>
      </c>
      <c r="Y849" s="3">
        <f t="shared" si="685"/>
        <v>44243161.561315566</v>
      </c>
      <c r="Z849" s="3">
        <f t="shared" si="682"/>
        <v>105768977.52131557</v>
      </c>
      <c r="AA849" s="2">
        <v>44839</v>
      </c>
      <c r="AB849" s="7">
        <f t="shared" si="686"/>
        <v>205.08605320000001</v>
      </c>
      <c r="AC849" s="7">
        <f t="shared" si="687"/>
        <v>147.47720520438523</v>
      </c>
      <c r="AD849" s="7">
        <f t="shared" si="688"/>
        <v>176.28162920219262</v>
      </c>
      <c r="AE849" s="7"/>
      <c r="AF849" s="7">
        <f t="shared" si="722"/>
        <v>0</v>
      </c>
      <c r="AG849" s="3">
        <f t="shared" si="689"/>
        <v>70546484.948833019</v>
      </c>
      <c r="AH849" s="7"/>
      <c r="AI849" s="7"/>
      <c r="AJ849" s="7"/>
      <c r="AK849" s="7"/>
      <c r="AL849" s="3">
        <f t="shared" si="690"/>
        <v>85172096.459624484</v>
      </c>
      <c r="AM849" s="3">
        <f t="shared" si="691"/>
        <v>28020668.988833118</v>
      </c>
      <c r="AN849" s="3">
        <f t="shared" si="692"/>
        <v>23625611.510792024</v>
      </c>
      <c r="AO849" s="3">
        <f t="shared" si="693"/>
        <v>31525815.960000005</v>
      </c>
      <c r="AP849" s="3">
        <f t="shared" si="694"/>
        <v>61525815.960000008</v>
      </c>
      <c r="AQ849" s="7"/>
      <c r="AR849" s="40">
        <f t="shared" si="723"/>
        <v>0</v>
      </c>
      <c r="AS849" s="5">
        <f t="shared" si="683"/>
        <v>0</v>
      </c>
      <c r="AT849" s="5">
        <f t="shared" si="695"/>
        <v>5467.625899280576</v>
      </c>
      <c r="AU849" s="5">
        <f t="shared" si="696"/>
        <v>5467.625899280576</v>
      </c>
      <c r="AV849" s="5">
        <f t="shared" si="697"/>
        <v>45172096.45962441</v>
      </c>
      <c r="AW849" s="3"/>
      <c r="AX849" s="4">
        <f t="shared" si="698"/>
        <v>6.4199158451548879E-5</v>
      </c>
      <c r="AY849" s="4">
        <f t="shared" si="699"/>
        <v>0</v>
      </c>
      <c r="AZ849" s="4">
        <f t="shared" si="700"/>
        <v>2.3148148148147507E-4</v>
      </c>
      <c r="BA849" s="4">
        <f t="shared" si="701"/>
        <v>0</v>
      </c>
      <c r="BB849" s="3"/>
      <c r="BC849" s="2">
        <f t="shared" si="702"/>
        <v>44839</v>
      </c>
      <c r="BD849" s="22">
        <f t="shared" si="703"/>
        <v>212.93024114906123</v>
      </c>
      <c r="BE849" s="22">
        <f t="shared" si="704"/>
        <v>147.47720520438483</v>
      </c>
      <c r="BF849" s="22">
        <f t="shared" si="705"/>
        <v>124.34532374101066</v>
      </c>
      <c r="BG849" s="22">
        <f t="shared" si="706"/>
        <v>205.08605320000001</v>
      </c>
      <c r="BH849" s="22"/>
      <c r="BI849" s="3">
        <f t="shared" si="707"/>
        <v>88301642.778251976</v>
      </c>
      <c r="BJ849" s="3">
        <f t="shared" si="708"/>
        <v>29971651.640883766</v>
      </c>
      <c r="BK849" s="3">
        <f t="shared" si="709"/>
        <v>23625611.510792024</v>
      </c>
      <c r="BL849" s="3">
        <f t="shared" si="710"/>
        <v>64121925.530000009</v>
      </c>
      <c r="BM849" s="22"/>
      <c r="BN849" s="3">
        <f t="shared" si="711"/>
        <v>-3129546.3186275051</v>
      </c>
      <c r="BO849" s="3">
        <f t="shared" si="712"/>
        <v>-1950982.6520506789</v>
      </c>
      <c r="BP849" s="3">
        <f t="shared" si="713"/>
        <v>0</v>
      </c>
      <c r="BQ849" s="3">
        <f t="shared" si="714"/>
        <v>-2596109.5699999998</v>
      </c>
      <c r="BR849" s="3"/>
      <c r="BS849" s="22">
        <f t="shared" si="715"/>
        <v>-3.544154129144117</v>
      </c>
      <c r="BT849" s="22">
        <f t="shared" si="716"/>
        <v>-6.5094265588933382</v>
      </c>
      <c r="BU849" s="22">
        <f t="shared" si="717"/>
        <v>0</v>
      </c>
      <c r="BV849" s="22">
        <f t="shared" si="718"/>
        <v>-4.0487080644285811</v>
      </c>
      <c r="BW849" s="3"/>
      <c r="BX849" s="7"/>
      <c r="BY849" t="str">
        <f t="shared" si="674"/>
        <v>102022</v>
      </c>
      <c r="CQ849" s="15">
        <v>39929</v>
      </c>
      <c r="CR849" s="16">
        <v>3480.75</v>
      </c>
    </row>
    <row r="850" spans="1:96">
      <c r="A850" s="2">
        <v>44722</v>
      </c>
      <c r="B850" s="2">
        <v>44722</v>
      </c>
      <c r="C850" s="3">
        <v>-385526</v>
      </c>
      <c r="D850">
        <v>-915304.82</v>
      </c>
      <c r="E850">
        <v>-1300830.51</v>
      </c>
      <c r="F850" s="3">
        <v>444263</v>
      </c>
      <c r="G850" s="3">
        <v>23247037</v>
      </c>
      <c r="J850" s="3">
        <f t="shared" si="719"/>
        <v>58736.550000000279</v>
      </c>
      <c r="L850" s="3">
        <f t="shared" si="720"/>
        <v>61584552.510000005</v>
      </c>
      <c r="M850" s="4">
        <f t="shared" si="675"/>
        <v>9.5466511225445394E-4</v>
      </c>
      <c r="N850" s="4">
        <f t="shared" si="676"/>
        <v>1.9578850000000095E-3</v>
      </c>
      <c r="O850" s="4"/>
      <c r="P850" s="3">
        <f t="shared" si="677"/>
        <v>-2537373.0199999996</v>
      </c>
      <c r="Q850" s="3">
        <f t="shared" si="678"/>
        <v>64121925.530000009</v>
      </c>
      <c r="R850" s="6">
        <f t="shared" si="679"/>
        <v>-3.9571067135419496E-2</v>
      </c>
      <c r="S850" s="6">
        <f t="shared" si="680"/>
        <v>-3.986783561077472E-2</v>
      </c>
      <c r="T850" s="6"/>
      <c r="U850" s="6"/>
      <c r="V850" s="3">
        <f t="shared" si="721"/>
        <v>93270.8397363658</v>
      </c>
      <c r="W850" s="7">
        <f t="shared" si="681"/>
        <v>57.5</v>
      </c>
      <c r="X850" s="7">
        <f t="shared" si="684"/>
        <v>17331.8</v>
      </c>
      <c r="Y850" s="3">
        <f t="shared" si="685"/>
        <v>44390431.308267727</v>
      </c>
      <c r="Z850" s="3">
        <f t="shared" si="682"/>
        <v>105974983.81826773</v>
      </c>
      <c r="AA850" s="2">
        <v>44840</v>
      </c>
      <c r="AB850" s="7">
        <f t="shared" si="686"/>
        <v>205.2818417</v>
      </c>
      <c r="AC850" s="7">
        <f t="shared" si="687"/>
        <v>147.96810436089243</v>
      </c>
      <c r="AD850" s="7">
        <f t="shared" si="688"/>
        <v>176.62497303044623</v>
      </c>
      <c r="AE850" s="7"/>
      <c r="AF850" s="7">
        <f t="shared" si="722"/>
        <v>152007.38973636608</v>
      </c>
      <c r="AG850" s="3">
        <f t="shared" si="689"/>
        <v>70698492.338569388</v>
      </c>
      <c r="AH850" s="7"/>
      <c r="AI850" s="7"/>
      <c r="AJ850" s="7"/>
      <c r="AK850" s="7"/>
      <c r="AL850" s="3">
        <f t="shared" si="690"/>
        <v>85329571.475260124</v>
      </c>
      <c r="AM850" s="3">
        <f t="shared" si="691"/>
        <v>28113939.828569483</v>
      </c>
      <c r="AN850" s="3">
        <f t="shared" si="692"/>
        <v>23631079.136691306</v>
      </c>
      <c r="AO850" s="3">
        <f t="shared" si="693"/>
        <v>31584552.510000005</v>
      </c>
      <c r="AP850" s="3">
        <f t="shared" si="694"/>
        <v>61584552.510000005</v>
      </c>
      <c r="AQ850" s="7"/>
      <c r="AR850" s="40">
        <f t="shared" si="723"/>
        <v>93270.8397363658</v>
      </c>
      <c r="AS850" s="5">
        <f t="shared" si="683"/>
        <v>58736.550000000279</v>
      </c>
      <c r="AT850" s="5">
        <f t="shared" si="695"/>
        <v>5467.625899280576</v>
      </c>
      <c r="AU850" s="5">
        <f t="shared" si="696"/>
        <v>157475.01563564665</v>
      </c>
      <c r="AV850" s="5">
        <f t="shared" si="697"/>
        <v>45329571.475260057</v>
      </c>
      <c r="AW850" s="3"/>
      <c r="AX850" s="4">
        <f t="shared" si="698"/>
        <v>1.8489038333146712E-3</v>
      </c>
      <c r="AY850" s="4">
        <f t="shared" si="699"/>
        <v>3.3286442865991662E-3</v>
      </c>
      <c r="AZ850" s="4">
        <f t="shared" si="700"/>
        <v>2.3142791020596442E-4</v>
      </c>
      <c r="BA850" s="4">
        <f t="shared" si="701"/>
        <v>9.5466511225445394E-4</v>
      </c>
      <c r="BB850" s="3"/>
      <c r="BC850" s="2">
        <f t="shared" si="702"/>
        <v>44840</v>
      </c>
      <c r="BD850" s="22">
        <f t="shared" si="703"/>
        <v>213.32392868815032</v>
      </c>
      <c r="BE850" s="22">
        <f t="shared" si="704"/>
        <v>147.968104360892</v>
      </c>
      <c r="BF850" s="22">
        <f t="shared" si="705"/>
        <v>124.37410071942791</v>
      </c>
      <c r="BG850" s="22">
        <f t="shared" si="706"/>
        <v>205.2818417</v>
      </c>
      <c r="BH850" s="22"/>
      <c r="BI850" s="3">
        <f t="shared" si="707"/>
        <v>88301642.778251976</v>
      </c>
      <c r="BJ850" s="3">
        <f t="shared" si="708"/>
        <v>29971651.640883766</v>
      </c>
      <c r="BK850" s="3">
        <f t="shared" si="709"/>
        <v>23631079.136691306</v>
      </c>
      <c r="BL850" s="3">
        <f t="shared" si="710"/>
        <v>64121925.530000009</v>
      </c>
      <c r="BM850" s="22"/>
      <c r="BN850" s="3">
        <f t="shared" si="711"/>
        <v>-2972071.3029918587</v>
      </c>
      <c r="BO850" s="3">
        <f t="shared" si="712"/>
        <v>-1857711.8123143131</v>
      </c>
      <c r="BP850" s="3">
        <f t="shared" si="713"/>
        <v>0</v>
      </c>
      <c r="BQ850" s="3">
        <f t="shared" si="714"/>
        <v>-2537373.0199999996</v>
      </c>
      <c r="BR850" s="3"/>
      <c r="BS850" s="22">
        <f t="shared" si="715"/>
        <v>-3.3658165459678826</v>
      </c>
      <c r="BT850" s="22">
        <f t="shared" si="716"/>
        <v>-6.1982296957577185</v>
      </c>
      <c r="BU850" s="22">
        <f t="shared" si="717"/>
        <v>0</v>
      </c>
      <c r="BV850" s="22">
        <f t="shared" si="718"/>
        <v>-3.9571067135419495</v>
      </c>
      <c r="BW850" s="3"/>
      <c r="BX850" s="7"/>
      <c r="BY850" t="str">
        <f t="shared" si="674"/>
        <v>102022</v>
      </c>
      <c r="CQ850" s="15">
        <v>39930</v>
      </c>
      <c r="CR850" s="16">
        <v>3470</v>
      </c>
    </row>
    <row r="851" spans="1:96">
      <c r="A851" s="2">
        <v>44752</v>
      </c>
      <c r="B851" s="2">
        <v>44752</v>
      </c>
      <c r="C851" s="3">
        <v>-687474</v>
      </c>
      <c r="D851">
        <v>-214563.38</v>
      </c>
      <c r="E851">
        <v>-902037.38</v>
      </c>
      <c r="F851" s="3">
        <v>700741</v>
      </c>
      <c r="G851" s="3">
        <v>22345000</v>
      </c>
      <c r="J851" s="3">
        <f t="shared" si="719"/>
        <v>13267.439999999944</v>
      </c>
      <c r="L851" s="3">
        <f t="shared" si="720"/>
        <v>61597819.950000003</v>
      </c>
      <c r="M851" s="4">
        <f t="shared" si="675"/>
        <v>2.154345442040128E-4</v>
      </c>
      <c r="N851" s="4">
        <f t="shared" si="676"/>
        <v>4.4224799999999811E-4</v>
      </c>
      <c r="O851" s="4"/>
      <c r="P851" s="3">
        <f t="shared" si="677"/>
        <v>-2524105.5799999996</v>
      </c>
      <c r="Q851" s="3">
        <f t="shared" si="678"/>
        <v>64121925.530000009</v>
      </c>
      <c r="R851" s="6">
        <f t="shared" si="679"/>
        <v>-3.9364157566027465E-2</v>
      </c>
      <c r="S851" s="6">
        <f t="shared" si="680"/>
        <v>-3.9652401066570704E-2</v>
      </c>
      <c r="T851" s="6"/>
      <c r="U851" s="6"/>
      <c r="V851" s="3">
        <f t="shared" si="721"/>
        <v>-27819.041764842957</v>
      </c>
      <c r="W851" s="7">
        <f t="shared" si="681"/>
        <v>-17.149999999997817</v>
      </c>
      <c r="X851" s="7">
        <f t="shared" si="684"/>
        <v>17314.650000000001</v>
      </c>
      <c r="Y851" s="3">
        <f t="shared" si="685"/>
        <v>44346506.505481131</v>
      </c>
      <c r="Z851" s="3">
        <f t="shared" si="682"/>
        <v>105944326.45548114</v>
      </c>
      <c r="AA851" s="2">
        <v>44841</v>
      </c>
      <c r="AB851" s="7">
        <f t="shared" si="686"/>
        <v>205.32606650000002</v>
      </c>
      <c r="AC851" s="7">
        <f t="shared" si="687"/>
        <v>147.82168835160377</v>
      </c>
      <c r="AD851" s="7">
        <f t="shared" si="688"/>
        <v>176.5738774258019</v>
      </c>
      <c r="AE851" s="7"/>
      <c r="AF851" s="7">
        <f t="shared" si="722"/>
        <v>-14551.601764843013</v>
      </c>
      <c r="AG851" s="3">
        <f t="shared" si="689"/>
        <v>70683940.736804545</v>
      </c>
      <c r="AH851" s="7"/>
      <c r="AI851" s="7"/>
      <c r="AJ851" s="7"/>
      <c r="AK851" s="7"/>
      <c r="AL851" s="3">
        <f t="shared" si="690"/>
        <v>85320487.499394566</v>
      </c>
      <c r="AM851" s="3">
        <f t="shared" si="691"/>
        <v>28086120.786804639</v>
      </c>
      <c r="AN851" s="3">
        <f t="shared" si="692"/>
        <v>23636546.762590587</v>
      </c>
      <c r="AO851" s="3">
        <f t="shared" si="693"/>
        <v>31597819.950000007</v>
      </c>
      <c r="AP851" s="3">
        <f t="shared" si="694"/>
        <v>61597819.950000003</v>
      </c>
      <c r="AQ851" s="7"/>
      <c r="AR851" s="40">
        <f t="shared" si="723"/>
        <v>-27819.041764842957</v>
      </c>
      <c r="AS851" s="5">
        <f t="shared" si="683"/>
        <v>13267.439999999944</v>
      </c>
      <c r="AT851" s="5">
        <f t="shared" si="695"/>
        <v>5467.625899280576</v>
      </c>
      <c r="AU851" s="5">
        <f t="shared" si="696"/>
        <v>-9083.9758655624373</v>
      </c>
      <c r="AV851" s="5">
        <f t="shared" si="697"/>
        <v>45320487.499394491</v>
      </c>
      <c r="AW851" s="3"/>
      <c r="AX851" s="4">
        <f t="shared" si="698"/>
        <v>-1.0645753527774581E-4</v>
      </c>
      <c r="AY851" s="4">
        <f t="shared" si="699"/>
        <v>-9.8951061055388445E-4</v>
      </c>
      <c r="AZ851" s="4">
        <f t="shared" si="700"/>
        <v>2.3137436372049335E-4</v>
      </c>
      <c r="BA851" s="4">
        <f t="shared" si="701"/>
        <v>2.154345442040128E-4</v>
      </c>
      <c r="BB851" s="3"/>
      <c r="BC851" s="2">
        <f t="shared" si="702"/>
        <v>44841</v>
      </c>
      <c r="BD851" s="22">
        <f t="shared" si="703"/>
        <v>213.30121874848641</v>
      </c>
      <c r="BE851" s="22">
        <f t="shared" si="704"/>
        <v>147.82168835160337</v>
      </c>
      <c r="BF851" s="22">
        <f t="shared" si="705"/>
        <v>124.4028776978452</v>
      </c>
      <c r="BG851" s="22">
        <f t="shared" si="706"/>
        <v>205.32606650000002</v>
      </c>
      <c r="BH851" s="22"/>
      <c r="BI851" s="3">
        <f t="shared" si="707"/>
        <v>88301642.778251976</v>
      </c>
      <c r="BJ851" s="3">
        <f t="shared" si="708"/>
        <v>29971651.640883766</v>
      </c>
      <c r="BK851" s="3">
        <f t="shared" si="709"/>
        <v>23636546.762590587</v>
      </c>
      <c r="BL851" s="3">
        <f t="shared" si="710"/>
        <v>64121925.530000009</v>
      </c>
      <c r="BM851" s="22"/>
      <c r="BN851" s="3">
        <f t="shared" si="711"/>
        <v>-2981155.2788574211</v>
      </c>
      <c r="BO851" s="3">
        <f t="shared" si="712"/>
        <v>-1885530.8540791562</v>
      </c>
      <c r="BP851" s="3">
        <f t="shared" si="713"/>
        <v>0</v>
      </c>
      <c r="BQ851" s="3">
        <f t="shared" si="714"/>
        <v>-2524105.5799999996</v>
      </c>
      <c r="BR851" s="3"/>
      <c r="BS851" s="22">
        <f t="shared" si="715"/>
        <v>-3.3761039829619763</v>
      </c>
      <c r="BT851" s="22">
        <f t="shared" si="716"/>
        <v>-6.291047542762505</v>
      </c>
      <c r="BU851" s="22">
        <f t="shared" si="717"/>
        <v>0</v>
      </c>
      <c r="BV851" s="22">
        <f t="shared" si="718"/>
        <v>-3.9364157566027465</v>
      </c>
      <c r="BW851" s="3"/>
      <c r="BX851" s="7"/>
      <c r="BY851" t="str">
        <f t="shared" si="674"/>
        <v>102022</v>
      </c>
      <c r="CQ851" s="15">
        <v>39931</v>
      </c>
      <c r="CR851" s="16">
        <v>3362.35</v>
      </c>
    </row>
    <row r="852" spans="1:96">
      <c r="A852" s="2">
        <v>44844</v>
      </c>
      <c r="B852" s="2">
        <v>44844</v>
      </c>
      <c r="C852" s="3">
        <v>-50590</v>
      </c>
      <c r="D852">
        <v>-30645.8</v>
      </c>
      <c r="E852">
        <v>-81235.320000000007</v>
      </c>
      <c r="F852" s="3">
        <v>183918</v>
      </c>
      <c r="G852" s="3">
        <v>22263765</v>
      </c>
      <c r="J852" s="3">
        <f t="shared" si="719"/>
        <v>133327.58000000002</v>
      </c>
      <c r="L852" s="3">
        <f t="shared" si="720"/>
        <v>61731147.530000001</v>
      </c>
      <c r="M852" s="4">
        <f t="shared" si="675"/>
        <v>2.1644853682845316E-3</v>
      </c>
      <c r="N852" s="4">
        <f t="shared" si="676"/>
        <v>4.4442526666666673E-3</v>
      </c>
      <c r="O852" s="4"/>
      <c r="P852" s="3">
        <f t="shared" si="677"/>
        <v>-2390777.9999999995</v>
      </c>
      <c r="Q852" s="3">
        <f t="shared" si="678"/>
        <v>64121925.530000009</v>
      </c>
      <c r="R852" s="6">
        <f t="shared" si="679"/>
        <v>-3.728487534082945E-2</v>
      </c>
      <c r="S852" s="6">
        <f t="shared" si="680"/>
        <v>-3.7487915698286176E-2</v>
      </c>
      <c r="T852" s="6"/>
      <c r="U852" s="6"/>
      <c r="V852" s="3">
        <f t="shared" si="721"/>
        <v>-119467.77994058222</v>
      </c>
      <c r="W852" s="7">
        <f t="shared" si="681"/>
        <v>-73.650000000001455</v>
      </c>
      <c r="X852" s="7">
        <f t="shared" si="684"/>
        <v>17241</v>
      </c>
      <c r="Y852" s="3">
        <f t="shared" si="685"/>
        <v>44157873.168732844</v>
      </c>
      <c r="Z852" s="3">
        <f t="shared" si="682"/>
        <v>105889020.69873285</v>
      </c>
      <c r="AA852" s="2">
        <v>44844</v>
      </c>
      <c r="AB852" s="7">
        <f t="shared" si="686"/>
        <v>205.77049176666668</v>
      </c>
      <c r="AC852" s="7">
        <f t="shared" si="687"/>
        <v>147.19291056244282</v>
      </c>
      <c r="AD852" s="7">
        <f t="shared" si="688"/>
        <v>176.48170116455475</v>
      </c>
      <c r="AE852" s="7"/>
      <c r="AF852" s="7">
        <f t="shared" si="722"/>
        <v>13859.800059417801</v>
      </c>
      <c r="AG852" s="3">
        <f t="shared" si="689"/>
        <v>70697800.536863968</v>
      </c>
      <c r="AH852" s="7"/>
      <c r="AI852" s="7"/>
      <c r="AJ852" s="7"/>
      <c r="AK852" s="7"/>
      <c r="AL852" s="3">
        <f t="shared" si="690"/>
        <v>85339814.925353259</v>
      </c>
      <c r="AM852" s="3">
        <f t="shared" si="691"/>
        <v>27966653.006864056</v>
      </c>
      <c r="AN852" s="3">
        <f t="shared" si="692"/>
        <v>23642014.388489868</v>
      </c>
      <c r="AO852" s="3">
        <f t="shared" si="693"/>
        <v>31731147.530000005</v>
      </c>
      <c r="AP852" s="3">
        <f t="shared" si="694"/>
        <v>61731147.530000001</v>
      </c>
      <c r="AQ852" s="7"/>
      <c r="AR852" s="40">
        <f t="shared" si="723"/>
        <v>-119467.77994058222</v>
      </c>
      <c r="AS852" s="5">
        <f t="shared" si="683"/>
        <v>133327.58000000002</v>
      </c>
      <c r="AT852" s="5">
        <f t="shared" si="695"/>
        <v>5467.625899280576</v>
      </c>
      <c r="AU852" s="5">
        <f t="shared" si="696"/>
        <v>19327.425958698375</v>
      </c>
      <c r="AV852" s="5">
        <f t="shared" si="697"/>
        <v>45339814.925353192</v>
      </c>
      <c r="AW852" s="3"/>
      <c r="AX852" s="4">
        <f t="shared" si="698"/>
        <v>2.2652737373113959E-4</v>
      </c>
      <c r="AY852" s="4">
        <f t="shared" si="699"/>
        <v>-4.2536233767359686E-3</v>
      </c>
      <c r="AZ852" s="4">
        <f t="shared" si="700"/>
        <v>2.3132084200785848E-4</v>
      </c>
      <c r="BA852" s="4">
        <f t="shared" si="701"/>
        <v>2.1644853682845316E-3</v>
      </c>
      <c r="BB852" s="3"/>
      <c r="BC852" s="2">
        <f t="shared" si="702"/>
        <v>44844</v>
      </c>
      <c r="BD852" s="22">
        <f t="shared" si="703"/>
        <v>213.34953731338314</v>
      </c>
      <c r="BE852" s="22">
        <f t="shared" si="704"/>
        <v>147.19291056244239</v>
      </c>
      <c r="BF852" s="22">
        <f t="shared" si="705"/>
        <v>124.43165467626247</v>
      </c>
      <c r="BG852" s="22">
        <f t="shared" si="706"/>
        <v>205.77049176666668</v>
      </c>
      <c r="BH852" s="22"/>
      <c r="BI852" s="3">
        <f t="shared" si="707"/>
        <v>88301642.778251976</v>
      </c>
      <c r="BJ852" s="3">
        <f t="shared" si="708"/>
        <v>29971651.640883766</v>
      </c>
      <c r="BK852" s="3">
        <f t="shared" si="709"/>
        <v>23642014.388489868</v>
      </c>
      <c r="BL852" s="3">
        <f t="shared" si="710"/>
        <v>64121925.530000009</v>
      </c>
      <c r="BM852" s="22"/>
      <c r="BN852" s="3">
        <f t="shared" si="711"/>
        <v>-2961827.852898723</v>
      </c>
      <c r="BO852" s="3">
        <f t="shared" si="712"/>
        <v>-2004998.6340197383</v>
      </c>
      <c r="BP852" s="3">
        <f t="shared" si="713"/>
        <v>0</v>
      </c>
      <c r="BQ852" s="3">
        <f t="shared" si="714"/>
        <v>-2390777.9999999995</v>
      </c>
      <c r="BR852" s="3"/>
      <c r="BS852" s="22">
        <f t="shared" si="715"/>
        <v>-3.3542160255575659</v>
      </c>
      <c r="BT852" s="22">
        <f t="shared" si="716"/>
        <v>-6.6896501335440508</v>
      </c>
      <c r="BU852" s="22">
        <f t="shared" si="717"/>
        <v>0</v>
      </c>
      <c r="BV852" s="22">
        <f t="shared" si="718"/>
        <v>-3.7284875340829449</v>
      </c>
      <c r="BW852" s="3"/>
      <c r="BX852" s="7"/>
      <c r="BY852" t="str">
        <f t="shared" si="674"/>
        <v>102022</v>
      </c>
      <c r="CQ852" s="15">
        <v>39932</v>
      </c>
      <c r="CR852" s="16">
        <v>3473.95</v>
      </c>
    </row>
    <row r="853" spans="1:96">
      <c r="A853" s="2">
        <v>44875</v>
      </c>
      <c r="B853" s="2">
        <v>44875</v>
      </c>
      <c r="C853">
        <v>0</v>
      </c>
      <c r="D853">
        <v>-101406.34</v>
      </c>
      <c r="E853">
        <v>-101406.34</v>
      </c>
      <c r="F853" s="3">
        <v>-70761</v>
      </c>
      <c r="G853" s="3">
        <v>22162358</v>
      </c>
      <c r="J853" s="3">
        <f t="shared" si="719"/>
        <v>-70760.539999999994</v>
      </c>
      <c r="L853" s="3">
        <f t="shared" si="720"/>
        <v>61660386.990000002</v>
      </c>
      <c r="M853" s="4">
        <f t="shared" si="675"/>
        <v>-1.146269635852985E-3</v>
      </c>
      <c r="N853" s="4">
        <f t="shared" si="676"/>
        <v>-2.3586846666666665E-3</v>
      </c>
      <c r="O853" s="4"/>
      <c r="P853" s="3">
        <f t="shared" si="677"/>
        <v>-2461538.5399999996</v>
      </c>
      <c r="Q853" s="3">
        <f t="shared" si="678"/>
        <v>64121925.530000009</v>
      </c>
      <c r="R853" s="6">
        <f t="shared" si="679"/>
        <v>-3.838840645620268E-2</v>
      </c>
      <c r="S853" s="6">
        <f t="shared" si="680"/>
        <v>-3.8634185334139162E-2</v>
      </c>
      <c r="T853" s="6"/>
      <c r="U853" s="6"/>
      <c r="V853" s="3">
        <f t="shared" si="721"/>
        <v>-417610.0467848251</v>
      </c>
      <c r="W853" s="7">
        <f t="shared" si="681"/>
        <v>-257.45000000000073</v>
      </c>
      <c r="X853" s="7">
        <f t="shared" si="684"/>
        <v>16983.55</v>
      </c>
      <c r="Y853" s="3">
        <f t="shared" si="685"/>
        <v>43498488.884335749</v>
      </c>
      <c r="Z853" s="3">
        <f t="shared" si="682"/>
        <v>105158875.87433575</v>
      </c>
      <c r="AA853" s="2">
        <v>44845</v>
      </c>
      <c r="AB853" s="7">
        <f t="shared" si="686"/>
        <v>205.53462329999999</v>
      </c>
      <c r="AC853" s="7">
        <f t="shared" si="687"/>
        <v>144.99496294778581</v>
      </c>
      <c r="AD853" s="7">
        <f t="shared" si="688"/>
        <v>175.2647931238929</v>
      </c>
      <c r="AE853" s="7"/>
      <c r="AF853" s="7">
        <f t="shared" si="722"/>
        <v>-488370.58678482508</v>
      </c>
      <c r="AG853" s="3">
        <f t="shared" si="689"/>
        <v>70209429.950079143</v>
      </c>
      <c r="AH853" s="7"/>
      <c r="AI853" s="7"/>
      <c r="AJ853" s="7"/>
      <c r="AK853" s="7"/>
      <c r="AL853" s="3">
        <f t="shared" si="690"/>
        <v>84856911.964467719</v>
      </c>
      <c r="AM853" s="3">
        <f t="shared" si="691"/>
        <v>27549042.96007923</v>
      </c>
      <c r="AN853" s="3">
        <f t="shared" si="692"/>
        <v>23647482.01438915</v>
      </c>
      <c r="AO853" s="3">
        <f t="shared" si="693"/>
        <v>31660386.990000006</v>
      </c>
      <c r="AP853" s="3">
        <f t="shared" si="694"/>
        <v>61660386.990000002</v>
      </c>
      <c r="AQ853" s="7"/>
      <c r="AR853" s="40">
        <f t="shared" si="723"/>
        <v>-417610.0467848251</v>
      </c>
      <c r="AS853" s="5">
        <f t="shared" si="683"/>
        <v>-70760.539999999994</v>
      </c>
      <c r="AT853" s="5">
        <f t="shared" si="695"/>
        <v>5467.625899280576</v>
      </c>
      <c r="AU853" s="5">
        <f t="shared" si="696"/>
        <v>-482902.96088554448</v>
      </c>
      <c r="AV853" s="5">
        <f t="shared" si="697"/>
        <v>44856911.964467645</v>
      </c>
      <c r="AW853" s="3"/>
      <c r="AX853" s="4">
        <f t="shared" si="698"/>
        <v>-5.6585892681855444E-3</v>
      </c>
      <c r="AY853" s="4">
        <f t="shared" si="699"/>
        <v>-1.4932428513427333E-2</v>
      </c>
      <c r="AZ853" s="4">
        <f t="shared" si="700"/>
        <v>2.3126734505087238E-4</v>
      </c>
      <c r="BA853" s="4">
        <f t="shared" si="701"/>
        <v>-1.146269635852985E-3</v>
      </c>
      <c r="BB853" s="3"/>
      <c r="BC853" s="2">
        <f t="shared" si="702"/>
        <v>44845</v>
      </c>
      <c r="BD853" s="22">
        <f t="shared" si="703"/>
        <v>212.14227991116931</v>
      </c>
      <c r="BE853" s="22">
        <f t="shared" si="704"/>
        <v>144.99496294778541</v>
      </c>
      <c r="BF853" s="22">
        <f t="shared" si="705"/>
        <v>124.46043165467972</v>
      </c>
      <c r="BG853" s="22">
        <f t="shared" si="706"/>
        <v>205.53462329999999</v>
      </c>
      <c r="BH853" s="22"/>
      <c r="BI853" s="3">
        <f t="shared" si="707"/>
        <v>88301642.778251976</v>
      </c>
      <c r="BJ853" s="3">
        <f t="shared" si="708"/>
        <v>29971651.640883766</v>
      </c>
      <c r="BK853" s="3">
        <f t="shared" si="709"/>
        <v>23647482.01438915</v>
      </c>
      <c r="BL853" s="3">
        <f t="shared" si="710"/>
        <v>64121925.530000009</v>
      </c>
      <c r="BM853" s="22"/>
      <c r="BN853" s="3">
        <f t="shared" si="711"/>
        <v>-3444730.8137842673</v>
      </c>
      <c r="BO853" s="3">
        <f t="shared" si="712"/>
        <v>-2422608.6808045632</v>
      </c>
      <c r="BP853" s="3">
        <f t="shared" si="713"/>
        <v>0</v>
      </c>
      <c r="BQ853" s="3">
        <f t="shared" si="714"/>
        <v>-2461538.5399999996</v>
      </c>
      <c r="BR853" s="3"/>
      <c r="BS853" s="22">
        <f t="shared" si="715"/>
        <v>-3.901094821570724</v>
      </c>
      <c r="BT853" s="22">
        <f t="shared" si="716"/>
        <v>-8.0830002624877988</v>
      </c>
      <c r="BU853" s="22">
        <f t="shared" si="717"/>
        <v>0</v>
      </c>
      <c r="BV853" s="22">
        <f t="shared" si="718"/>
        <v>-3.8388406456202682</v>
      </c>
      <c r="BW853" s="3"/>
      <c r="BX853" s="7"/>
      <c r="BY853" t="str">
        <f t="shared" si="674"/>
        <v>102022</v>
      </c>
      <c r="CQ853" s="15">
        <v>39933</v>
      </c>
      <c r="CR853" s="16">
        <v>3473.95</v>
      </c>
    </row>
    <row r="854" spans="1:96">
      <c r="A854" s="2">
        <v>44905</v>
      </c>
      <c r="B854" s="2">
        <v>44905</v>
      </c>
      <c r="C854" s="3">
        <v>-77494</v>
      </c>
      <c r="D854">
        <v>139526.01</v>
      </c>
      <c r="E854">
        <v>62031.63</v>
      </c>
      <c r="F854" s="3">
        <v>240932</v>
      </c>
      <c r="G854" s="3">
        <v>22224390</v>
      </c>
      <c r="J854" s="3">
        <f t="shared" si="719"/>
        <v>163438.35</v>
      </c>
      <c r="L854" s="3">
        <f t="shared" si="720"/>
        <v>61823825.340000004</v>
      </c>
      <c r="M854" s="4">
        <f t="shared" si="675"/>
        <v>2.6506215412904596E-3</v>
      </c>
      <c r="N854" s="4">
        <f t="shared" si="676"/>
        <v>5.447945E-3</v>
      </c>
      <c r="O854" s="4"/>
      <c r="P854" s="3">
        <f t="shared" si="677"/>
        <v>-2298100.1899999995</v>
      </c>
      <c r="Q854" s="3">
        <f t="shared" si="678"/>
        <v>64121925.530000009</v>
      </c>
      <c r="R854" s="6">
        <f t="shared" si="679"/>
        <v>-3.5839538052000838E-2</v>
      </c>
      <c r="S854" s="6">
        <f t="shared" si="680"/>
        <v>-3.59835637928487E-2</v>
      </c>
      <c r="T854" s="6"/>
      <c r="U854" s="6"/>
      <c r="V854" s="3">
        <f t="shared" si="721"/>
        <v>227175.32356657326</v>
      </c>
      <c r="W854" s="7">
        <f t="shared" si="681"/>
        <v>140.04999999999927</v>
      </c>
      <c r="X854" s="7">
        <f t="shared" si="684"/>
        <v>17123.599999999999</v>
      </c>
      <c r="Y854" s="3">
        <f t="shared" si="685"/>
        <v>43857186.763651393</v>
      </c>
      <c r="Z854" s="3">
        <f t="shared" si="682"/>
        <v>105681012.1036514</v>
      </c>
      <c r="AA854" s="2">
        <v>44846</v>
      </c>
      <c r="AB854" s="7">
        <f t="shared" si="686"/>
        <v>206.07941780000002</v>
      </c>
      <c r="AC854" s="7">
        <f t="shared" si="687"/>
        <v>146.19062254550462</v>
      </c>
      <c r="AD854" s="7">
        <f t="shared" si="688"/>
        <v>176.13502017275232</v>
      </c>
      <c r="AE854" s="7"/>
      <c r="AF854" s="7">
        <f t="shared" si="722"/>
        <v>390613.6735665733</v>
      </c>
      <c r="AG854" s="3">
        <f t="shared" si="689"/>
        <v>70600043.623645723</v>
      </c>
      <c r="AH854" s="7"/>
      <c r="AI854" s="7"/>
      <c r="AJ854" s="7"/>
      <c r="AK854" s="7"/>
      <c r="AL854" s="3">
        <f t="shared" si="690"/>
        <v>85252993.263933569</v>
      </c>
      <c r="AM854" s="3">
        <f t="shared" si="691"/>
        <v>27776218.283645805</v>
      </c>
      <c r="AN854" s="3">
        <f t="shared" si="692"/>
        <v>23652949.640288431</v>
      </c>
      <c r="AO854" s="3">
        <f t="shared" si="693"/>
        <v>31823825.340000007</v>
      </c>
      <c r="AP854" s="3">
        <f t="shared" si="694"/>
        <v>61823825.340000004</v>
      </c>
      <c r="AQ854" s="7"/>
      <c r="AR854" s="40">
        <f t="shared" si="723"/>
        <v>227175.32356657326</v>
      </c>
      <c r="AS854" s="5">
        <f t="shared" si="683"/>
        <v>163438.35</v>
      </c>
      <c r="AT854" s="5">
        <f t="shared" si="695"/>
        <v>5467.625899280576</v>
      </c>
      <c r="AU854" s="5">
        <f t="shared" si="696"/>
        <v>396081.2994658539</v>
      </c>
      <c r="AV854" s="5">
        <f t="shared" si="697"/>
        <v>45252993.263933502</v>
      </c>
      <c r="AW854" s="3"/>
      <c r="AX854" s="4">
        <f t="shared" si="698"/>
        <v>4.6676374416229722E-3</v>
      </c>
      <c r="AY854" s="4">
        <f t="shared" si="699"/>
        <v>8.2462147195373897E-3</v>
      </c>
      <c r="AZ854" s="4">
        <f t="shared" si="700"/>
        <v>2.3121387283236351E-4</v>
      </c>
      <c r="BA854" s="4">
        <f t="shared" si="701"/>
        <v>2.6506215412904596E-3</v>
      </c>
      <c r="BB854" s="3"/>
      <c r="BC854" s="2">
        <f t="shared" si="702"/>
        <v>44846</v>
      </c>
      <c r="BD854" s="22">
        <f t="shared" si="703"/>
        <v>213.13248315983392</v>
      </c>
      <c r="BE854" s="22">
        <f t="shared" si="704"/>
        <v>146.19062254550423</v>
      </c>
      <c r="BF854" s="22">
        <f t="shared" si="705"/>
        <v>124.48920863309701</v>
      </c>
      <c r="BG854" s="22">
        <f t="shared" si="706"/>
        <v>206.07941780000002</v>
      </c>
      <c r="BH854" s="22"/>
      <c r="BI854" s="3">
        <f t="shared" si="707"/>
        <v>88301642.778251976</v>
      </c>
      <c r="BJ854" s="3">
        <f t="shared" si="708"/>
        <v>29971651.640883766</v>
      </c>
      <c r="BK854" s="3">
        <f t="shared" si="709"/>
        <v>23652949.640288431</v>
      </c>
      <c r="BL854" s="3">
        <f t="shared" si="710"/>
        <v>64121925.530000009</v>
      </c>
      <c r="BM854" s="22"/>
      <c r="BN854" s="3">
        <f t="shared" si="711"/>
        <v>-3048649.5143184136</v>
      </c>
      <c r="BO854" s="3">
        <f t="shared" si="712"/>
        <v>-2195433.35723799</v>
      </c>
      <c r="BP854" s="3">
        <f t="shared" si="713"/>
        <v>0</v>
      </c>
      <c r="BQ854" s="3">
        <f t="shared" si="714"/>
        <v>-2298100.1899999995</v>
      </c>
      <c r="BR854" s="3"/>
      <c r="BS854" s="22">
        <f t="shared" si="715"/>
        <v>-3.4525399736609117</v>
      </c>
      <c r="BT854" s="22">
        <f t="shared" si="716"/>
        <v>-7.3250329462766093</v>
      </c>
      <c r="BU854" s="22">
        <f t="shared" si="717"/>
        <v>0</v>
      </c>
      <c r="BV854" s="22">
        <f t="shared" si="718"/>
        <v>-3.5839538052000837</v>
      </c>
      <c r="BW854" s="3"/>
      <c r="BX854" s="7"/>
      <c r="BY854" t="str">
        <f t="shared" si="674"/>
        <v>102022</v>
      </c>
      <c r="CQ854" s="15">
        <v>39934</v>
      </c>
      <c r="CR854" s="16">
        <v>3473.95</v>
      </c>
    </row>
    <row r="855" spans="1:96">
      <c r="A855" t="s">
        <v>391</v>
      </c>
      <c r="B855" t="s">
        <v>391</v>
      </c>
      <c r="C855" s="3">
        <v>361436</v>
      </c>
      <c r="D855">
        <v>-59606.51</v>
      </c>
      <c r="E855">
        <v>301829.13</v>
      </c>
      <c r="F855" s="3">
        <v>-199133</v>
      </c>
      <c r="G855" s="3">
        <v>22526219</v>
      </c>
      <c r="J855" s="3">
        <f t="shared" si="719"/>
        <v>162303.47999999998</v>
      </c>
      <c r="L855" s="3">
        <f t="shared" si="720"/>
        <v>61986128.82</v>
      </c>
      <c r="M855" s="4">
        <f t="shared" si="675"/>
        <v>2.6252578048577926E-3</v>
      </c>
      <c r="N855" s="4">
        <f t="shared" si="676"/>
        <v>5.4101159999999995E-3</v>
      </c>
      <c r="O855" s="4"/>
      <c r="P855" s="3">
        <f t="shared" si="677"/>
        <v>-2135796.7099999995</v>
      </c>
      <c r="Q855" s="3">
        <f t="shared" si="678"/>
        <v>64121925.530000009</v>
      </c>
      <c r="R855" s="6">
        <f t="shared" si="679"/>
        <v>-3.3308368274136559E-2</v>
      </c>
      <c r="S855" s="6">
        <f t="shared" si="680"/>
        <v>-3.3358305987990909E-2</v>
      </c>
      <c r="T855" s="6"/>
      <c r="U855" s="6"/>
      <c r="V855" s="3">
        <f t="shared" si="721"/>
        <v>-177214.59549909504</v>
      </c>
      <c r="W855" s="7">
        <f t="shared" si="681"/>
        <v>-109.25</v>
      </c>
      <c r="X855" s="7">
        <f t="shared" si="684"/>
        <v>17014.349999999999</v>
      </c>
      <c r="Y855" s="3">
        <f t="shared" si="685"/>
        <v>43577374.244442299</v>
      </c>
      <c r="Z855" s="3">
        <f t="shared" si="682"/>
        <v>105563503.06444231</v>
      </c>
      <c r="AA855" s="2">
        <v>44847</v>
      </c>
      <c r="AB855" s="7">
        <f t="shared" si="686"/>
        <v>206.62042939999998</v>
      </c>
      <c r="AC855" s="7">
        <f t="shared" si="687"/>
        <v>145.257914148141</v>
      </c>
      <c r="AD855" s="7">
        <f t="shared" si="688"/>
        <v>175.9391717740705</v>
      </c>
      <c r="AE855" s="7"/>
      <c r="AF855" s="7">
        <f t="shared" si="722"/>
        <v>-14911.11549909506</v>
      </c>
      <c r="AG855" s="3">
        <f t="shared" si="689"/>
        <v>70585132.508146629</v>
      </c>
      <c r="AH855" s="7"/>
      <c r="AI855" s="7"/>
      <c r="AJ855" s="7"/>
      <c r="AK855" s="7"/>
      <c r="AL855" s="3">
        <f t="shared" si="690"/>
        <v>85243549.77433376</v>
      </c>
      <c r="AM855" s="3">
        <f t="shared" si="691"/>
        <v>27599003.68814671</v>
      </c>
      <c r="AN855" s="3">
        <f t="shared" si="692"/>
        <v>23658417.266187713</v>
      </c>
      <c r="AO855" s="3">
        <f t="shared" si="693"/>
        <v>31986128.820000008</v>
      </c>
      <c r="AP855" s="3">
        <f t="shared" si="694"/>
        <v>61986128.82</v>
      </c>
      <c r="AQ855" s="7"/>
      <c r="AR855" s="40">
        <f t="shared" si="723"/>
        <v>-177214.59549909504</v>
      </c>
      <c r="AS855" s="5">
        <f t="shared" si="683"/>
        <v>162303.47999999998</v>
      </c>
      <c r="AT855" s="5">
        <f t="shared" si="695"/>
        <v>5467.625899280576</v>
      </c>
      <c r="AU855" s="5">
        <f t="shared" si="696"/>
        <v>-9443.4895998144839</v>
      </c>
      <c r="AV855" s="5">
        <f t="shared" si="697"/>
        <v>45243549.774333686</v>
      </c>
      <c r="AW855" s="3"/>
      <c r="AX855" s="4">
        <f t="shared" si="698"/>
        <v>-1.1077018223370192E-4</v>
      </c>
      <c r="AY855" s="4">
        <f t="shared" si="699"/>
        <v>-6.3800836272746375E-3</v>
      </c>
      <c r="AZ855" s="4">
        <f t="shared" si="700"/>
        <v>2.3116042533517618E-4</v>
      </c>
      <c r="BA855" s="4">
        <f t="shared" si="701"/>
        <v>2.6252578048577926E-3</v>
      </c>
      <c r="BB855" s="3"/>
      <c r="BC855" s="2">
        <f t="shared" si="702"/>
        <v>44847</v>
      </c>
      <c r="BD855" s="22">
        <f t="shared" si="703"/>
        <v>213.10887443583439</v>
      </c>
      <c r="BE855" s="22">
        <f t="shared" si="704"/>
        <v>145.25791414814057</v>
      </c>
      <c r="BF855" s="22">
        <f t="shared" si="705"/>
        <v>124.51798561151428</v>
      </c>
      <c r="BG855" s="22">
        <f t="shared" si="706"/>
        <v>206.62042939999998</v>
      </c>
      <c r="BH855" s="22"/>
      <c r="BI855" s="3">
        <f t="shared" si="707"/>
        <v>88301642.778251976</v>
      </c>
      <c r="BJ855" s="3">
        <f t="shared" si="708"/>
        <v>29971651.640883766</v>
      </c>
      <c r="BK855" s="3">
        <f t="shared" si="709"/>
        <v>23658417.266187713</v>
      </c>
      <c r="BL855" s="3">
        <f t="shared" si="710"/>
        <v>64121925.530000009</v>
      </c>
      <c r="BM855" s="22"/>
      <c r="BN855" s="3">
        <f t="shared" si="711"/>
        <v>-3058093.0039182282</v>
      </c>
      <c r="BO855" s="3">
        <f t="shared" si="712"/>
        <v>-2372647.9527370851</v>
      </c>
      <c r="BP855" s="3">
        <f t="shared" si="713"/>
        <v>0</v>
      </c>
      <c r="BQ855" s="3">
        <f t="shared" si="714"/>
        <v>-2135796.7099999995</v>
      </c>
      <c r="BR855" s="3"/>
      <c r="BS855" s="22">
        <f t="shared" si="715"/>
        <v>-3.4632345534022306</v>
      </c>
      <c r="BT855" s="22">
        <f t="shared" si="716"/>
        <v>-7.9163069862342876</v>
      </c>
      <c r="BU855" s="22">
        <f t="shared" si="717"/>
        <v>0</v>
      </c>
      <c r="BV855" s="22">
        <f t="shared" si="718"/>
        <v>-3.3308368274136559</v>
      </c>
      <c r="BW855" s="3"/>
      <c r="BX855" s="7"/>
      <c r="BY855" t="str">
        <f t="shared" si="674"/>
        <v>102022</v>
      </c>
      <c r="CQ855" s="15">
        <v>39935</v>
      </c>
      <c r="CR855" s="16">
        <v>3473.95</v>
      </c>
    </row>
    <row r="856" spans="1:96">
      <c r="A856" t="s">
        <v>392</v>
      </c>
      <c r="B856" t="s">
        <v>392</v>
      </c>
      <c r="C856" s="3">
        <v>-17694</v>
      </c>
      <c r="D856">
        <v>-55402.15</v>
      </c>
      <c r="E856">
        <v>-73096.47</v>
      </c>
      <c r="F856" s="3">
        <v>4204</v>
      </c>
      <c r="G856" s="3">
        <v>22453123</v>
      </c>
      <c r="J856" s="3">
        <f t="shared" si="719"/>
        <v>-13489.639999999992</v>
      </c>
      <c r="L856" s="3">
        <f t="shared" si="720"/>
        <v>61972639.18</v>
      </c>
      <c r="M856" s="4">
        <f t="shared" si="675"/>
        <v>-2.1762352734064466E-4</v>
      </c>
      <c r="N856" s="4">
        <f t="shared" si="676"/>
        <v>-4.4965466666666639E-4</v>
      </c>
      <c r="O856" s="4"/>
      <c r="P856" s="3">
        <f t="shared" si="677"/>
        <v>-2149286.3499999996</v>
      </c>
      <c r="Q856" s="3">
        <f t="shared" si="678"/>
        <v>64121925.530000009</v>
      </c>
      <c r="R856" s="6">
        <f t="shared" si="679"/>
        <v>-3.351874311688343E-2</v>
      </c>
      <c r="S856" s="6">
        <f t="shared" si="680"/>
        <v>-3.3575929515331553E-2</v>
      </c>
      <c r="T856" s="6"/>
      <c r="U856" s="6"/>
      <c r="V856" s="3">
        <f t="shared" si="721"/>
        <v>277947.10241437366</v>
      </c>
      <c r="W856" s="7">
        <f t="shared" si="681"/>
        <v>171.35000000000218</v>
      </c>
      <c r="X856" s="7">
        <f t="shared" si="684"/>
        <v>17185.7</v>
      </c>
      <c r="Y856" s="3">
        <f t="shared" si="685"/>
        <v>44016238.090359733</v>
      </c>
      <c r="Z856" s="3">
        <f t="shared" si="682"/>
        <v>105988877.27035972</v>
      </c>
      <c r="AA856" s="2">
        <v>44848</v>
      </c>
      <c r="AB856" s="7">
        <f t="shared" si="686"/>
        <v>206.57546393333334</v>
      </c>
      <c r="AC856" s="7">
        <f t="shared" si="687"/>
        <v>146.72079363453244</v>
      </c>
      <c r="AD856" s="7">
        <f t="shared" si="688"/>
        <v>176.64812878393289</v>
      </c>
      <c r="AE856" s="7"/>
      <c r="AF856" s="7">
        <f t="shared" si="722"/>
        <v>264457.46241437364</v>
      </c>
      <c r="AG856" s="3">
        <f t="shared" si="689"/>
        <v>70849589.970560998</v>
      </c>
      <c r="AH856" s="7"/>
      <c r="AI856" s="7"/>
      <c r="AJ856" s="7"/>
      <c r="AK856" s="7"/>
      <c r="AL856" s="3">
        <f t="shared" si="690"/>
        <v>85513474.862647414</v>
      </c>
      <c r="AM856" s="3">
        <f t="shared" si="691"/>
        <v>27876950.790561084</v>
      </c>
      <c r="AN856" s="3">
        <f t="shared" si="692"/>
        <v>23663884.892086994</v>
      </c>
      <c r="AO856" s="3">
        <f t="shared" si="693"/>
        <v>31972639.180000007</v>
      </c>
      <c r="AP856" s="3">
        <f t="shared" si="694"/>
        <v>61972639.18</v>
      </c>
      <c r="AQ856" s="7"/>
      <c r="AR856" s="40">
        <f t="shared" si="723"/>
        <v>277947.10241437366</v>
      </c>
      <c r="AS856" s="5">
        <f t="shared" si="683"/>
        <v>-13489.639999999992</v>
      </c>
      <c r="AT856" s="5">
        <f t="shared" si="695"/>
        <v>5467.625899280576</v>
      </c>
      <c r="AU856" s="5">
        <f t="shared" si="696"/>
        <v>269925.08831365424</v>
      </c>
      <c r="AV856" s="5">
        <f t="shared" si="697"/>
        <v>45513474.86264734</v>
      </c>
      <c r="AW856" s="3"/>
      <c r="AX856" s="4">
        <f t="shared" si="698"/>
        <v>3.1665162822082146E-3</v>
      </c>
      <c r="AY856" s="4">
        <f t="shared" si="699"/>
        <v>1.0070910731235819E-2</v>
      </c>
      <c r="AZ856" s="4">
        <f t="shared" si="700"/>
        <v>2.3110700254217058E-4</v>
      </c>
      <c r="BA856" s="4">
        <f t="shared" si="701"/>
        <v>-2.1762352734064466E-4</v>
      </c>
      <c r="BB856" s="3"/>
      <c r="BC856" s="2">
        <f t="shared" si="702"/>
        <v>44848</v>
      </c>
      <c r="BD856" s="22">
        <f t="shared" si="703"/>
        <v>213.78368715661856</v>
      </c>
      <c r="BE856" s="22">
        <f t="shared" si="704"/>
        <v>146.72079363453201</v>
      </c>
      <c r="BF856" s="22">
        <f t="shared" si="705"/>
        <v>124.54676258993153</v>
      </c>
      <c r="BG856" s="22">
        <f t="shared" si="706"/>
        <v>206.57546393333334</v>
      </c>
      <c r="BH856" s="22"/>
      <c r="BI856" s="3">
        <f t="shared" si="707"/>
        <v>88301642.778251976</v>
      </c>
      <c r="BJ856" s="3">
        <f t="shared" si="708"/>
        <v>29971651.640883766</v>
      </c>
      <c r="BK856" s="3">
        <f t="shared" si="709"/>
        <v>23663884.892086994</v>
      </c>
      <c r="BL856" s="3">
        <f t="shared" si="710"/>
        <v>64121925.530000009</v>
      </c>
      <c r="BM856" s="22"/>
      <c r="BN856" s="3">
        <f t="shared" si="711"/>
        <v>-2788167.9156045741</v>
      </c>
      <c r="BO856" s="3">
        <f t="shared" si="712"/>
        <v>-2094700.8503227113</v>
      </c>
      <c r="BP856" s="3">
        <f t="shared" si="713"/>
        <v>0</v>
      </c>
      <c r="BQ856" s="3">
        <f t="shared" si="714"/>
        <v>-2149286.3499999996</v>
      </c>
      <c r="BR856" s="3"/>
      <c r="BS856" s="22">
        <f t="shared" si="715"/>
        <v>-3.1575493137838642</v>
      </c>
      <c r="BT856" s="22">
        <f t="shared" si="716"/>
        <v>-6.9889403340901284</v>
      </c>
      <c r="BU856" s="22">
        <f t="shared" si="717"/>
        <v>0</v>
      </c>
      <c r="BV856" s="22">
        <f t="shared" si="718"/>
        <v>-3.3518743116883432</v>
      </c>
      <c r="BW856" s="3"/>
      <c r="BX856" s="7"/>
      <c r="BY856" t="str">
        <f t="shared" si="674"/>
        <v>102022</v>
      </c>
      <c r="CQ856" s="15">
        <v>39936</v>
      </c>
      <c r="CR856" s="16">
        <v>3473.95</v>
      </c>
    </row>
    <row r="857" spans="1:96">
      <c r="A857" t="s">
        <v>393</v>
      </c>
      <c r="B857" t="s">
        <v>393</v>
      </c>
      <c r="C857" s="3">
        <v>-1439</v>
      </c>
      <c r="D857">
        <v>100262.81</v>
      </c>
      <c r="E857">
        <v>98823.44</v>
      </c>
      <c r="F857" s="3">
        <v>155665</v>
      </c>
      <c r="G857" s="3">
        <v>22551946</v>
      </c>
      <c r="J857" s="3">
        <f t="shared" si="719"/>
        <v>154225.96</v>
      </c>
      <c r="L857" s="3">
        <f t="shared" si="720"/>
        <v>62126865.140000001</v>
      </c>
      <c r="M857" s="4">
        <f t="shared" si="675"/>
        <v>2.4886137179352574E-3</v>
      </c>
      <c r="N857" s="4">
        <f t="shared" si="676"/>
        <v>5.1408653333333328E-3</v>
      </c>
      <c r="O857" s="4"/>
      <c r="P857" s="3">
        <f t="shared" si="677"/>
        <v>-1995060.3899999997</v>
      </c>
      <c r="Q857" s="3">
        <f t="shared" si="678"/>
        <v>64121925.530000009</v>
      </c>
      <c r="R857" s="6">
        <f t="shared" si="679"/>
        <v>-3.1113544602876797E-2</v>
      </c>
      <c r="S857" s="6">
        <f t="shared" si="680"/>
        <v>-3.1087315797396296E-2</v>
      </c>
      <c r="T857" s="6"/>
      <c r="U857" s="6"/>
      <c r="V857" s="3">
        <f t="shared" si="721"/>
        <v>204547.00679574945</v>
      </c>
      <c r="W857" s="7">
        <f t="shared" si="681"/>
        <v>126.09999999999854</v>
      </c>
      <c r="X857" s="7">
        <f t="shared" si="684"/>
        <v>17311.8</v>
      </c>
      <c r="Y857" s="3">
        <f t="shared" si="685"/>
        <v>44339207.048458286</v>
      </c>
      <c r="Z857" s="3">
        <f t="shared" si="682"/>
        <v>106466072.18845829</v>
      </c>
      <c r="AA857" s="2">
        <v>44851</v>
      </c>
      <c r="AB857" s="7">
        <f t="shared" si="686"/>
        <v>207.08955046666668</v>
      </c>
      <c r="AC857" s="7">
        <f t="shared" si="687"/>
        <v>147.79735682819427</v>
      </c>
      <c r="AD857" s="7">
        <f t="shared" si="688"/>
        <v>177.44345364743049</v>
      </c>
      <c r="AE857" s="7"/>
      <c r="AF857" s="7">
        <f t="shared" si="722"/>
        <v>358772.96679574944</v>
      </c>
      <c r="AG857" s="3">
        <f t="shared" si="689"/>
        <v>71208362.93735674</v>
      </c>
      <c r="AH857" s="7"/>
      <c r="AI857" s="7"/>
      <c r="AJ857" s="7"/>
      <c r="AK857" s="7"/>
      <c r="AL857" s="3">
        <f t="shared" si="690"/>
        <v>85877715.455342442</v>
      </c>
      <c r="AM857" s="3">
        <f t="shared" si="691"/>
        <v>28081497.797356833</v>
      </c>
      <c r="AN857" s="3">
        <f t="shared" si="692"/>
        <v>23669352.517986275</v>
      </c>
      <c r="AO857" s="3">
        <f t="shared" si="693"/>
        <v>32126865.140000008</v>
      </c>
      <c r="AP857" s="3">
        <f t="shared" si="694"/>
        <v>62126865.140000001</v>
      </c>
      <c r="AQ857" s="7"/>
      <c r="AR857" s="40">
        <f t="shared" si="723"/>
        <v>204547.00679574945</v>
      </c>
      <c r="AS857" s="5">
        <f t="shared" si="683"/>
        <v>154225.96</v>
      </c>
      <c r="AT857" s="5">
        <f t="shared" si="695"/>
        <v>5467.625899280576</v>
      </c>
      <c r="AU857" s="5">
        <f t="shared" si="696"/>
        <v>364240.59269503003</v>
      </c>
      <c r="AV857" s="5">
        <f t="shared" si="697"/>
        <v>45877715.455342367</v>
      </c>
      <c r="AW857" s="3"/>
      <c r="AX857" s="4">
        <f t="shared" si="698"/>
        <v>4.2594525983194681E-3</v>
      </c>
      <c r="AY857" s="4">
        <f t="shared" si="699"/>
        <v>7.3374957086414002E-3</v>
      </c>
      <c r="AZ857" s="4">
        <f t="shared" si="700"/>
        <v>2.3105360443622275E-4</v>
      </c>
      <c r="BA857" s="4">
        <f t="shared" si="701"/>
        <v>2.4886137179352574E-3</v>
      </c>
      <c r="BB857" s="3"/>
      <c r="BC857" s="2">
        <f t="shared" si="702"/>
        <v>44851</v>
      </c>
      <c r="BD857" s="22">
        <f t="shared" si="703"/>
        <v>214.69428863835608</v>
      </c>
      <c r="BE857" s="22">
        <f t="shared" si="704"/>
        <v>147.79735682819387</v>
      </c>
      <c r="BF857" s="22">
        <f t="shared" si="705"/>
        <v>124.57553956834882</v>
      </c>
      <c r="BG857" s="22">
        <f t="shared" si="706"/>
        <v>207.08955046666668</v>
      </c>
      <c r="BH857" s="22"/>
      <c r="BI857" s="3">
        <f t="shared" si="707"/>
        <v>88301642.778251976</v>
      </c>
      <c r="BJ857" s="3">
        <f t="shared" si="708"/>
        <v>29971651.640883766</v>
      </c>
      <c r="BK857" s="3">
        <f t="shared" si="709"/>
        <v>23669352.517986275</v>
      </c>
      <c r="BL857" s="3">
        <f t="shared" si="710"/>
        <v>64121925.530000009</v>
      </c>
      <c r="BM857" s="22"/>
      <c r="BN857" s="3">
        <f t="shared" si="711"/>
        <v>-2423927.3229095442</v>
      </c>
      <c r="BO857" s="3">
        <f t="shared" si="712"/>
        <v>-1890153.8435269617</v>
      </c>
      <c r="BP857" s="3">
        <f t="shared" si="713"/>
        <v>0</v>
      </c>
      <c r="BQ857" s="3">
        <f t="shared" si="714"/>
        <v>-1995060.3899999997</v>
      </c>
      <c r="BR857" s="3"/>
      <c r="BS857" s="22">
        <f t="shared" si="715"/>
        <v>-2.7450534855808355</v>
      </c>
      <c r="BT857" s="22">
        <f t="shared" si="716"/>
        <v>-6.3064720829353247</v>
      </c>
      <c r="BU857" s="22">
        <f t="shared" si="717"/>
        <v>0</v>
      </c>
      <c r="BV857" s="22">
        <f t="shared" si="718"/>
        <v>-3.1113544602876795</v>
      </c>
      <c r="BW857" s="3"/>
      <c r="BX857" s="7"/>
      <c r="BY857" t="str">
        <f t="shared" si="674"/>
        <v>102022</v>
      </c>
      <c r="CQ857" s="15">
        <v>39937</v>
      </c>
      <c r="CR857" s="16">
        <v>3654</v>
      </c>
    </row>
    <row r="858" spans="1:96">
      <c r="A858" t="s">
        <v>394</v>
      </c>
      <c r="B858" t="s">
        <v>394</v>
      </c>
      <c r="C858" s="3">
        <v>172763</v>
      </c>
      <c r="D858">
        <v>65179.54</v>
      </c>
      <c r="E858">
        <v>237942.39</v>
      </c>
      <c r="F858" s="3">
        <v>-35083</v>
      </c>
      <c r="G858" s="3">
        <v>22789889</v>
      </c>
      <c r="J858" s="3">
        <f t="shared" si="719"/>
        <v>137679.73000000001</v>
      </c>
      <c r="L858" s="3">
        <f t="shared" si="720"/>
        <v>62264544.869999997</v>
      </c>
      <c r="M858" s="4">
        <f t="shared" si="675"/>
        <v>2.2161061835285771E-3</v>
      </c>
      <c r="N858" s="4">
        <f t="shared" si="676"/>
        <v>4.5893243333333337E-3</v>
      </c>
      <c r="O858" s="4"/>
      <c r="P858" s="3">
        <f t="shared" si="677"/>
        <v>-1857380.6599999997</v>
      </c>
      <c r="Q858" s="3">
        <f t="shared" si="678"/>
        <v>64121925.530000009</v>
      </c>
      <c r="R858" s="6">
        <f t="shared" si="679"/>
        <v>-2.8966389337934148E-2</v>
      </c>
      <c r="S858" s="6">
        <f t="shared" si="680"/>
        <v>-2.8871209613867719E-2</v>
      </c>
      <c r="T858" s="6"/>
      <c r="U858" s="6"/>
      <c r="V858" s="3">
        <f t="shared" si="721"/>
        <v>284111.08834477578</v>
      </c>
      <c r="W858" s="7">
        <f t="shared" si="681"/>
        <v>175.15000000000146</v>
      </c>
      <c r="X858" s="7">
        <f t="shared" si="684"/>
        <v>17486.95</v>
      </c>
      <c r="Y858" s="3">
        <f t="shared" si="685"/>
        <v>44787803.503739513</v>
      </c>
      <c r="Z858" s="3">
        <f t="shared" si="682"/>
        <v>107052348.37373951</v>
      </c>
      <c r="AA858" s="2">
        <v>44852</v>
      </c>
      <c r="AB858" s="7">
        <f t="shared" si="686"/>
        <v>207.54848290000001</v>
      </c>
      <c r="AC858" s="7">
        <f t="shared" si="687"/>
        <v>149.29267834579838</v>
      </c>
      <c r="AD858" s="7">
        <f t="shared" si="688"/>
        <v>178.42058062289919</v>
      </c>
      <c r="AE858" s="7"/>
      <c r="AF858" s="7">
        <f t="shared" si="722"/>
        <v>421790.81834477582</v>
      </c>
      <c r="AG858" s="3">
        <f t="shared" si="689"/>
        <v>71630153.755701512</v>
      </c>
      <c r="AH858" s="7"/>
      <c r="AI858" s="7"/>
      <c r="AJ858" s="7"/>
      <c r="AK858" s="7"/>
      <c r="AL858" s="3">
        <f t="shared" si="690"/>
        <v>86304973.899586499</v>
      </c>
      <c r="AM858" s="3">
        <f t="shared" si="691"/>
        <v>28365608.885701608</v>
      </c>
      <c r="AN858" s="3">
        <f t="shared" si="692"/>
        <v>23674820.143885557</v>
      </c>
      <c r="AO858" s="3">
        <f t="shared" si="693"/>
        <v>32264544.870000008</v>
      </c>
      <c r="AP858" s="3">
        <f t="shared" si="694"/>
        <v>62264544.869999997</v>
      </c>
      <c r="AQ858" s="7"/>
      <c r="AR858" s="40">
        <f t="shared" si="723"/>
        <v>284111.08834477578</v>
      </c>
      <c r="AS858" s="5">
        <f t="shared" si="683"/>
        <v>137679.73000000001</v>
      </c>
      <c r="AT858" s="5">
        <f t="shared" si="695"/>
        <v>5467.625899280576</v>
      </c>
      <c r="AU858" s="5">
        <f t="shared" si="696"/>
        <v>427258.44424405642</v>
      </c>
      <c r="AV858" s="5">
        <f t="shared" si="697"/>
        <v>46304973.899586424</v>
      </c>
      <c r="AW858" s="3"/>
      <c r="AX858" s="4">
        <f t="shared" si="698"/>
        <v>4.9751957417432293E-3</v>
      </c>
      <c r="AY858" s="4">
        <f t="shared" si="699"/>
        <v>1.0117376587067862E-2</v>
      </c>
      <c r="AZ858" s="4">
        <f t="shared" si="700"/>
        <v>2.3100023100022454E-4</v>
      </c>
      <c r="BA858" s="4">
        <f t="shared" si="701"/>
        <v>2.2161061835285771E-3</v>
      </c>
      <c r="BB858" s="3"/>
      <c r="BC858" s="2">
        <f t="shared" si="702"/>
        <v>44852</v>
      </c>
      <c r="BD858" s="22">
        <f t="shared" si="703"/>
        <v>215.76243474896626</v>
      </c>
      <c r="BE858" s="22">
        <f t="shared" si="704"/>
        <v>149.29267834579792</v>
      </c>
      <c r="BF858" s="22">
        <f t="shared" si="705"/>
        <v>124.60431654676609</v>
      </c>
      <c r="BG858" s="22">
        <f t="shared" si="706"/>
        <v>207.54848290000001</v>
      </c>
      <c r="BH858" s="22"/>
      <c r="BI858" s="3">
        <f t="shared" si="707"/>
        <v>88301642.778251976</v>
      </c>
      <c r="BJ858" s="3">
        <f t="shared" si="708"/>
        <v>29971651.640883766</v>
      </c>
      <c r="BK858" s="3">
        <f t="shared" si="709"/>
        <v>23674820.143885557</v>
      </c>
      <c r="BL858" s="3">
        <f t="shared" si="710"/>
        <v>64121925.530000009</v>
      </c>
      <c r="BM858" s="22"/>
      <c r="BN858" s="3">
        <f t="shared" si="711"/>
        <v>-1996668.8786654877</v>
      </c>
      <c r="BO858" s="3">
        <f t="shared" si="712"/>
        <v>-1606042.7551821859</v>
      </c>
      <c r="BP858" s="3">
        <f t="shared" si="713"/>
        <v>0</v>
      </c>
      <c r="BQ858" s="3">
        <f t="shared" si="714"/>
        <v>-1857380.6599999997</v>
      </c>
      <c r="BR858" s="3"/>
      <c r="BS858" s="22">
        <f t="shared" si="715"/>
        <v>-2.2611910898188317</v>
      </c>
      <c r="BT858" s="22">
        <f t="shared" si="716"/>
        <v>-5.3585393772274239</v>
      </c>
      <c r="BU858" s="22">
        <f t="shared" si="717"/>
        <v>0</v>
      </c>
      <c r="BV858" s="22">
        <f t="shared" si="718"/>
        <v>-2.8966389337934149</v>
      </c>
      <c r="BW858" s="3"/>
      <c r="BX858" s="7"/>
      <c r="BY858" t="str">
        <f t="shared" si="674"/>
        <v>102022</v>
      </c>
      <c r="CQ858" s="15">
        <v>39938</v>
      </c>
      <c r="CR858" s="16">
        <v>3661.9</v>
      </c>
    </row>
    <row r="859" spans="1:96">
      <c r="A859" t="s">
        <v>395</v>
      </c>
      <c r="B859" t="s">
        <v>395</v>
      </c>
      <c r="C859" s="3">
        <v>101710</v>
      </c>
      <c r="D859">
        <v>16539.830000000002</v>
      </c>
      <c r="E859">
        <v>118249.95</v>
      </c>
      <c r="F859" s="3">
        <v>-48640</v>
      </c>
      <c r="G859" s="3">
        <v>22908139</v>
      </c>
      <c r="J859" s="3">
        <f t="shared" si="719"/>
        <v>53070.29</v>
      </c>
      <c r="L859" s="3">
        <f t="shared" si="720"/>
        <v>62317615.159999996</v>
      </c>
      <c r="M859" s="4">
        <f t="shared" si="675"/>
        <v>8.5233562874029894E-4</v>
      </c>
      <c r="N859" s="4">
        <f t="shared" si="676"/>
        <v>1.7690096666666667E-3</v>
      </c>
      <c r="O859" s="4"/>
      <c r="P859" s="3">
        <f t="shared" si="677"/>
        <v>-1804310.3699999996</v>
      </c>
      <c r="Q859" s="3">
        <f t="shared" si="678"/>
        <v>64121925.530000009</v>
      </c>
      <c r="R859" s="6">
        <f t="shared" si="679"/>
        <v>-2.8138742794862531E-2</v>
      </c>
      <c r="S859" s="6">
        <f t="shared" si="680"/>
        <v>-2.801887398512742E-2</v>
      </c>
      <c r="T859" s="6"/>
      <c r="U859" s="6"/>
      <c r="V859" s="3">
        <f t="shared" si="721"/>
        <v>41039.169483999773</v>
      </c>
      <c r="W859" s="7">
        <f t="shared" si="681"/>
        <v>25.299999999999272</v>
      </c>
      <c r="X859" s="7">
        <f t="shared" si="684"/>
        <v>17512.25</v>
      </c>
      <c r="Y859" s="3">
        <f t="shared" si="685"/>
        <v>44852602.192398459</v>
      </c>
      <c r="Z859" s="3">
        <f t="shared" si="682"/>
        <v>107170217.35239846</v>
      </c>
      <c r="AA859" s="2">
        <v>44853</v>
      </c>
      <c r="AB859" s="7">
        <f t="shared" si="686"/>
        <v>207.72538386666665</v>
      </c>
      <c r="AC859" s="7">
        <f t="shared" si="687"/>
        <v>149.50867397466152</v>
      </c>
      <c r="AD859" s="7">
        <f t="shared" si="688"/>
        <v>178.6170289206641</v>
      </c>
      <c r="AE859" s="7"/>
      <c r="AF859" s="7">
        <f t="shared" si="722"/>
        <v>94109.459483999774</v>
      </c>
      <c r="AG859" s="3">
        <f t="shared" si="689"/>
        <v>71724263.215185508</v>
      </c>
      <c r="AH859" s="7"/>
      <c r="AI859" s="7"/>
      <c r="AJ859" s="7"/>
      <c r="AK859" s="7"/>
      <c r="AL859" s="3">
        <f t="shared" si="690"/>
        <v>86404550.98496978</v>
      </c>
      <c r="AM859" s="3">
        <f t="shared" si="691"/>
        <v>28406648.055185609</v>
      </c>
      <c r="AN859" s="3">
        <f t="shared" si="692"/>
        <v>23680287.769784838</v>
      </c>
      <c r="AO859" s="3">
        <f t="shared" si="693"/>
        <v>32317615.160000008</v>
      </c>
      <c r="AP859" s="3">
        <f t="shared" si="694"/>
        <v>62317615.159999996</v>
      </c>
      <c r="AQ859" s="7"/>
      <c r="AR859" s="40">
        <f t="shared" si="723"/>
        <v>41039.169483999773</v>
      </c>
      <c r="AS859" s="5">
        <f t="shared" si="683"/>
        <v>53070.29</v>
      </c>
      <c r="AT859" s="5">
        <f t="shared" si="695"/>
        <v>5467.625899280576</v>
      </c>
      <c r="AU859" s="5">
        <f t="shared" si="696"/>
        <v>99577.085383280355</v>
      </c>
      <c r="AV859" s="5">
        <f t="shared" si="697"/>
        <v>46404550.984969705</v>
      </c>
      <c r="AW859" s="3"/>
      <c r="AX859" s="4">
        <f t="shared" si="698"/>
        <v>1.1537815363820815E-3</v>
      </c>
      <c r="AY859" s="4">
        <f t="shared" si="699"/>
        <v>1.4467931800570862E-3</v>
      </c>
      <c r="AZ859" s="4">
        <f t="shared" si="700"/>
        <v>2.3094688221708361E-4</v>
      </c>
      <c r="BA859" s="4">
        <f t="shared" si="701"/>
        <v>8.5233562874029894E-4</v>
      </c>
      <c r="BB859" s="3"/>
      <c r="BC859" s="2">
        <f t="shared" si="702"/>
        <v>44853</v>
      </c>
      <c r="BD859" s="22">
        <f t="shared" si="703"/>
        <v>216.01137746242446</v>
      </c>
      <c r="BE859" s="22">
        <f t="shared" si="704"/>
        <v>149.50867397466109</v>
      </c>
      <c r="BF859" s="22">
        <f t="shared" si="705"/>
        <v>124.63309352518334</v>
      </c>
      <c r="BG859" s="22">
        <f t="shared" si="706"/>
        <v>207.72538386666665</v>
      </c>
      <c r="BH859" s="22"/>
      <c r="BI859" s="3">
        <f t="shared" si="707"/>
        <v>88301642.778251976</v>
      </c>
      <c r="BJ859" s="3">
        <f t="shared" si="708"/>
        <v>29971651.640883766</v>
      </c>
      <c r="BK859" s="3">
        <f t="shared" si="709"/>
        <v>23680287.769784838</v>
      </c>
      <c r="BL859" s="3">
        <f t="shared" si="710"/>
        <v>64121925.530000009</v>
      </c>
      <c r="BM859" s="22"/>
      <c r="BN859" s="3">
        <f t="shared" si="711"/>
        <v>-1897091.7932822073</v>
      </c>
      <c r="BO859" s="3">
        <f t="shared" si="712"/>
        <v>-1565003.5856981862</v>
      </c>
      <c r="BP859" s="3">
        <f t="shared" si="713"/>
        <v>0</v>
      </c>
      <c r="BQ859" s="3">
        <f t="shared" si="714"/>
        <v>-1804310.3699999996</v>
      </c>
      <c r="BR859" s="3"/>
      <c r="BS859" s="22">
        <f t="shared" si="715"/>
        <v>-2.1484218567102884</v>
      </c>
      <c r="BT859" s="22">
        <f t="shared" si="716"/>
        <v>-5.2216127574477547</v>
      </c>
      <c r="BU859" s="22">
        <f t="shared" si="717"/>
        <v>0</v>
      </c>
      <c r="BV859" s="22">
        <f t="shared" si="718"/>
        <v>-2.813874279486253</v>
      </c>
      <c r="BW859" s="3"/>
      <c r="BX859" s="7"/>
      <c r="BY859" t="str">
        <f t="shared" si="674"/>
        <v>102022</v>
      </c>
      <c r="CQ859" s="15">
        <v>39939</v>
      </c>
      <c r="CR859" s="16">
        <v>3625.05</v>
      </c>
    </row>
    <row r="860" spans="1:96">
      <c r="A860" t="s">
        <v>396</v>
      </c>
      <c r="B860" t="s">
        <v>396</v>
      </c>
      <c r="C860" s="3">
        <v>-124672</v>
      </c>
      <c r="D860">
        <v>32102.799999999999</v>
      </c>
      <c r="E860">
        <v>-92569.66</v>
      </c>
      <c r="F860" s="3">
        <v>15563</v>
      </c>
      <c r="G860" s="3">
        <v>22815569</v>
      </c>
      <c r="J860" s="3">
        <f t="shared" si="719"/>
        <v>-109109.03</v>
      </c>
      <c r="L860" s="3">
        <f t="shared" si="720"/>
        <v>62208506.129999995</v>
      </c>
      <c r="M860" s="4">
        <f t="shared" si="675"/>
        <v>-1.7508537468878327E-3</v>
      </c>
      <c r="N860" s="4">
        <f t="shared" si="676"/>
        <v>-3.6369676666666668E-3</v>
      </c>
      <c r="O860" s="4"/>
      <c r="P860" s="3">
        <f t="shared" si="677"/>
        <v>-1913419.3999999997</v>
      </c>
      <c r="Q860" s="3">
        <f t="shared" si="678"/>
        <v>64121925.530000009</v>
      </c>
      <c r="R860" s="6">
        <f t="shared" si="679"/>
        <v>-2.9840329718495269E-2</v>
      </c>
      <c r="S860" s="6">
        <f t="shared" si="680"/>
        <v>-2.9769727732015253E-2</v>
      </c>
      <c r="T860" s="6"/>
      <c r="U860" s="6"/>
      <c r="V860" s="3">
        <f t="shared" si="721"/>
        <v>83862.65068469879</v>
      </c>
      <c r="W860" s="7">
        <f t="shared" si="681"/>
        <v>51.700000000000728</v>
      </c>
      <c r="X860" s="7">
        <f t="shared" si="684"/>
        <v>17563.95</v>
      </c>
      <c r="Y860" s="3">
        <f t="shared" si="685"/>
        <v>44985016.904005878</v>
      </c>
      <c r="Z860" s="3">
        <f t="shared" si="682"/>
        <v>107193523.03400588</v>
      </c>
      <c r="AA860" s="2">
        <v>44854</v>
      </c>
      <c r="AB860" s="7">
        <f t="shared" si="686"/>
        <v>207.36168710000001</v>
      </c>
      <c r="AC860" s="7">
        <f t="shared" si="687"/>
        <v>149.95005634668627</v>
      </c>
      <c r="AD860" s="7">
        <f t="shared" si="688"/>
        <v>178.65587172334315</v>
      </c>
      <c r="AE860" s="7"/>
      <c r="AF860" s="7">
        <f t="shared" si="722"/>
        <v>-25246.379315301208</v>
      </c>
      <c r="AG860" s="3">
        <f t="shared" si="689"/>
        <v>71699016.835870206</v>
      </c>
      <c r="AH860" s="7"/>
      <c r="AI860" s="7"/>
      <c r="AJ860" s="7"/>
      <c r="AK860" s="7"/>
      <c r="AL860" s="3">
        <f t="shared" si="690"/>
        <v>86384772.231553763</v>
      </c>
      <c r="AM860" s="3">
        <f t="shared" si="691"/>
        <v>28490510.705870308</v>
      </c>
      <c r="AN860" s="3">
        <f t="shared" si="692"/>
        <v>23685755.395684119</v>
      </c>
      <c r="AO860" s="3">
        <f t="shared" si="693"/>
        <v>32208506.130000006</v>
      </c>
      <c r="AP860" s="3">
        <f t="shared" si="694"/>
        <v>62208506.129999995</v>
      </c>
      <c r="AQ860" s="7"/>
      <c r="AR860" s="40">
        <f t="shared" si="723"/>
        <v>83862.65068469879</v>
      </c>
      <c r="AS860" s="5">
        <f t="shared" si="683"/>
        <v>-109109.03</v>
      </c>
      <c r="AT860" s="5">
        <f t="shared" si="695"/>
        <v>5467.625899280576</v>
      </c>
      <c r="AU860" s="5">
        <f t="shared" si="696"/>
        <v>-19778.753416020634</v>
      </c>
      <c r="AV860" s="5">
        <f t="shared" si="697"/>
        <v>46384772.231553681</v>
      </c>
      <c r="AW860" s="3"/>
      <c r="AX860" s="4">
        <f t="shared" si="698"/>
        <v>-2.289086997218605E-4</v>
      </c>
      <c r="AY860" s="4">
        <f t="shared" si="699"/>
        <v>2.9522191608731441E-3</v>
      </c>
      <c r="AZ860" s="4">
        <f t="shared" si="700"/>
        <v>2.3089355806972338E-4</v>
      </c>
      <c r="BA860" s="4">
        <f t="shared" si="701"/>
        <v>-1.7508537468878327E-3</v>
      </c>
      <c r="BB860" s="3"/>
      <c r="BC860" s="2">
        <f t="shared" si="702"/>
        <v>44854</v>
      </c>
      <c r="BD860" s="22">
        <f t="shared" si="703"/>
        <v>215.96193057888442</v>
      </c>
      <c r="BE860" s="22">
        <f t="shared" si="704"/>
        <v>149.95005634668584</v>
      </c>
      <c r="BF860" s="22">
        <f t="shared" si="705"/>
        <v>124.66187050360062</v>
      </c>
      <c r="BG860" s="22">
        <f t="shared" si="706"/>
        <v>207.36168710000001</v>
      </c>
      <c r="BH860" s="22"/>
      <c r="BI860" s="3">
        <f t="shared" si="707"/>
        <v>88301642.778251976</v>
      </c>
      <c r="BJ860" s="3">
        <f t="shared" si="708"/>
        <v>29971651.640883766</v>
      </c>
      <c r="BK860" s="3">
        <f t="shared" si="709"/>
        <v>23685755.395684119</v>
      </c>
      <c r="BL860" s="3">
        <f t="shared" si="710"/>
        <v>64121925.530000009</v>
      </c>
      <c r="BM860" s="22"/>
      <c r="BN860" s="3">
        <f t="shared" si="711"/>
        <v>-1916870.546698228</v>
      </c>
      <c r="BO860" s="3">
        <f t="shared" si="712"/>
        <v>-1481140.9350134875</v>
      </c>
      <c r="BP860" s="3">
        <f t="shared" si="713"/>
        <v>0</v>
      </c>
      <c r="BQ860" s="3">
        <f t="shared" si="714"/>
        <v>-1913419.3999999997</v>
      </c>
      <c r="BR860" s="3"/>
      <c r="BS860" s="22">
        <f t="shared" si="715"/>
        <v>-2.170820934228801</v>
      </c>
      <c r="BT860" s="22">
        <f t="shared" si="716"/>
        <v>-4.941806186593638</v>
      </c>
      <c r="BU860" s="22">
        <f t="shared" si="717"/>
        <v>0</v>
      </c>
      <c r="BV860" s="22">
        <f t="shared" si="718"/>
        <v>-2.9840329718495271</v>
      </c>
      <c r="BW860" s="3"/>
      <c r="BX860" s="7"/>
      <c r="BY860" t="str">
        <f t="shared" si="674"/>
        <v>102022</v>
      </c>
      <c r="CQ860" s="15">
        <v>39940</v>
      </c>
      <c r="CR860" s="16">
        <v>3683.9</v>
      </c>
    </row>
    <row r="861" spans="1:96">
      <c r="A861" t="s">
        <v>397</v>
      </c>
      <c r="B861" t="s">
        <v>397</v>
      </c>
      <c r="C861" s="3">
        <v>40375</v>
      </c>
      <c r="D861">
        <v>-25126.41</v>
      </c>
      <c r="E861">
        <v>15248.33</v>
      </c>
      <c r="F861" s="3">
        <v>-57229</v>
      </c>
      <c r="G861" s="3">
        <v>22830817</v>
      </c>
      <c r="J861" s="3">
        <f t="shared" si="719"/>
        <v>-16854.21</v>
      </c>
      <c r="L861" s="3">
        <f t="shared" si="720"/>
        <v>62191651.919999994</v>
      </c>
      <c r="M861" s="4">
        <f t="shared" si="675"/>
        <v>-2.7093095540309194E-4</v>
      </c>
      <c r="N861" s="4">
        <f t="shared" si="676"/>
        <v>-5.61807E-4</v>
      </c>
      <c r="O861" s="4"/>
      <c r="P861" s="3">
        <f t="shared" si="677"/>
        <v>-1930273.6099999996</v>
      </c>
      <c r="Q861" s="3">
        <f t="shared" si="678"/>
        <v>64121925.530000009</v>
      </c>
      <c r="R861" s="6">
        <f t="shared" si="679"/>
        <v>-3.0103176004858182E-2</v>
      </c>
      <c r="S861" s="6">
        <f t="shared" si="680"/>
        <v>-3.0040658687418346E-2</v>
      </c>
      <c r="T861" s="6"/>
      <c r="U861" s="6"/>
      <c r="V861" s="3">
        <f t="shared" si="721"/>
        <v>20032.954273808384</v>
      </c>
      <c r="W861" s="7">
        <f t="shared" si="681"/>
        <v>12.349999999998545</v>
      </c>
      <c r="X861" s="7">
        <f t="shared" si="684"/>
        <v>17576.3</v>
      </c>
      <c r="Y861" s="3">
        <f t="shared" si="685"/>
        <v>45016647.884438209</v>
      </c>
      <c r="Z861" s="3">
        <f t="shared" si="682"/>
        <v>107208299.8044382</v>
      </c>
      <c r="AA861" s="2">
        <v>44855</v>
      </c>
      <c r="AB861" s="7">
        <f t="shared" si="686"/>
        <v>207.30550639999996</v>
      </c>
      <c r="AC861" s="7">
        <f t="shared" si="687"/>
        <v>150.05549294812738</v>
      </c>
      <c r="AD861" s="7">
        <f t="shared" si="688"/>
        <v>178.68049967406367</v>
      </c>
      <c r="AE861" s="7"/>
      <c r="AF861" s="7">
        <f t="shared" si="722"/>
        <v>3178.7442738083846</v>
      </c>
      <c r="AG861" s="3">
        <f t="shared" si="689"/>
        <v>71702195.580144018</v>
      </c>
      <c r="AH861" s="7"/>
      <c r="AI861" s="7"/>
      <c r="AJ861" s="7"/>
      <c r="AK861" s="7"/>
      <c r="AL861" s="3">
        <f t="shared" si="690"/>
        <v>86393418.601726845</v>
      </c>
      <c r="AM861" s="3">
        <f t="shared" si="691"/>
        <v>28510543.660144117</v>
      </c>
      <c r="AN861" s="3">
        <f t="shared" si="692"/>
        <v>23691223.021583401</v>
      </c>
      <c r="AO861" s="3">
        <f t="shared" si="693"/>
        <v>32191651.920000006</v>
      </c>
      <c r="AP861" s="3">
        <f t="shared" si="694"/>
        <v>62191651.919999994</v>
      </c>
      <c r="AQ861" s="7"/>
      <c r="AR861" s="40">
        <f t="shared" si="723"/>
        <v>20032.954273808384</v>
      </c>
      <c r="AS861" s="5">
        <f t="shared" si="683"/>
        <v>-16854.21</v>
      </c>
      <c r="AT861" s="5">
        <f t="shared" si="695"/>
        <v>5467.625899280576</v>
      </c>
      <c r="AU861" s="5">
        <f t="shared" si="696"/>
        <v>8646.3701730889607</v>
      </c>
      <c r="AV861" s="5">
        <f t="shared" si="697"/>
        <v>46393418.60172677</v>
      </c>
      <c r="AW861" s="3"/>
      <c r="AX861" s="4">
        <f t="shared" si="698"/>
        <v>1.0009136969085741E-4</v>
      </c>
      <c r="AY861" s="4">
        <f t="shared" si="699"/>
        <v>7.0314479373936628E-4</v>
      </c>
      <c r="AZ861" s="4">
        <f t="shared" si="700"/>
        <v>2.3084025854108311E-4</v>
      </c>
      <c r="BA861" s="4">
        <f t="shared" si="701"/>
        <v>-2.7093095540309194E-4</v>
      </c>
      <c r="BB861" s="3"/>
      <c r="BC861" s="2">
        <f t="shared" si="702"/>
        <v>44855</v>
      </c>
      <c r="BD861" s="22">
        <f t="shared" si="703"/>
        <v>215.98354650431713</v>
      </c>
      <c r="BE861" s="22">
        <f t="shared" si="704"/>
        <v>150.05549294812693</v>
      </c>
      <c r="BF861" s="22">
        <f t="shared" si="705"/>
        <v>124.69064748201791</v>
      </c>
      <c r="BG861" s="22">
        <f t="shared" si="706"/>
        <v>207.30550639999996</v>
      </c>
      <c r="BH861" s="22"/>
      <c r="BI861" s="3">
        <f t="shared" si="707"/>
        <v>88301642.778251976</v>
      </c>
      <c r="BJ861" s="3">
        <f t="shared" si="708"/>
        <v>29971651.640883766</v>
      </c>
      <c r="BK861" s="3">
        <f t="shared" si="709"/>
        <v>23691223.021583401</v>
      </c>
      <c r="BL861" s="3">
        <f t="shared" si="710"/>
        <v>64121925.530000009</v>
      </c>
      <c r="BM861" s="22"/>
      <c r="BN861" s="3">
        <f t="shared" si="711"/>
        <v>-1908224.176525139</v>
      </c>
      <c r="BO861" s="3">
        <f t="shared" si="712"/>
        <v>-1461107.9807396792</v>
      </c>
      <c r="BP861" s="3">
        <f t="shared" si="713"/>
        <v>0</v>
      </c>
      <c r="BQ861" s="3">
        <f t="shared" si="714"/>
        <v>-1930273.6099999996</v>
      </c>
      <c r="BR861" s="3"/>
      <c r="BS861" s="22">
        <f t="shared" si="715"/>
        <v>-2.1610290777003756</v>
      </c>
      <c r="BT861" s="22">
        <f t="shared" si="716"/>
        <v>-4.8749665125114738</v>
      </c>
      <c r="BU861" s="22">
        <f t="shared" si="717"/>
        <v>0</v>
      </c>
      <c r="BV861" s="22">
        <f t="shared" si="718"/>
        <v>-3.0103176004858181</v>
      </c>
      <c r="BW861" s="3"/>
      <c r="BX861" s="7"/>
      <c r="BY861" t="str">
        <f t="shared" si="674"/>
        <v>102022</v>
      </c>
      <c r="CQ861" s="15">
        <v>39941</v>
      </c>
      <c r="CR861" s="16">
        <v>3620.7</v>
      </c>
    </row>
    <row r="862" spans="1:96">
      <c r="A862" t="s">
        <v>398</v>
      </c>
      <c r="B862" t="s">
        <v>398</v>
      </c>
      <c r="C862" s="3">
        <v>-72833</v>
      </c>
      <c r="D862">
        <v>-27355.54</v>
      </c>
      <c r="E862">
        <v>-100189</v>
      </c>
      <c r="F862" s="3">
        <v>-2229</v>
      </c>
      <c r="G862" s="3">
        <v>22730628</v>
      </c>
      <c r="J862" s="3">
        <f t="shared" si="719"/>
        <v>-75062.13</v>
      </c>
      <c r="L862" s="3">
        <f t="shared" si="720"/>
        <v>62116589.789999992</v>
      </c>
      <c r="M862" s="4">
        <f t="shared" si="675"/>
        <v>-1.2069486447563076E-3</v>
      </c>
      <c r="N862" s="4">
        <f t="shared" si="676"/>
        <v>-2.5020710000000002E-3</v>
      </c>
      <c r="O862" s="4"/>
      <c r="P862" s="3">
        <f t="shared" si="677"/>
        <v>-2005335.7399999998</v>
      </c>
      <c r="Q862" s="3">
        <f t="shared" si="678"/>
        <v>64121925.530000009</v>
      </c>
      <c r="R862" s="6">
        <f t="shared" si="679"/>
        <v>-3.1273791662132566E-2</v>
      </c>
      <c r="S862" s="6">
        <f t="shared" si="680"/>
        <v>-3.1247607332174653E-2</v>
      </c>
      <c r="T862" s="6"/>
      <c r="U862" s="6"/>
      <c r="V862" s="3">
        <f t="shared" si="721"/>
        <v>250533.58603968291</v>
      </c>
      <c r="W862" s="7">
        <f t="shared" si="681"/>
        <v>154.45000000000073</v>
      </c>
      <c r="X862" s="7">
        <f t="shared" si="684"/>
        <v>17730.75</v>
      </c>
      <c r="Y862" s="3">
        <f t="shared" si="685"/>
        <v>45412227.230816662</v>
      </c>
      <c r="Z862" s="3">
        <f t="shared" si="682"/>
        <v>107528817.02081665</v>
      </c>
      <c r="AA862" s="2">
        <v>44858</v>
      </c>
      <c r="AB862" s="7">
        <f t="shared" si="686"/>
        <v>207.05529929999997</v>
      </c>
      <c r="AC862" s="7">
        <f t="shared" si="687"/>
        <v>151.37409076938889</v>
      </c>
      <c r="AD862" s="7">
        <f t="shared" si="688"/>
        <v>179.21469503469442</v>
      </c>
      <c r="AE862" s="7"/>
      <c r="AF862" s="7">
        <f t="shared" si="722"/>
        <v>175471.4560396829</v>
      </c>
      <c r="AG862" s="3">
        <f t="shared" si="689"/>
        <v>71877667.0361837</v>
      </c>
      <c r="AH862" s="7"/>
      <c r="AI862" s="7"/>
      <c r="AJ862" s="7"/>
      <c r="AK862" s="7"/>
      <c r="AL862" s="3">
        <f t="shared" si="690"/>
        <v>86574357.683665812</v>
      </c>
      <c r="AM862" s="3">
        <f t="shared" si="691"/>
        <v>28761077.246183801</v>
      </c>
      <c r="AN862" s="3">
        <f t="shared" si="692"/>
        <v>23696690.647482682</v>
      </c>
      <c r="AO862" s="3">
        <f t="shared" si="693"/>
        <v>32116589.790000007</v>
      </c>
      <c r="AP862" s="3">
        <f t="shared" si="694"/>
        <v>62116589.789999992</v>
      </c>
      <c r="AQ862" s="7"/>
      <c r="AR862" s="40">
        <f t="shared" si="723"/>
        <v>250533.58603968291</v>
      </c>
      <c r="AS862" s="5">
        <f t="shared" si="683"/>
        <v>-75062.13</v>
      </c>
      <c r="AT862" s="5">
        <f t="shared" si="695"/>
        <v>5467.625899280576</v>
      </c>
      <c r="AU862" s="5">
        <f t="shared" si="696"/>
        <v>180939.08193896347</v>
      </c>
      <c r="AV862" s="5">
        <f t="shared" si="697"/>
        <v>46574357.683665738</v>
      </c>
      <c r="AW862" s="3"/>
      <c r="AX862" s="4">
        <f t="shared" si="698"/>
        <v>2.0943618723214506E-3</v>
      </c>
      <c r="AY862" s="4">
        <f t="shared" si="699"/>
        <v>8.787401216410775E-3</v>
      </c>
      <c r="AZ862" s="4">
        <f t="shared" si="700"/>
        <v>2.307869836141177E-4</v>
      </c>
      <c r="BA862" s="4">
        <f t="shared" si="701"/>
        <v>-1.2069486447563076E-3</v>
      </c>
      <c r="BB862" s="3"/>
      <c r="BC862" s="2">
        <f t="shared" si="702"/>
        <v>44858</v>
      </c>
      <c r="BD862" s="22">
        <f t="shared" si="703"/>
        <v>216.4358942091645</v>
      </c>
      <c r="BE862" s="22">
        <f t="shared" si="704"/>
        <v>151.37409076938843</v>
      </c>
      <c r="BF862" s="22">
        <f t="shared" si="705"/>
        <v>124.71942446043516</v>
      </c>
      <c r="BG862" s="22">
        <f t="shared" si="706"/>
        <v>207.05529929999997</v>
      </c>
      <c r="BH862" s="22"/>
      <c r="BI862" s="3">
        <f t="shared" si="707"/>
        <v>88301642.778251976</v>
      </c>
      <c r="BJ862" s="3">
        <f t="shared" si="708"/>
        <v>29971651.640883766</v>
      </c>
      <c r="BK862" s="3">
        <f t="shared" si="709"/>
        <v>23696690.647482682</v>
      </c>
      <c r="BL862" s="3">
        <f t="shared" si="710"/>
        <v>64121925.530000009</v>
      </c>
      <c r="BM862" s="22"/>
      <c r="BN862" s="3">
        <f t="shared" si="711"/>
        <v>-1727285.0945861756</v>
      </c>
      <c r="BO862" s="3">
        <f t="shared" si="712"/>
        <v>-1210574.3946999963</v>
      </c>
      <c r="BP862" s="3">
        <f t="shared" si="713"/>
        <v>0</v>
      </c>
      <c r="BQ862" s="3">
        <f t="shared" si="714"/>
        <v>-2005335.7399999998</v>
      </c>
      <c r="BR862" s="3"/>
      <c r="BS862" s="22">
        <f t="shared" si="715"/>
        <v>-1.9561188673735443</v>
      </c>
      <c r="BT862" s="22">
        <f t="shared" si="716"/>
        <v>-4.0390646775324006</v>
      </c>
      <c r="BU862" s="22">
        <f t="shared" si="717"/>
        <v>0</v>
      </c>
      <c r="BV862" s="22">
        <f t="shared" si="718"/>
        <v>-3.1273791662132568</v>
      </c>
      <c r="BW862" s="3"/>
      <c r="BX862" s="7"/>
      <c r="BY862" t="str">
        <f t="shared" si="674"/>
        <v>102022</v>
      </c>
      <c r="CQ862" s="15">
        <v>39942</v>
      </c>
      <c r="CR862" s="16">
        <v>3620.7</v>
      </c>
    </row>
    <row r="863" spans="1:96">
      <c r="A863" t="s">
        <v>399</v>
      </c>
      <c r="B863" t="s">
        <v>399</v>
      </c>
      <c r="C863" s="3">
        <v>-289323</v>
      </c>
      <c r="D863">
        <v>398457.22</v>
      </c>
      <c r="E863">
        <v>109134.32</v>
      </c>
      <c r="F863" s="3">
        <v>425813</v>
      </c>
      <c r="G863" s="3">
        <v>22839763</v>
      </c>
      <c r="J863" s="3">
        <f t="shared" si="719"/>
        <v>136489.75999999998</v>
      </c>
      <c r="L863" s="3">
        <f t="shared" si="720"/>
        <v>62253079.54999999</v>
      </c>
      <c r="M863" s="4">
        <f t="shared" si="675"/>
        <v>2.1973157325834579E-3</v>
      </c>
      <c r="N863" s="4">
        <f t="shared" si="676"/>
        <v>4.5496586666666661E-3</v>
      </c>
      <c r="O863" s="4"/>
      <c r="P863" s="3">
        <f t="shared" si="677"/>
        <v>-1868845.9799999997</v>
      </c>
      <c r="Q863" s="3">
        <f t="shared" si="678"/>
        <v>64121925.530000009</v>
      </c>
      <c r="R863" s="6">
        <f t="shared" si="679"/>
        <v>-2.9145194323985851E-2</v>
      </c>
      <c r="S863" s="6">
        <f t="shared" si="680"/>
        <v>-2.9050291599591195E-2</v>
      </c>
      <c r="T863" s="6"/>
      <c r="U863" s="6"/>
      <c r="V863" s="3">
        <f t="shared" si="721"/>
        <v>-120684.35611105655</v>
      </c>
      <c r="W863" s="7">
        <f t="shared" si="681"/>
        <v>-74.400000000001455</v>
      </c>
      <c r="X863" s="7">
        <f t="shared" si="684"/>
        <v>17656.349999999999</v>
      </c>
      <c r="Y863" s="3">
        <f t="shared" si="685"/>
        <v>45221672.984325521</v>
      </c>
      <c r="Z863" s="3">
        <f t="shared" si="682"/>
        <v>107474752.53432551</v>
      </c>
      <c r="AA863" s="2">
        <v>44859</v>
      </c>
      <c r="AB863" s="7">
        <f t="shared" si="686"/>
        <v>207.51026516666661</v>
      </c>
      <c r="AC863" s="7">
        <f t="shared" si="687"/>
        <v>150.73890994775175</v>
      </c>
      <c r="AD863" s="7">
        <f t="shared" si="688"/>
        <v>179.1245875572092</v>
      </c>
      <c r="AE863" s="7"/>
      <c r="AF863" s="7">
        <f t="shared" si="722"/>
        <v>15805.403888943431</v>
      </c>
      <c r="AG863" s="3">
        <f t="shared" si="689"/>
        <v>71893472.440072641</v>
      </c>
      <c r="AH863" s="7"/>
      <c r="AI863" s="7"/>
      <c r="AJ863" s="7"/>
      <c r="AK863" s="7"/>
      <c r="AL863" s="3">
        <f t="shared" si="690"/>
        <v>86595630.713454038</v>
      </c>
      <c r="AM863" s="3">
        <f t="shared" si="691"/>
        <v>28640392.890072744</v>
      </c>
      <c r="AN863" s="3">
        <f t="shared" si="692"/>
        <v>23702158.273381963</v>
      </c>
      <c r="AO863" s="3">
        <f t="shared" si="693"/>
        <v>32253079.550000008</v>
      </c>
      <c r="AP863" s="3">
        <f t="shared" si="694"/>
        <v>62253079.54999999</v>
      </c>
      <c r="AQ863" s="7"/>
      <c r="AR863" s="40">
        <f t="shared" si="723"/>
        <v>-120684.35611105655</v>
      </c>
      <c r="AS863" s="5">
        <f t="shared" si="683"/>
        <v>136489.75999999998</v>
      </c>
      <c r="AT863" s="5">
        <f t="shared" si="695"/>
        <v>5467.625899280576</v>
      </c>
      <c r="AU863" s="5">
        <f t="shared" si="696"/>
        <v>21273.029788224005</v>
      </c>
      <c r="AV863" s="5">
        <f t="shared" si="697"/>
        <v>46595630.713453963</v>
      </c>
      <c r="AW863" s="3"/>
      <c r="AX863" s="4">
        <f t="shared" si="698"/>
        <v>2.4571975302379445E-4</v>
      </c>
      <c r="AY863" s="4">
        <f t="shared" si="699"/>
        <v>-4.1960999957701408E-3</v>
      </c>
      <c r="AZ863" s="4">
        <f t="shared" si="700"/>
        <v>2.3073373327179786E-4</v>
      </c>
      <c r="BA863" s="4">
        <f t="shared" si="701"/>
        <v>2.1973157325834579E-3</v>
      </c>
      <c r="BB863" s="3"/>
      <c r="BC863" s="2">
        <f t="shared" si="702"/>
        <v>44859</v>
      </c>
      <c r="BD863" s="22">
        <f t="shared" si="703"/>
        <v>216.48907678363511</v>
      </c>
      <c r="BE863" s="22">
        <f t="shared" si="704"/>
        <v>150.73890994775127</v>
      </c>
      <c r="BF863" s="22">
        <f t="shared" si="705"/>
        <v>124.74820143885243</v>
      </c>
      <c r="BG863" s="22">
        <f t="shared" si="706"/>
        <v>207.51026516666661</v>
      </c>
      <c r="BH863" s="22"/>
      <c r="BI863" s="3">
        <f t="shared" si="707"/>
        <v>88301642.778251976</v>
      </c>
      <c r="BJ863" s="3">
        <f t="shared" si="708"/>
        <v>29971651.640883766</v>
      </c>
      <c r="BK863" s="3">
        <f t="shared" si="709"/>
        <v>23702158.273381963</v>
      </c>
      <c r="BL863" s="3">
        <f t="shared" si="710"/>
        <v>64121925.530000009</v>
      </c>
      <c r="BM863" s="22"/>
      <c r="BN863" s="3">
        <f t="shared" si="711"/>
        <v>-1706012.0647979516</v>
      </c>
      <c r="BO863" s="3">
        <f t="shared" si="712"/>
        <v>-1331258.750811053</v>
      </c>
      <c r="BP863" s="3">
        <f t="shared" si="713"/>
        <v>0</v>
      </c>
      <c r="BQ863" s="3">
        <f t="shared" si="714"/>
        <v>-1868845.9799999997</v>
      </c>
      <c r="BR863" s="3"/>
      <c r="BS863" s="22">
        <f t="shared" si="715"/>
        <v>-1.9320275491161412</v>
      </c>
      <c r="BT863" s="22">
        <f t="shared" si="716"/>
        <v>-4.4417263578331063</v>
      </c>
      <c r="BU863" s="22">
        <f t="shared" si="717"/>
        <v>0</v>
      </c>
      <c r="BV863" s="22">
        <f t="shared" si="718"/>
        <v>-2.9145194323985852</v>
      </c>
      <c r="BW863" s="3"/>
      <c r="BX863" s="7"/>
      <c r="BY863" t="str">
        <f t="shared" si="674"/>
        <v>102022</v>
      </c>
      <c r="CQ863" s="15">
        <v>39943</v>
      </c>
      <c r="CR863" s="16">
        <v>3620.7</v>
      </c>
    </row>
    <row r="864" spans="1:96">
      <c r="A864" t="s">
        <v>400</v>
      </c>
      <c r="B864" t="s">
        <v>400</v>
      </c>
      <c r="C864">
        <v>0</v>
      </c>
      <c r="D864">
        <v>398457.22</v>
      </c>
      <c r="E864">
        <v>398457.22</v>
      </c>
      <c r="F864" t="s">
        <v>10</v>
      </c>
      <c r="G864" s="3">
        <v>23238220</v>
      </c>
      <c r="J864" s="3">
        <f t="shared" si="719"/>
        <v>0</v>
      </c>
      <c r="L864" s="3">
        <f t="shared" si="720"/>
        <v>62253079.54999999</v>
      </c>
      <c r="M864" s="4">
        <f t="shared" si="675"/>
        <v>0</v>
      </c>
      <c r="N864" s="4">
        <f t="shared" si="676"/>
        <v>0</v>
      </c>
      <c r="O864" s="4"/>
      <c r="P864" s="3">
        <f t="shared" si="677"/>
        <v>-1868845.9799999997</v>
      </c>
      <c r="Q864" s="3">
        <f t="shared" si="678"/>
        <v>64121925.530000009</v>
      </c>
      <c r="R864" s="6">
        <f t="shared" si="679"/>
        <v>-2.9145194323985851E-2</v>
      </c>
      <c r="S864" s="6">
        <f t="shared" si="680"/>
        <v>-2.9050291599591195E-2</v>
      </c>
      <c r="T864" s="6"/>
      <c r="U864" s="6"/>
      <c r="V864" s="3">
        <f t="shared" si="721"/>
        <v>0</v>
      </c>
      <c r="W864" s="7">
        <f t="shared" si="681"/>
        <v>0</v>
      </c>
      <c r="X864" s="7">
        <f t="shared" si="684"/>
        <v>17656.349999999999</v>
      </c>
      <c r="Y864" s="3">
        <f t="shared" si="685"/>
        <v>45221672.984325521</v>
      </c>
      <c r="Z864" s="3">
        <f t="shared" si="682"/>
        <v>107474752.53432551</v>
      </c>
      <c r="AA864" s="2">
        <v>44860</v>
      </c>
      <c r="AB864" s="7">
        <f t="shared" si="686"/>
        <v>207.51026516666661</v>
      </c>
      <c r="AC864" s="7">
        <f t="shared" si="687"/>
        <v>150.73890994775175</v>
      </c>
      <c r="AD864" s="7">
        <f t="shared" si="688"/>
        <v>179.1245875572092</v>
      </c>
      <c r="AE864" s="7"/>
      <c r="AF864" s="7">
        <f t="shared" si="722"/>
        <v>0</v>
      </c>
      <c r="AG864" s="3">
        <f t="shared" si="689"/>
        <v>71893472.440072641</v>
      </c>
      <c r="AH864" s="7"/>
      <c r="AI864" s="7"/>
      <c r="AJ864" s="7"/>
      <c r="AK864" s="7"/>
      <c r="AL864" s="3">
        <f t="shared" si="690"/>
        <v>86601098.339353323</v>
      </c>
      <c r="AM864" s="3">
        <f t="shared" si="691"/>
        <v>28640392.890072744</v>
      </c>
      <c r="AN864" s="3">
        <f t="shared" si="692"/>
        <v>23707625.899281245</v>
      </c>
      <c r="AO864" s="3">
        <f t="shared" si="693"/>
        <v>32253079.550000008</v>
      </c>
      <c r="AP864" s="3">
        <f t="shared" si="694"/>
        <v>62253079.54999999</v>
      </c>
      <c r="AQ864" s="7"/>
      <c r="AR864" s="40">
        <f t="shared" si="723"/>
        <v>0</v>
      </c>
      <c r="AS864" s="5">
        <f t="shared" si="683"/>
        <v>0</v>
      </c>
      <c r="AT864" s="5">
        <f t="shared" si="695"/>
        <v>5467.625899280576</v>
      </c>
      <c r="AU864" s="5">
        <f t="shared" si="696"/>
        <v>5467.625899280576</v>
      </c>
      <c r="AV864" s="5">
        <f t="shared" si="697"/>
        <v>46601098.339353241</v>
      </c>
      <c r="AW864" s="3"/>
      <c r="AX864" s="4">
        <f t="shared" si="698"/>
        <v>6.3139743359258093E-5</v>
      </c>
      <c r="AY864" s="4">
        <f t="shared" si="699"/>
        <v>0</v>
      </c>
      <c r="AZ864" s="4">
        <f t="shared" si="700"/>
        <v>2.3068050749711002E-4</v>
      </c>
      <c r="BA864" s="4">
        <f t="shared" si="701"/>
        <v>0</v>
      </c>
      <c r="BB864" s="3"/>
      <c r="BC864" s="2">
        <f t="shared" si="702"/>
        <v>44860</v>
      </c>
      <c r="BD864" s="22">
        <f t="shared" si="703"/>
        <v>216.50274584838328</v>
      </c>
      <c r="BE864" s="22">
        <f t="shared" si="704"/>
        <v>150.73890994775127</v>
      </c>
      <c r="BF864" s="22">
        <f t="shared" si="705"/>
        <v>124.77697841726972</v>
      </c>
      <c r="BG864" s="22">
        <f t="shared" si="706"/>
        <v>207.51026516666661</v>
      </c>
      <c r="BH864" s="22"/>
      <c r="BI864" s="3">
        <f t="shared" si="707"/>
        <v>88301642.778251976</v>
      </c>
      <c r="BJ864" s="3">
        <f t="shared" si="708"/>
        <v>29971651.640883766</v>
      </c>
      <c r="BK864" s="3">
        <f t="shared" si="709"/>
        <v>23707625.899281245</v>
      </c>
      <c r="BL864" s="3">
        <f t="shared" si="710"/>
        <v>64121925.530000009</v>
      </c>
      <c r="BM864" s="22"/>
      <c r="BN864" s="3">
        <f t="shared" si="711"/>
        <v>-1700544.438898671</v>
      </c>
      <c r="BO864" s="3">
        <f t="shared" si="712"/>
        <v>-1331258.750811053</v>
      </c>
      <c r="BP864" s="3">
        <f t="shared" si="713"/>
        <v>0</v>
      </c>
      <c r="BQ864" s="3">
        <f t="shared" si="714"/>
        <v>-1868845.9799999997</v>
      </c>
      <c r="BR864" s="3"/>
      <c r="BS864" s="22">
        <f t="shared" si="715"/>
        <v>-1.9258355625038293</v>
      </c>
      <c r="BT864" s="22">
        <f t="shared" si="716"/>
        <v>-4.4417263578331063</v>
      </c>
      <c r="BU864" s="22">
        <f t="shared" si="717"/>
        <v>0</v>
      </c>
      <c r="BV864" s="22">
        <f t="shared" si="718"/>
        <v>-2.9145194323985852</v>
      </c>
      <c r="BW864" s="3"/>
      <c r="BX864" s="7"/>
      <c r="BY864" t="str">
        <f t="shared" si="674"/>
        <v>102022</v>
      </c>
      <c r="CQ864" s="15">
        <v>39944</v>
      </c>
      <c r="CR864" s="16">
        <v>3554.6</v>
      </c>
    </row>
    <row r="865" spans="1:96">
      <c r="A865" t="s">
        <v>401</v>
      </c>
      <c r="B865" t="s">
        <v>401</v>
      </c>
      <c r="C865" s="3">
        <v>386314</v>
      </c>
      <c r="D865">
        <v>-4184.1400000000003</v>
      </c>
      <c r="E865">
        <v>382129.79</v>
      </c>
      <c r="F865" s="3">
        <v>-402641</v>
      </c>
      <c r="G865" s="3">
        <v>23620350</v>
      </c>
      <c r="J865" s="3">
        <f t="shared" si="719"/>
        <v>-16327.359999999986</v>
      </c>
      <c r="L865" s="3">
        <f t="shared" si="720"/>
        <v>62236752.18999999</v>
      </c>
      <c r="M865" s="4">
        <f t="shared" si="675"/>
        <v>-2.6227393276000572E-4</v>
      </c>
      <c r="N865" s="4">
        <f t="shared" si="676"/>
        <v>-5.4424533333333289E-4</v>
      </c>
      <c r="O865" s="4"/>
      <c r="P865" s="3">
        <f t="shared" si="677"/>
        <v>-1885173.3399999999</v>
      </c>
      <c r="Q865" s="3">
        <f t="shared" si="678"/>
        <v>64121925.530000009</v>
      </c>
      <c r="R865" s="6">
        <f t="shared" si="679"/>
        <v>-2.9399824232009455E-2</v>
      </c>
      <c r="S865" s="6">
        <f t="shared" si="680"/>
        <v>-2.93125655323512E-2</v>
      </c>
      <c r="T865" s="6"/>
      <c r="U865" s="6"/>
      <c r="V865" s="3">
        <f t="shared" si="721"/>
        <v>130741.38578697892</v>
      </c>
      <c r="W865" s="7">
        <f t="shared" si="681"/>
        <v>80.600000000002183</v>
      </c>
      <c r="X865" s="7">
        <f t="shared" si="684"/>
        <v>17736.95</v>
      </c>
      <c r="Y865" s="3">
        <f t="shared" si="685"/>
        <v>45428106.7513576</v>
      </c>
      <c r="Z865" s="3">
        <f t="shared" si="682"/>
        <v>107664858.94135758</v>
      </c>
      <c r="AA865" s="2">
        <v>44861</v>
      </c>
      <c r="AB865" s="7">
        <f t="shared" si="686"/>
        <v>207.45584063333328</v>
      </c>
      <c r="AC865" s="7">
        <f t="shared" si="687"/>
        <v>151.42702250452533</v>
      </c>
      <c r="AD865" s="7">
        <f t="shared" si="688"/>
        <v>179.44143156892932</v>
      </c>
      <c r="AE865" s="7"/>
      <c r="AF865" s="7">
        <f t="shared" si="722"/>
        <v>114414.02578697893</v>
      </c>
      <c r="AG865" s="3">
        <f t="shared" si="689"/>
        <v>72007886.465859622</v>
      </c>
      <c r="AH865" s="7"/>
      <c r="AI865" s="7"/>
      <c r="AJ865" s="7"/>
      <c r="AK865" s="7"/>
      <c r="AL865" s="3">
        <f t="shared" si="690"/>
        <v>86720979.991039589</v>
      </c>
      <c r="AM865" s="3">
        <f t="shared" si="691"/>
        <v>28771134.275859725</v>
      </c>
      <c r="AN865" s="3">
        <f t="shared" si="692"/>
        <v>23713093.525180526</v>
      </c>
      <c r="AO865" s="3">
        <f t="shared" si="693"/>
        <v>32236752.190000009</v>
      </c>
      <c r="AP865" s="3">
        <f t="shared" si="694"/>
        <v>62236752.18999999</v>
      </c>
      <c r="AQ865" s="7"/>
      <c r="AR865" s="40">
        <f t="shared" si="723"/>
        <v>130741.38578697892</v>
      </c>
      <c r="AS865" s="5">
        <f t="shared" si="683"/>
        <v>-16327.359999999986</v>
      </c>
      <c r="AT865" s="5">
        <f t="shared" si="695"/>
        <v>5467.625899280576</v>
      </c>
      <c r="AU865" s="5">
        <f t="shared" si="696"/>
        <v>119881.65168625952</v>
      </c>
      <c r="AV865" s="5">
        <f t="shared" si="697"/>
        <v>46720979.9910395</v>
      </c>
      <c r="AW865" s="3"/>
      <c r="AX865" s="4">
        <f t="shared" si="698"/>
        <v>1.3842971276933889E-3</v>
      </c>
      <c r="AY865" s="4">
        <f t="shared" si="699"/>
        <v>4.5649298977422951E-3</v>
      </c>
      <c r="AZ865" s="4">
        <f t="shared" si="700"/>
        <v>2.3062730627305625E-4</v>
      </c>
      <c r="BA865" s="4">
        <f t="shared" si="701"/>
        <v>-2.6227393276000572E-4</v>
      </c>
      <c r="BB865" s="3"/>
      <c r="BC865" s="2">
        <f t="shared" si="702"/>
        <v>44861</v>
      </c>
      <c r="BD865" s="22">
        <f t="shared" si="703"/>
        <v>216.802449977599</v>
      </c>
      <c r="BE865" s="22">
        <f t="shared" si="704"/>
        <v>151.42702250452487</v>
      </c>
      <c r="BF865" s="22">
        <f t="shared" si="705"/>
        <v>124.80575539568699</v>
      </c>
      <c r="BG865" s="22">
        <f t="shared" si="706"/>
        <v>207.45584063333328</v>
      </c>
      <c r="BH865" s="22"/>
      <c r="BI865" s="3">
        <f t="shared" si="707"/>
        <v>88301642.778251976</v>
      </c>
      <c r="BJ865" s="3">
        <f t="shared" si="708"/>
        <v>29971651.640883766</v>
      </c>
      <c r="BK865" s="3">
        <f t="shared" si="709"/>
        <v>23713093.525180526</v>
      </c>
      <c r="BL865" s="3">
        <f t="shared" si="710"/>
        <v>64121925.530000009</v>
      </c>
      <c r="BM865" s="22"/>
      <c r="BN865" s="3">
        <f t="shared" si="711"/>
        <v>-1580662.7872124114</v>
      </c>
      <c r="BO865" s="3">
        <f t="shared" si="712"/>
        <v>-1200517.365024074</v>
      </c>
      <c r="BP865" s="3">
        <f t="shared" si="713"/>
        <v>0</v>
      </c>
      <c r="BQ865" s="3">
        <f t="shared" si="714"/>
        <v>-1885173.3399999999</v>
      </c>
      <c r="BR865" s="3"/>
      <c r="BS865" s="22">
        <f t="shared" si="715"/>
        <v>-1.7900717783720741</v>
      </c>
      <c r="BT865" s="22">
        <f t="shared" si="716"/>
        <v>-4.0055095375073391</v>
      </c>
      <c r="BU865" s="22">
        <f t="shared" si="717"/>
        <v>0</v>
      </c>
      <c r="BV865" s="22">
        <f t="shared" si="718"/>
        <v>-2.9399824232009455</v>
      </c>
      <c r="BW865" s="3"/>
      <c r="BX865" s="7"/>
      <c r="BY865" t="str">
        <f t="shared" si="674"/>
        <v>102022</v>
      </c>
      <c r="CQ865" s="15">
        <v>39945</v>
      </c>
      <c r="CR865" s="16">
        <v>3681.1</v>
      </c>
    </row>
    <row r="866" spans="1:96">
      <c r="A866" t="s">
        <v>402</v>
      </c>
      <c r="B866" t="s">
        <v>402</v>
      </c>
      <c r="C866" s="3">
        <v>-7107</v>
      </c>
      <c r="D866">
        <v>-213802.28</v>
      </c>
      <c r="E866">
        <v>-220909.18</v>
      </c>
      <c r="F866" s="3">
        <v>-209618</v>
      </c>
      <c r="G866" s="3">
        <v>23399440</v>
      </c>
      <c r="J866" s="3">
        <f t="shared" si="719"/>
        <v>-216725.13999999998</v>
      </c>
      <c r="L866" s="3">
        <f t="shared" si="720"/>
        <v>62020027.04999999</v>
      </c>
      <c r="M866" s="4">
        <f t="shared" si="675"/>
        <v>-3.4822694368492886E-3</v>
      </c>
      <c r="N866" s="4">
        <f t="shared" si="676"/>
        <v>-7.2241713333333329E-3</v>
      </c>
      <c r="O866" s="4"/>
      <c r="P866" s="3">
        <f t="shared" si="677"/>
        <v>-2101898.48</v>
      </c>
      <c r="Q866" s="3">
        <f t="shared" si="678"/>
        <v>64121925.530000009</v>
      </c>
      <c r="R866" s="6">
        <f t="shared" si="679"/>
        <v>-3.2779715559486874E-2</v>
      </c>
      <c r="S866" s="6">
        <f t="shared" si="680"/>
        <v>-3.2794834969200486E-2</v>
      </c>
      <c r="T866" s="6"/>
      <c r="U866" s="6"/>
      <c r="V866" s="3">
        <f t="shared" si="721"/>
        <v>80861.762797525211</v>
      </c>
      <c r="W866" s="7">
        <f t="shared" si="681"/>
        <v>49.849999999998545</v>
      </c>
      <c r="X866" s="7">
        <f t="shared" si="684"/>
        <v>17786.8</v>
      </c>
      <c r="Y866" s="3">
        <f t="shared" si="685"/>
        <v>45555783.218932644</v>
      </c>
      <c r="Z866" s="3">
        <f t="shared" si="682"/>
        <v>107575810.26893264</v>
      </c>
      <c r="AA866" s="2">
        <v>44862</v>
      </c>
      <c r="AB866" s="7">
        <f t="shared" si="686"/>
        <v>206.73342349999996</v>
      </c>
      <c r="AC866" s="7">
        <f t="shared" si="687"/>
        <v>151.85261072977548</v>
      </c>
      <c r="AD866" s="7">
        <f t="shared" si="688"/>
        <v>179.29301711488773</v>
      </c>
      <c r="AE866" s="7"/>
      <c r="AF866" s="7">
        <f t="shared" si="722"/>
        <v>-135863.37720247477</v>
      </c>
      <c r="AG866" s="3">
        <f t="shared" si="689"/>
        <v>71872023.088657141</v>
      </c>
      <c r="AH866" s="7"/>
      <c r="AI866" s="7"/>
      <c r="AJ866" s="7"/>
      <c r="AK866" s="7"/>
      <c r="AL866" s="3">
        <f t="shared" si="690"/>
        <v>86590584.239736393</v>
      </c>
      <c r="AM866" s="3">
        <f t="shared" si="691"/>
        <v>28851996.038657252</v>
      </c>
      <c r="AN866" s="3">
        <f t="shared" si="692"/>
        <v>23718561.151079807</v>
      </c>
      <c r="AO866" s="3">
        <f t="shared" si="693"/>
        <v>32020027.050000008</v>
      </c>
      <c r="AP866" s="3">
        <f t="shared" si="694"/>
        <v>62020027.04999999</v>
      </c>
      <c r="AQ866" s="7"/>
      <c r="AR866" s="40">
        <f t="shared" si="723"/>
        <v>80861.762797525211</v>
      </c>
      <c r="AS866" s="5">
        <f t="shared" si="683"/>
        <v>-216725.13999999998</v>
      </c>
      <c r="AT866" s="5">
        <f t="shared" si="695"/>
        <v>5467.625899280576</v>
      </c>
      <c r="AU866" s="5">
        <f t="shared" si="696"/>
        <v>-130395.75130319419</v>
      </c>
      <c r="AV866" s="5">
        <f t="shared" si="697"/>
        <v>46590584.239736304</v>
      </c>
      <c r="AW866" s="3"/>
      <c r="AX866" s="4">
        <f t="shared" si="698"/>
        <v>-1.5036240517192873E-3</v>
      </c>
      <c r="AY866" s="4">
        <f t="shared" si="699"/>
        <v>2.8105170280120608E-3</v>
      </c>
      <c r="AZ866" s="4">
        <f t="shared" si="700"/>
        <v>2.3057412958265433E-4</v>
      </c>
      <c r="BA866" s="4">
        <f t="shared" si="701"/>
        <v>-3.4822694368492886E-3</v>
      </c>
      <c r="BB866" s="3"/>
      <c r="BC866" s="2">
        <f t="shared" si="702"/>
        <v>44862</v>
      </c>
      <c r="BD866" s="22">
        <f t="shared" si="703"/>
        <v>216.47646059934101</v>
      </c>
      <c r="BE866" s="22">
        <f t="shared" si="704"/>
        <v>151.85261072977499</v>
      </c>
      <c r="BF866" s="22">
        <f t="shared" si="705"/>
        <v>124.83453237410424</v>
      </c>
      <c r="BG866" s="22">
        <f t="shared" si="706"/>
        <v>206.73342349999996</v>
      </c>
      <c r="BH866" s="22"/>
      <c r="BI866" s="3">
        <f t="shared" si="707"/>
        <v>88301642.778251976</v>
      </c>
      <c r="BJ866" s="3">
        <f t="shared" si="708"/>
        <v>29971651.640883766</v>
      </c>
      <c r="BK866" s="3">
        <f t="shared" si="709"/>
        <v>23718561.151079807</v>
      </c>
      <c r="BL866" s="3">
        <f t="shared" si="710"/>
        <v>64121925.530000009</v>
      </c>
      <c r="BM866" s="22"/>
      <c r="BN866" s="3">
        <f t="shared" si="711"/>
        <v>-1711058.5385156055</v>
      </c>
      <c r="BO866" s="3">
        <f t="shared" si="712"/>
        <v>-1119655.6022265488</v>
      </c>
      <c r="BP866" s="3">
        <f t="shared" si="713"/>
        <v>0</v>
      </c>
      <c r="BQ866" s="3">
        <f t="shared" si="714"/>
        <v>-2101898.48</v>
      </c>
      <c r="BR866" s="3"/>
      <c r="BS866" s="22">
        <f t="shared" si="715"/>
        <v>-1.9377425885637387</v>
      </c>
      <c r="BT866" s="22">
        <f t="shared" si="716"/>
        <v>-3.7357153874671618</v>
      </c>
      <c r="BU866" s="22">
        <f t="shared" si="717"/>
        <v>0</v>
      </c>
      <c r="BV866" s="22">
        <f t="shared" si="718"/>
        <v>-3.2779715559486875</v>
      </c>
      <c r="BW866" s="3"/>
      <c r="BX866" s="7"/>
      <c r="BY866" t="str">
        <f t="shared" si="674"/>
        <v>102022</v>
      </c>
      <c r="CQ866" s="15">
        <v>39946</v>
      </c>
      <c r="CR866" s="16">
        <v>3635.25</v>
      </c>
    </row>
    <row r="867" spans="1:96">
      <c r="A867" t="s">
        <v>403</v>
      </c>
      <c r="B867" t="s">
        <v>403</v>
      </c>
      <c r="C867" s="3">
        <v>76266</v>
      </c>
      <c r="D867">
        <v>-375230.88</v>
      </c>
      <c r="E867">
        <v>-298964.56</v>
      </c>
      <c r="F867" s="3">
        <v>-161429</v>
      </c>
      <c r="G867" s="3">
        <v>23100476</v>
      </c>
      <c r="J867" s="3">
        <f t="shared" si="719"/>
        <v>-85162.6</v>
      </c>
      <c r="L867" s="3">
        <f t="shared" si="720"/>
        <v>61934864.449999988</v>
      </c>
      <c r="M867" s="4">
        <f t="shared" si="675"/>
        <v>-1.3731467729180878E-3</v>
      </c>
      <c r="N867" s="4">
        <f t="shared" si="676"/>
        <v>-2.8387533333333334E-3</v>
      </c>
      <c r="O867" s="4"/>
      <c r="P867" s="3">
        <f t="shared" si="677"/>
        <v>-2187061.08</v>
      </c>
      <c r="Q867" s="3">
        <f t="shared" si="678"/>
        <v>64121925.530000009</v>
      </c>
      <c r="R867" s="6">
        <f t="shared" si="679"/>
        <v>-3.410785097176728E-2</v>
      </c>
      <c r="S867" s="6">
        <f t="shared" si="680"/>
        <v>-3.4167981742118575E-2</v>
      </c>
      <c r="T867" s="6"/>
      <c r="U867" s="6"/>
      <c r="V867" s="3">
        <f t="shared" si="721"/>
        <v>365621.69176655629</v>
      </c>
      <c r="W867" s="7">
        <f t="shared" si="681"/>
        <v>225.40000000000146</v>
      </c>
      <c r="X867" s="7">
        <f t="shared" si="684"/>
        <v>18012.2</v>
      </c>
      <c r="Y867" s="3">
        <f t="shared" si="685"/>
        <v>46133080.626985103</v>
      </c>
      <c r="Z867" s="3">
        <f t="shared" si="682"/>
        <v>108067945.07698509</v>
      </c>
      <c r="AA867" s="2">
        <v>44865</v>
      </c>
      <c r="AB867" s="7">
        <f t="shared" si="686"/>
        <v>206.4495481666666</v>
      </c>
      <c r="AC867" s="7">
        <f t="shared" si="687"/>
        <v>153.77693542328367</v>
      </c>
      <c r="AD867" s="7">
        <f t="shared" si="688"/>
        <v>180.11324179497515</v>
      </c>
      <c r="AE867" s="7"/>
      <c r="AF867" s="7">
        <f t="shared" si="722"/>
        <v>280459.09176655626</v>
      </c>
      <c r="AG867" s="3">
        <f t="shared" si="689"/>
        <v>72152482.180423692</v>
      </c>
      <c r="AH867" s="7"/>
      <c r="AI867" s="7"/>
      <c r="AJ867" s="7"/>
      <c r="AK867" s="7"/>
      <c r="AL867" s="3">
        <f t="shared" si="690"/>
        <v>86876510.957402229</v>
      </c>
      <c r="AM867" s="3">
        <f t="shared" si="691"/>
        <v>29217617.730423808</v>
      </c>
      <c r="AN867" s="3">
        <f t="shared" si="692"/>
        <v>23724028.776979089</v>
      </c>
      <c r="AO867" s="3">
        <f t="shared" si="693"/>
        <v>31934864.450000007</v>
      </c>
      <c r="AP867" s="3">
        <f t="shared" si="694"/>
        <v>61934864.449999988</v>
      </c>
      <c r="AQ867" s="7"/>
      <c r="AR867" s="40">
        <f t="shared" si="723"/>
        <v>365621.69176655629</v>
      </c>
      <c r="AS867" s="5">
        <f t="shared" si="683"/>
        <v>-85162.6</v>
      </c>
      <c r="AT867" s="5">
        <f t="shared" si="695"/>
        <v>5467.625899280576</v>
      </c>
      <c r="AU867" s="5">
        <f t="shared" si="696"/>
        <v>285926.71766583686</v>
      </c>
      <c r="AV867" s="5">
        <f t="shared" si="697"/>
        <v>46876510.95740214</v>
      </c>
      <c r="AW867" s="3"/>
      <c r="AX867" s="4">
        <f t="shared" si="698"/>
        <v>3.3020532217938907E-3</v>
      </c>
      <c r="AY867" s="4">
        <f t="shared" si="699"/>
        <v>1.2672318798209984E-2</v>
      </c>
      <c r="AZ867" s="4">
        <f t="shared" si="700"/>
        <v>2.3052097740893773E-4</v>
      </c>
      <c r="BA867" s="4">
        <f t="shared" si="701"/>
        <v>-1.3731467729180878E-3</v>
      </c>
      <c r="BB867" s="3"/>
      <c r="BC867" s="2">
        <f t="shared" si="702"/>
        <v>44865</v>
      </c>
      <c r="BD867" s="22">
        <f t="shared" si="703"/>
        <v>217.1912773935056</v>
      </c>
      <c r="BE867" s="22">
        <f t="shared" si="704"/>
        <v>153.77693542328319</v>
      </c>
      <c r="BF867" s="22">
        <f t="shared" si="705"/>
        <v>124.86330935252153</v>
      </c>
      <c r="BG867" s="22">
        <f t="shared" si="706"/>
        <v>206.4495481666666</v>
      </c>
      <c r="BH867" s="22"/>
      <c r="BI867" s="3">
        <f t="shared" si="707"/>
        <v>88301642.778251976</v>
      </c>
      <c r="BJ867" s="3">
        <f t="shared" si="708"/>
        <v>29971651.640883766</v>
      </c>
      <c r="BK867" s="3">
        <f t="shared" si="709"/>
        <v>23724028.776979089</v>
      </c>
      <c r="BL867" s="3">
        <f t="shared" si="710"/>
        <v>64121925.530000009</v>
      </c>
      <c r="BM867" s="22"/>
      <c r="BN867" s="3">
        <f t="shared" si="711"/>
        <v>-1425131.8208497686</v>
      </c>
      <c r="BO867" s="3">
        <f t="shared" si="712"/>
        <v>-754033.91045999248</v>
      </c>
      <c r="BP867" s="3">
        <f t="shared" si="713"/>
        <v>0</v>
      </c>
      <c r="BQ867" s="3">
        <f t="shared" si="714"/>
        <v>-2187061.08</v>
      </c>
      <c r="BR867" s="3"/>
      <c r="BS867" s="22">
        <f t="shared" si="715"/>
        <v>-1.6139357955419236</v>
      </c>
      <c r="BT867" s="22">
        <f t="shared" si="716"/>
        <v>-2.5158236839755239</v>
      </c>
      <c r="BU867" s="22">
        <f t="shared" si="717"/>
        <v>0</v>
      </c>
      <c r="BV867" s="22">
        <f t="shared" si="718"/>
        <v>-3.4107850971767282</v>
      </c>
      <c r="BW867" s="3"/>
      <c r="BX867" s="7"/>
      <c r="BY867" t="str">
        <f t="shared" si="674"/>
        <v>102022</v>
      </c>
      <c r="CQ867" s="15">
        <v>39947</v>
      </c>
      <c r="CR867" s="16">
        <v>3593.45</v>
      </c>
    </row>
    <row r="868" spans="1:96">
      <c r="A868" s="2">
        <v>44572</v>
      </c>
      <c r="B868" s="2">
        <v>44572</v>
      </c>
      <c r="C868" s="3">
        <v>24213</v>
      </c>
      <c r="D868">
        <v>-648882.17000000004</v>
      </c>
      <c r="E868">
        <v>-624668.80000000005</v>
      </c>
      <c r="F868" s="3">
        <v>-273651</v>
      </c>
      <c r="G868" s="3">
        <v>22475807</v>
      </c>
      <c r="J868" s="3">
        <f t="shared" si="719"/>
        <v>-249438.29000000004</v>
      </c>
      <c r="L868" s="3">
        <f t="shared" si="720"/>
        <v>61685426.159999989</v>
      </c>
      <c r="M868" s="4">
        <f t="shared" si="675"/>
        <v>-4.0274293358851469E-3</v>
      </c>
      <c r="N868" s="4">
        <f t="shared" si="676"/>
        <v>-8.3146096666666686E-3</v>
      </c>
      <c r="O868" s="4"/>
      <c r="P868" s="3">
        <f t="shared" si="677"/>
        <v>-2436499.37</v>
      </c>
      <c r="Q868" s="3">
        <f t="shared" si="678"/>
        <v>64121925.530000009</v>
      </c>
      <c r="R868" s="6">
        <f t="shared" si="679"/>
        <v>-3.7997913348064731E-2</v>
      </c>
      <c r="S868" s="6">
        <f t="shared" si="680"/>
        <v>-3.819541107800372E-2</v>
      </c>
      <c r="T868" s="6"/>
      <c r="U868" s="6"/>
      <c r="V868" s="3">
        <f t="shared" si="721"/>
        <v>216063.92787624337</v>
      </c>
      <c r="W868" s="7">
        <f t="shared" si="681"/>
        <v>133.20000000000073</v>
      </c>
      <c r="X868" s="7">
        <f t="shared" si="684"/>
        <v>18145.400000000001</v>
      </c>
      <c r="Y868" s="3">
        <f t="shared" si="685"/>
        <v>46474234.197316013</v>
      </c>
      <c r="Z868" s="3">
        <f t="shared" si="682"/>
        <v>108159660.357316</v>
      </c>
      <c r="AA868" s="2">
        <v>44866</v>
      </c>
      <c r="AB868" s="7">
        <f t="shared" si="686"/>
        <v>205.61808719999996</v>
      </c>
      <c r="AC868" s="7">
        <f t="shared" si="687"/>
        <v>154.91411399105337</v>
      </c>
      <c r="AD868" s="7">
        <f t="shared" si="688"/>
        <v>180.26610059552667</v>
      </c>
      <c r="AE868" s="7"/>
      <c r="AF868" s="7">
        <f t="shared" si="722"/>
        <v>-33374.362123756669</v>
      </c>
      <c r="AG868" s="3">
        <f t="shared" si="689"/>
        <v>72119107.818299934</v>
      </c>
      <c r="AH868" s="7"/>
      <c r="AI868" s="7"/>
      <c r="AJ868" s="7"/>
      <c r="AK868" s="7"/>
      <c r="AL868" s="3">
        <f t="shared" si="690"/>
        <v>86848604.221177757</v>
      </c>
      <c r="AM868" s="3">
        <f t="shared" si="691"/>
        <v>29433681.65830005</v>
      </c>
      <c r="AN868" s="3">
        <f t="shared" si="692"/>
        <v>23729496.40287837</v>
      </c>
      <c r="AO868" s="3">
        <f t="shared" si="693"/>
        <v>31685426.160000008</v>
      </c>
      <c r="AP868" s="3">
        <f t="shared" si="694"/>
        <v>61685426.159999989</v>
      </c>
      <c r="AQ868" s="7"/>
      <c r="AR868" s="40">
        <f t="shared" si="723"/>
        <v>216063.92787624337</v>
      </c>
      <c r="AS868" s="5">
        <f t="shared" si="683"/>
        <v>-249438.29000000004</v>
      </c>
      <c r="AT868" s="5">
        <f t="shared" si="695"/>
        <v>5467.625899280576</v>
      </c>
      <c r="AU868" s="5">
        <f t="shared" si="696"/>
        <v>-27906.736224476095</v>
      </c>
      <c r="AV868" s="5">
        <f t="shared" si="697"/>
        <v>46848604.221177667</v>
      </c>
      <c r="AW868" s="3"/>
      <c r="AX868" s="4">
        <f t="shared" si="698"/>
        <v>-3.2122303159894946E-4</v>
      </c>
      <c r="AY868" s="4">
        <f t="shared" si="699"/>
        <v>7.3949878415740817E-3</v>
      </c>
      <c r="AZ868" s="4">
        <f t="shared" si="700"/>
        <v>2.3046784973495548E-4</v>
      </c>
      <c r="BA868" s="4">
        <f t="shared" si="701"/>
        <v>-4.0274293358851469E-3</v>
      </c>
      <c r="BB868" s="3"/>
      <c r="BC868" s="2">
        <f t="shared" si="702"/>
        <v>44866</v>
      </c>
      <c r="BD868" s="22">
        <f t="shared" si="703"/>
        <v>217.12151055294439</v>
      </c>
      <c r="BE868" s="22">
        <f t="shared" si="704"/>
        <v>154.91411399105289</v>
      </c>
      <c r="BF868" s="22">
        <f t="shared" si="705"/>
        <v>124.8920863309388</v>
      </c>
      <c r="BG868" s="22">
        <f t="shared" si="706"/>
        <v>205.61808719999996</v>
      </c>
      <c r="BH868" s="22"/>
      <c r="BI868" s="3">
        <f t="shared" si="707"/>
        <v>88301642.778251976</v>
      </c>
      <c r="BJ868" s="3">
        <f t="shared" si="708"/>
        <v>29971651.640883766</v>
      </c>
      <c r="BK868" s="3">
        <f t="shared" si="709"/>
        <v>23729496.40287837</v>
      </c>
      <c r="BL868" s="3">
        <f t="shared" si="710"/>
        <v>64121925.530000009</v>
      </c>
      <c r="BM868" s="22"/>
      <c r="BN868" s="3">
        <f t="shared" si="711"/>
        <v>-1453038.5570742446</v>
      </c>
      <c r="BO868" s="3">
        <f t="shared" si="712"/>
        <v>-537969.98258374911</v>
      </c>
      <c r="BP868" s="3">
        <f t="shared" si="713"/>
        <v>0</v>
      </c>
      <c r="BQ868" s="3">
        <f t="shared" si="714"/>
        <v>-2436499.37</v>
      </c>
      <c r="BR868" s="3"/>
      <c r="BS868" s="22">
        <f t="shared" si="715"/>
        <v>-1.6455396653527683</v>
      </c>
      <c r="BT868" s="22">
        <f t="shared" si="716"/>
        <v>-1.7949293853726578</v>
      </c>
      <c r="BU868" s="22">
        <f t="shared" si="717"/>
        <v>0</v>
      </c>
      <c r="BV868" s="22">
        <f t="shared" si="718"/>
        <v>-3.7997913348064731</v>
      </c>
      <c r="BW868" s="3"/>
      <c r="BX868" s="7"/>
      <c r="BY868" t="str">
        <f t="shared" si="674"/>
        <v>112022</v>
      </c>
      <c r="CQ868" s="15">
        <v>39948</v>
      </c>
      <c r="CR868" s="16">
        <v>3671.65</v>
      </c>
    </row>
    <row r="869" spans="1:96">
      <c r="A869" s="2">
        <v>44603</v>
      </c>
      <c r="B869" s="2">
        <v>44603</v>
      </c>
      <c r="C869" s="3">
        <v>66750</v>
      </c>
      <c r="D869">
        <v>-539428.15</v>
      </c>
      <c r="E869">
        <v>-472677.84</v>
      </c>
      <c r="F869" s="3">
        <v>109454</v>
      </c>
      <c r="G869" s="3">
        <v>22003129</v>
      </c>
      <c r="J869" s="3">
        <f t="shared" si="719"/>
        <v>176204.02000000002</v>
      </c>
      <c r="L869" s="3">
        <f t="shared" si="720"/>
        <v>61861630.179999992</v>
      </c>
      <c r="M869" s="4">
        <f t="shared" si="675"/>
        <v>2.8564935183062702E-3</v>
      </c>
      <c r="N869" s="4">
        <f t="shared" si="676"/>
        <v>5.8734673333333343E-3</v>
      </c>
      <c r="O869" s="4"/>
      <c r="P869" s="3">
        <f t="shared" si="677"/>
        <v>-2260295.35</v>
      </c>
      <c r="Q869" s="3">
        <f t="shared" si="678"/>
        <v>64121925.530000009</v>
      </c>
      <c r="R869" s="6">
        <f t="shared" si="679"/>
        <v>-3.5249960622946372E-2</v>
      </c>
      <c r="S869" s="6">
        <f t="shared" si="680"/>
        <v>-3.5338917559697453E-2</v>
      </c>
      <c r="T869" s="6"/>
      <c r="U869" s="6"/>
      <c r="V869" s="3">
        <f t="shared" si="721"/>
        <v>-101462.4526175644</v>
      </c>
      <c r="W869" s="7">
        <f t="shared" si="681"/>
        <v>-62.55000000000291</v>
      </c>
      <c r="X869" s="7">
        <f t="shared" si="684"/>
        <v>18082.849999999999</v>
      </c>
      <c r="Y869" s="3">
        <f t="shared" si="685"/>
        <v>46314030.324761964</v>
      </c>
      <c r="Z869" s="3">
        <f t="shared" si="682"/>
        <v>108175660.50476196</v>
      </c>
      <c r="AA869" s="2">
        <v>44867</v>
      </c>
      <c r="AB869" s="7">
        <f t="shared" si="686"/>
        <v>206.20543393333332</v>
      </c>
      <c r="AC869" s="7">
        <f t="shared" si="687"/>
        <v>154.38010108253988</v>
      </c>
      <c r="AD869" s="7">
        <f t="shared" si="688"/>
        <v>180.29276750793662</v>
      </c>
      <c r="AE869" s="7"/>
      <c r="AF869" s="7">
        <f t="shared" si="722"/>
        <v>74741.56738243562</v>
      </c>
      <c r="AG869" s="3">
        <f t="shared" si="689"/>
        <v>72193849.385682374</v>
      </c>
      <c r="AH869" s="7"/>
      <c r="AI869" s="7"/>
      <c r="AJ869" s="7"/>
      <c r="AK869" s="7"/>
      <c r="AL869" s="3">
        <f t="shared" si="690"/>
        <v>86928813.414459467</v>
      </c>
      <c r="AM869" s="3">
        <f t="shared" si="691"/>
        <v>29332219.205682486</v>
      </c>
      <c r="AN869" s="3">
        <f t="shared" si="692"/>
        <v>23734964.028777651</v>
      </c>
      <c r="AO869" s="3">
        <f t="shared" si="693"/>
        <v>31861630.180000007</v>
      </c>
      <c r="AP869" s="3">
        <f t="shared" si="694"/>
        <v>61861630.179999992</v>
      </c>
      <c r="AQ869" s="7"/>
      <c r="AR869" s="40">
        <f t="shared" si="723"/>
        <v>-101462.4526175644</v>
      </c>
      <c r="AS869" s="5">
        <f t="shared" si="683"/>
        <v>176204.02000000002</v>
      </c>
      <c r="AT869" s="5">
        <f t="shared" si="695"/>
        <v>5467.625899280576</v>
      </c>
      <c r="AU869" s="5">
        <f t="shared" si="696"/>
        <v>80209.193281716201</v>
      </c>
      <c r="AV869" s="5">
        <f t="shared" si="697"/>
        <v>46928813.414459385</v>
      </c>
      <c r="AW869" s="3"/>
      <c r="AX869" s="4">
        <f t="shared" si="698"/>
        <v>9.2355189816807029E-4</v>
      </c>
      <c r="AY869" s="4">
        <f t="shared" si="699"/>
        <v>-3.4471546507656423E-3</v>
      </c>
      <c r="AZ869" s="4">
        <f t="shared" si="700"/>
        <v>2.304147465437723E-4</v>
      </c>
      <c r="BA869" s="4">
        <f t="shared" si="701"/>
        <v>2.8564935183062702E-3</v>
      </c>
      <c r="BB869" s="3"/>
      <c r="BC869" s="2">
        <f t="shared" si="702"/>
        <v>44867</v>
      </c>
      <c r="BD869" s="22">
        <f t="shared" si="703"/>
        <v>217.32203353614867</v>
      </c>
      <c r="BE869" s="22">
        <f t="shared" si="704"/>
        <v>154.3801010825394</v>
      </c>
      <c r="BF869" s="22">
        <f t="shared" si="705"/>
        <v>124.92086330935605</v>
      </c>
      <c r="BG869" s="22">
        <f t="shared" si="706"/>
        <v>206.20543393333332</v>
      </c>
      <c r="BH869" s="22"/>
      <c r="BI869" s="3">
        <f t="shared" si="707"/>
        <v>88301642.778251976</v>
      </c>
      <c r="BJ869" s="3">
        <f t="shared" si="708"/>
        <v>29971651.640883766</v>
      </c>
      <c r="BK869" s="3">
        <f t="shared" si="709"/>
        <v>23734964.028777651</v>
      </c>
      <c r="BL869" s="3">
        <f t="shared" si="710"/>
        <v>64121925.530000009</v>
      </c>
      <c r="BM869" s="22"/>
      <c r="BN869" s="3">
        <f t="shared" si="711"/>
        <v>-1372829.3637925284</v>
      </c>
      <c r="BO869" s="3">
        <f t="shared" si="712"/>
        <v>-639432.43520131346</v>
      </c>
      <c r="BP869" s="3">
        <f t="shared" si="713"/>
        <v>0</v>
      </c>
      <c r="BQ869" s="3">
        <f t="shared" si="714"/>
        <v>-2260295.35</v>
      </c>
      <c r="BR869" s="3"/>
      <c r="BS869" s="22">
        <f t="shared" si="715"/>
        <v>-1.5547042168174088</v>
      </c>
      <c r="BT869" s="22">
        <f t="shared" si="716"/>
        <v>-2.133457451270639</v>
      </c>
      <c r="BU869" s="22">
        <f t="shared" si="717"/>
        <v>0</v>
      </c>
      <c r="BV869" s="22">
        <f t="shared" si="718"/>
        <v>-3.5249960622946372</v>
      </c>
      <c r="BW869" s="3"/>
      <c r="BX869" s="7"/>
      <c r="BY869" t="str">
        <f t="shared" si="674"/>
        <v>112022</v>
      </c>
      <c r="CQ869" s="15">
        <v>39949</v>
      </c>
      <c r="CR869" s="16">
        <v>3671.65</v>
      </c>
    </row>
    <row r="870" spans="1:96">
      <c r="A870" s="2">
        <v>44631</v>
      </c>
      <c r="B870" s="2">
        <v>44631</v>
      </c>
      <c r="C870" s="3">
        <v>-216616</v>
      </c>
      <c r="D870">
        <v>0</v>
      </c>
      <c r="E870">
        <v>-216615.96</v>
      </c>
      <c r="F870" s="3">
        <v>539428</v>
      </c>
      <c r="G870" s="3">
        <v>21786513</v>
      </c>
      <c r="J870" s="3">
        <f t="shared" si="719"/>
        <v>322812.15000000002</v>
      </c>
      <c r="L870" s="3">
        <f t="shared" si="720"/>
        <v>62184442.329999991</v>
      </c>
      <c r="M870" s="4">
        <f t="shared" si="675"/>
        <v>5.2182936185274651E-3</v>
      </c>
      <c r="N870" s="4">
        <f t="shared" si="676"/>
        <v>1.0760405000000001E-2</v>
      </c>
      <c r="O870" s="4"/>
      <c r="P870" s="3">
        <f t="shared" si="677"/>
        <v>-1937483.2000000002</v>
      </c>
      <c r="Q870" s="3">
        <f t="shared" si="678"/>
        <v>64121925.530000009</v>
      </c>
      <c r="R870" s="6">
        <f t="shared" si="679"/>
        <v>-3.0215611648990975E-2</v>
      </c>
      <c r="S870" s="6">
        <f t="shared" si="680"/>
        <v>-3.0120623941169988E-2</v>
      </c>
      <c r="T870" s="6"/>
      <c r="U870" s="6"/>
      <c r="V870" s="3">
        <f t="shared" si="721"/>
        <v>-48906.36205306479</v>
      </c>
      <c r="W870" s="7">
        <f t="shared" si="681"/>
        <v>-30.149999999997817</v>
      </c>
      <c r="X870" s="7">
        <f t="shared" si="684"/>
        <v>18052.7</v>
      </c>
      <c r="Y870" s="3">
        <f t="shared" si="685"/>
        <v>46236809.753099233</v>
      </c>
      <c r="Z870" s="3">
        <f t="shared" si="682"/>
        <v>108421252.08309922</v>
      </c>
      <c r="AA870" s="2">
        <v>44868</v>
      </c>
      <c r="AB870" s="7">
        <f t="shared" si="686"/>
        <v>207.2814744333333</v>
      </c>
      <c r="AC870" s="7">
        <f t="shared" si="687"/>
        <v>154.12269917699743</v>
      </c>
      <c r="AD870" s="7">
        <f t="shared" si="688"/>
        <v>180.70208680516535</v>
      </c>
      <c r="AE870" s="7"/>
      <c r="AF870" s="7">
        <f t="shared" si="722"/>
        <v>273905.78794693522</v>
      </c>
      <c r="AG870" s="3">
        <f t="shared" si="689"/>
        <v>72467755.173629314</v>
      </c>
      <c r="AH870" s="7"/>
      <c r="AI870" s="7"/>
      <c r="AJ870" s="7"/>
      <c r="AK870" s="7"/>
      <c r="AL870" s="3">
        <f t="shared" si="690"/>
        <v>87208186.828305677</v>
      </c>
      <c r="AM870" s="3">
        <f t="shared" si="691"/>
        <v>29283312.84362942</v>
      </c>
      <c r="AN870" s="3">
        <f t="shared" si="692"/>
        <v>23740431.654676933</v>
      </c>
      <c r="AO870" s="3">
        <f t="shared" si="693"/>
        <v>32184442.330000006</v>
      </c>
      <c r="AP870" s="3">
        <f t="shared" si="694"/>
        <v>62184442.329999991</v>
      </c>
      <c r="AQ870" s="7"/>
      <c r="AR870" s="40">
        <f t="shared" si="723"/>
        <v>-48906.36205306479</v>
      </c>
      <c r="AS870" s="5">
        <f t="shared" si="683"/>
        <v>322812.15000000002</v>
      </c>
      <c r="AT870" s="5">
        <f t="shared" si="695"/>
        <v>5467.625899280576</v>
      </c>
      <c r="AU870" s="5">
        <f t="shared" si="696"/>
        <v>279373.41384621582</v>
      </c>
      <c r="AV870" s="5">
        <f t="shared" si="697"/>
        <v>47208186.828305602</v>
      </c>
      <c r="AW870" s="3"/>
      <c r="AX870" s="4">
        <f t="shared" si="698"/>
        <v>3.2138183287308709E-3</v>
      </c>
      <c r="AY870" s="4">
        <f t="shared" si="699"/>
        <v>-1.6673256704555868E-3</v>
      </c>
      <c r="AZ870" s="4">
        <f t="shared" si="700"/>
        <v>2.3036166781846849E-4</v>
      </c>
      <c r="BA870" s="4">
        <f t="shared" si="701"/>
        <v>5.2182936185274651E-3</v>
      </c>
      <c r="BB870" s="3"/>
      <c r="BC870" s="2">
        <f t="shared" si="702"/>
        <v>44868</v>
      </c>
      <c r="BD870" s="22">
        <f t="shared" si="703"/>
        <v>218.0204670707642</v>
      </c>
      <c r="BE870" s="22">
        <f t="shared" si="704"/>
        <v>154.12269917699695</v>
      </c>
      <c r="BF870" s="22">
        <f t="shared" si="705"/>
        <v>124.94964028777333</v>
      </c>
      <c r="BG870" s="22">
        <f t="shared" si="706"/>
        <v>207.2814744333333</v>
      </c>
      <c r="BH870" s="22"/>
      <c r="BI870" s="3">
        <f t="shared" si="707"/>
        <v>88301642.778251976</v>
      </c>
      <c r="BJ870" s="3">
        <f t="shared" si="708"/>
        <v>29971651.640883766</v>
      </c>
      <c r="BK870" s="3">
        <f t="shared" si="709"/>
        <v>23740431.654676933</v>
      </c>
      <c r="BL870" s="3">
        <f t="shared" si="710"/>
        <v>64121925.530000009</v>
      </c>
      <c r="BM870" s="22"/>
      <c r="BN870" s="3">
        <f t="shared" si="711"/>
        <v>-1093455.9499463127</v>
      </c>
      <c r="BO870" s="3">
        <f t="shared" si="712"/>
        <v>-688338.79725437821</v>
      </c>
      <c r="BP870" s="3">
        <f t="shared" si="713"/>
        <v>0</v>
      </c>
      <c r="BQ870" s="3">
        <f t="shared" si="714"/>
        <v>-1937483.2000000002</v>
      </c>
      <c r="BR870" s="3"/>
      <c r="BS870" s="22">
        <f t="shared" si="715"/>
        <v>-1.2383189208520848</v>
      </c>
      <c r="BT870" s="22">
        <f t="shared" si="716"/>
        <v>-2.2966328499408695</v>
      </c>
      <c r="BU870" s="22">
        <f t="shared" si="717"/>
        <v>0</v>
      </c>
      <c r="BV870" s="22">
        <f t="shared" si="718"/>
        <v>-3.0215611648990977</v>
      </c>
      <c r="BW870" s="3"/>
      <c r="BX870" s="7"/>
      <c r="BY870" t="str">
        <f t="shared" si="674"/>
        <v>112022</v>
      </c>
      <c r="CQ870" s="15">
        <v>39950</v>
      </c>
      <c r="CR870" s="16">
        <v>3671.65</v>
      </c>
    </row>
    <row r="871" spans="1:96">
      <c r="A871" s="2">
        <v>44662</v>
      </c>
      <c r="B871" s="2">
        <v>44662</v>
      </c>
      <c r="C871" s="3">
        <v>16282</v>
      </c>
      <c r="D871">
        <v>56821.51</v>
      </c>
      <c r="E871">
        <v>73103.14</v>
      </c>
      <c r="F871" s="3">
        <v>56822</v>
      </c>
      <c r="G871" s="3">
        <v>21859616</v>
      </c>
      <c r="J871" s="3">
        <f t="shared" si="719"/>
        <v>73103.510000000009</v>
      </c>
      <c r="L871" s="3">
        <f t="shared" si="720"/>
        <v>62257545.839999989</v>
      </c>
      <c r="M871" s="4">
        <f t="shared" si="675"/>
        <v>1.175591631296696E-3</v>
      </c>
      <c r="N871" s="4">
        <f t="shared" si="676"/>
        <v>2.4367836666666668E-3</v>
      </c>
      <c r="O871" s="4"/>
      <c r="P871" s="3">
        <f t="shared" si="677"/>
        <v>-1864379.6900000002</v>
      </c>
      <c r="Q871" s="3">
        <f t="shared" si="678"/>
        <v>64121925.530000009</v>
      </c>
      <c r="R871" s="6">
        <f t="shared" si="679"/>
        <v>-2.9075541237883345E-2</v>
      </c>
      <c r="S871" s="6">
        <f t="shared" si="680"/>
        <v>-2.8945032309873293E-2</v>
      </c>
      <c r="T871" s="6"/>
      <c r="U871" s="6"/>
      <c r="V871" s="3">
        <f t="shared" si="721"/>
        <v>104544.44558276251</v>
      </c>
      <c r="W871" s="7">
        <f t="shared" si="681"/>
        <v>64.450000000000728</v>
      </c>
      <c r="X871" s="7">
        <f t="shared" si="684"/>
        <v>18117.150000000001</v>
      </c>
      <c r="Y871" s="3">
        <f t="shared" si="685"/>
        <v>46401879.930335179</v>
      </c>
      <c r="Z871" s="3">
        <f t="shared" si="682"/>
        <v>108659425.77033517</v>
      </c>
      <c r="AA871" s="2">
        <v>44869</v>
      </c>
      <c r="AB871" s="7">
        <f t="shared" si="686"/>
        <v>207.52515279999994</v>
      </c>
      <c r="AC871" s="7">
        <f t="shared" si="687"/>
        <v>154.67293310111728</v>
      </c>
      <c r="AD871" s="7">
        <f t="shared" si="688"/>
        <v>181.09904295055861</v>
      </c>
      <c r="AE871" s="7"/>
      <c r="AF871" s="7">
        <f t="shared" si="722"/>
        <v>177647.95558276252</v>
      </c>
      <c r="AG871" s="3">
        <f t="shared" si="689"/>
        <v>72645403.129212081</v>
      </c>
      <c r="AH871" s="7"/>
      <c r="AI871" s="7"/>
      <c r="AJ871" s="7"/>
      <c r="AK871" s="7"/>
      <c r="AL871" s="3">
        <f t="shared" si="690"/>
        <v>87391302.409787714</v>
      </c>
      <c r="AM871" s="3">
        <f t="shared" si="691"/>
        <v>29387857.289212182</v>
      </c>
      <c r="AN871" s="3">
        <f t="shared" si="692"/>
        <v>23745899.280576214</v>
      </c>
      <c r="AO871" s="3">
        <f t="shared" si="693"/>
        <v>32257545.840000007</v>
      </c>
      <c r="AP871" s="3">
        <f t="shared" si="694"/>
        <v>62257545.839999989</v>
      </c>
      <c r="AQ871" s="7"/>
      <c r="AR871" s="40">
        <f t="shared" si="723"/>
        <v>104544.44558276251</v>
      </c>
      <c r="AS871" s="5">
        <f t="shared" si="683"/>
        <v>73103.510000000009</v>
      </c>
      <c r="AT871" s="5">
        <f t="shared" si="695"/>
        <v>5467.625899280576</v>
      </c>
      <c r="AU871" s="5">
        <f t="shared" si="696"/>
        <v>183115.58148204308</v>
      </c>
      <c r="AV871" s="5">
        <f t="shared" si="697"/>
        <v>47391302.409787647</v>
      </c>
      <c r="AW871" s="3"/>
      <c r="AX871" s="4">
        <f t="shared" si="698"/>
        <v>2.0997521923321102E-3</v>
      </c>
      <c r="AY871" s="4">
        <f t="shared" si="699"/>
        <v>3.5701030870728869E-3</v>
      </c>
      <c r="AZ871" s="4">
        <f t="shared" si="700"/>
        <v>2.3030861354213995E-4</v>
      </c>
      <c r="BA871" s="4">
        <f t="shared" si="701"/>
        <v>1.175591631296696E-3</v>
      </c>
      <c r="BB871" s="3"/>
      <c r="BC871" s="2">
        <f t="shared" si="702"/>
        <v>44869</v>
      </c>
      <c r="BD871" s="22">
        <f t="shared" si="703"/>
        <v>218.47825602446932</v>
      </c>
      <c r="BE871" s="22">
        <f t="shared" si="704"/>
        <v>154.67293310111674</v>
      </c>
      <c r="BF871" s="22">
        <f t="shared" si="705"/>
        <v>124.9784172661906</v>
      </c>
      <c r="BG871" s="22">
        <f t="shared" si="706"/>
        <v>207.52515279999994</v>
      </c>
      <c r="BH871" s="22"/>
      <c r="BI871" s="3">
        <f t="shared" si="707"/>
        <v>88301642.778251976</v>
      </c>
      <c r="BJ871" s="3">
        <f t="shared" si="708"/>
        <v>29971651.640883766</v>
      </c>
      <c r="BK871" s="3">
        <f t="shared" si="709"/>
        <v>23745899.280576214</v>
      </c>
      <c r="BL871" s="3">
        <f t="shared" si="710"/>
        <v>64121925.530000009</v>
      </c>
      <c r="BM871" s="22"/>
      <c r="BN871" s="3">
        <f t="shared" si="711"/>
        <v>-910340.36846426968</v>
      </c>
      <c r="BO871" s="3">
        <f t="shared" si="712"/>
        <v>-583794.35167161573</v>
      </c>
      <c r="BP871" s="3">
        <f t="shared" si="713"/>
        <v>0</v>
      </c>
      <c r="BQ871" s="3">
        <f t="shared" si="714"/>
        <v>-1864379.6900000002</v>
      </c>
      <c r="BR871" s="3"/>
      <c r="BS871" s="22">
        <f t="shared" si="715"/>
        <v>-1.0309438644877393</v>
      </c>
      <c r="BT871" s="22">
        <f t="shared" si="716"/>
        <v>-1.9478217572610275</v>
      </c>
      <c r="BU871" s="22">
        <f t="shared" si="717"/>
        <v>0</v>
      </c>
      <c r="BV871" s="22">
        <f t="shared" si="718"/>
        <v>-2.9075541237883344</v>
      </c>
      <c r="BW871" s="3"/>
      <c r="BX871" s="7"/>
      <c r="BY871" t="str">
        <f t="shared" si="674"/>
        <v>112022</v>
      </c>
      <c r="CQ871" s="15">
        <v>39951</v>
      </c>
      <c r="CR871" s="16">
        <v>4323.1499999999996</v>
      </c>
    </row>
    <row r="872" spans="1:96">
      <c r="A872" s="2">
        <v>44753</v>
      </c>
      <c r="B872" s="2">
        <v>44753</v>
      </c>
      <c r="C872" s="3">
        <v>5234</v>
      </c>
      <c r="D872">
        <v>41099.879999999997</v>
      </c>
      <c r="E872">
        <v>46334.35</v>
      </c>
      <c r="F872" s="3">
        <v>-15722</v>
      </c>
      <c r="G872" s="3">
        <v>21905951</v>
      </c>
      <c r="J872" s="3">
        <f t="shared" si="719"/>
        <v>-10487.630000000005</v>
      </c>
      <c r="L872" s="3">
        <f t="shared" si="720"/>
        <v>62247058.209999986</v>
      </c>
      <c r="M872" s="4">
        <f t="shared" si="675"/>
        <v>-1.6845556403641249E-4</v>
      </c>
      <c r="N872" s="4">
        <f t="shared" si="676"/>
        <v>-3.495876666666668E-4</v>
      </c>
      <c r="O872" s="4"/>
      <c r="P872" s="3">
        <f t="shared" si="677"/>
        <v>-1874867.3200000003</v>
      </c>
      <c r="Q872" s="3">
        <f t="shared" si="678"/>
        <v>64121925.530000009</v>
      </c>
      <c r="R872" s="6">
        <f t="shared" si="679"/>
        <v>-2.9239098865220869E-2</v>
      </c>
      <c r="S872" s="6">
        <f t="shared" si="680"/>
        <v>-2.9113487873909705E-2</v>
      </c>
      <c r="T872" s="6"/>
      <c r="U872" s="6"/>
      <c r="V872" s="3">
        <f t="shared" si="721"/>
        <v>138932.9986681657</v>
      </c>
      <c r="W872" s="7">
        <f t="shared" si="681"/>
        <v>85.649999999997817</v>
      </c>
      <c r="X872" s="7">
        <f t="shared" si="684"/>
        <v>18202.8</v>
      </c>
      <c r="Y872" s="3">
        <f t="shared" si="685"/>
        <v>46621247.822969124</v>
      </c>
      <c r="Z872" s="3">
        <f t="shared" si="682"/>
        <v>108868306.03296912</v>
      </c>
      <c r="AA872" s="2">
        <v>44872</v>
      </c>
      <c r="AB872" s="7">
        <f t="shared" si="686"/>
        <v>207.4901940333333</v>
      </c>
      <c r="AC872" s="7">
        <f t="shared" si="687"/>
        <v>155.40415940989706</v>
      </c>
      <c r="AD872" s="7">
        <f t="shared" si="688"/>
        <v>181.44717672161519</v>
      </c>
      <c r="AE872" s="7"/>
      <c r="AF872" s="7">
        <f t="shared" si="722"/>
        <v>128445.3686681657</v>
      </c>
      <c r="AG872" s="3">
        <f t="shared" si="689"/>
        <v>72773848.49788025</v>
      </c>
      <c r="AH872" s="7"/>
      <c r="AI872" s="7"/>
      <c r="AJ872" s="7"/>
      <c r="AK872" s="7"/>
      <c r="AL872" s="3">
        <f t="shared" si="690"/>
        <v>87525215.404355153</v>
      </c>
      <c r="AM872" s="3">
        <f t="shared" si="691"/>
        <v>29526790.287880346</v>
      </c>
      <c r="AN872" s="3">
        <f t="shared" si="692"/>
        <v>23751366.906475496</v>
      </c>
      <c r="AO872" s="3">
        <f t="shared" si="693"/>
        <v>32247058.210000008</v>
      </c>
      <c r="AP872" s="3">
        <f t="shared" si="694"/>
        <v>62247058.209999986</v>
      </c>
      <c r="AQ872" s="7"/>
      <c r="AR872" s="40">
        <f t="shared" si="723"/>
        <v>138932.9986681657</v>
      </c>
      <c r="AS872" s="5">
        <f t="shared" si="683"/>
        <v>-10487.630000000005</v>
      </c>
      <c r="AT872" s="5">
        <f t="shared" si="695"/>
        <v>5467.625899280576</v>
      </c>
      <c r="AU872" s="5">
        <f t="shared" si="696"/>
        <v>133912.99456744627</v>
      </c>
      <c r="AV872" s="5">
        <f t="shared" si="697"/>
        <v>47525215.404355094</v>
      </c>
      <c r="AW872" s="3"/>
      <c r="AX872" s="4">
        <f t="shared" si="698"/>
        <v>1.5323377827637019E-3</v>
      </c>
      <c r="AY872" s="4">
        <f t="shared" si="699"/>
        <v>4.7275647659812819E-3</v>
      </c>
      <c r="AZ872" s="4">
        <f t="shared" si="700"/>
        <v>2.3025558369789816E-4</v>
      </c>
      <c r="BA872" s="4">
        <f t="shared" si="701"/>
        <v>-1.6845556403641249E-4</v>
      </c>
      <c r="BB872" s="3"/>
      <c r="BC872" s="2">
        <f t="shared" si="702"/>
        <v>44872</v>
      </c>
      <c r="BD872" s="22">
        <f t="shared" si="703"/>
        <v>218.81303851088788</v>
      </c>
      <c r="BE872" s="22">
        <f t="shared" si="704"/>
        <v>155.40415940989655</v>
      </c>
      <c r="BF872" s="22">
        <f t="shared" si="705"/>
        <v>125.00719424460786</v>
      </c>
      <c r="BG872" s="22">
        <f t="shared" si="706"/>
        <v>207.4901940333333</v>
      </c>
      <c r="BH872" s="22"/>
      <c r="BI872" s="3">
        <f t="shared" si="707"/>
        <v>88301642.778251976</v>
      </c>
      <c r="BJ872" s="3">
        <f t="shared" si="708"/>
        <v>29971651.640883766</v>
      </c>
      <c r="BK872" s="3">
        <f t="shared" si="709"/>
        <v>23751366.906475496</v>
      </c>
      <c r="BL872" s="3">
        <f t="shared" si="710"/>
        <v>64121925.530000009</v>
      </c>
      <c r="BM872" s="22"/>
      <c r="BN872" s="3">
        <f t="shared" si="711"/>
        <v>-776427.37389682338</v>
      </c>
      <c r="BO872" s="3">
        <f t="shared" si="712"/>
        <v>-444861.35300345003</v>
      </c>
      <c r="BP872" s="3">
        <f t="shared" si="713"/>
        <v>0</v>
      </c>
      <c r="BQ872" s="3">
        <f t="shared" si="714"/>
        <v>-1874867.3200000003</v>
      </c>
      <c r="BR872" s="3"/>
      <c r="BS872" s="22">
        <f t="shared" si="715"/>
        <v>-0.87928984044683201</v>
      </c>
      <c r="BT872" s="22">
        <f t="shared" si="716"/>
        <v>-1.4842737341729377</v>
      </c>
      <c r="BU872" s="22">
        <f t="shared" si="717"/>
        <v>0</v>
      </c>
      <c r="BV872" s="22">
        <f t="shared" si="718"/>
        <v>-2.9239098865220869</v>
      </c>
      <c r="BW872" s="3"/>
      <c r="BX872" s="7"/>
      <c r="BY872" t="str">
        <f t="shared" si="674"/>
        <v>112022</v>
      </c>
      <c r="CQ872" s="15">
        <v>39952</v>
      </c>
      <c r="CR872" s="16">
        <v>4318.45</v>
      </c>
    </row>
    <row r="873" spans="1:96">
      <c r="A873" s="2">
        <v>44784</v>
      </c>
      <c r="B873" s="2">
        <v>44784</v>
      </c>
      <c r="C873">
        <v>0</v>
      </c>
      <c r="D873">
        <v>41099.879999999997</v>
      </c>
      <c r="E873">
        <v>41099.879999999997</v>
      </c>
      <c r="F873" t="s">
        <v>10</v>
      </c>
      <c r="G873" s="3">
        <v>21947051</v>
      </c>
      <c r="J873" s="3">
        <f t="shared" si="719"/>
        <v>0</v>
      </c>
      <c r="L873" s="3">
        <f t="shared" si="720"/>
        <v>62247058.209999986</v>
      </c>
      <c r="M873" s="4">
        <f t="shared" si="675"/>
        <v>0</v>
      </c>
      <c r="N873" s="4">
        <f t="shared" si="676"/>
        <v>0</v>
      </c>
      <c r="O873" s="4"/>
      <c r="P873" s="3">
        <f t="shared" si="677"/>
        <v>-1874867.3200000003</v>
      </c>
      <c r="Q873" s="3">
        <f t="shared" si="678"/>
        <v>64121925.530000009</v>
      </c>
      <c r="R873" s="6">
        <f t="shared" si="679"/>
        <v>-2.9239098865220869E-2</v>
      </c>
      <c r="S873" s="6">
        <f t="shared" si="680"/>
        <v>-2.9113487873909705E-2</v>
      </c>
      <c r="T873" s="6"/>
      <c r="U873" s="6"/>
      <c r="V873" s="3">
        <f t="shared" si="721"/>
        <v>0</v>
      </c>
      <c r="W873" s="7">
        <f t="shared" si="681"/>
        <v>0</v>
      </c>
      <c r="X873" s="7">
        <f t="shared" si="684"/>
        <v>18202.8</v>
      </c>
      <c r="Y873" s="3">
        <f t="shared" si="685"/>
        <v>46621247.822969124</v>
      </c>
      <c r="Z873" s="3">
        <f t="shared" si="682"/>
        <v>108868306.03296912</v>
      </c>
      <c r="AA873" s="2">
        <v>44873</v>
      </c>
      <c r="AB873" s="7">
        <f t="shared" si="686"/>
        <v>207.4901940333333</v>
      </c>
      <c r="AC873" s="7">
        <f t="shared" si="687"/>
        <v>155.40415940989706</v>
      </c>
      <c r="AD873" s="7">
        <f t="shared" si="688"/>
        <v>181.44717672161519</v>
      </c>
      <c r="AE873" s="7"/>
      <c r="AF873" s="7">
        <f t="shared" si="722"/>
        <v>0</v>
      </c>
      <c r="AG873" s="3">
        <f t="shared" si="689"/>
        <v>72773848.49788025</v>
      </c>
      <c r="AH873" s="7"/>
      <c r="AI873" s="7"/>
      <c r="AJ873" s="7"/>
      <c r="AK873" s="7"/>
      <c r="AL873" s="3">
        <f t="shared" si="690"/>
        <v>87530683.030254439</v>
      </c>
      <c r="AM873" s="3">
        <f t="shared" si="691"/>
        <v>29526790.287880346</v>
      </c>
      <c r="AN873" s="3">
        <f t="shared" si="692"/>
        <v>23756834.532374777</v>
      </c>
      <c r="AO873" s="3">
        <f t="shared" si="693"/>
        <v>32247058.210000008</v>
      </c>
      <c r="AP873" s="3">
        <f t="shared" si="694"/>
        <v>62247058.209999986</v>
      </c>
      <c r="AQ873" s="7"/>
      <c r="AR873" s="40">
        <f t="shared" si="723"/>
        <v>0</v>
      </c>
      <c r="AS873" s="5">
        <f t="shared" si="683"/>
        <v>0</v>
      </c>
      <c r="AT873" s="5">
        <f t="shared" si="695"/>
        <v>5467.625899280576</v>
      </c>
      <c r="AU873" s="5">
        <f t="shared" si="696"/>
        <v>5467.625899280576</v>
      </c>
      <c r="AV873" s="5">
        <f t="shared" si="697"/>
        <v>47530683.030254371</v>
      </c>
      <c r="AW873" s="3"/>
      <c r="AX873" s="4">
        <f t="shared" si="698"/>
        <v>6.2469151021461112E-5</v>
      </c>
      <c r="AY873" s="4">
        <f t="shared" si="699"/>
        <v>0</v>
      </c>
      <c r="AZ873" s="4">
        <f t="shared" si="700"/>
        <v>2.3020257826887009E-4</v>
      </c>
      <c r="BA873" s="4">
        <f t="shared" si="701"/>
        <v>0</v>
      </c>
      <c r="BB873" s="3"/>
      <c r="BC873" s="2">
        <f t="shared" si="702"/>
        <v>44873</v>
      </c>
      <c r="BD873" s="22">
        <f t="shared" si="703"/>
        <v>218.82670757563608</v>
      </c>
      <c r="BE873" s="22">
        <f t="shared" si="704"/>
        <v>155.40415940989655</v>
      </c>
      <c r="BF873" s="22">
        <f t="shared" si="705"/>
        <v>125.03597122302514</v>
      </c>
      <c r="BG873" s="22">
        <f t="shared" si="706"/>
        <v>207.4901940333333</v>
      </c>
      <c r="BH873" s="22"/>
      <c r="BI873" s="3">
        <f t="shared" si="707"/>
        <v>88301642.778251976</v>
      </c>
      <c r="BJ873" s="3">
        <f t="shared" si="708"/>
        <v>29971651.640883766</v>
      </c>
      <c r="BK873" s="3">
        <f t="shared" si="709"/>
        <v>23756834.532374777</v>
      </c>
      <c r="BL873" s="3">
        <f t="shared" si="710"/>
        <v>64121925.530000009</v>
      </c>
      <c r="BM873" s="22"/>
      <c r="BN873" s="3">
        <f t="shared" si="711"/>
        <v>-770959.74799754284</v>
      </c>
      <c r="BO873" s="3">
        <f t="shared" si="712"/>
        <v>-444861.35300345003</v>
      </c>
      <c r="BP873" s="3">
        <f t="shared" si="713"/>
        <v>0</v>
      </c>
      <c r="BQ873" s="3">
        <f t="shared" si="714"/>
        <v>-1874867.3200000003</v>
      </c>
      <c r="BR873" s="3"/>
      <c r="BS873" s="22">
        <f t="shared" si="715"/>
        <v>-0.87309785383452054</v>
      </c>
      <c r="BT873" s="22">
        <f t="shared" si="716"/>
        <v>-1.4842737341729377</v>
      </c>
      <c r="BU873" s="22">
        <f t="shared" si="717"/>
        <v>0</v>
      </c>
      <c r="BV873" s="22">
        <f t="shared" si="718"/>
        <v>-2.9239098865220869</v>
      </c>
      <c r="BW873" s="3"/>
      <c r="BX873" s="7"/>
      <c r="BY873" t="str">
        <f t="shared" si="674"/>
        <v>112022</v>
      </c>
      <c r="CQ873" s="15">
        <v>39953</v>
      </c>
      <c r="CR873" s="16">
        <v>4270.3</v>
      </c>
    </row>
    <row r="874" spans="1:96">
      <c r="A874" s="2">
        <v>44815</v>
      </c>
      <c r="B874" s="2">
        <v>44815</v>
      </c>
      <c r="C874" s="3">
        <v>-648758</v>
      </c>
      <c r="D874">
        <v>756913.03</v>
      </c>
      <c r="E874">
        <v>108154.64</v>
      </c>
      <c r="F874" s="3">
        <v>715813</v>
      </c>
      <c r="G874" s="3">
        <v>22055205</v>
      </c>
      <c r="J874" s="3">
        <f t="shared" si="719"/>
        <v>67055.150000000023</v>
      </c>
      <c r="L874" s="3">
        <f t="shared" si="720"/>
        <v>62314113.359999985</v>
      </c>
      <c r="M874" s="4">
        <f t="shared" si="675"/>
        <v>1.077242072609748E-3</v>
      </c>
      <c r="N874" s="4">
        <f t="shared" si="676"/>
        <v>2.2351716666666674E-3</v>
      </c>
      <c r="O874" s="4"/>
      <c r="P874" s="3">
        <f t="shared" si="677"/>
        <v>-1807812.1700000004</v>
      </c>
      <c r="Q874" s="3">
        <f t="shared" si="678"/>
        <v>64121925.530000009</v>
      </c>
      <c r="R874" s="6">
        <f t="shared" si="679"/>
        <v>-2.8193354380073934E-2</v>
      </c>
      <c r="S874" s="6">
        <f t="shared" si="680"/>
        <v>-2.8036245801299958E-2</v>
      </c>
      <c r="T874" s="6"/>
      <c r="U874" s="6"/>
      <c r="V874" s="3">
        <f t="shared" si="721"/>
        <v>-74292.251476964972</v>
      </c>
      <c r="W874" s="7">
        <f t="shared" si="681"/>
        <v>-45.799999999999272</v>
      </c>
      <c r="X874" s="7">
        <f t="shared" si="684"/>
        <v>18157</v>
      </c>
      <c r="Y874" s="3">
        <f t="shared" si="685"/>
        <v>46503944.268005498</v>
      </c>
      <c r="Z874" s="3">
        <f t="shared" si="682"/>
        <v>108818057.62800547</v>
      </c>
      <c r="AA874" s="2">
        <v>44874</v>
      </c>
      <c r="AB874" s="7">
        <f t="shared" si="686"/>
        <v>207.71371119999995</v>
      </c>
      <c r="AC874" s="7">
        <f t="shared" si="687"/>
        <v>155.01314756001833</v>
      </c>
      <c r="AD874" s="7">
        <f t="shared" si="688"/>
        <v>181.36342938000914</v>
      </c>
      <c r="AE874" s="7"/>
      <c r="AF874" s="7">
        <f t="shared" si="722"/>
        <v>-7237.1014769649482</v>
      </c>
      <c r="AG874" s="3">
        <f t="shared" si="689"/>
        <v>72766611.396403283</v>
      </c>
      <c r="AH874" s="7"/>
      <c r="AI874" s="7"/>
      <c r="AJ874" s="7"/>
      <c r="AK874" s="7"/>
      <c r="AL874" s="3">
        <f t="shared" si="690"/>
        <v>87528913.554676756</v>
      </c>
      <c r="AM874" s="3">
        <f t="shared" si="691"/>
        <v>29452498.03640338</v>
      </c>
      <c r="AN874" s="3">
        <f t="shared" si="692"/>
        <v>23762302.158274058</v>
      </c>
      <c r="AO874" s="3">
        <f t="shared" si="693"/>
        <v>32314113.360000007</v>
      </c>
      <c r="AP874" s="3">
        <f t="shared" si="694"/>
        <v>62314113.359999985</v>
      </c>
      <c r="AQ874" s="7"/>
      <c r="AR874" s="40">
        <f t="shared" si="723"/>
        <v>-74292.251476964972</v>
      </c>
      <c r="AS874" s="5">
        <f t="shared" si="683"/>
        <v>67055.150000000023</v>
      </c>
      <c r="AT874" s="5">
        <f t="shared" si="695"/>
        <v>5467.625899280576</v>
      </c>
      <c r="AU874" s="5">
        <f t="shared" si="696"/>
        <v>-1769.4755776843722</v>
      </c>
      <c r="AV874" s="5">
        <f t="shared" si="697"/>
        <v>47528913.554676689</v>
      </c>
      <c r="AW874" s="3"/>
      <c r="AX874" s="4">
        <f t="shared" si="698"/>
        <v>-2.0215489202486445E-5</v>
      </c>
      <c r="AY874" s="4">
        <f t="shared" si="699"/>
        <v>-2.5160964247258255E-3</v>
      </c>
      <c r="AZ874" s="4">
        <f t="shared" si="700"/>
        <v>2.3014959723819832E-4</v>
      </c>
      <c r="BA874" s="4">
        <f t="shared" si="701"/>
        <v>1.077242072609748E-3</v>
      </c>
      <c r="BB874" s="3"/>
      <c r="BC874" s="2">
        <f t="shared" si="702"/>
        <v>44874</v>
      </c>
      <c r="BD874" s="22">
        <f t="shared" si="703"/>
        <v>218.82228388669188</v>
      </c>
      <c r="BE874" s="22">
        <f t="shared" si="704"/>
        <v>155.01314756001779</v>
      </c>
      <c r="BF874" s="22">
        <f t="shared" si="705"/>
        <v>125.06474820144243</v>
      </c>
      <c r="BG874" s="22">
        <f t="shared" si="706"/>
        <v>207.71371119999995</v>
      </c>
      <c r="BH874" s="22"/>
      <c r="BI874" s="3">
        <f t="shared" si="707"/>
        <v>88301642.778251976</v>
      </c>
      <c r="BJ874" s="3">
        <f t="shared" si="708"/>
        <v>29971651.640883766</v>
      </c>
      <c r="BK874" s="3">
        <f t="shared" si="709"/>
        <v>23762302.158274058</v>
      </c>
      <c r="BL874" s="3">
        <f t="shared" si="710"/>
        <v>64121925.530000009</v>
      </c>
      <c r="BM874" s="22"/>
      <c r="BN874" s="3">
        <f t="shared" si="711"/>
        <v>-772729.2235752272</v>
      </c>
      <c r="BO874" s="3">
        <f t="shared" si="712"/>
        <v>-519153.604480415</v>
      </c>
      <c r="BP874" s="3">
        <f t="shared" si="713"/>
        <v>0</v>
      </c>
      <c r="BQ874" s="3">
        <f t="shared" si="714"/>
        <v>-1807812.1700000004</v>
      </c>
      <c r="BR874" s="3"/>
      <c r="BS874" s="22">
        <f t="shared" si="715"/>
        <v>-0.87510175265453227</v>
      </c>
      <c r="BT874" s="22">
        <f t="shared" si="716"/>
        <v>-1.7321488008096537</v>
      </c>
      <c r="BU874" s="22">
        <f t="shared" si="717"/>
        <v>0</v>
      </c>
      <c r="BV874" s="22">
        <f t="shared" si="718"/>
        <v>-2.8193354380073936</v>
      </c>
      <c r="BW874" s="3"/>
      <c r="BX874" s="7"/>
      <c r="BY874" t="str">
        <f t="shared" si="674"/>
        <v>112022</v>
      </c>
      <c r="CQ874" s="15">
        <v>39954</v>
      </c>
      <c r="CR874" s="16">
        <v>4210.8999999999996</v>
      </c>
    </row>
    <row r="875" spans="1:96">
      <c r="A875" s="2">
        <v>44845</v>
      </c>
      <c r="B875" s="2">
        <v>44845</v>
      </c>
      <c r="C875" s="3">
        <v>785603</v>
      </c>
      <c r="D875">
        <v>0</v>
      </c>
      <c r="E875">
        <v>785602.5</v>
      </c>
      <c r="F875" s="3">
        <v>-756913</v>
      </c>
      <c r="G875" s="3">
        <v>22840808</v>
      </c>
      <c r="J875" s="3">
        <f t="shared" si="719"/>
        <v>28689.969999999972</v>
      </c>
      <c r="L875" s="3">
        <f t="shared" si="720"/>
        <v>62342803.329999983</v>
      </c>
      <c r="M875" s="4">
        <f t="shared" si="675"/>
        <v>4.6040886170124556E-4</v>
      </c>
      <c r="N875" s="4">
        <f t="shared" si="676"/>
        <v>9.5633233333333235E-4</v>
      </c>
      <c r="O875" s="4"/>
      <c r="P875" s="3">
        <f t="shared" si="677"/>
        <v>-1779122.2000000004</v>
      </c>
      <c r="Q875" s="3">
        <f t="shared" si="678"/>
        <v>64121925.530000009</v>
      </c>
      <c r="R875" s="6">
        <f t="shared" si="679"/>
        <v>-2.7745925988570359E-2</v>
      </c>
      <c r="S875" s="6">
        <f t="shared" si="680"/>
        <v>-2.7575836939598714E-2</v>
      </c>
      <c r="T875" s="6"/>
      <c r="U875" s="6"/>
      <c r="V875" s="3">
        <f t="shared" si="721"/>
        <v>-208926.68100945823</v>
      </c>
      <c r="W875" s="7">
        <f t="shared" si="681"/>
        <v>-128.79999999999927</v>
      </c>
      <c r="X875" s="7">
        <f t="shared" si="684"/>
        <v>18028.2</v>
      </c>
      <c r="Y875" s="3">
        <f t="shared" si="685"/>
        <v>46174060.034832671</v>
      </c>
      <c r="Z875" s="3">
        <f t="shared" si="682"/>
        <v>108516863.36483265</v>
      </c>
      <c r="AA875" s="2">
        <v>44875</v>
      </c>
      <c r="AB875" s="7">
        <f t="shared" si="686"/>
        <v>207.80934443333328</v>
      </c>
      <c r="AC875" s="7">
        <f t="shared" si="687"/>
        <v>153.91353344944224</v>
      </c>
      <c r="AD875" s="7">
        <f t="shared" si="688"/>
        <v>180.86143894138775</v>
      </c>
      <c r="AE875" s="7"/>
      <c r="AF875" s="7">
        <f t="shared" si="722"/>
        <v>-180236.71100945826</v>
      </c>
      <c r="AG875" s="3">
        <f t="shared" si="689"/>
        <v>72586374.685393825</v>
      </c>
      <c r="AH875" s="7"/>
      <c r="AI875" s="7"/>
      <c r="AJ875" s="7"/>
      <c r="AK875" s="7"/>
      <c r="AL875" s="3">
        <f t="shared" si="690"/>
        <v>87354144.469566584</v>
      </c>
      <c r="AM875" s="3">
        <f t="shared" si="691"/>
        <v>29243571.355393924</v>
      </c>
      <c r="AN875" s="3">
        <f t="shared" si="692"/>
        <v>23767769.78417334</v>
      </c>
      <c r="AO875" s="3">
        <f t="shared" si="693"/>
        <v>32342803.330000006</v>
      </c>
      <c r="AP875" s="3">
        <f t="shared" si="694"/>
        <v>62342803.329999983</v>
      </c>
      <c r="AQ875" s="7"/>
      <c r="AR875" s="40">
        <f t="shared" si="723"/>
        <v>-208926.68100945823</v>
      </c>
      <c r="AS875" s="5">
        <f t="shared" si="683"/>
        <v>28689.969999999972</v>
      </c>
      <c r="AT875" s="5">
        <f t="shared" si="695"/>
        <v>5467.625899280576</v>
      </c>
      <c r="AU875" s="5">
        <f t="shared" si="696"/>
        <v>-174769.08511017769</v>
      </c>
      <c r="AV875" s="5">
        <f t="shared" si="697"/>
        <v>47354144.469566509</v>
      </c>
      <c r="AW875" s="3"/>
      <c r="AX875" s="4">
        <f t="shared" si="698"/>
        <v>-1.9967011815016367E-3</v>
      </c>
      <c r="AY875" s="4">
        <f t="shared" si="699"/>
        <v>-7.0936828771272368E-3</v>
      </c>
      <c r="AZ875" s="4">
        <f t="shared" si="700"/>
        <v>2.3009664058904088E-4</v>
      </c>
      <c r="BA875" s="4">
        <f t="shared" si="701"/>
        <v>4.6040886170124556E-4</v>
      </c>
      <c r="BB875" s="3"/>
      <c r="BC875" s="2">
        <f t="shared" si="702"/>
        <v>44875</v>
      </c>
      <c r="BD875" s="22">
        <f t="shared" si="703"/>
        <v>218.38536117391646</v>
      </c>
      <c r="BE875" s="22">
        <f t="shared" si="704"/>
        <v>153.9135334494417</v>
      </c>
      <c r="BF875" s="22">
        <f t="shared" si="705"/>
        <v>125.09352517985968</v>
      </c>
      <c r="BG875" s="22">
        <f t="shared" si="706"/>
        <v>207.80934443333328</v>
      </c>
      <c r="BH875" s="22"/>
      <c r="BI875" s="3">
        <f t="shared" si="707"/>
        <v>88301642.778251976</v>
      </c>
      <c r="BJ875" s="3">
        <f t="shared" si="708"/>
        <v>29971651.640883766</v>
      </c>
      <c r="BK875" s="3">
        <f t="shared" si="709"/>
        <v>23767769.78417334</v>
      </c>
      <c r="BL875" s="3">
        <f t="shared" si="710"/>
        <v>64121925.530000009</v>
      </c>
      <c r="BM875" s="22"/>
      <c r="BN875" s="3">
        <f t="shared" si="711"/>
        <v>-947498.30868540495</v>
      </c>
      <c r="BO875" s="3">
        <f t="shared" si="712"/>
        <v>-728080.28548987326</v>
      </c>
      <c r="BP875" s="3">
        <f t="shared" si="713"/>
        <v>0</v>
      </c>
      <c r="BQ875" s="3">
        <f t="shared" si="714"/>
        <v>-1779122.2000000004</v>
      </c>
      <c r="BR875" s="3"/>
      <c r="BS875" s="22">
        <f t="shared" si="715"/>
        <v>-1.0730245541012364</v>
      </c>
      <c r="BT875" s="22">
        <f t="shared" si="716"/>
        <v>-2.4292297742334381</v>
      </c>
      <c r="BU875" s="22">
        <f t="shared" si="717"/>
        <v>0</v>
      </c>
      <c r="BV875" s="22">
        <f t="shared" si="718"/>
        <v>-2.7745925988570357</v>
      </c>
      <c r="BW875" s="3"/>
      <c r="BX875" s="7"/>
      <c r="BY875" t="str">
        <f t="shared" si="674"/>
        <v>112022</v>
      </c>
      <c r="CQ875" s="15">
        <v>39955</v>
      </c>
      <c r="CR875" s="16">
        <v>4238.5</v>
      </c>
    </row>
    <row r="876" spans="1:96">
      <c r="A876" s="2">
        <v>44876</v>
      </c>
      <c r="B876" s="2">
        <v>44876</v>
      </c>
      <c r="C876" s="3">
        <v>14156</v>
      </c>
      <c r="D876">
        <v>-37777.85</v>
      </c>
      <c r="E876">
        <v>-23621.39</v>
      </c>
      <c r="F876" s="3">
        <v>-37778</v>
      </c>
      <c r="G876" s="3">
        <v>22817186</v>
      </c>
      <c r="J876" s="3">
        <f t="shared" si="719"/>
        <v>-23621.85</v>
      </c>
      <c r="L876" s="3">
        <f t="shared" si="720"/>
        <v>62319181.479999982</v>
      </c>
      <c r="M876" s="4">
        <f t="shared" si="675"/>
        <v>-3.7890259562057464E-4</v>
      </c>
      <c r="N876" s="4">
        <f t="shared" si="676"/>
        <v>-7.8739499999999998E-4</v>
      </c>
      <c r="O876" s="4"/>
      <c r="P876" s="3">
        <f t="shared" si="677"/>
        <v>-1802744.0500000005</v>
      </c>
      <c r="Q876" s="3">
        <f t="shared" si="678"/>
        <v>64121925.530000009</v>
      </c>
      <c r="R876" s="6">
        <f t="shared" si="679"/>
        <v>-2.8114315580815969E-2</v>
      </c>
      <c r="S876" s="6">
        <f t="shared" si="680"/>
        <v>-2.7954739535219288E-2</v>
      </c>
      <c r="T876" s="6"/>
      <c r="U876" s="6"/>
      <c r="V876" s="3">
        <f t="shared" si="721"/>
        <v>521505.65174333227</v>
      </c>
      <c r="W876" s="7">
        <f t="shared" si="681"/>
        <v>321.5</v>
      </c>
      <c r="X876" s="7">
        <f t="shared" si="684"/>
        <v>18349.7</v>
      </c>
      <c r="Y876" s="3">
        <f t="shared" si="685"/>
        <v>46997490.011269517</v>
      </c>
      <c r="Z876" s="3">
        <f t="shared" si="682"/>
        <v>109316671.4912695</v>
      </c>
      <c r="AA876" s="2">
        <v>44876</v>
      </c>
      <c r="AB876" s="7">
        <f t="shared" si="686"/>
        <v>207.73060493333327</v>
      </c>
      <c r="AC876" s="7">
        <f t="shared" si="687"/>
        <v>156.65830003756506</v>
      </c>
      <c r="AD876" s="7">
        <f t="shared" si="688"/>
        <v>182.19445248544918</v>
      </c>
      <c r="AE876" s="7"/>
      <c r="AF876" s="7">
        <f t="shared" si="722"/>
        <v>497883.8017433323</v>
      </c>
      <c r="AG876" s="3">
        <f t="shared" si="689"/>
        <v>73084258.487137154</v>
      </c>
      <c r="AH876" s="7"/>
      <c r="AI876" s="7"/>
      <c r="AJ876" s="7"/>
      <c r="AK876" s="7"/>
      <c r="AL876" s="3">
        <f t="shared" si="690"/>
        <v>87857495.897209197</v>
      </c>
      <c r="AM876" s="3">
        <f t="shared" si="691"/>
        <v>29765077.007137258</v>
      </c>
      <c r="AN876" s="3">
        <f t="shared" si="692"/>
        <v>23773237.410072621</v>
      </c>
      <c r="AO876" s="3">
        <f t="shared" si="693"/>
        <v>32319181.480000004</v>
      </c>
      <c r="AP876" s="3">
        <f t="shared" si="694"/>
        <v>62319181.479999982</v>
      </c>
      <c r="AQ876" s="7"/>
      <c r="AR876" s="40">
        <f t="shared" si="723"/>
        <v>521505.65174333227</v>
      </c>
      <c r="AS876" s="5">
        <f t="shared" si="683"/>
        <v>-23621.85</v>
      </c>
      <c r="AT876" s="5">
        <f t="shared" si="695"/>
        <v>5467.625899280576</v>
      </c>
      <c r="AU876" s="5">
        <f t="shared" si="696"/>
        <v>503351.42764261289</v>
      </c>
      <c r="AV876" s="5">
        <f t="shared" si="697"/>
        <v>47857495.897209123</v>
      </c>
      <c r="AW876" s="3"/>
      <c r="AX876" s="4">
        <f t="shared" si="698"/>
        <v>5.762192861015039E-3</v>
      </c>
      <c r="AY876" s="4">
        <f t="shared" si="699"/>
        <v>1.7833172474234802E-2</v>
      </c>
      <c r="AZ876" s="4">
        <f t="shared" si="700"/>
        <v>2.3004370830457133E-4</v>
      </c>
      <c r="BA876" s="4">
        <f t="shared" si="701"/>
        <v>-3.7890259562057464E-4</v>
      </c>
      <c r="BB876" s="3"/>
      <c r="BC876" s="2">
        <f t="shared" si="702"/>
        <v>44876</v>
      </c>
      <c r="BD876" s="22">
        <f t="shared" si="703"/>
        <v>219.64373974302299</v>
      </c>
      <c r="BE876" s="22">
        <f t="shared" si="704"/>
        <v>156.65830003756452</v>
      </c>
      <c r="BF876" s="22">
        <f t="shared" si="705"/>
        <v>125.12230215827695</v>
      </c>
      <c r="BG876" s="22">
        <f t="shared" si="706"/>
        <v>207.73060493333327</v>
      </c>
      <c r="BH876" s="22"/>
      <c r="BI876" s="3">
        <f t="shared" si="707"/>
        <v>88301642.778251976</v>
      </c>
      <c r="BJ876" s="3">
        <f t="shared" si="708"/>
        <v>29971651.640883766</v>
      </c>
      <c r="BK876" s="3">
        <f t="shared" si="709"/>
        <v>23773237.410072621</v>
      </c>
      <c r="BL876" s="3">
        <f t="shared" si="710"/>
        <v>64121925.530000009</v>
      </c>
      <c r="BM876" s="22"/>
      <c r="BN876" s="3">
        <f t="shared" si="711"/>
        <v>-444146.88104279205</v>
      </c>
      <c r="BO876" s="3">
        <f t="shared" si="712"/>
        <v>-206574.63374654099</v>
      </c>
      <c r="BP876" s="3">
        <f t="shared" si="713"/>
        <v>0</v>
      </c>
      <c r="BQ876" s="3">
        <f t="shared" si="714"/>
        <v>-1802744.0500000005</v>
      </c>
      <c r="BR876" s="3"/>
      <c r="BS876" s="22">
        <f t="shared" si="715"/>
        <v>-0.50298824242506857</v>
      </c>
      <c r="BT876" s="22">
        <f t="shared" si="716"/>
        <v>-0.6892334003534073</v>
      </c>
      <c r="BU876" s="22">
        <f t="shared" si="717"/>
        <v>0</v>
      </c>
      <c r="BV876" s="22">
        <f t="shared" si="718"/>
        <v>-2.8114315580815967</v>
      </c>
      <c r="BW876" s="3"/>
      <c r="BX876" s="7"/>
      <c r="BY876" t="str">
        <f t="shared" si="674"/>
        <v>112022</v>
      </c>
      <c r="CQ876" s="15">
        <v>39956</v>
      </c>
      <c r="CR876" s="16">
        <v>4238.5</v>
      </c>
    </row>
    <row r="877" spans="1:96">
      <c r="A877" t="s">
        <v>404</v>
      </c>
      <c r="B877" t="s">
        <v>404</v>
      </c>
      <c r="C877" s="3">
        <v>28348</v>
      </c>
      <c r="D877">
        <v>68479.649999999994</v>
      </c>
      <c r="E877">
        <v>96827.62</v>
      </c>
      <c r="F877" s="3">
        <v>106258</v>
      </c>
      <c r="G877" s="3">
        <v>22914014</v>
      </c>
      <c r="J877" s="3">
        <f t="shared" si="719"/>
        <v>134605.5</v>
      </c>
      <c r="L877" s="3">
        <f t="shared" si="720"/>
        <v>62453786.979999982</v>
      </c>
      <c r="M877" s="4">
        <f t="shared" si="675"/>
        <v>2.1599369055127719E-3</v>
      </c>
      <c r="N877" s="4">
        <f t="shared" si="676"/>
        <v>4.4868499999999997E-3</v>
      </c>
      <c r="O877" s="4"/>
      <c r="P877" s="3">
        <f t="shared" si="677"/>
        <v>-1668138.5500000005</v>
      </c>
      <c r="Q877" s="3">
        <f t="shared" si="678"/>
        <v>64121925.530000009</v>
      </c>
      <c r="R877" s="6">
        <f t="shared" si="679"/>
        <v>-2.6015103823099437E-2</v>
      </c>
      <c r="S877" s="6">
        <f t="shared" si="680"/>
        <v>-2.5794802629706515E-2</v>
      </c>
      <c r="T877" s="6"/>
      <c r="U877" s="6"/>
      <c r="V877" s="3">
        <f t="shared" si="721"/>
        <v>-33334.187070995642</v>
      </c>
      <c r="W877" s="7">
        <f t="shared" si="681"/>
        <v>-20.549999999999272</v>
      </c>
      <c r="X877" s="7">
        <f t="shared" si="684"/>
        <v>18329.150000000001</v>
      </c>
      <c r="Y877" s="3">
        <f t="shared" si="685"/>
        <v>46944857.084315315</v>
      </c>
      <c r="Z877" s="3">
        <f t="shared" si="682"/>
        <v>109398644.06431529</v>
      </c>
      <c r="AA877" s="2">
        <v>44879</v>
      </c>
      <c r="AB877" s="7">
        <f t="shared" si="686"/>
        <v>208.17928993333328</v>
      </c>
      <c r="AC877" s="7">
        <f t="shared" si="687"/>
        <v>156.48285694771772</v>
      </c>
      <c r="AD877" s="7">
        <f t="shared" si="688"/>
        <v>182.33107344052547</v>
      </c>
      <c r="AE877" s="7"/>
      <c r="AF877" s="7">
        <f t="shared" si="722"/>
        <v>101271.31292900436</v>
      </c>
      <c r="AG877" s="3">
        <f t="shared" si="689"/>
        <v>73185529.800066158</v>
      </c>
      <c r="AH877" s="7"/>
      <c r="AI877" s="7"/>
      <c r="AJ877" s="7"/>
      <c r="AK877" s="7"/>
      <c r="AL877" s="3">
        <f t="shared" si="690"/>
        <v>87964234.836037487</v>
      </c>
      <c r="AM877" s="3">
        <f t="shared" si="691"/>
        <v>29731742.820066262</v>
      </c>
      <c r="AN877" s="3">
        <f t="shared" si="692"/>
        <v>23778705.035971902</v>
      </c>
      <c r="AO877" s="3">
        <f t="shared" si="693"/>
        <v>32453786.980000004</v>
      </c>
      <c r="AP877" s="3">
        <f t="shared" si="694"/>
        <v>62453786.979999982</v>
      </c>
      <c r="AQ877" s="7"/>
      <c r="AR877" s="40">
        <f t="shared" si="723"/>
        <v>-33334.187070995642</v>
      </c>
      <c r="AS877" s="5">
        <f t="shared" si="683"/>
        <v>134605.5</v>
      </c>
      <c r="AT877" s="5">
        <f t="shared" si="695"/>
        <v>5467.625899280576</v>
      </c>
      <c r="AU877" s="5">
        <f t="shared" si="696"/>
        <v>106738.93882828494</v>
      </c>
      <c r="AV877" s="5">
        <f t="shared" si="697"/>
        <v>47964234.836037405</v>
      </c>
      <c r="AW877" s="3"/>
      <c r="AX877" s="4">
        <f t="shared" si="698"/>
        <v>1.21490986896743E-3</v>
      </c>
      <c r="AY877" s="4">
        <f t="shared" si="699"/>
        <v>-1.119909317318499E-3</v>
      </c>
      <c r="AZ877" s="4">
        <f t="shared" si="700"/>
        <v>2.2999080036797875E-4</v>
      </c>
      <c r="BA877" s="4">
        <f t="shared" si="701"/>
        <v>2.1599369055127719E-3</v>
      </c>
      <c r="BB877" s="3"/>
      <c r="BC877" s="2">
        <f t="shared" si="702"/>
        <v>44879</v>
      </c>
      <c r="BD877" s="22">
        <f t="shared" si="703"/>
        <v>219.91058709009371</v>
      </c>
      <c r="BE877" s="22">
        <f t="shared" si="704"/>
        <v>156.48285694771718</v>
      </c>
      <c r="BF877" s="22">
        <f t="shared" si="705"/>
        <v>125.15107913669424</v>
      </c>
      <c r="BG877" s="22">
        <f t="shared" si="706"/>
        <v>208.17928993333328</v>
      </c>
      <c r="BH877" s="22"/>
      <c r="BI877" s="3">
        <f t="shared" si="707"/>
        <v>88301642.778251976</v>
      </c>
      <c r="BJ877" s="3">
        <f t="shared" si="708"/>
        <v>29971651.640883766</v>
      </c>
      <c r="BK877" s="3">
        <f t="shared" si="709"/>
        <v>23778705.035971902</v>
      </c>
      <c r="BL877" s="3">
        <f t="shared" si="710"/>
        <v>64121925.530000009</v>
      </c>
      <c r="BM877" s="22"/>
      <c r="BN877" s="3">
        <f t="shared" si="711"/>
        <v>-337407.94221450714</v>
      </c>
      <c r="BO877" s="3">
        <f t="shared" si="712"/>
        <v>-239908.82081753662</v>
      </c>
      <c r="BP877" s="3">
        <f t="shared" si="713"/>
        <v>0</v>
      </c>
      <c r="BQ877" s="3">
        <f t="shared" si="714"/>
        <v>-1668138.5500000005</v>
      </c>
      <c r="BR877" s="3"/>
      <c r="BS877" s="22">
        <f t="shared" si="715"/>
        <v>-0.38210834090802237</v>
      </c>
      <c r="BT877" s="22">
        <f t="shared" si="716"/>
        <v>-0.80045245317839442</v>
      </c>
      <c r="BU877" s="22">
        <f t="shared" si="717"/>
        <v>0</v>
      </c>
      <c r="BV877" s="22">
        <f t="shared" si="718"/>
        <v>-2.6015103823099439</v>
      </c>
      <c r="BW877" s="3"/>
      <c r="BX877" s="7"/>
      <c r="BY877" t="str">
        <f t="shared" ref="BY877:BY940" si="724">+MONTH(BC877)&amp;YEAR(BC877)</f>
        <v>112022</v>
      </c>
      <c r="CQ877" s="15">
        <v>39957</v>
      </c>
      <c r="CR877" s="16">
        <v>4238.5</v>
      </c>
    </row>
    <row r="878" spans="1:96">
      <c r="A878" t="s">
        <v>405</v>
      </c>
      <c r="B878" t="s">
        <v>405</v>
      </c>
      <c r="C878" s="3">
        <v>49672</v>
      </c>
      <c r="D878">
        <v>107191.38</v>
      </c>
      <c r="E878">
        <v>156863.18</v>
      </c>
      <c r="F878" s="3">
        <v>38712</v>
      </c>
      <c r="G878" s="3">
        <v>23070877</v>
      </c>
      <c r="J878" s="3">
        <f t="shared" si="719"/>
        <v>88383.73000000001</v>
      </c>
      <c r="L878" s="3">
        <f t="shared" si="720"/>
        <v>62542170.709999979</v>
      </c>
      <c r="M878" s="4">
        <f t="shared" si="675"/>
        <v>1.4151860803621687E-3</v>
      </c>
      <c r="N878" s="4">
        <f t="shared" si="676"/>
        <v>2.9461243333333336E-3</v>
      </c>
      <c r="O878" s="4"/>
      <c r="P878" s="3">
        <f t="shared" si="677"/>
        <v>-1579754.8200000005</v>
      </c>
      <c r="Q878" s="3">
        <f t="shared" si="678"/>
        <v>64121925.530000009</v>
      </c>
      <c r="R878" s="6">
        <f t="shared" si="679"/>
        <v>-2.4636733955546896E-2</v>
      </c>
      <c r="S878" s="6">
        <f t="shared" si="680"/>
        <v>-2.4379616549344348E-2</v>
      </c>
      <c r="T878" s="6"/>
      <c r="U878" s="6"/>
      <c r="V878" s="3">
        <f t="shared" si="721"/>
        <v>120441.04087695932</v>
      </c>
      <c r="W878" s="7">
        <f t="shared" si="681"/>
        <v>74.25</v>
      </c>
      <c r="X878" s="7">
        <f t="shared" si="684"/>
        <v>18403.400000000001</v>
      </c>
      <c r="Y878" s="3">
        <f t="shared" si="685"/>
        <v>47135027.148857884</v>
      </c>
      <c r="Z878" s="3">
        <f t="shared" si="682"/>
        <v>109677197.85885787</v>
      </c>
      <c r="AA878" s="2">
        <v>44880</v>
      </c>
      <c r="AB878" s="7">
        <f t="shared" si="686"/>
        <v>208.47390236666658</v>
      </c>
      <c r="AC878" s="7">
        <f t="shared" si="687"/>
        <v>157.11675716285961</v>
      </c>
      <c r="AD878" s="7">
        <f t="shared" si="688"/>
        <v>182.79532976476312</v>
      </c>
      <c r="AE878" s="7"/>
      <c r="AF878" s="7">
        <f t="shared" si="722"/>
        <v>208824.77087695932</v>
      </c>
      <c r="AG878" s="3">
        <f t="shared" si="689"/>
        <v>73394354.570943117</v>
      </c>
      <c r="AH878" s="7"/>
      <c r="AI878" s="7"/>
      <c r="AJ878" s="7"/>
      <c r="AK878" s="7"/>
      <c r="AL878" s="3">
        <f t="shared" si="690"/>
        <v>88178527.232813731</v>
      </c>
      <c r="AM878" s="3">
        <f t="shared" si="691"/>
        <v>29852183.860943221</v>
      </c>
      <c r="AN878" s="3">
        <f t="shared" si="692"/>
        <v>23784172.661871184</v>
      </c>
      <c r="AO878" s="3">
        <f t="shared" si="693"/>
        <v>32542170.710000005</v>
      </c>
      <c r="AP878" s="3">
        <f t="shared" si="694"/>
        <v>62542170.709999979</v>
      </c>
      <c r="AQ878" s="7"/>
      <c r="AR878" s="40">
        <f t="shared" si="723"/>
        <v>120441.04087695932</v>
      </c>
      <c r="AS878" s="5">
        <f t="shared" si="683"/>
        <v>88383.73000000001</v>
      </c>
      <c r="AT878" s="5">
        <f t="shared" si="695"/>
        <v>5467.625899280576</v>
      </c>
      <c r="AU878" s="5">
        <f t="shared" si="696"/>
        <v>214292.39677623988</v>
      </c>
      <c r="AV878" s="5">
        <f t="shared" si="697"/>
        <v>48178527.232813641</v>
      </c>
      <c r="AW878" s="3"/>
      <c r="AX878" s="4">
        <f t="shared" si="698"/>
        <v>2.4361309704526396E-3</v>
      </c>
      <c r="AY878" s="4">
        <f t="shared" si="699"/>
        <v>4.0509243472828778E-3</v>
      </c>
      <c r="AZ878" s="4">
        <f t="shared" si="700"/>
        <v>2.2993791676246758E-4</v>
      </c>
      <c r="BA878" s="4">
        <f t="shared" si="701"/>
        <v>1.4151860803621687E-3</v>
      </c>
      <c r="BB878" s="3"/>
      <c r="BC878" s="2">
        <f t="shared" si="702"/>
        <v>44880</v>
      </c>
      <c r="BD878" s="22">
        <f t="shared" si="703"/>
        <v>220.44631808203431</v>
      </c>
      <c r="BE878" s="22">
        <f t="shared" si="704"/>
        <v>157.11675716285907</v>
      </c>
      <c r="BF878" s="22">
        <f t="shared" si="705"/>
        <v>125.17985611511149</v>
      </c>
      <c r="BG878" s="22">
        <f t="shared" si="706"/>
        <v>208.47390236666658</v>
      </c>
      <c r="BH878" s="22"/>
      <c r="BI878" s="3">
        <f t="shared" si="707"/>
        <v>88301642.778251976</v>
      </c>
      <c r="BJ878" s="3">
        <f t="shared" si="708"/>
        <v>29971651.640883766</v>
      </c>
      <c r="BK878" s="3">
        <f t="shared" si="709"/>
        <v>23784172.661871184</v>
      </c>
      <c r="BL878" s="3">
        <f t="shared" si="710"/>
        <v>64121925.530000009</v>
      </c>
      <c r="BM878" s="22"/>
      <c r="BN878" s="3">
        <f t="shared" si="711"/>
        <v>-123115.54543826726</v>
      </c>
      <c r="BO878" s="3">
        <f t="shared" si="712"/>
        <v>-119467.7799405773</v>
      </c>
      <c r="BP878" s="3">
        <f t="shared" si="713"/>
        <v>0</v>
      </c>
      <c r="BQ878" s="3">
        <f t="shared" si="714"/>
        <v>-1579754.8200000005</v>
      </c>
      <c r="BR878" s="3"/>
      <c r="BS878" s="22">
        <f t="shared" si="715"/>
        <v>-0.13942610982611264</v>
      </c>
      <c r="BT878" s="22">
        <f t="shared" si="716"/>
        <v>-0.39860259078152888</v>
      </c>
      <c r="BU878" s="22">
        <f t="shared" si="717"/>
        <v>0</v>
      </c>
      <c r="BV878" s="22">
        <f t="shared" si="718"/>
        <v>-2.4636733955546894</v>
      </c>
      <c r="BW878" s="3"/>
      <c r="BX878" s="7"/>
      <c r="BY878" t="str">
        <f t="shared" si="724"/>
        <v>112022</v>
      </c>
      <c r="CQ878" s="15">
        <v>39958</v>
      </c>
      <c r="CR878" s="16">
        <v>4237.55</v>
      </c>
    </row>
    <row r="879" spans="1:96">
      <c r="A879" t="s">
        <v>406</v>
      </c>
      <c r="B879" t="s">
        <v>406</v>
      </c>
      <c r="C879" s="3">
        <v>-253608</v>
      </c>
      <c r="D879">
        <v>342500.68</v>
      </c>
      <c r="E879">
        <v>88892.45</v>
      </c>
      <c r="F879" s="3">
        <v>235309</v>
      </c>
      <c r="G879" s="3">
        <v>23159770</v>
      </c>
      <c r="J879" s="3">
        <f t="shared" si="719"/>
        <v>-18298.700000000012</v>
      </c>
      <c r="L879" s="3">
        <f t="shared" si="720"/>
        <v>62523872.009999976</v>
      </c>
      <c r="M879" s="4">
        <f t="shared" si="675"/>
        <v>-2.9258178589369299E-4</v>
      </c>
      <c r="N879" s="4">
        <f t="shared" si="676"/>
        <v>-6.0995666666666701E-4</v>
      </c>
      <c r="O879" s="4"/>
      <c r="P879" s="3">
        <f t="shared" si="677"/>
        <v>-1598053.5200000005</v>
      </c>
      <c r="Q879" s="3">
        <f t="shared" si="678"/>
        <v>64121925.530000009</v>
      </c>
      <c r="R879" s="6">
        <f t="shared" si="679"/>
        <v>-2.4922107481821287E-2</v>
      </c>
      <c r="S879" s="6">
        <f t="shared" si="680"/>
        <v>-2.4672198335238042E-2</v>
      </c>
      <c r="T879" s="6"/>
      <c r="U879" s="6"/>
      <c r="V879" s="3">
        <f t="shared" si="721"/>
        <v>10138.134753952805</v>
      </c>
      <c r="W879" s="7">
        <f t="shared" si="681"/>
        <v>6.25</v>
      </c>
      <c r="X879" s="7">
        <f t="shared" si="684"/>
        <v>18409.650000000001</v>
      </c>
      <c r="Y879" s="3">
        <f t="shared" si="685"/>
        <v>47151034.730048336</v>
      </c>
      <c r="Z879" s="3">
        <f t="shared" si="682"/>
        <v>109674906.74004832</v>
      </c>
      <c r="AA879" s="2">
        <v>44881</v>
      </c>
      <c r="AB879" s="7">
        <f t="shared" si="686"/>
        <v>208.41290669999992</v>
      </c>
      <c r="AC879" s="7">
        <f t="shared" si="687"/>
        <v>157.17011576682779</v>
      </c>
      <c r="AD879" s="7">
        <f t="shared" si="688"/>
        <v>182.79151123341387</v>
      </c>
      <c r="AE879" s="7"/>
      <c r="AF879" s="7">
        <f t="shared" si="722"/>
        <v>-8160.5652460472065</v>
      </c>
      <c r="AG879" s="3">
        <f t="shared" si="689"/>
        <v>73386194.005697072</v>
      </c>
      <c r="AH879" s="7"/>
      <c r="AI879" s="7"/>
      <c r="AJ879" s="7"/>
      <c r="AK879" s="7"/>
      <c r="AL879" s="3">
        <f t="shared" si="690"/>
        <v>88175834.29346697</v>
      </c>
      <c r="AM879" s="3">
        <f t="shared" si="691"/>
        <v>29862321.995697174</v>
      </c>
      <c r="AN879" s="3">
        <f t="shared" si="692"/>
        <v>23789640.287770465</v>
      </c>
      <c r="AO879" s="3">
        <f t="shared" si="693"/>
        <v>32523872.010000005</v>
      </c>
      <c r="AP879" s="3">
        <f t="shared" si="694"/>
        <v>62523872.009999976</v>
      </c>
      <c r="AQ879" s="7"/>
      <c r="AR879" s="40">
        <f t="shared" si="723"/>
        <v>10138.134753952805</v>
      </c>
      <c r="AS879" s="5">
        <f t="shared" si="683"/>
        <v>-18298.700000000012</v>
      </c>
      <c r="AT879" s="5">
        <f t="shared" si="695"/>
        <v>5467.625899280576</v>
      </c>
      <c r="AU879" s="5">
        <f t="shared" si="696"/>
        <v>-2692.9393467666305</v>
      </c>
      <c r="AV879" s="5">
        <f t="shared" si="697"/>
        <v>48175834.293466873</v>
      </c>
      <c r="AW879" s="3"/>
      <c r="AX879" s="4">
        <f t="shared" si="698"/>
        <v>-3.0539627177675422E-5</v>
      </c>
      <c r="AY879" s="4">
        <f t="shared" si="699"/>
        <v>3.3961115880761151E-4</v>
      </c>
      <c r="AZ879" s="4">
        <f t="shared" si="700"/>
        <v>2.2988505747125783E-4</v>
      </c>
      <c r="BA879" s="4">
        <f t="shared" si="701"/>
        <v>-2.9258178589369299E-4</v>
      </c>
      <c r="BB879" s="3"/>
      <c r="BC879" s="2">
        <f t="shared" si="702"/>
        <v>44881</v>
      </c>
      <c r="BD879" s="22">
        <f t="shared" si="703"/>
        <v>220.43958573366746</v>
      </c>
      <c r="BE879" s="22">
        <f t="shared" si="704"/>
        <v>157.17011576682722</v>
      </c>
      <c r="BF879" s="22">
        <f t="shared" si="705"/>
        <v>125.20863309352876</v>
      </c>
      <c r="BG879" s="22">
        <f t="shared" si="706"/>
        <v>208.41290669999992</v>
      </c>
      <c r="BH879" s="22"/>
      <c r="BI879" s="3">
        <f t="shared" si="707"/>
        <v>88301642.778251976</v>
      </c>
      <c r="BJ879" s="3">
        <f t="shared" si="708"/>
        <v>29971651.640883766</v>
      </c>
      <c r="BK879" s="3">
        <f t="shared" si="709"/>
        <v>23789640.287770465</v>
      </c>
      <c r="BL879" s="3">
        <f t="shared" si="710"/>
        <v>64121925.530000009</v>
      </c>
      <c r="BM879" s="22"/>
      <c r="BN879" s="3">
        <f t="shared" si="711"/>
        <v>-125808.48478503388</v>
      </c>
      <c r="BO879" s="3">
        <f t="shared" si="712"/>
        <v>-109329.64518662449</v>
      </c>
      <c r="BP879" s="3">
        <f t="shared" si="713"/>
        <v>0</v>
      </c>
      <c r="BQ879" s="3">
        <f t="shared" si="714"/>
        <v>-1598053.5200000005</v>
      </c>
      <c r="BR879" s="3"/>
      <c r="BS879" s="22">
        <f t="shared" si="715"/>
        <v>-0.14247581452246724</v>
      </c>
      <c r="BT879" s="22">
        <f t="shared" si="716"/>
        <v>-0.36477684478852673</v>
      </c>
      <c r="BU879" s="22">
        <f t="shared" si="717"/>
        <v>0</v>
      </c>
      <c r="BV879" s="22">
        <f t="shared" si="718"/>
        <v>-2.4922107481821287</v>
      </c>
      <c r="BW879" s="3"/>
      <c r="BX879" s="7"/>
      <c r="BY879" t="str">
        <f t="shared" si="724"/>
        <v>112022</v>
      </c>
      <c r="CQ879" s="15">
        <v>39959</v>
      </c>
      <c r="CR879" s="16">
        <v>4116.7</v>
      </c>
    </row>
    <row r="880" spans="1:96">
      <c r="A880" t="s">
        <v>407</v>
      </c>
      <c r="B880" t="s">
        <v>407</v>
      </c>
      <c r="C880" s="3">
        <v>514963</v>
      </c>
      <c r="D880">
        <v>22177.06</v>
      </c>
      <c r="E880">
        <v>537139.98</v>
      </c>
      <c r="F880" s="3">
        <v>-320324</v>
      </c>
      <c r="G880" s="3">
        <v>23696910</v>
      </c>
      <c r="J880" s="3">
        <f t="shared" si="719"/>
        <v>194639.38000000006</v>
      </c>
      <c r="L880" s="3">
        <f t="shared" si="720"/>
        <v>62718511.389999978</v>
      </c>
      <c r="M880" s="4">
        <f t="shared" ref="M880:M943" si="725">+J880/L879</f>
        <v>3.1130410472478371E-3</v>
      </c>
      <c r="N880" s="4">
        <f t="shared" ref="N880:N943" si="726">+J880/$L$2</f>
        <v>6.4879793333333354E-3</v>
      </c>
      <c r="O880" s="4"/>
      <c r="P880" s="3">
        <f t="shared" ref="P880:P943" si="727">+MIN(J880+P879,0)</f>
        <v>-1403414.1400000004</v>
      </c>
      <c r="Q880" s="3">
        <f t="shared" ref="Q880:Q943" si="728">+MAX(L880,Q879)</f>
        <v>64121925.530000009</v>
      </c>
      <c r="R880" s="6">
        <f t="shared" ref="R880:R943" si="729">+P880/Q880</f>
        <v>-2.1886649978148282E-2</v>
      </c>
      <c r="S880" s="6">
        <f t="shared" ref="S880:S943" si="730">+MIN(M880+S879,0)</f>
        <v>-2.1559157287990204E-2</v>
      </c>
      <c r="T880" s="6"/>
      <c r="U880" s="6"/>
      <c r="V880" s="3">
        <f t="shared" si="721"/>
        <v>-106653.17761158351</v>
      </c>
      <c r="W880" s="7">
        <f t="shared" si="681"/>
        <v>-65.75</v>
      </c>
      <c r="X880" s="7">
        <f t="shared" si="684"/>
        <v>18343.900000000001</v>
      </c>
      <c r="Y880" s="3">
        <f t="shared" si="685"/>
        <v>46982634.975924782</v>
      </c>
      <c r="Z880" s="3">
        <f t="shared" si="682"/>
        <v>109701146.36592476</v>
      </c>
      <c r="AA880" s="2">
        <v>44882</v>
      </c>
      <c r="AB880" s="7">
        <f t="shared" si="686"/>
        <v>209.06170463333328</v>
      </c>
      <c r="AC880" s="7">
        <f t="shared" si="687"/>
        <v>156.60878325308261</v>
      </c>
      <c r="AD880" s="7">
        <f t="shared" si="688"/>
        <v>182.83524394320793</v>
      </c>
      <c r="AE880" s="7"/>
      <c r="AF880" s="7">
        <f t="shared" si="722"/>
        <v>87986.202388416554</v>
      </c>
      <c r="AG880" s="3">
        <f t="shared" si="689"/>
        <v>73474180.208085492</v>
      </c>
      <c r="AH880" s="7"/>
      <c r="AI880" s="7"/>
      <c r="AJ880" s="7"/>
      <c r="AK880" s="7"/>
      <c r="AL880" s="3">
        <f t="shared" si="690"/>
        <v>88269288.121754661</v>
      </c>
      <c r="AM880" s="3">
        <f t="shared" si="691"/>
        <v>29755668.818085592</v>
      </c>
      <c r="AN880" s="3">
        <f t="shared" si="692"/>
        <v>23795107.913669746</v>
      </c>
      <c r="AO880" s="3">
        <f t="shared" si="693"/>
        <v>32718511.390000004</v>
      </c>
      <c r="AP880" s="3">
        <f t="shared" si="694"/>
        <v>62718511.389999978</v>
      </c>
      <c r="AQ880" s="7"/>
      <c r="AR880" s="40">
        <f t="shared" si="723"/>
        <v>-106653.17761158351</v>
      </c>
      <c r="AS880" s="5">
        <f t="shared" si="683"/>
        <v>194639.38000000006</v>
      </c>
      <c r="AT880" s="5">
        <f t="shared" si="695"/>
        <v>5467.625899280576</v>
      </c>
      <c r="AU880" s="5">
        <f t="shared" si="696"/>
        <v>93453.828287697135</v>
      </c>
      <c r="AV880" s="5">
        <f t="shared" si="697"/>
        <v>48269288.121754572</v>
      </c>
      <c r="AW880" s="3"/>
      <c r="AX880" s="4">
        <f t="shared" si="698"/>
        <v>1.0598576019894966E-3</v>
      </c>
      <c r="AY880" s="4">
        <f t="shared" si="699"/>
        <v>-3.5714964706010147E-3</v>
      </c>
      <c r="AZ880" s="4">
        <f t="shared" si="700"/>
        <v>2.2983222247758479E-4</v>
      </c>
      <c r="BA880" s="4">
        <f t="shared" si="701"/>
        <v>3.1130410472478371E-3</v>
      </c>
      <c r="BB880" s="3"/>
      <c r="BC880" s="2">
        <f t="shared" si="702"/>
        <v>44882</v>
      </c>
      <c r="BD880" s="22">
        <f t="shared" si="703"/>
        <v>220.67322030438669</v>
      </c>
      <c r="BE880" s="22">
        <f t="shared" si="704"/>
        <v>156.60878325308207</v>
      </c>
      <c r="BF880" s="22">
        <f t="shared" si="705"/>
        <v>125.23741007194604</v>
      </c>
      <c r="BG880" s="22">
        <f t="shared" si="706"/>
        <v>209.06170463333328</v>
      </c>
      <c r="BH880" s="22"/>
      <c r="BI880" s="3">
        <f t="shared" si="707"/>
        <v>88301642.778251976</v>
      </c>
      <c r="BJ880" s="3">
        <f t="shared" si="708"/>
        <v>29971651.640883766</v>
      </c>
      <c r="BK880" s="3">
        <f t="shared" si="709"/>
        <v>23795107.913669746</v>
      </c>
      <c r="BL880" s="3">
        <f t="shared" si="710"/>
        <v>64121925.530000009</v>
      </c>
      <c r="BM880" s="22"/>
      <c r="BN880" s="3">
        <f t="shared" si="711"/>
        <v>-32354.656497336749</v>
      </c>
      <c r="BO880" s="3">
        <f t="shared" si="712"/>
        <v>-215982.82279820798</v>
      </c>
      <c r="BP880" s="3">
        <f t="shared" si="713"/>
        <v>0</v>
      </c>
      <c r="BQ880" s="3">
        <f t="shared" si="714"/>
        <v>-1403414.1400000004</v>
      </c>
      <c r="BR880" s="3"/>
      <c r="BS880" s="22">
        <f t="shared" si="715"/>
        <v>-3.6641058398638821E-2</v>
      </c>
      <c r="BT880" s="22">
        <f t="shared" si="716"/>
        <v>-0.72062369263490933</v>
      </c>
      <c r="BU880" s="22">
        <f t="shared" si="717"/>
        <v>0</v>
      </c>
      <c r="BV880" s="22">
        <f t="shared" si="718"/>
        <v>-2.1886649978148283</v>
      </c>
      <c r="BW880" s="3"/>
      <c r="BX880" s="7"/>
      <c r="BY880" t="str">
        <f t="shared" si="724"/>
        <v>112022</v>
      </c>
      <c r="CQ880" s="15">
        <v>39960</v>
      </c>
      <c r="CR880" s="16">
        <v>4276.05</v>
      </c>
    </row>
    <row r="881" spans="1:96">
      <c r="A881" t="s">
        <v>408</v>
      </c>
      <c r="B881" t="s">
        <v>408</v>
      </c>
      <c r="C881">
        <v>0</v>
      </c>
      <c r="D881">
        <v>104838.18</v>
      </c>
      <c r="E881">
        <v>104838.18</v>
      </c>
      <c r="F881" s="3">
        <v>82661</v>
      </c>
      <c r="G881" s="3">
        <v>23801748</v>
      </c>
      <c r="J881" s="3">
        <f t="shared" si="719"/>
        <v>82661.119999999995</v>
      </c>
      <c r="L881" s="3">
        <f t="shared" si="720"/>
        <v>62801172.509999976</v>
      </c>
      <c r="M881" s="4">
        <f t="shared" si="725"/>
        <v>1.3179700564956286E-3</v>
      </c>
      <c r="N881" s="4">
        <f t="shared" si="726"/>
        <v>2.7553706666666664E-3</v>
      </c>
      <c r="O881" s="4"/>
      <c r="P881" s="3">
        <f t="shared" si="727"/>
        <v>-1320753.0200000005</v>
      </c>
      <c r="Q881" s="3">
        <f t="shared" si="728"/>
        <v>64121925.530000009</v>
      </c>
      <c r="R881" s="6">
        <f t="shared" si="729"/>
        <v>-2.0597525870960854E-2</v>
      </c>
      <c r="S881" s="6">
        <f t="shared" si="730"/>
        <v>-2.0241187231494574E-2</v>
      </c>
      <c r="T881" s="6"/>
      <c r="U881" s="6"/>
      <c r="V881" s="3">
        <f t="shared" si="721"/>
        <v>-58801.181572926267</v>
      </c>
      <c r="W881" s="7">
        <f t="shared" si="681"/>
        <v>-36.25</v>
      </c>
      <c r="X881" s="7">
        <f t="shared" si="684"/>
        <v>18307.650000000001</v>
      </c>
      <c r="Y881" s="3">
        <f t="shared" si="685"/>
        <v>46889791.005020157</v>
      </c>
      <c r="Z881" s="3">
        <f t="shared" si="682"/>
        <v>109690963.51502013</v>
      </c>
      <c r="AA881" s="2">
        <v>44883</v>
      </c>
      <c r="AB881" s="7">
        <f t="shared" si="686"/>
        <v>209.33724169999991</v>
      </c>
      <c r="AC881" s="7">
        <f t="shared" si="687"/>
        <v>156.29930335006719</v>
      </c>
      <c r="AD881" s="7">
        <f t="shared" si="688"/>
        <v>182.81827252503356</v>
      </c>
      <c r="AE881" s="7"/>
      <c r="AF881" s="7">
        <f t="shared" si="722"/>
        <v>23859.938427073728</v>
      </c>
      <c r="AG881" s="3">
        <f t="shared" si="689"/>
        <v>73498040.146512568</v>
      </c>
      <c r="AH881" s="7"/>
      <c r="AI881" s="7"/>
      <c r="AJ881" s="7"/>
      <c r="AK881" s="7"/>
      <c r="AL881" s="3">
        <f t="shared" si="690"/>
        <v>88298615.686081022</v>
      </c>
      <c r="AM881" s="3">
        <f t="shared" si="691"/>
        <v>29696867.636512667</v>
      </c>
      <c r="AN881" s="3">
        <f t="shared" si="692"/>
        <v>23800575.539569028</v>
      </c>
      <c r="AO881" s="3">
        <f t="shared" si="693"/>
        <v>32801172.510000005</v>
      </c>
      <c r="AP881" s="3">
        <f t="shared" si="694"/>
        <v>62801172.509999976</v>
      </c>
      <c r="AQ881" s="7"/>
      <c r="AR881" s="40">
        <f t="shared" si="723"/>
        <v>-58801.181572926267</v>
      </c>
      <c r="AS881" s="5">
        <f t="shared" si="683"/>
        <v>82661.119999999995</v>
      </c>
      <c r="AT881" s="5">
        <f t="shared" si="695"/>
        <v>5467.625899280576</v>
      </c>
      <c r="AU881" s="5">
        <f t="shared" si="696"/>
        <v>29327.564326354302</v>
      </c>
      <c r="AV881" s="5">
        <f t="shared" si="697"/>
        <v>48298615.686080925</v>
      </c>
      <c r="AW881" s="3"/>
      <c r="AX881" s="4">
        <f t="shared" si="698"/>
        <v>3.3225105753544981E-4</v>
      </c>
      <c r="AY881" s="4">
        <f t="shared" si="699"/>
        <v>-1.9761337556353873E-3</v>
      </c>
      <c r="AZ881" s="4">
        <f t="shared" si="700"/>
        <v>2.2977941176469932E-4</v>
      </c>
      <c r="BA881" s="4">
        <f t="shared" si="701"/>
        <v>1.3179700564956286E-3</v>
      </c>
      <c r="BB881" s="3"/>
      <c r="BC881" s="2">
        <f t="shared" si="702"/>
        <v>44883</v>
      </c>
      <c r="BD881" s="22">
        <f t="shared" si="703"/>
        <v>220.74653921520255</v>
      </c>
      <c r="BE881" s="22">
        <f t="shared" si="704"/>
        <v>156.29930335006668</v>
      </c>
      <c r="BF881" s="22">
        <f t="shared" si="705"/>
        <v>125.2661870503633</v>
      </c>
      <c r="BG881" s="22">
        <f t="shared" si="706"/>
        <v>209.33724169999991</v>
      </c>
      <c r="BH881" s="22"/>
      <c r="BI881" s="3">
        <f t="shared" si="707"/>
        <v>88301642.778251976</v>
      </c>
      <c r="BJ881" s="3">
        <f t="shared" si="708"/>
        <v>29971651.640883766</v>
      </c>
      <c r="BK881" s="3">
        <f t="shared" si="709"/>
        <v>23800575.539569028</v>
      </c>
      <c r="BL881" s="3">
        <f t="shared" si="710"/>
        <v>64121925.530000009</v>
      </c>
      <c r="BM881" s="22"/>
      <c r="BN881" s="3">
        <f t="shared" si="711"/>
        <v>-3027.092170982447</v>
      </c>
      <c r="BO881" s="3">
        <f t="shared" si="712"/>
        <v>-274784.00437113427</v>
      </c>
      <c r="BP881" s="3">
        <f t="shared" si="713"/>
        <v>0</v>
      </c>
      <c r="BQ881" s="3">
        <f t="shared" si="714"/>
        <v>-1320753.0200000005</v>
      </c>
      <c r="BR881" s="3"/>
      <c r="BS881" s="22">
        <f t="shared" si="715"/>
        <v>-3.4281266754960038E-3</v>
      </c>
      <c r="BT881" s="22">
        <f t="shared" si="716"/>
        <v>-0.91681301939432192</v>
      </c>
      <c r="BU881" s="22">
        <f t="shared" si="717"/>
        <v>0</v>
      </c>
      <c r="BV881" s="22">
        <f t="shared" si="718"/>
        <v>-2.0597525870960856</v>
      </c>
      <c r="BW881" s="3"/>
      <c r="BX881" s="7"/>
      <c r="BY881" t="str">
        <f t="shared" si="724"/>
        <v>112022</v>
      </c>
      <c r="CQ881" s="15">
        <v>39961</v>
      </c>
      <c r="CR881" s="16">
        <v>4337.1000000000004</v>
      </c>
    </row>
    <row r="882" spans="1:96">
      <c r="A882" t="s">
        <v>409</v>
      </c>
      <c r="B882" t="s">
        <v>409</v>
      </c>
      <c r="C882" s="3">
        <v>-6587</v>
      </c>
      <c r="D882">
        <v>246550.11</v>
      </c>
      <c r="E882">
        <v>239963.57</v>
      </c>
      <c r="F882" s="3">
        <v>141712</v>
      </c>
      <c r="G882" s="3">
        <v>24041711</v>
      </c>
      <c r="J882" s="3">
        <f t="shared" si="719"/>
        <v>135124.93</v>
      </c>
      <c r="L882" s="3">
        <f t="shared" si="720"/>
        <v>62936297.439999975</v>
      </c>
      <c r="M882" s="4">
        <f t="shared" si="725"/>
        <v>2.1516306877627763E-3</v>
      </c>
      <c r="N882" s="4">
        <f t="shared" si="726"/>
        <v>4.5041643333333329E-3</v>
      </c>
      <c r="O882" s="4"/>
      <c r="P882" s="3">
        <f t="shared" si="727"/>
        <v>-1185628.0900000005</v>
      </c>
      <c r="Q882" s="3">
        <f t="shared" si="728"/>
        <v>64121925.530000009</v>
      </c>
      <c r="R882" s="6">
        <f t="shared" si="729"/>
        <v>-1.8490213451954028E-2</v>
      </c>
      <c r="S882" s="6">
        <f t="shared" si="730"/>
        <v>-1.8089556543731799E-2</v>
      </c>
      <c r="T882" s="6"/>
      <c r="U882" s="6"/>
      <c r="V882" s="3">
        <f t="shared" si="721"/>
        <v>-239584.40050541388</v>
      </c>
      <c r="W882" s="7">
        <f t="shared" si="681"/>
        <v>-147.70000000000073</v>
      </c>
      <c r="X882" s="7">
        <f t="shared" si="684"/>
        <v>18159.95</v>
      </c>
      <c r="Y882" s="3">
        <f t="shared" si="685"/>
        <v>46511499.846327394</v>
      </c>
      <c r="Z882" s="3">
        <f t="shared" si="682"/>
        <v>109447797.28632736</v>
      </c>
      <c r="AA882" s="2">
        <v>44886</v>
      </c>
      <c r="AB882" s="7">
        <f t="shared" si="686"/>
        <v>209.78765813333325</v>
      </c>
      <c r="AC882" s="7">
        <f t="shared" si="687"/>
        <v>155.03833282109133</v>
      </c>
      <c r="AD882" s="7">
        <f t="shared" si="688"/>
        <v>182.41299547721229</v>
      </c>
      <c r="AE882" s="7"/>
      <c r="AF882" s="7">
        <f t="shared" si="722"/>
        <v>-104459.47050541389</v>
      </c>
      <c r="AG882" s="3">
        <f t="shared" si="689"/>
        <v>73393580.676007152</v>
      </c>
      <c r="AH882" s="7"/>
      <c r="AI882" s="7"/>
      <c r="AJ882" s="7"/>
      <c r="AK882" s="7"/>
      <c r="AL882" s="3">
        <f t="shared" si="690"/>
        <v>88199623.841474891</v>
      </c>
      <c r="AM882" s="3">
        <f t="shared" si="691"/>
        <v>29457283.236007255</v>
      </c>
      <c r="AN882" s="3">
        <f t="shared" si="692"/>
        <v>23806043.165468309</v>
      </c>
      <c r="AO882" s="3">
        <f t="shared" si="693"/>
        <v>32936297.440000005</v>
      </c>
      <c r="AP882" s="3">
        <f t="shared" si="694"/>
        <v>62936297.439999975</v>
      </c>
      <c r="AQ882" s="7"/>
      <c r="AR882" s="40">
        <f t="shared" si="723"/>
        <v>-239584.40050541388</v>
      </c>
      <c r="AS882" s="5">
        <f t="shared" si="683"/>
        <v>135124.93</v>
      </c>
      <c r="AT882" s="5">
        <f t="shared" si="695"/>
        <v>5467.625899280576</v>
      </c>
      <c r="AU882" s="5">
        <f t="shared" si="696"/>
        <v>-98991.844606133309</v>
      </c>
      <c r="AV882" s="5">
        <f t="shared" si="697"/>
        <v>48199623.841474794</v>
      </c>
      <c r="AW882" s="3"/>
      <c r="AX882" s="4">
        <f t="shared" si="698"/>
        <v>-1.1211030188521733E-3</v>
      </c>
      <c r="AY882" s="4">
        <f t="shared" si="699"/>
        <v>-8.0676657025888446E-3</v>
      </c>
      <c r="AZ882" s="4">
        <f t="shared" si="700"/>
        <v>2.2972662531586756E-4</v>
      </c>
      <c r="BA882" s="4">
        <f t="shared" si="701"/>
        <v>2.1516306877627763E-3</v>
      </c>
      <c r="BB882" s="3"/>
      <c r="BC882" s="2">
        <f t="shared" si="702"/>
        <v>44886</v>
      </c>
      <c r="BD882" s="22">
        <f t="shared" si="703"/>
        <v>220.49905960368724</v>
      </c>
      <c r="BE882" s="22">
        <f t="shared" si="704"/>
        <v>155.03833282109082</v>
      </c>
      <c r="BF882" s="22">
        <f t="shared" si="705"/>
        <v>125.29496402878057</v>
      </c>
      <c r="BG882" s="22">
        <f t="shared" si="706"/>
        <v>209.78765813333325</v>
      </c>
      <c r="BH882" s="22"/>
      <c r="BI882" s="3">
        <f t="shared" si="707"/>
        <v>88301642.778251976</v>
      </c>
      <c r="BJ882" s="3">
        <f t="shared" si="708"/>
        <v>29971651.640883766</v>
      </c>
      <c r="BK882" s="3">
        <f t="shared" si="709"/>
        <v>23806043.165468309</v>
      </c>
      <c r="BL882" s="3">
        <f t="shared" si="710"/>
        <v>64121925.530000009</v>
      </c>
      <c r="BM882" s="22"/>
      <c r="BN882" s="3">
        <f t="shared" si="711"/>
        <v>-102018.93677711576</v>
      </c>
      <c r="BO882" s="3">
        <f t="shared" si="712"/>
        <v>-514368.40487654816</v>
      </c>
      <c r="BP882" s="3">
        <f t="shared" si="713"/>
        <v>0</v>
      </c>
      <c r="BQ882" s="3">
        <f t="shared" si="714"/>
        <v>-1185628.0900000005</v>
      </c>
      <c r="BR882" s="3"/>
      <c r="BS882" s="22">
        <f t="shared" si="715"/>
        <v>-0.11553458527754847</v>
      </c>
      <c r="BT882" s="22">
        <f t="shared" si="716"/>
        <v>-1.7161830487009528</v>
      </c>
      <c r="BU882" s="22">
        <f t="shared" si="717"/>
        <v>0</v>
      </c>
      <c r="BV882" s="22">
        <f t="shared" si="718"/>
        <v>-1.8490213451954027</v>
      </c>
      <c r="BW882" s="3"/>
      <c r="BX882" s="7"/>
      <c r="BY882" t="str">
        <f t="shared" si="724"/>
        <v>112022</v>
      </c>
      <c r="CQ882" s="15">
        <v>39962</v>
      </c>
      <c r="CR882" s="16">
        <v>4448.95</v>
      </c>
    </row>
    <row r="883" spans="1:96">
      <c r="A883" t="s">
        <v>410</v>
      </c>
      <c r="B883" t="s">
        <v>410</v>
      </c>
      <c r="C883" s="3">
        <v>671445</v>
      </c>
      <c r="D883">
        <v>-265779.52</v>
      </c>
      <c r="E883">
        <v>405665.89</v>
      </c>
      <c r="F883" s="3">
        <v>-512330</v>
      </c>
      <c r="G883" s="3">
        <v>24447377</v>
      </c>
      <c r="J883" s="3">
        <f t="shared" si="719"/>
        <v>159115.37</v>
      </c>
      <c r="L883" s="3">
        <f t="shared" si="720"/>
        <v>63095412.809999973</v>
      </c>
      <c r="M883" s="4">
        <f t="shared" si="725"/>
        <v>2.5281971846483641E-3</v>
      </c>
      <c r="N883" s="4">
        <f t="shared" si="726"/>
        <v>5.3038456666666669E-3</v>
      </c>
      <c r="O883" s="4"/>
      <c r="P883" s="3">
        <f t="shared" si="727"/>
        <v>-1026512.7200000006</v>
      </c>
      <c r="Q883" s="3">
        <f t="shared" si="728"/>
        <v>64121925.530000009</v>
      </c>
      <c r="R883" s="6">
        <f t="shared" si="729"/>
        <v>-1.6008763172898441E-2</v>
      </c>
      <c r="S883" s="6">
        <f t="shared" si="730"/>
        <v>-1.5561359359083435E-2</v>
      </c>
      <c r="T883" s="6"/>
      <c r="U883" s="6"/>
      <c r="V883" s="3">
        <f t="shared" si="721"/>
        <v>136662.05648328381</v>
      </c>
      <c r="W883" s="7">
        <f t="shared" si="681"/>
        <v>84.25</v>
      </c>
      <c r="X883" s="7">
        <f t="shared" si="684"/>
        <v>18244.2</v>
      </c>
      <c r="Y883" s="3">
        <f t="shared" si="685"/>
        <v>46727282.040774688</v>
      </c>
      <c r="Z883" s="3">
        <f t="shared" si="682"/>
        <v>109822694.85077466</v>
      </c>
      <c r="AA883" s="2">
        <v>44887</v>
      </c>
      <c r="AB883" s="7">
        <f t="shared" si="686"/>
        <v>210.31804269999989</v>
      </c>
      <c r="AC883" s="7">
        <f t="shared" si="687"/>
        <v>155.7576068025823</v>
      </c>
      <c r="AD883" s="7">
        <f t="shared" si="688"/>
        <v>183.03782475129111</v>
      </c>
      <c r="AE883" s="7"/>
      <c r="AF883" s="7">
        <f t="shared" si="722"/>
        <v>295777.42648328381</v>
      </c>
      <c r="AG883" s="3">
        <f t="shared" si="689"/>
        <v>73689358.10249044</v>
      </c>
      <c r="AH883" s="7"/>
      <c r="AI883" s="7"/>
      <c r="AJ883" s="7"/>
      <c r="AK883" s="7"/>
      <c r="AL883" s="3">
        <f t="shared" si="690"/>
        <v>88500868.893857449</v>
      </c>
      <c r="AM883" s="3">
        <f t="shared" si="691"/>
        <v>29593945.292490538</v>
      </c>
      <c r="AN883" s="3">
        <f t="shared" si="692"/>
        <v>23811510.79136759</v>
      </c>
      <c r="AO883" s="3">
        <f t="shared" si="693"/>
        <v>33095412.810000006</v>
      </c>
      <c r="AP883" s="3">
        <f t="shared" si="694"/>
        <v>63095412.809999973</v>
      </c>
      <c r="AQ883" s="7"/>
      <c r="AR883" s="40">
        <f t="shared" si="723"/>
        <v>136662.05648328381</v>
      </c>
      <c r="AS883" s="5">
        <f t="shared" si="683"/>
        <v>159115.37</v>
      </c>
      <c r="AT883" s="5">
        <f t="shared" si="695"/>
        <v>5467.625899280576</v>
      </c>
      <c r="AU883" s="5">
        <f t="shared" si="696"/>
        <v>301245.0523825644</v>
      </c>
      <c r="AV883" s="5">
        <f t="shared" si="697"/>
        <v>48500868.89385736</v>
      </c>
      <c r="AW883" s="3"/>
      <c r="AX883" s="4">
        <f t="shared" si="698"/>
        <v>3.4154913508928964E-3</v>
      </c>
      <c r="AY883" s="4">
        <f t="shared" si="699"/>
        <v>4.6393299541022939E-3</v>
      </c>
      <c r="AZ883" s="4">
        <f t="shared" si="700"/>
        <v>2.2967386311437103E-4</v>
      </c>
      <c r="BA883" s="4">
        <f t="shared" si="701"/>
        <v>2.5281971846483641E-3</v>
      </c>
      <c r="BB883" s="3"/>
      <c r="BC883" s="2">
        <f t="shared" si="702"/>
        <v>44887</v>
      </c>
      <c r="BD883" s="22">
        <f t="shared" si="703"/>
        <v>221.25217223464361</v>
      </c>
      <c r="BE883" s="22">
        <f t="shared" si="704"/>
        <v>155.75760680258176</v>
      </c>
      <c r="BF883" s="22">
        <f t="shared" si="705"/>
        <v>125.32374100719785</v>
      </c>
      <c r="BG883" s="22">
        <f t="shared" si="706"/>
        <v>210.31804269999989</v>
      </c>
      <c r="BH883" s="22"/>
      <c r="BI883" s="3">
        <f t="shared" si="707"/>
        <v>88500868.893857449</v>
      </c>
      <c r="BJ883" s="3">
        <f t="shared" si="708"/>
        <v>29971651.640883766</v>
      </c>
      <c r="BK883" s="3">
        <f t="shared" si="709"/>
        <v>23811510.79136759</v>
      </c>
      <c r="BL883" s="3">
        <f t="shared" si="710"/>
        <v>64121925.530000009</v>
      </c>
      <c r="BM883" s="22"/>
      <c r="BN883" s="3">
        <f t="shared" si="711"/>
        <v>0</v>
      </c>
      <c r="BO883" s="3">
        <f t="shared" si="712"/>
        <v>-377706.34839326434</v>
      </c>
      <c r="BP883" s="3">
        <f t="shared" si="713"/>
        <v>0</v>
      </c>
      <c r="BQ883" s="3">
        <f t="shared" si="714"/>
        <v>-1026512.7200000006</v>
      </c>
      <c r="BR883" s="3"/>
      <c r="BS883" s="22">
        <f t="shared" si="715"/>
        <v>0</v>
      </c>
      <c r="BT883" s="22">
        <f t="shared" si="716"/>
        <v>-1.2602119927152837</v>
      </c>
      <c r="BU883" s="22">
        <f t="shared" si="717"/>
        <v>0</v>
      </c>
      <c r="BV883" s="22">
        <f t="shared" si="718"/>
        <v>-1.6008763172898441</v>
      </c>
      <c r="BW883" s="3"/>
      <c r="BX883" s="7"/>
      <c r="BY883" t="str">
        <f t="shared" si="724"/>
        <v>112022</v>
      </c>
      <c r="CQ883" s="15">
        <v>39963</v>
      </c>
      <c r="CR883" s="16">
        <v>4448.95</v>
      </c>
    </row>
    <row r="884" spans="1:96">
      <c r="A884" t="s">
        <v>411</v>
      </c>
      <c r="B884" t="s">
        <v>411</v>
      </c>
      <c r="C884" s="3">
        <v>-318123</v>
      </c>
      <c r="D884">
        <v>90273.95</v>
      </c>
      <c r="E884">
        <v>-227849.35</v>
      </c>
      <c r="F884" s="3">
        <v>356053</v>
      </c>
      <c r="G884" s="3">
        <v>24219528</v>
      </c>
      <c r="J884" s="3">
        <f t="shared" si="719"/>
        <v>37930.47000000003</v>
      </c>
      <c r="L884" s="3">
        <f t="shared" si="720"/>
        <v>63133343.279999971</v>
      </c>
      <c r="M884" s="4">
        <f t="shared" si="725"/>
        <v>6.0116050138574325E-4</v>
      </c>
      <c r="N884" s="4">
        <f t="shared" si="726"/>
        <v>1.264349000000001E-3</v>
      </c>
      <c r="O884" s="4"/>
      <c r="P884" s="3">
        <f t="shared" si="727"/>
        <v>-988582.25000000047</v>
      </c>
      <c r="Q884" s="3">
        <f t="shared" si="728"/>
        <v>64121925.530000009</v>
      </c>
      <c r="R884" s="6">
        <f t="shared" si="729"/>
        <v>-1.5417226507608283E-2</v>
      </c>
      <c r="S884" s="6">
        <f t="shared" si="730"/>
        <v>-1.4960198857697692E-2</v>
      </c>
      <c r="T884" s="6"/>
      <c r="U884" s="6"/>
      <c r="V884" s="3">
        <f t="shared" si="721"/>
        <v>37389.440972576762</v>
      </c>
      <c r="W884" s="7">
        <f t="shared" si="681"/>
        <v>23.049999999999272</v>
      </c>
      <c r="X884" s="7">
        <f t="shared" si="684"/>
        <v>18267.25</v>
      </c>
      <c r="Y884" s="3">
        <f t="shared" si="685"/>
        <v>46786318.000205077</v>
      </c>
      <c r="Z884" s="3">
        <f t="shared" si="682"/>
        <v>109919661.28020504</v>
      </c>
      <c r="AA884" s="2">
        <v>44888</v>
      </c>
      <c r="AB884" s="7">
        <f t="shared" si="686"/>
        <v>210.44447759999989</v>
      </c>
      <c r="AC884" s="7">
        <f t="shared" si="687"/>
        <v>155.95439333401691</v>
      </c>
      <c r="AD884" s="7">
        <f t="shared" si="688"/>
        <v>183.19943546700841</v>
      </c>
      <c r="AE884" s="7"/>
      <c r="AF884" s="7">
        <f t="shared" si="722"/>
        <v>75319.910972576792</v>
      </c>
      <c r="AG884" s="3">
        <f t="shared" si="689"/>
        <v>73764678.01346302</v>
      </c>
      <c r="AH884" s="7"/>
      <c r="AI884" s="7"/>
      <c r="AJ884" s="7"/>
      <c r="AK884" s="7"/>
      <c r="AL884" s="3">
        <f t="shared" si="690"/>
        <v>88581656.4307293</v>
      </c>
      <c r="AM884" s="3">
        <f t="shared" si="691"/>
        <v>29631334.733463116</v>
      </c>
      <c r="AN884" s="3">
        <f t="shared" si="692"/>
        <v>23816978.417266872</v>
      </c>
      <c r="AO884" s="3">
        <f t="shared" si="693"/>
        <v>33133343.280000005</v>
      </c>
      <c r="AP884" s="3">
        <f t="shared" si="694"/>
        <v>63133343.279999971</v>
      </c>
      <c r="AQ884" s="7"/>
      <c r="AR884" s="40">
        <f t="shared" si="723"/>
        <v>37389.440972576762</v>
      </c>
      <c r="AS884" s="5">
        <f t="shared" si="683"/>
        <v>37930.47000000003</v>
      </c>
      <c r="AT884" s="5">
        <f t="shared" si="695"/>
        <v>5467.625899280576</v>
      </c>
      <c r="AU884" s="5">
        <f t="shared" si="696"/>
        <v>80787.536871857374</v>
      </c>
      <c r="AV884" s="5">
        <f t="shared" si="697"/>
        <v>48581656.430729218</v>
      </c>
      <c r="AW884" s="3"/>
      <c r="AX884" s="4">
        <f t="shared" si="698"/>
        <v>9.1284456165903894E-4</v>
      </c>
      <c r="AY884" s="4">
        <f t="shared" si="699"/>
        <v>1.263415222372001E-3</v>
      </c>
      <c r="AZ884" s="4">
        <f t="shared" si="700"/>
        <v>2.2962112514350662E-4</v>
      </c>
      <c r="BA884" s="4">
        <f t="shared" si="701"/>
        <v>6.0116050138574325E-4</v>
      </c>
      <c r="BB884" s="3"/>
      <c r="BC884" s="2">
        <f t="shared" si="702"/>
        <v>44888</v>
      </c>
      <c r="BD884" s="22">
        <f t="shared" si="703"/>
        <v>221.45414107682325</v>
      </c>
      <c r="BE884" s="22">
        <f t="shared" si="704"/>
        <v>155.9543933340164</v>
      </c>
      <c r="BF884" s="22">
        <f t="shared" si="705"/>
        <v>125.35251798561511</v>
      </c>
      <c r="BG884" s="22">
        <f t="shared" si="706"/>
        <v>210.44447759999989</v>
      </c>
      <c r="BH884" s="22"/>
      <c r="BI884" s="3">
        <f t="shared" si="707"/>
        <v>88581656.4307293</v>
      </c>
      <c r="BJ884" s="3">
        <f t="shared" si="708"/>
        <v>29971651.640883766</v>
      </c>
      <c r="BK884" s="3">
        <f t="shared" si="709"/>
        <v>23816978.417266872</v>
      </c>
      <c r="BL884" s="3">
        <f t="shared" si="710"/>
        <v>64121925.530000009</v>
      </c>
      <c r="BM884" s="22"/>
      <c r="BN884" s="3">
        <f t="shared" si="711"/>
        <v>0</v>
      </c>
      <c r="BO884" s="3">
        <f t="shared" si="712"/>
        <v>-340316.90742068761</v>
      </c>
      <c r="BP884" s="3">
        <f t="shared" si="713"/>
        <v>0</v>
      </c>
      <c r="BQ884" s="3">
        <f t="shared" si="714"/>
        <v>-988582.25000000047</v>
      </c>
      <c r="BR884" s="3"/>
      <c r="BS884" s="22">
        <f t="shared" si="715"/>
        <v>0</v>
      </c>
      <c r="BT884" s="22">
        <f t="shared" si="716"/>
        <v>-1.1354626414930959</v>
      </c>
      <c r="BU884" s="22">
        <f t="shared" si="717"/>
        <v>0</v>
      </c>
      <c r="BV884" s="22">
        <f t="shared" si="718"/>
        <v>-1.5417226507608284</v>
      </c>
      <c r="BW884" s="3"/>
      <c r="BX884" s="7"/>
      <c r="BY884" t="str">
        <f t="shared" si="724"/>
        <v>112022</v>
      </c>
      <c r="CQ884" s="15">
        <v>39964</v>
      </c>
      <c r="CR884" s="16">
        <v>4448.95</v>
      </c>
    </row>
    <row r="885" spans="1:96">
      <c r="A885" t="s">
        <v>412</v>
      </c>
      <c r="B885" t="s">
        <v>412</v>
      </c>
      <c r="C885" s="3">
        <v>106214</v>
      </c>
      <c r="D885">
        <v>31288.52</v>
      </c>
      <c r="E885">
        <v>137502.37</v>
      </c>
      <c r="F885" s="3">
        <v>-58985</v>
      </c>
      <c r="G885" s="3">
        <v>24357030</v>
      </c>
      <c r="J885" s="3">
        <f t="shared" si="719"/>
        <v>47228.569999999992</v>
      </c>
      <c r="L885" s="3">
        <f t="shared" si="720"/>
        <v>63180571.849999972</v>
      </c>
      <c r="M885" s="4">
        <f t="shared" si="725"/>
        <v>7.4807649248889913E-4</v>
      </c>
      <c r="N885" s="4">
        <f t="shared" si="726"/>
        <v>1.5742856666666665E-3</v>
      </c>
      <c r="O885" s="4"/>
      <c r="P885" s="3">
        <f t="shared" si="727"/>
        <v>-941353.68000000052</v>
      </c>
      <c r="Q885" s="3">
        <f t="shared" si="728"/>
        <v>64121925.530000009</v>
      </c>
      <c r="R885" s="6">
        <f t="shared" si="729"/>
        <v>-1.4680683279849104E-2</v>
      </c>
      <c r="S885" s="6">
        <f t="shared" si="730"/>
        <v>-1.4212122365208793E-2</v>
      </c>
      <c r="T885" s="6"/>
      <c r="U885" s="6"/>
      <c r="V885" s="3">
        <f t="shared" si="721"/>
        <v>351752.72342314414</v>
      </c>
      <c r="W885" s="7">
        <f t="shared" si="681"/>
        <v>216.84999999999854</v>
      </c>
      <c r="X885" s="7">
        <f t="shared" si="684"/>
        <v>18484.099999999999</v>
      </c>
      <c r="Y885" s="3">
        <f t="shared" si="685"/>
        <v>47341717.037188992</v>
      </c>
      <c r="Z885" s="3">
        <f t="shared" si="682"/>
        <v>110522288.88718897</v>
      </c>
      <c r="AA885" s="2">
        <v>44889</v>
      </c>
      <c r="AB885" s="7">
        <f t="shared" si="686"/>
        <v>210.60190616666659</v>
      </c>
      <c r="AC885" s="7">
        <f t="shared" si="687"/>
        <v>157.80572345729664</v>
      </c>
      <c r="AD885" s="7">
        <f t="shared" si="688"/>
        <v>184.20381481198163</v>
      </c>
      <c r="AE885" s="7"/>
      <c r="AF885" s="7">
        <f t="shared" si="722"/>
        <v>398981.29342314415</v>
      </c>
      <c r="AG885" s="3">
        <f t="shared" si="689"/>
        <v>74163659.306886166</v>
      </c>
      <c r="AH885" s="7"/>
      <c r="AI885" s="7"/>
      <c r="AJ885" s="7"/>
      <c r="AK885" s="7"/>
      <c r="AL885" s="3">
        <f t="shared" si="690"/>
        <v>88986105.350051731</v>
      </c>
      <c r="AM885" s="3">
        <f t="shared" si="691"/>
        <v>29983087.456886262</v>
      </c>
      <c r="AN885" s="3">
        <f t="shared" si="692"/>
        <v>23822446.043166153</v>
      </c>
      <c r="AO885" s="3">
        <f t="shared" si="693"/>
        <v>33180571.850000005</v>
      </c>
      <c r="AP885" s="3">
        <f t="shared" si="694"/>
        <v>63180571.849999972</v>
      </c>
      <c r="AQ885" s="7"/>
      <c r="AR885" s="40">
        <f t="shared" si="723"/>
        <v>351752.72342314414</v>
      </c>
      <c r="AS885" s="5">
        <f t="shared" si="683"/>
        <v>47228.569999999992</v>
      </c>
      <c r="AT885" s="5">
        <f t="shared" si="695"/>
        <v>5467.625899280576</v>
      </c>
      <c r="AU885" s="5">
        <f t="shared" si="696"/>
        <v>404448.91932242474</v>
      </c>
      <c r="AV885" s="5">
        <f t="shared" si="697"/>
        <v>48986105.350051641</v>
      </c>
      <c r="AW885" s="3"/>
      <c r="AX885" s="4">
        <f t="shared" si="698"/>
        <v>4.5658315233549863E-3</v>
      </c>
      <c r="AY885" s="4">
        <f t="shared" si="699"/>
        <v>1.1870971273727486E-2</v>
      </c>
      <c r="AZ885" s="4">
        <f t="shared" si="700"/>
        <v>2.2956841138658662E-4</v>
      </c>
      <c r="BA885" s="4">
        <f t="shared" si="701"/>
        <v>7.4807649248889913E-4</v>
      </c>
      <c r="BB885" s="3"/>
      <c r="BC885" s="2">
        <f t="shared" si="702"/>
        <v>44889</v>
      </c>
      <c r="BD885" s="22">
        <f t="shared" si="703"/>
        <v>222.4652633751293</v>
      </c>
      <c r="BE885" s="22">
        <f t="shared" si="704"/>
        <v>157.8057234572961</v>
      </c>
      <c r="BF885" s="22">
        <f t="shared" si="705"/>
        <v>125.38129496403239</v>
      </c>
      <c r="BG885" s="22">
        <f t="shared" si="706"/>
        <v>210.60190616666659</v>
      </c>
      <c r="BH885" s="22"/>
      <c r="BI885" s="3">
        <f t="shared" si="707"/>
        <v>88986105.350051731</v>
      </c>
      <c r="BJ885" s="3">
        <f t="shared" si="708"/>
        <v>29983087.456886262</v>
      </c>
      <c r="BK885" s="3">
        <f t="shared" si="709"/>
        <v>23822446.043166153</v>
      </c>
      <c r="BL885" s="3">
        <f t="shared" si="710"/>
        <v>64121925.530000009</v>
      </c>
      <c r="BM885" s="22"/>
      <c r="BN885" s="3">
        <f t="shared" si="711"/>
        <v>0</v>
      </c>
      <c r="BO885" s="3">
        <f t="shared" si="712"/>
        <v>0</v>
      </c>
      <c r="BP885" s="3">
        <f t="shared" si="713"/>
        <v>0</v>
      </c>
      <c r="BQ885" s="3">
        <f t="shared" si="714"/>
        <v>-941353.68000000052</v>
      </c>
      <c r="BR885" s="3"/>
      <c r="BS885" s="22">
        <f t="shared" si="715"/>
        <v>0</v>
      </c>
      <c r="BT885" s="22">
        <f t="shared" si="716"/>
        <v>0</v>
      </c>
      <c r="BU885" s="22">
        <f t="shared" si="717"/>
        <v>0</v>
      </c>
      <c r="BV885" s="22">
        <f t="shared" si="718"/>
        <v>-1.4680683279849105</v>
      </c>
      <c r="BW885" s="3"/>
      <c r="BX885" s="7"/>
      <c r="BY885" t="str">
        <f t="shared" si="724"/>
        <v>112022</v>
      </c>
      <c r="CQ885" s="15">
        <v>39965</v>
      </c>
      <c r="CR885" s="16">
        <v>4529.8999999999996</v>
      </c>
    </row>
    <row r="886" spans="1:96">
      <c r="A886" t="s">
        <v>413</v>
      </c>
      <c r="B886" t="s">
        <v>413</v>
      </c>
      <c r="C886" s="3">
        <v>168062</v>
      </c>
      <c r="D886">
        <v>-42579.57</v>
      </c>
      <c r="E886">
        <v>125482.26</v>
      </c>
      <c r="F886" s="3">
        <v>-73868</v>
      </c>
      <c r="G886" s="3">
        <v>24482512</v>
      </c>
      <c r="J886" s="3">
        <f t="shared" si="719"/>
        <v>94193.909999999989</v>
      </c>
      <c r="L886" s="3">
        <f t="shared" si="720"/>
        <v>63274765.759999968</v>
      </c>
      <c r="M886" s="4">
        <f t="shared" si="725"/>
        <v>1.490868272348504E-3</v>
      </c>
      <c r="N886" s="4">
        <f t="shared" si="726"/>
        <v>3.1397969999999997E-3</v>
      </c>
      <c r="O886" s="4"/>
      <c r="P886" s="3">
        <f t="shared" si="727"/>
        <v>-847159.77000000048</v>
      </c>
      <c r="Q886" s="3">
        <f t="shared" si="728"/>
        <v>64121925.530000009</v>
      </c>
      <c r="R886" s="6">
        <f t="shared" si="729"/>
        <v>-1.3211701972418924E-2</v>
      </c>
      <c r="S886" s="6">
        <f t="shared" si="730"/>
        <v>-1.2721254092860288E-2</v>
      </c>
      <c r="T886" s="6"/>
      <c r="U886" s="6"/>
      <c r="V886" s="3">
        <f t="shared" si="721"/>
        <v>46473.209712122021</v>
      </c>
      <c r="W886" s="7">
        <f t="shared" si="681"/>
        <v>28.650000000001455</v>
      </c>
      <c r="X886" s="7">
        <f t="shared" si="684"/>
        <v>18512.75</v>
      </c>
      <c r="Y886" s="3">
        <f t="shared" si="685"/>
        <v>47415095.789366029</v>
      </c>
      <c r="Z886" s="3">
        <f t="shared" si="682"/>
        <v>110689861.549366</v>
      </c>
      <c r="AA886" s="2">
        <v>44890</v>
      </c>
      <c r="AB886" s="7">
        <f t="shared" si="686"/>
        <v>210.91588586666657</v>
      </c>
      <c r="AC886" s="7">
        <f t="shared" si="687"/>
        <v>158.05031929788674</v>
      </c>
      <c r="AD886" s="7">
        <f t="shared" si="688"/>
        <v>184.48310258227667</v>
      </c>
      <c r="AE886" s="7"/>
      <c r="AF886" s="7">
        <f t="shared" si="722"/>
        <v>140667.11971212202</v>
      </c>
      <c r="AG886" s="3">
        <f t="shared" si="689"/>
        <v>74304326.426598296</v>
      </c>
      <c r="AH886" s="7"/>
      <c r="AI886" s="7"/>
      <c r="AJ886" s="7"/>
      <c r="AK886" s="7"/>
      <c r="AL886" s="3">
        <f t="shared" si="690"/>
        <v>89132240.09566313</v>
      </c>
      <c r="AM886" s="3">
        <f t="shared" si="691"/>
        <v>30029560.666598383</v>
      </c>
      <c r="AN886" s="3">
        <f t="shared" si="692"/>
        <v>23827913.669065434</v>
      </c>
      <c r="AO886" s="3">
        <f t="shared" si="693"/>
        <v>33274765.760000005</v>
      </c>
      <c r="AP886" s="3">
        <f t="shared" si="694"/>
        <v>63274765.759999968</v>
      </c>
      <c r="AQ886" s="7"/>
      <c r="AR886" s="40">
        <f t="shared" si="723"/>
        <v>46473.209712122021</v>
      </c>
      <c r="AS886" s="5">
        <f t="shared" si="683"/>
        <v>94193.909999999989</v>
      </c>
      <c r="AT886" s="5">
        <f t="shared" si="695"/>
        <v>5467.625899280576</v>
      </c>
      <c r="AU886" s="5">
        <f t="shared" si="696"/>
        <v>146134.74561140258</v>
      </c>
      <c r="AV886" s="5">
        <f t="shared" si="697"/>
        <v>49132240.095663041</v>
      </c>
      <c r="AW886" s="3"/>
      <c r="AX886" s="4">
        <f t="shared" si="698"/>
        <v>1.6422198166392461E-3</v>
      </c>
      <c r="AY886" s="4">
        <f t="shared" si="699"/>
        <v>1.5499807943043719E-3</v>
      </c>
      <c r="AZ886" s="4">
        <f t="shared" si="700"/>
        <v>2.2951572182693857E-4</v>
      </c>
      <c r="BA886" s="4">
        <f t="shared" si="701"/>
        <v>1.490868272348504E-3</v>
      </c>
      <c r="BB886" s="3"/>
      <c r="BC886" s="2">
        <f t="shared" si="702"/>
        <v>44890</v>
      </c>
      <c r="BD886" s="22">
        <f t="shared" si="703"/>
        <v>222.83060023915783</v>
      </c>
      <c r="BE886" s="22">
        <f t="shared" si="704"/>
        <v>158.05031929788623</v>
      </c>
      <c r="BF886" s="22">
        <f t="shared" si="705"/>
        <v>125.41007194244966</v>
      </c>
      <c r="BG886" s="22">
        <f t="shared" si="706"/>
        <v>210.91588586666657</v>
      </c>
      <c r="BH886" s="22"/>
      <c r="BI886" s="3">
        <f t="shared" si="707"/>
        <v>89132240.09566313</v>
      </c>
      <c r="BJ886" s="3">
        <f t="shared" si="708"/>
        <v>30029560.666598383</v>
      </c>
      <c r="BK886" s="3">
        <f t="shared" si="709"/>
        <v>23827913.669065434</v>
      </c>
      <c r="BL886" s="3">
        <f t="shared" si="710"/>
        <v>64121925.530000009</v>
      </c>
      <c r="BM886" s="22"/>
      <c r="BN886" s="3">
        <f t="shared" si="711"/>
        <v>0</v>
      </c>
      <c r="BO886" s="3">
        <f t="shared" si="712"/>
        <v>0</v>
      </c>
      <c r="BP886" s="3">
        <f t="shared" si="713"/>
        <v>0</v>
      </c>
      <c r="BQ886" s="3">
        <f t="shared" si="714"/>
        <v>-847159.77000000048</v>
      </c>
      <c r="BR886" s="3"/>
      <c r="BS886" s="22">
        <f t="shared" si="715"/>
        <v>0</v>
      </c>
      <c r="BT886" s="22">
        <f t="shared" si="716"/>
        <v>0</v>
      </c>
      <c r="BU886" s="22">
        <f t="shared" si="717"/>
        <v>0</v>
      </c>
      <c r="BV886" s="22">
        <f t="shared" si="718"/>
        <v>-1.3211701972418923</v>
      </c>
      <c r="BW886" s="3"/>
      <c r="BX886" s="7"/>
      <c r="BY886" t="str">
        <f t="shared" si="724"/>
        <v>112022</v>
      </c>
      <c r="CQ886" s="15">
        <v>39966</v>
      </c>
      <c r="CR886" s="16">
        <v>4525.25</v>
      </c>
    </row>
    <row r="887" spans="1:96">
      <c r="A887" t="s">
        <v>414</v>
      </c>
      <c r="B887" t="s">
        <v>414</v>
      </c>
      <c r="C887" s="3">
        <v>201062</v>
      </c>
      <c r="D887">
        <v>-705810.7</v>
      </c>
      <c r="E887">
        <v>-504748.23</v>
      </c>
      <c r="F887" s="3">
        <v>-663231</v>
      </c>
      <c r="G887" s="3">
        <v>23977764</v>
      </c>
      <c r="J887" s="3">
        <f t="shared" si="719"/>
        <v>-462169.12999999995</v>
      </c>
      <c r="L887" s="3">
        <f t="shared" si="720"/>
        <v>62812596.629999965</v>
      </c>
      <c r="M887" s="4">
        <f t="shared" si="725"/>
        <v>-7.304161847915787E-3</v>
      </c>
      <c r="N887" s="4">
        <f t="shared" si="726"/>
        <v>-1.5405637666666664E-2</v>
      </c>
      <c r="O887" s="4"/>
      <c r="P887" s="3">
        <f t="shared" si="727"/>
        <v>-1309328.9000000004</v>
      </c>
      <c r="Q887" s="3">
        <f t="shared" si="728"/>
        <v>64121925.530000009</v>
      </c>
      <c r="R887" s="6">
        <f t="shared" si="729"/>
        <v>-2.0419363410841732E-2</v>
      </c>
      <c r="S887" s="6">
        <f t="shared" si="730"/>
        <v>-2.0025415940776076E-2</v>
      </c>
      <c r="T887" s="6"/>
      <c r="U887" s="6"/>
      <c r="V887" s="3">
        <f t="shared" si="721"/>
        <v>81105.078031622441</v>
      </c>
      <c r="W887" s="7">
        <f t="shared" si="681"/>
        <v>50</v>
      </c>
      <c r="X887" s="7">
        <f t="shared" si="684"/>
        <v>18562.75</v>
      </c>
      <c r="Y887" s="3">
        <f t="shared" si="685"/>
        <v>47543156.438889638</v>
      </c>
      <c r="Z887" s="3">
        <f t="shared" si="682"/>
        <v>110355753.0688896</v>
      </c>
      <c r="AA887" s="2">
        <v>44893</v>
      </c>
      <c r="AB887" s="7">
        <f t="shared" si="686"/>
        <v>209.37532209999986</v>
      </c>
      <c r="AC887" s="7">
        <f t="shared" si="687"/>
        <v>158.47718812963211</v>
      </c>
      <c r="AD887" s="7">
        <f t="shared" si="688"/>
        <v>183.926255114816</v>
      </c>
      <c r="AE887" s="7"/>
      <c r="AF887" s="7">
        <f t="shared" si="722"/>
        <v>-381064.05196837749</v>
      </c>
      <c r="AG887" s="3">
        <f t="shared" si="689"/>
        <v>73923262.374629915</v>
      </c>
      <c r="AH887" s="7"/>
      <c r="AI887" s="7"/>
      <c r="AJ887" s="7"/>
      <c r="AK887" s="7"/>
      <c r="AL887" s="3">
        <f t="shared" si="690"/>
        <v>88756643.669594035</v>
      </c>
      <c r="AM887" s="3">
        <f t="shared" si="691"/>
        <v>30110665.744630005</v>
      </c>
      <c r="AN887" s="3">
        <f t="shared" si="692"/>
        <v>23833381.294964716</v>
      </c>
      <c r="AO887" s="3">
        <f t="shared" si="693"/>
        <v>32812596.630000006</v>
      </c>
      <c r="AP887" s="3">
        <f t="shared" si="694"/>
        <v>62812596.629999965</v>
      </c>
      <c r="AQ887" s="7"/>
      <c r="AR887" s="40">
        <f t="shared" si="723"/>
        <v>81105.078031622441</v>
      </c>
      <c r="AS887" s="5">
        <f t="shared" si="683"/>
        <v>-462169.12999999995</v>
      </c>
      <c r="AT887" s="5">
        <f t="shared" si="695"/>
        <v>5467.625899280576</v>
      </c>
      <c r="AU887" s="5">
        <f t="shared" si="696"/>
        <v>-375596.42606909689</v>
      </c>
      <c r="AV887" s="5">
        <f t="shared" si="697"/>
        <v>48756643.669593945</v>
      </c>
      <c r="AW887" s="3"/>
      <c r="AX887" s="4">
        <f t="shared" si="698"/>
        <v>-4.2139233308394336E-3</v>
      </c>
      <c r="AY887" s="4">
        <f t="shared" si="699"/>
        <v>2.7008413120687079E-3</v>
      </c>
      <c r="AZ887" s="4">
        <f t="shared" si="700"/>
        <v>2.294630564479053E-4</v>
      </c>
      <c r="BA887" s="4">
        <f t="shared" si="701"/>
        <v>-7.304161847915787E-3</v>
      </c>
      <c r="BB887" s="3"/>
      <c r="BC887" s="2">
        <f t="shared" si="702"/>
        <v>44893</v>
      </c>
      <c r="BD887" s="22">
        <f t="shared" si="703"/>
        <v>221.8916091739851</v>
      </c>
      <c r="BE887" s="22">
        <f t="shared" si="704"/>
        <v>158.4771881296316</v>
      </c>
      <c r="BF887" s="22">
        <f t="shared" si="705"/>
        <v>125.43884892086692</v>
      </c>
      <c r="BG887" s="22">
        <f t="shared" si="706"/>
        <v>209.37532209999986</v>
      </c>
      <c r="BH887" s="22"/>
      <c r="BI887" s="3">
        <f t="shared" si="707"/>
        <v>89132240.09566313</v>
      </c>
      <c r="BJ887" s="3">
        <f t="shared" si="708"/>
        <v>30110665.744630005</v>
      </c>
      <c r="BK887" s="3">
        <f t="shared" si="709"/>
        <v>23833381.294964716</v>
      </c>
      <c r="BL887" s="3">
        <f t="shared" si="710"/>
        <v>64121925.530000009</v>
      </c>
      <c r="BM887" s="22"/>
      <c r="BN887" s="3">
        <f t="shared" si="711"/>
        <v>-375596.42606909689</v>
      </c>
      <c r="BO887" s="3">
        <f t="shared" si="712"/>
        <v>0</v>
      </c>
      <c r="BP887" s="3">
        <f t="shared" si="713"/>
        <v>0</v>
      </c>
      <c r="BQ887" s="3">
        <f t="shared" si="714"/>
        <v>-1309328.9000000004</v>
      </c>
      <c r="BR887" s="3"/>
      <c r="BS887" s="22">
        <f t="shared" si="715"/>
        <v>-0.42139233308394336</v>
      </c>
      <c r="BT887" s="22">
        <f t="shared" si="716"/>
        <v>0</v>
      </c>
      <c r="BU887" s="22">
        <f t="shared" si="717"/>
        <v>0</v>
      </c>
      <c r="BV887" s="22">
        <f t="shared" si="718"/>
        <v>-2.0419363410841731</v>
      </c>
      <c r="BW887" s="3"/>
      <c r="BX887" s="7"/>
      <c r="BY887" t="str">
        <f t="shared" si="724"/>
        <v>112022</v>
      </c>
      <c r="CQ887" s="15">
        <v>39967</v>
      </c>
      <c r="CR887" s="16">
        <v>4530.7</v>
      </c>
    </row>
    <row r="888" spans="1:96">
      <c r="A888" t="s">
        <v>415</v>
      </c>
      <c r="B888" t="s">
        <v>415</v>
      </c>
      <c r="C888" s="3">
        <v>-31637</v>
      </c>
      <c r="D888">
        <v>-588355.91</v>
      </c>
      <c r="E888">
        <v>-619992.56999999995</v>
      </c>
      <c r="F888" s="3">
        <v>117455</v>
      </c>
      <c r="G888" s="3">
        <v>23357772</v>
      </c>
      <c r="J888" s="3">
        <f t="shared" si="719"/>
        <v>85817.789999999921</v>
      </c>
      <c r="L888" s="3">
        <f t="shared" si="720"/>
        <v>62898414.419999965</v>
      </c>
      <c r="M888" s="4">
        <f t="shared" si="725"/>
        <v>1.3662512713096856E-3</v>
      </c>
      <c r="N888" s="4">
        <f t="shared" si="726"/>
        <v>2.8605929999999972E-3</v>
      </c>
      <c r="O888" s="4"/>
      <c r="P888" s="3">
        <f t="shared" si="727"/>
        <v>-1223511.1100000003</v>
      </c>
      <c r="Q888" s="3">
        <f t="shared" si="728"/>
        <v>64121925.530000009</v>
      </c>
      <c r="R888" s="6">
        <f t="shared" si="729"/>
        <v>-1.9081010120751439E-2</v>
      </c>
      <c r="S888" s="6">
        <f t="shared" si="730"/>
        <v>-1.8659164669466391E-2</v>
      </c>
      <c r="T888" s="6"/>
      <c r="U888" s="6"/>
      <c r="V888" s="3">
        <f t="shared" si="721"/>
        <v>89702.216302973233</v>
      </c>
      <c r="W888" s="7">
        <f t="shared" si="681"/>
        <v>55.299999999999272</v>
      </c>
      <c r="X888" s="7">
        <f t="shared" si="684"/>
        <v>18618.05</v>
      </c>
      <c r="Y888" s="3">
        <f t="shared" si="685"/>
        <v>47684791.517262757</v>
      </c>
      <c r="Z888" s="3">
        <f t="shared" si="682"/>
        <v>110583205.93726271</v>
      </c>
      <c r="AA888" s="2">
        <v>44894</v>
      </c>
      <c r="AB888" s="7">
        <f t="shared" si="686"/>
        <v>209.6613813999999</v>
      </c>
      <c r="AC888" s="7">
        <f t="shared" si="687"/>
        <v>158.94930505754252</v>
      </c>
      <c r="AD888" s="7">
        <f t="shared" si="688"/>
        <v>184.30534322877119</v>
      </c>
      <c r="AE888" s="7"/>
      <c r="AF888" s="7">
        <f t="shared" si="722"/>
        <v>175520.00630297314</v>
      </c>
      <c r="AG888" s="3">
        <f t="shared" si="689"/>
        <v>74098782.380932882</v>
      </c>
      <c r="AH888" s="7"/>
      <c r="AI888" s="7"/>
      <c r="AJ888" s="7"/>
      <c r="AK888" s="7"/>
      <c r="AL888" s="3">
        <f t="shared" si="690"/>
        <v>88937631.301796287</v>
      </c>
      <c r="AM888" s="3">
        <f t="shared" si="691"/>
        <v>30200367.960932977</v>
      </c>
      <c r="AN888" s="3">
        <f t="shared" si="692"/>
        <v>23838848.920863997</v>
      </c>
      <c r="AO888" s="3">
        <f t="shared" si="693"/>
        <v>32898414.420000006</v>
      </c>
      <c r="AP888" s="3">
        <f t="shared" si="694"/>
        <v>62898414.419999965</v>
      </c>
      <c r="AQ888" s="7"/>
      <c r="AR888" s="40">
        <f t="shared" si="723"/>
        <v>89702.216302973233</v>
      </c>
      <c r="AS888" s="5">
        <f t="shared" si="683"/>
        <v>85817.789999999921</v>
      </c>
      <c r="AT888" s="5">
        <f t="shared" si="695"/>
        <v>5467.625899280576</v>
      </c>
      <c r="AU888" s="5">
        <f t="shared" si="696"/>
        <v>180987.63220225371</v>
      </c>
      <c r="AV888" s="5">
        <f t="shared" si="697"/>
        <v>48937631.301796198</v>
      </c>
      <c r="AW888" s="3"/>
      <c r="AX888" s="4">
        <f t="shared" si="698"/>
        <v>2.0391446174553339E-3</v>
      </c>
      <c r="AY888" s="4">
        <f t="shared" si="699"/>
        <v>2.979084456774952E-3</v>
      </c>
      <c r="AZ888" s="4">
        <f t="shared" si="700"/>
        <v>2.2941041523284498E-4</v>
      </c>
      <c r="BA888" s="4">
        <f t="shared" si="701"/>
        <v>1.3662512713096856E-3</v>
      </c>
      <c r="BB888" s="3"/>
      <c r="BC888" s="2">
        <f t="shared" si="702"/>
        <v>44894</v>
      </c>
      <c r="BD888" s="22">
        <f t="shared" si="703"/>
        <v>222.34407825449071</v>
      </c>
      <c r="BE888" s="22">
        <f t="shared" si="704"/>
        <v>158.94930505754198</v>
      </c>
      <c r="BF888" s="22">
        <f t="shared" si="705"/>
        <v>125.4676258992842</v>
      </c>
      <c r="BG888" s="22">
        <f t="shared" si="706"/>
        <v>209.6613813999999</v>
      </c>
      <c r="BH888" s="22"/>
      <c r="BI888" s="3">
        <f t="shared" si="707"/>
        <v>89132240.09566313</v>
      </c>
      <c r="BJ888" s="3">
        <f t="shared" si="708"/>
        <v>30200367.960932977</v>
      </c>
      <c r="BK888" s="3">
        <f t="shared" si="709"/>
        <v>23838848.920863997</v>
      </c>
      <c r="BL888" s="3">
        <f t="shared" si="710"/>
        <v>64121925.530000009</v>
      </c>
      <c r="BM888" s="22"/>
      <c r="BN888" s="3">
        <f t="shared" si="711"/>
        <v>-194608.79386684319</v>
      </c>
      <c r="BO888" s="3">
        <f t="shared" si="712"/>
        <v>0</v>
      </c>
      <c r="BP888" s="3">
        <f t="shared" si="713"/>
        <v>0</v>
      </c>
      <c r="BQ888" s="3">
        <f t="shared" si="714"/>
        <v>-1223511.1100000003</v>
      </c>
      <c r="BR888" s="3"/>
      <c r="BS888" s="22">
        <f t="shared" si="715"/>
        <v>-0.21833715124625505</v>
      </c>
      <c r="BT888" s="22">
        <f t="shared" si="716"/>
        <v>0</v>
      </c>
      <c r="BU888" s="22">
        <f t="shared" si="717"/>
        <v>0</v>
      </c>
      <c r="BV888" s="22">
        <f t="shared" si="718"/>
        <v>-1.9081010120751438</v>
      </c>
      <c r="BW888" s="3"/>
      <c r="BX888" s="7"/>
      <c r="BY888" t="str">
        <f t="shared" si="724"/>
        <v>112022</v>
      </c>
      <c r="CQ888" s="15">
        <v>39968</v>
      </c>
      <c r="CR888" s="16">
        <v>4572.6499999999996</v>
      </c>
    </row>
    <row r="889" spans="1:96">
      <c r="A889" t="s">
        <v>416</v>
      </c>
      <c r="B889" t="s">
        <v>416</v>
      </c>
      <c r="C889" s="3">
        <v>3118</v>
      </c>
      <c r="D889">
        <v>-739014.97</v>
      </c>
      <c r="E889">
        <v>-735897.12</v>
      </c>
      <c r="F889" s="3">
        <v>-150659</v>
      </c>
      <c r="G889" s="3">
        <v>22621875</v>
      </c>
      <c r="J889" s="3">
        <f t="shared" si="719"/>
        <v>-147541.05999999994</v>
      </c>
      <c r="L889" s="3">
        <f t="shared" si="720"/>
        <v>62750873.359999962</v>
      </c>
      <c r="M889" s="4">
        <f t="shared" si="725"/>
        <v>-2.3457039634545373E-3</v>
      </c>
      <c r="N889" s="4">
        <f t="shared" si="726"/>
        <v>-4.9180353333333317E-3</v>
      </c>
      <c r="O889" s="4"/>
      <c r="P889" s="3">
        <f t="shared" si="727"/>
        <v>-1371052.1700000004</v>
      </c>
      <c r="Q889" s="3">
        <f t="shared" si="728"/>
        <v>64121925.530000009</v>
      </c>
      <c r="R889" s="6">
        <f t="shared" si="729"/>
        <v>-2.1381955683139015E-2</v>
      </c>
      <c r="S889" s="6">
        <f t="shared" si="730"/>
        <v>-2.1004868632920927E-2</v>
      </c>
      <c r="T889" s="6"/>
      <c r="U889" s="6"/>
      <c r="V889" s="3">
        <f t="shared" si="721"/>
        <v>227580.84895673138</v>
      </c>
      <c r="W889" s="7">
        <f t="shared" si="681"/>
        <v>140.29999999999927</v>
      </c>
      <c r="X889" s="7">
        <f t="shared" si="684"/>
        <v>18758.349999999999</v>
      </c>
      <c r="Y889" s="3">
        <f t="shared" si="685"/>
        <v>48044129.699826017</v>
      </c>
      <c r="Z889" s="3">
        <f t="shared" si="682"/>
        <v>110795003.05982599</v>
      </c>
      <c r="AA889" s="2">
        <v>44895</v>
      </c>
      <c r="AB889" s="7">
        <f t="shared" si="686"/>
        <v>209.16957786666654</v>
      </c>
      <c r="AC889" s="7">
        <f t="shared" si="687"/>
        <v>160.14709899942005</v>
      </c>
      <c r="AD889" s="7">
        <f t="shared" si="688"/>
        <v>184.6583384330433</v>
      </c>
      <c r="AE889" s="7"/>
      <c r="AF889" s="7">
        <f t="shared" si="722"/>
        <v>80039.788956731441</v>
      </c>
      <c r="AG889" s="3">
        <f t="shared" si="689"/>
        <v>74178822.169889614</v>
      </c>
      <c r="AH889" s="7"/>
      <c r="AI889" s="7"/>
      <c r="AJ889" s="7"/>
      <c r="AK889" s="7"/>
      <c r="AL889" s="3">
        <f t="shared" si="690"/>
        <v>89023138.716652304</v>
      </c>
      <c r="AM889" s="3">
        <f t="shared" si="691"/>
        <v>30427948.809889708</v>
      </c>
      <c r="AN889" s="3">
        <f t="shared" si="692"/>
        <v>23844316.546763279</v>
      </c>
      <c r="AO889" s="3">
        <f t="shared" si="693"/>
        <v>32750873.360000007</v>
      </c>
      <c r="AP889" s="3">
        <f t="shared" si="694"/>
        <v>62750873.359999962</v>
      </c>
      <c r="AQ889" s="7"/>
      <c r="AR889" s="40">
        <f t="shared" si="723"/>
        <v>227580.84895673138</v>
      </c>
      <c r="AS889" s="5">
        <f t="shared" si="683"/>
        <v>-147541.05999999994</v>
      </c>
      <c r="AT889" s="5">
        <f t="shared" si="695"/>
        <v>5467.625899280576</v>
      </c>
      <c r="AU889" s="5">
        <f t="shared" si="696"/>
        <v>85507.414856012023</v>
      </c>
      <c r="AV889" s="5">
        <f t="shared" si="697"/>
        <v>49023138.716652207</v>
      </c>
      <c r="AW889" s="3"/>
      <c r="AX889" s="4">
        <f t="shared" si="698"/>
        <v>9.6143121426132494E-4</v>
      </c>
      <c r="AY889" s="4">
        <f t="shared" si="699"/>
        <v>7.5356978845797064E-3</v>
      </c>
      <c r="AZ889" s="4">
        <f t="shared" si="700"/>
        <v>2.2935779816513101E-4</v>
      </c>
      <c r="BA889" s="4">
        <f t="shared" si="701"/>
        <v>-2.3457039634545373E-3</v>
      </c>
      <c r="BB889" s="3"/>
      <c r="BC889" s="2">
        <f t="shared" si="702"/>
        <v>44895</v>
      </c>
      <c r="BD889" s="22">
        <f t="shared" si="703"/>
        <v>222.55784679163077</v>
      </c>
      <c r="BE889" s="22">
        <f t="shared" si="704"/>
        <v>160.14709899941951</v>
      </c>
      <c r="BF889" s="22">
        <f t="shared" si="705"/>
        <v>125.49640287770147</v>
      </c>
      <c r="BG889" s="22">
        <f t="shared" si="706"/>
        <v>209.16957786666654</v>
      </c>
      <c r="BH889" s="22"/>
      <c r="BI889" s="3">
        <f t="shared" si="707"/>
        <v>89132240.09566313</v>
      </c>
      <c r="BJ889" s="3">
        <f t="shared" si="708"/>
        <v>30427948.809889708</v>
      </c>
      <c r="BK889" s="3">
        <f t="shared" si="709"/>
        <v>23844316.546763279</v>
      </c>
      <c r="BL889" s="3">
        <f t="shared" si="710"/>
        <v>64121925.530000009</v>
      </c>
      <c r="BM889" s="22"/>
      <c r="BN889" s="3">
        <f t="shared" si="711"/>
        <v>-109101.37901083117</v>
      </c>
      <c r="BO889" s="3">
        <f t="shared" si="712"/>
        <v>0</v>
      </c>
      <c r="BP889" s="3">
        <f t="shared" si="713"/>
        <v>0</v>
      </c>
      <c r="BQ889" s="3">
        <f t="shared" si="714"/>
        <v>-1371052.1700000004</v>
      </c>
      <c r="BR889" s="3"/>
      <c r="BS889" s="22">
        <f t="shared" si="715"/>
        <v>-0.1224039459725636</v>
      </c>
      <c r="BT889" s="22">
        <f t="shared" si="716"/>
        <v>0</v>
      </c>
      <c r="BU889" s="22">
        <f t="shared" si="717"/>
        <v>0</v>
      </c>
      <c r="BV889" s="22">
        <f t="shared" si="718"/>
        <v>-2.1381955683139013</v>
      </c>
      <c r="BW889" s="3"/>
      <c r="BX889" s="7"/>
      <c r="BY889" t="str">
        <f t="shared" si="724"/>
        <v>112022</v>
      </c>
      <c r="CQ889" s="15">
        <v>39969</v>
      </c>
      <c r="CR889" s="16">
        <v>4586.8999999999996</v>
      </c>
    </row>
    <row r="890" spans="1:96">
      <c r="A890" s="2">
        <v>44573</v>
      </c>
      <c r="B890" s="2">
        <v>44573</v>
      </c>
      <c r="C890" s="3">
        <v>155358</v>
      </c>
      <c r="D890">
        <v>-932434.08</v>
      </c>
      <c r="E890">
        <v>-777075.91</v>
      </c>
      <c r="F890" s="3">
        <v>-193419</v>
      </c>
      <c r="G890" s="3">
        <v>21844799</v>
      </c>
      <c r="J890" s="3">
        <f t="shared" si="719"/>
        <v>-38061.109999999986</v>
      </c>
      <c r="L890" s="3">
        <f t="shared" si="720"/>
        <v>62712812.249999963</v>
      </c>
      <c r="M890" s="4">
        <f t="shared" si="725"/>
        <v>-6.0654311186466659E-4</v>
      </c>
      <c r="N890" s="4">
        <f t="shared" si="726"/>
        <v>-1.2687036666666662E-3</v>
      </c>
      <c r="O890" s="4"/>
      <c r="P890" s="3">
        <f t="shared" si="727"/>
        <v>-1409113.2800000003</v>
      </c>
      <c r="Q890" s="3">
        <f t="shared" si="728"/>
        <v>64121925.530000009</v>
      </c>
      <c r="R890" s="6">
        <f t="shared" si="729"/>
        <v>-2.1975529717065876E-2</v>
      </c>
      <c r="S890" s="6">
        <f t="shared" si="730"/>
        <v>-2.1611411744785595E-2</v>
      </c>
      <c r="T890" s="6"/>
      <c r="U890" s="6"/>
      <c r="V890" s="3">
        <f t="shared" si="721"/>
        <v>87836.79950824946</v>
      </c>
      <c r="W890" s="7">
        <f t="shared" si="681"/>
        <v>54.150000000001455</v>
      </c>
      <c r="X890" s="7">
        <f t="shared" si="684"/>
        <v>18812.5</v>
      </c>
      <c r="Y890" s="3">
        <f t="shared" si="685"/>
        <v>48182819.383260094</v>
      </c>
      <c r="Z890" s="3">
        <f t="shared" si="682"/>
        <v>110895631.63326006</v>
      </c>
      <c r="AA890" s="2">
        <v>44896</v>
      </c>
      <c r="AB890" s="7">
        <f t="shared" si="686"/>
        <v>209.04270749999986</v>
      </c>
      <c r="AC890" s="7">
        <f t="shared" si="687"/>
        <v>160.60939794420031</v>
      </c>
      <c r="AD890" s="7">
        <f t="shared" si="688"/>
        <v>184.82605272210009</v>
      </c>
      <c r="AE890" s="7"/>
      <c r="AF890" s="7">
        <f t="shared" si="722"/>
        <v>49775.689508249474</v>
      </c>
      <c r="AG890" s="3">
        <f t="shared" si="689"/>
        <v>74228597.859397858</v>
      </c>
      <c r="AH890" s="7"/>
      <c r="AI890" s="7"/>
      <c r="AJ890" s="7"/>
      <c r="AK890" s="7"/>
      <c r="AL890" s="3">
        <f t="shared" si="690"/>
        <v>89078382.032059833</v>
      </c>
      <c r="AM890" s="3">
        <f t="shared" si="691"/>
        <v>30515785.609397959</v>
      </c>
      <c r="AN890" s="3">
        <f t="shared" si="692"/>
        <v>23849784.17266256</v>
      </c>
      <c r="AO890" s="3">
        <f t="shared" si="693"/>
        <v>32712812.250000007</v>
      </c>
      <c r="AP890" s="3">
        <f t="shared" si="694"/>
        <v>62712812.249999963</v>
      </c>
      <c r="AQ890" s="7"/>
      <c r="AR890" s="40">
        <f t="shared" si="723"/>
        <v>87836.79950824946</v>
      </c>
      <c r="AS890" s="5">
        <f t="shared" si="683"/>
        <v>-38061.109999999986</v>
      </c>
      <c r="AT890" s="5">
        <f t="shared" si="695"/>
        <v>5467.625899280576</v>
      </c>
      <c r="AU890" s="5">
        <f t="shared" si="696"/>
        <v>55243.315407530048</v>
      </c>
      <c r="AV890" s="5">
        <f t="shared" si="697"/>
        <v>49078382.032059737</v>
      </c>
      <c r="AW890" s="3"/>
      <c r="AX890" s="4">
        <f t="shared" si="698"/>
        <v>6.205500750019777E-4</v>
      </c>
      <c r="AY890" s="4">
        <f t="shared" si="699"/>
        <v>2.8867144498317511E-3</v>
      </c>
      <c r="AZ890" s="4">
        <f t="shared" si="700"/>
        <v>2.2930520522815209E-4</v>
      </c>
      <c r="BA890" s="4">
        <f t="shared" si="701"/>
        <v>-6.0654311186466659E-4</v>
      </c>
      <c r="BB890" s="3"/>
      <c r="BC890" s="2">
        <f t="shared" si="702"/>
        <v>44896</v>
      </c>
      <c r="BD890" s="22">
        <f t="shared" si="703"/>
        <v>222.69595508014959</v>
      </c>
      <c r="BE890" s="22">
        <f t="shared" si="704"/>
        <v>160.6093979441998</v>
      </c>
      <c r="BF890" s="22">
        <f t="shared" si="705"/>
        <v>125.52517985611873</v>
      </c>
      <c r="BG890" s="22">
        <f t="shared" si="706"/>
        <v>209.04270749999986</v>
      </c>
      <c r="BH890" s="22"/>
      <c r="BI890" s="3">
        <f t="shared" si="707"/>
        <v>89132240.09566313</v>
      </c>
      <c r="BJ890" s="3">
        <f t="shared" si="708"/>
        <v>30515785.609397959</v>
      </c>
      <c r="BK890" s="3">
        <f t="shared" si="709"/>
        <v>23849784.17266256</v>
      </c>
      <c r="BL890" s="3">
        <f t="shared" si="710"/>
        <v>64121925.530000009</v>
      </c>
      <c r="BM890" s="22"/>
      <c r="BN890" s="3">
        <f t="shared" si="711"/>
        <v>-53858.063603301118</v>
      </c>
      <c r="BO890" s="3">
        <f t="shared" si="712"/>
        <v>0</v>
      </c>
      <c r="BP890" s="3">
        <f t="shared" si="713"/>
        <v>0</v>
      </c>
      <c r="BQ890" s="3">
        <f t="shared" si="714"/>
        <v>-1409113.2800000003</v>
      </c>
      <c r="BR890" s="3"/>
      <c r="BS890" s="22">
        <f t="shared" si="715"/>
        <v>-6.0424896250219635E-2</v>
      </c>
      <c r="BT890" s="22">
        <f t="shared" si="716"/>
        <v>0</v>
      </c>
      <c r="BU890" s="22">
        <f t="shared" si="717"/>
        <v>0</v>
      </c>
      <c r="BV890" s="22">
        <f t="shared" si="718"/>
        <v>-2.1975529717065876</v>
      </c>
      <c r="BW890" s="3"/>
      <c r="BX890" s="7"/>
      <c r="BY890" t="str">
        <f t="shared" si="724"/>
        <v>122022</v>
      </c>
      <c r="CQ890" s="15">
        <v>39970</v>
      </c>
      <c r="CR890" s="16">
        <v>4586.8999999999996</v>
      </c>
    </row>
    <row r="891" spans="1:96">
      <c r="A891" s="2">
        <v>44604</v>
      </c>
      <c r="B891" s="2">
        <v>44604</v>
      </c>
      <c r="C891" s="3">
        <v>-41510</v>
      </c>
      <c r="D891">
        <v>-840825.36</v>
      </c>
      <c r="E891">
        <v>-882334.88</v>
      </c>
      <c r="F891" s="3">
        <v>91609</v>
      </c>
      <c r="G891" s="3">
        <v>20962464</v>
      </c>
      <c r="J891" s="3">
        <f t="shared" si="719"/>
        <v>50098.719999999972</v>
      </c>
      <c r="L891" s="3">
        <f t="shared" si="720"/>
        <v>62762910.969999962</v>
      </c>
      <c r="M891" s="4">
        <f t="shared" si="725"/>
        <v>7.9885940691489248E-4</v>
      </c>
      <c r="N891" s="4">
        <f t="shared" si="726"/>
        <v>1.6699573333333324E-3</v>
      </c>
      <c r="O891" s="4"/>
      <c r="P891" s="3">
        <f t="shared" si="727"/>
        <v>-1359014.5600000003</v>
      </c>
      <c r="Q891" s="3">
        <f t="shared" si="728"/>
        <v>64121925.530000009</v>
      </c>
      <c r="R891" s="6">
        <f t="shared" si="729"/>
        <v>-2.1194225668787401E-2</v>
      </c>
      <c r="S891" s="6">
        <f t="shared" si="730"/>
        <v>-2.0812552337870702E-2</v>
      </c>
      <c r="T891" s="6"/>
      <c r="U891" s="6"/>
      <c r="V891" s="3">
        <f t="shared" si="721"/>
        <v>-188812.6216576194</v>
      </c>
      <c r="W891" s="7">
        <f t="shared" si="681"/>
        <v>-116.40000000000146</v>
      </c>
      <c r="X891" s="7">
        <f t="shared" si="684"/>
        <v>18696.099999999999</v>
      </c>
      <c r="Y891" s="3">
        <f t="shared" si="685"/>
        <v>47884694.191169113</v>
      </c>
      <c r="Z891" s="3">
        <f t="shared" si="682"/>
        <v>110647605.16116908</v>
      </c>
      <c r="AA891" s="2">
        <v>44897</v>
      </c>
      <c r="AB891" s="7">
        <f t="shared" si="686"/>
        <v>209.20970323333319</v>
      </c>
      <c r="AC891" s="7">
        <f t="shared" si="687"/>
        <v>159.61564730389705</v>
      </c>
      <c r="AD891" s="7">
        <f t="shared" si="688"/>
        <v>184.41267526861515</v>
      </c>
      <c r="AE891" s="7"/>
      <c r="AF891" s="7">
        <f t="shared" si="722"/>
        <v>-138713.90165761943</v>
      </c>
      <c r="AG891" s="3">
        <f t="shared" si="689"/>
        <v>74089883.957740232</v>
      </c>
      <c r="AH891" s="7"/>
      <c r="AI891" s="7"/>
      <c r="AJ891" s="7"/>
      <c r="AK891" s="7"/>
      <c r="AL891" s="3">
        <f t="shared" si="690"/>
        <v>88945135.756301492</v>
      </c>
      <c r="AM891" s="3">
        <f t="shared" si="691"/>
        <v>30326972.987740338</v>
      </c>
      <c r="AN891" s="3">
        <f t="shared" si="692"/>
        <v>23855251.798561841</v>
      </c>
      <c r="AO891" s="3">
        <f t="shared" si="693"/>
        <v>32762910.970000006</v>
      </c>
      <c r="AP891" s="3">
        <f t="shared" si="694"/>
        <v>62762910.969999962</v>
      </c>
      <c r="AQ891" s="7"/>
      <c r="AR891" s="40">
        <f t="shared" si="723"/>
        <v>-188812.6216576194</v>
      </c>
      <c r="AS891" s="5">
        <f t="shared" si="683"/>
        <v>50098.719999999972</v>
      </c>
      <c r="AT891" s="5">
        <f t="shared" si="695"/>
        <v>5467.625899280576</v>
      </c>
      <c r="AU891" s="5">
        <f t="shared" si="696"/>
        <v>-133246.27575833886</v>
      </c>
      <c r="AV891" s="5">
        <f t="shared" si="697"/>
        <v>48945135.756301396</v>
      </c>
      <c r="AW891" s="3"/>
      <c r="AX891" s="4">
        <f t="shared" si="698"/>
        <v>-1.4958317912687586E-3</v>
      </c>
      <c r="AY891" s="4">
        <f t="shared" si="699"/>
        <v>-6.1873754152824657E-3</v>
      </c>
      <c r="AZ891" s="4">
        <f t="shared" si="700"/>
        <v>2.2925263640531207E-4</v>
      </c>
      <c r="BA891" s="4">
        <f t="shared" si="701"/>
        <v>7.9885940691489248E-4</v>
      </c>
      <c r="BB891" s="3"/>
      <c r="BC891" s="2">
        <f t="shared" si="702"/>
        <v>44897</v>
      </c>
      <c r="BD891" s="22">
        <f t="shared" si="703"/>
        <v>222.36283939075375</v>
      </c>
      <c r="BE891" s="22">
        <f t="shared" si="704"/>
        <v>159.61564730389654</v>
      </c>
      <c r="BF891" s="22">
        <f t="shared" si="705"/>
        <v>125.55395683453601</v>
      </c>
      <c r="BG891" s="22">
        <f t="shared" si="706"/>
        <v>209.20970323333319</v>
      </c>
      <c r="BH891" s="22"/>
      <c r="BI891" s="3">
        <f t="shared" si="707"/>
        <v>89132240.09566313</v>
      </c>
      <c r="BJ891" s="3">
        <f t="shared" si="708"/>
        <v>30515785.609397959</v>
      </c>
      <c r="BK891" s="3">
        <f t="shared" si="709"/>
        <v>23855251.798561841</v>
      </c>
      <c r="BL891" s="3">
        <f t="shared" si="710"/>
        <v>64121925.530000009</v>
      </c>
      <c r="BM891" s="22"/>
      <c r="BN891" s="3">
        <f t="shared" si="711"/>
        <v>-187104.33936163998</v>
      </c>
      <c r="BO891" s="3">
        <f t="shared" si="712"/>
        <v>-188812.6216576194</v>
      </c>
      <c r="BP891" s="3">
        <f t="shared" si="713"/>
        <v>0</v>
      </c>
      <c r="BQ891" s="3">
        <f t="shared" si="714"/>
        <v>-1359014.5600000003</v>
      </c>
      <c r="BR891" s="3"/>
      <c r="BS891" s="22">
        <f t="shared" si="715"/>
        <v>-0.20991768989630033</v>
      </c>
      <c r="BT891" s="22">
        <f t="shared" si="716"/>
        <v>-0.61873754152824656</v>
      </c>
      <c r="BU891" s="22">
        <f t="shared" si="717"/>
        <v>0</v>
      </c>
      <c r="BV891" s="22">
        <f t="shared" si="718"/>
        <v>-2.1194225668787401</v>
      </c>
      <c r="BW891" s="3"/>
      <c r="BX891" s="7"/>
      <c r="BY891" t="str">
        <f t="shared" si="724"/>
        <v>122022</v>
      </c>
      <c r="CQ891" s="15">
        <v>39971</v>
      </c>
      <c r="CR891" s="16">
        <v>4586.8999999999996</v>
      </c>
    </row>
    <row r="892" spans="1:96">
      <c r="A892" s="2">
        <v>44693</v>
      </c>
      <c r="B892" s="2">
        <v>44693</v>
      </c>
      <c r="C892">
        <v>0</v>
      </c>
      <c r="D892">
        <v>-597709.66</v>
      </c>
      <c r="E892">
        <v>-597709.66</v>
      </c>
      <c r="F892" s="3">
        <v>243116</v>
      </c>
      <c r="G892" s="3">
        <v>20364754</v>
      </c>
      <c r="J892" s="3">
        <f t="shared" si="719"/>
        <v>243115.69999999995</v>
      </c>
      <c r="L892" s="3">
        <f t="shared" si="720"/>
        <v>63006026.669999965</v>
      </c>
      <c r="M892" s="4">
        <f t="shared" si="725"/>
        <v>3.8735567908283731E-3</v>
      </c>
      <c r="N892" s="4">
        <f t="shared" si="726"/>
        <v>8.1038566666666659E-3</v>
      </c>
      <c r="O892" s="4"/>
      <c r="P892" s="3">
        <f t="shared" si="727"/>
        <v>-1115898.8600000003</v>
      </c>
      <c r="Q892" s="3">
        <f t="shared" si="728"/>
        <v>64121925.530000009</v>
      </c>
      <c r="R892" s="6">
        <f t="shared" si="729"/>
        <v>-1.740276591472471E-2</v>
      </c>
      <c r="S892" s="6">
        <f t="shared" si="730"/>
        <v>-1.693899554704233E-2</v>
      </c>
      <c r="T892" s="6"/>
      <c r="U892" s="6"/>
      <c r="V892" s="3">
        <f t="shared" si="721"/>
        <v>8029.4027251318021</v>
      </c>
      <c r="W892" s="7">
        <f t="shared" si="681"/>
        <v>4.9500000000007276</v>
      </c>
      <c r="X892" s="7">
        <f t="shared" si="684"/>
        <v>18701.05</v>
      </c>
      <c r="Y892" s="3">
        <f t="shared" si="685"/>
        <v>47897372.19547195</v>
      </c>
      <c r="Z892" s="3">
        <f t="shared" si="682"/>
        <v>110903398.86547191</v>
      </c>
      <c r="AA892" s="2">
        <v>44900</v>
      </c>
      <c r="AB892" s="7">
        <f t="shared" si="686"/>
        <v>210.02008889999991</v>
      </c>
      <c r="AC892" s="7">
        <f t="shared" si="687"/>
        <v>159.65790731823984</v>
      </c>
      <c r="AD892" s="7">
        <f t="shared" si="688"/>
        <v>184.83899810911987</v>
      </c>
      <c r="AE892" s="7"/>
      <c r="AF892" s="7">
        <f t="shared" si="722"/>
        <v>251145.10272513176</v>
      </c>
      <c r="AG892" s="3">
        <f t="shared" si="689"/>
        <v>74341029.060465366</v>
      </c>
      <c r="AH892" s="7"/>
      <c r="AI892" s="7"/>
      <c r="AJ892" s="7"/>
      <c r="AK892" s="7"/>
      <c r="AL892" s="3">
        <f t="shared" si="690"/>
        <v>89201748.484925911</v>
      </c>
      <c r="AM892" s="3">
        <f t="shared" si="691"/>
        <v>30335002.390465468</v>
      </c>
      <c r="AN892" s="3">
        <f t="shared" si="692"/>
        <v>23860719.424461123</v>
      </c>
      <c r="AO892" s="3">
        <f t="shared" si="693"/>
        <v>33006026.670000006</v>
      </c>
      <c r="AP892" s="3">
        <f t="shared" si="694"/>
        <v>63006026.669999965</v>
      </c>
      <c r="AQ892" s="7"/>
      <c r="AR892" s="40">
        <f t="shared" si="723"/>
        <v>8029.4027251318021</v>
      </c>
      <c r="AS892" s="5">
        <f t="shared" si="683"/>
        <v>243115.69999999995</v>
      </c>
      <c r="AT892" s="5">
        <f t="shared" si="695"/>
        <v>5467.625899280576</v>
      </c>
      <c r="AU892" s="5">
        <f t="shared" si="696"/>
        <v>256612.72862441232</v>
      </c>
      <c r="AV892" s="5">
        <f t="shared" si="697"/>
        <v>49201748.484925807</v>
      </c>
      <c r="AW892" s="3"/>
      <c r="AX892" s="4">
        <f t="shared" si="698"/>
        <v>2.885067591863584E-3</v>
      </c>
      <c r="AY892" s="4">
        <f t="shared" si="699"/>
        <v>2.647610999085759E-4</v>
      </c>
      <c r="AZ892" s="4">
        <f t="shared" si="700"/>
        <v>2.2920009168003006E-4</v>
      </c>
      <c r="BA892" s="4">
        <f t="shared" si="701"/>
        <v>3.8735567908283731E-3</v>
      </c>
      <c r="BB892" s="3"/>
      <c r="BC892" s="2">
        <f t="shared" si="702"/>
        <v>44900</v>
      </c>
      <c r="BD892" s="22">
        <f t="shared" si="703"/>
        <v>223.00437121231477</v>
      </c>
      <c r="BE892" s="22">
        <f t="shared" si="704"/>
        <v>159.6579073182393</v>
      </c>
      <c r="BF892" s="22">
        <f t="shared" si="705"/>
        <v>125.58273381295328</v>
      </c>
      <c r="BG892" s="22">
        <f t="shared" si="706"/>
        <v>210.02008889999991</v>
      </c>
      <c r="BH892" s="22"/>
      <c r="BI892" s="3">
        <f t="shared" si="707"/>
        <v>89201748.484925911</v>
      </c>
      <c r="BJ892" s="3">
        <f t="shared" si="708"/>
        <v>30515785.609397959</v>
      </c>
      <c r="BK892" s="3">
        <f t="shared" si="709"/>
        <v>23860719.424461123</v>
      </c>
      <c r="BL892" s="3">
        <f t="shared" si="710"/>
        <v>64121925.530000009</v>
      </c>
      <c r="BM892" s="22"/>
      <c r="BN892" s="3">
        <f t="shared" si="711"/>
        <v>0</v>
      </c>
      <c r="BO892" s="3">
        <f t="shared" si="712"/>
        <v>-180783.21893248759</v>
      </c>
      <c r="BP892" s="3">
        <f t="shared" si="713"/>
        <v>0</v>
      </c>
      <c r="BQ892" s="3">
        <f t="shared" si="714"/>
        <v>-1115898.8600000003</v>
      </c>
      <c r="BR892" s="3"/>
      <c r="BS892" s="22">
        <f t="shared" si="715"/>
        <v>0</v>
      </c>
      <c r="BT892" s="22">
        <f t="shared" si="716"/>
        <v>-0.59242524916943884</v>
      </c>
      <c r="BU892" s="22">
        <f t="shared" si="717"/>
        <v>0</v>
      </c>
      <c r="BV892" s="22">
        <f t="shared" si="718"/>
        <v>-1.7402765914724709</v>
      </c>
      <c r="BW892" s="3"/>
      <c r="BX892" s="7"/>
      <c r="BY892" t="str">
        <f t="shared" si="724"/>
        <v>122022</v>
      </c>
      <c r="CQ892" s="15">
        <v>39972</v>
      </c>
      <c r="CR892" s="16">
        <v>4429.8999999999996</v>
      </c>
    </row>
    <row r="893" spans="1:96">
      <c r="A893" s="2">
        <v>44724</v>
      </c>
      <c r="B893" s="2">
        <v>44724</v>
      </c>
      <c r="C893">
        <v>0</v>
      </c>
      <c r="D893">
        <v>-581674.87</v>
      </c>
      <c r="E893">
        <v>-581674.87</v>
      </c>
      <c r="F893" s="3">
        <v>16035</v>
      </c>
      <c r="G893" s="3">
        <v>19783079</v>
      </c>
      <c r="J893" s="3">
        <f t="shared" si="719"/>
        <v>16034.790000000037</v>
      </c>
      <c r="L893" s="3">
        <f t="shared" si="720"/>
        <v>63022061.459999964</v>
      </c>
      <c r="M893" s="4">
        <f t="shared" si="725"/>
        <v>2.5449613072704567E-4</v>
      </c>
      <c r="N893" s="4">
        <f t="shared" si="726"/>
        <v>5.3449300000000123E-4</v>
      </c>
      <c r="O893" s="4"/>
      <c r="P893" s="3">
        <f t="shared" si="727"/>
        <v>-1099864.0700000003</v>
      </c>
      <c r="Q893" s="3">
        <f t="shared" si="728"/>
        <v>64121925.530000009</v>
      </c>
      <c r="R893" s="6">
        <f t="shared" si="729"/>
        <v>-1.7152698720586911E-2</v>
      </c>
      <c r="S893" s="6">
        <f t="shared" si="730"/>
        <v>-1.6684499416315283E-2</v>
      </c>
      <c r="T893" s="6"/>
      <c r="U893" s="6"/>
      <c r="V893" s="3">
        <f t="shared" si="721"/>
        <v>-94568.520984870585</v>
      </c>
      <c r="W893" s="7">
        <f t="shared" si="681"/>
        <v>-58.299999999999272</v>
      </c>
      <c r="X893" s="7">
        <f t="shared" si="684"/>
        <v>18642.75</v>
      </c>
      <c r="Y893" s="3">
        <f t="shared" si="685"/>
        <v>47748053.47812742</v>
      </c>
      <c r="Z893" s="3">
        <f t="shared" si="682"/>
        <v>110770114.93812738</v>
      </c>
      <c r="AA893" s="2">
        <v>44901</v>
      </c>
      <c r="AB893" s="7">
        <f t="shared" si="686"/>
        <v>210.07353819999989</v>
      </c>
      <c r="AC893" s="7">
        <f t="shared" si="687"/>
        <v>159.16017826042471</v>
      </c>
      <c r="AD893" s="7">
        <f t="shared" si="688"/>
        <v>184.6168582302123</v>
      </c>
      <c r="AE893" s="7"/>
      <c r="AF893" s="7">
        <f t="shared" si="722"/>
        <v>-78533.730984870548</v>
      </c>
      <c r="AG893" s="3">
        <f t="shared" si="689"/>
        <v>74262495.329480499</v>
      </c>
      <c r="AH893" s="7"/>
      <c r="AI893" s="7"/>
      <c r="AJ893" s="7"/>
      <c r="AK893" s="7"/>
      <c r="AL893" s="3">
        <f t="shared" si="690"/>
        <v>89128682.379840314</v>
      </c>
      <c r="AM893" s="3">
        <f t="shared" si="691"/>
        <v>30240433.869480599</v>
      </c>
      <c r="AN893" s="3">
        <f t="shared" si="692"/>
        <v>23866187.050360404</v>
      </c>
      <c r="AO893" s="3">
        <f t="shared" si="693"/>
        <v>33022061.460000005</v>
      </c>
      <c r="AP893" s="3">
        <f t="shared" si="694"/>
        <v>63022061.459999964</v>
      </c>
      <c r="AQ893" s="7"/>
      <c r="AR893" s="40">
        <f t="shared" si="723"/>
        <v>-94568.520984870585</v>
      </c>
      <c r="AS893" s="5">
        <f t="shared" si="683"/>
        <v>16034.790000000037</v>
      </c>
      <c r="AT893" s="5">
        <f t="shared" si="695"/>
        <v>5467.625899280576</v>
      </c>
      <c r="AU893" s="5">
        <f t="shared" si="696"/>
        <v>-73066.105085589967</v>
      </c>
      <c r="AV893" s="5">
        <f t="shared" si="697"/>
        <v>49128682.379840218</v>
      </c>
      <c r="AW893" s="3"/>
      <c r="AX893" s="4">
        <f t="shared" si="698"/>
        <v>-8.1911068254382155E-4</v>
      </c>
      <c r="AY893" s="4">
        <f t="shared" si="699"/>
        <v>-3.1174720136034743E-3</v>
      </c>
      <c r="AZ893" s="4">
        <f t="shared" si="700"/>
        <v>2.2914757103574041E-4</v>
      </c>
      <c r="BA893" s="4">
        <f t="shared" si="701"/>
        <v>2.5449613072704567E-4</v>
      </c>
      <c r="BB893" s="3"/>
      <c r="BC893" s="2">
        <f t="shared" si="702"/>
        <v>44901</v>
      </c>
      <c r="BD893" s="22">
        <f t="shared" si="703"/>
        <v>222.82170594960081</v>
      </c>
      <c r="BE893" s="22">
        <f t="shared" si="704"/>
        <v>159.1601782604242</v>
      </c>
      <c r="BF893" s="22">
        <f t="shared" si="705"/>
        <v>125.61151079137053</v>
      </c>
      <c r="BG893" s="22">
        <f t="shared" si="706"/>
        <v>210.07353819999989</v>
      </c>
      <c r="BH893" s="22"/>
      <c r="BI893" s="3">
        <f t="shared" si="707"/>
        <v>89201748.484925911</v>
      </c>
      <c r="BJ893" s="3">
        <f t="shared" si="708"/>
        <v>30515785.609397959</v>
      </c>
      <c r="BK893" s="3">
        <f t="shared" si="709"/>
        <v>23866187.050360404</v>
      </c>
      <c r="BL893" s="3">
        <f t="shared" si="710"/>
        <v>64121925.530000009</v>
      </c>
      <c r="BM893" s="22"/>
      <c r="BN893" s="3">
        <f t="shared" si="711"/>
        <v>-73066.105085589967</v>
      </c>
      <c r="BO893" s="3">
        <f t="shared" si="712"/>
        <v>-275351.73991735815</v>
      </c>
      <c r="BP893" s="3">
        <f t="shared" si="713"/>
        <v>0</v>
      </c>
      <c r="BQ893" s="3">
        <f t="shared" si="714"/>
        <v>-1099864.0700000003</v>
      </c>
      <c r="BR893" s="3"/>
      <c r="BS893" s="22">
        <f t="shared" si="715"/>
        <v>-8.1911068254382158E-2</v>
      </c>
      <c r="BT893" s="22">
        <f t="shared" si="716"/>
        <v>-0.90232558139534813</v>
      </c>
      <c r="BU893" s="22">
        <f t="shared" si="717"/>
        <v>0</v>
      </c>
      <c r="BV893" s="22">
        <f t="shared" si="718"/>
        <v>-1.715269872058691</v>
      </c>
      <c r="BW893" s="3"/>
      <c r="BX893" s="7"/>
      <c r="BY893" t="str">
        <f t="shared" si="724"/>
        <v>122022</v>
      </c>
      <c r="CQ893" s="15">
        <v>39973</v>
      </c>
      <c r="CR893" s="16">
        <v>4550.95</v>
      </c>
    </row>
    <row r="894" spans="1:96">
      <c r="A894" s="2">
        <v>44754</v>
      </c>
      <c r="B894" s="2">
        <v>44754</v>
      </c>
      <c r="C894" s="3">
        <v>-189912</v>
      </c>
      <c r="D894">
        <v>-103159.64</v>
      </c>
      <c r="E894">
        <v>-293071.59999999998</v>
      </c>
      <c r="F894" s="3">
        <v>478515</v>
      </c>
      <c r="G894" s="3">
        <v>19490008</v>
      </c>
      <c r="J894" s="3">
        <f t="shared" si="719"/>
        <v>288603.23</v>
      </c>
      <c r="L894" s="3">
        <f t="shared" si="720"/>
        <v>63310664.68999996</v>
      </c>
      <c r="M894" s="4">
        <f t="shared" si="725"/>
        <v>4.5794000277692625E-3</v>
      </c>
      <c r="N894" s="4">
        <f t="shared" si="726"/>
        <v>9.6201076666666656E-3</v>
      </c>
      <c r="O894" s="4"/>
      <c r="P894" s="3">
        <f t="shared" si="727"/>
        <v>-811260.84000000032</v>
      </c>
      <c r="Q894" s="3">
        <f t="shared" si="728"/>
        <v>64121925.530000009</v>
      </c>
      <c r="R894" s="6">
        <f t="shared" si="729"/>
        <v>-1.2651847761815025E-2</v>
      </c>
      <c r="S894" s="6">
        <f t="shared" si="730"/>
        <v>-1.2105099388546019E-2</v>
      </c>
      <c r="T894" s="6"/>
      <c r="U894" s="6"/>
      <c r="V894" s="3">
        <f t="shared" si="721"/>
        <v>-133417.85336201891</v>
      </c>
      <c r="W894" s="7">
        <f t="shared" si="681"/>
        <v>-82.25</v>
      </c>
      <c r="X894" s="7">
        <f t="shared" si="684"/>
        <v>18560.5</v>
      </c>
      <c r="Y894" s="3">
        <f t="shared" si="685"/>
        <v>47537393.709661074</v>
      </c>
      <c r="Z894" s="3">
        <f t="shared" si="682"/>
        <v>110848058.39966103</v>
      </c>
      <c r="AA894" s="2">
        <v>44902</v>
      </c>
      <c r="AB894" s="7">
        <f t="shared" si="686"/>
        <v>211.03554896666651</v>
      </c>
      <c r="AC894" s="7">
        <f t="shared" si="687"/>
        <v>158.45797903220358</v>
      </c>
      <c r="AD894" s="7">
        <f t="shared" si="688"/>
        <v>184.74676399943505</v>
      </c>
      <c r="AE894" s="7"/>
      <c r="AF894" s="7">
        <f t="shared" si="722"/>
        <v>155185.37663798107</v>
      </c>
      <c r="AG894" s="3">
        <f t="shared" si="689"/>
        <v>74417680.706118479</v>
      </c>
      <c r="AH894" s="7"/>
      <c r="AI894" s="7"/>
      <c r="AJ894" s="7"/>
      <c r="AK894" s="7"/>
      <c r="AL894" s="3">
        <f t="shared" si="690"/>
        <v>89289335.38237758</v>
      </c>
      <c r="AM894" s="3">
        <f t="shared" si="691"/>
        <v>30107016.016118579</v>
      </c>
      <c r="AN894" s="3">
        <f t="shared" si="692"/>
        <v>23871654.676259685</v>
      </c>
      <c r="AO894" s="3">
        <f t="shared" si="693"/>
        <v>33310664.690000005</v>
      </c>
      <c r="AP894" s="3">
        <f t="shared" si="694"/>
        <v>63310664.68999996</v>
      </c>
      <c r="AQ894" s="7"/>
      <c r="AR894" s="40">
        <f t="shared" si="723"/>
        <v>-133417.85336201891</v>
      </c>
      <c r="AS894" s="5">
        <f t="shared" si="683"/>
        <v>288603.23</v>
      </c>
      <c r="AT894" s="5">
        <f t="shared" si="695"/>
        <v>5467.625899280576</v>
      </c>
      <c r="AU894" s="5">
        <f t="shared" si="696"/>
        <v>160653.00253726164</v>
      </c>
      <c r="AV894" s="5">
        <f t="shared" si="697"/>
        <v>49289335.382377476</v>
      </c>
      <c r="AW894" s="3"/>
      <c r="AX894" s="4">
        <f t="shared" si="698"/>
        <v>1.8024837599708435E-3</v>
      </c>
      <c r="AY894" s="4">
        <f t="shared" si="699"/>
        <v>-4.4119027503989466E-3</v>
      </c>
      <c r="AZ894" s="4">
        <f t="shared" si="700"/>
        <v>2.2909507445589258E-4</v>
      </c>
      <c r="BA894" s="4">
        <f t="shared" si="701"/>
        <v>4.5794000277692625E-3</v>
      </c>
      <c r="BB894" s="3"/>
      <c r="BC894" s="2">
        <f t="shared" si="702"/>
        <v>44902</v>
      </c>
      <c r="BD894" s="22">
        <f t="shared" si="703"/>
        <v>223.22333845594392</v>
      </c>
      <c r="BE894" s="22">
        <f t="shared" si="704"/>
        <v>158.45797903220304</v>
      </c>
      <c r="BF894" s="22">
        <f t="shared" si="705"/>
        <v>125.64028776978782</v>
      </c>
      <c r="BG894" s="22">
        <f t="shared" si="706"/>
        <v>211.03554896666651</v>
      </c>
      <c r="BH894" s="22"/>
      <c r="BI894" s="3">
        <f t="shared" si="707"/>
        <v>89289335.38237758</v>
      </c>
      <c r="BJ894" s="3">
        <f t="shared" si="708"/>
        <v>30515785.609397959</v>
      </c>
      <c r="BK894" s="3">
        <f t="shared" si="709"/>
        <v>23871654.676259685</v>
      </c>
      <c r="BL894" s="3">
        <f t="shared" si="710"/>
        <v>64121925.530000009</v>
      </c>
      <c r="BM894" s="22"/>
      <c r="BN894" s="3">
        <f t="shared" si="711"/>
        <v>0</v>
      </c>
      <c r="BO894" s="3">
        <f t="shared" si="712"/>
        <v>-408769.59327937709</v>
      </c>
      <c r="BP894" s="3">
        <f t="shared" si="713"/>
        <v>0</v>
      </c>
      <c r="BQ894" s="3">
        <f t="shared" si="714"/>
        <v>-811260.84000000032</v>
      </c>
      <c r="BR894" s="3"/>
      <c r="BS894" s="22">
        <f t="shared" si="715"/>
        <v>0</v>
      </c>
      <c r="BT894" s="22">
        <f t="shared" si="716"/>
        <v>-1.3395348837209295</v>
      </c>
      <c r="BU894" s="22">
        <f t="shared" si="717"/>
        <v>0</v>
      </c>
      <c r="BV894" s="22">
        <f t="shared" si="718"/>
        <v>-1.2651847761815025</v>
      </c>
      <c r="BW894" s="3"/>
      <c r="BX894" s="7"/>
      <c r="BY894" t="str">
        <f t="shared" si="724"/>
        <v>122022</v>
      </c>
      <c r="CQ894" s="15">
        <v>39974</v>
      </c>
      <c r="CR894" s="16">
        <v>4655.25</v>
      </c>
    </row>
    <row r="895" spans="1:96">
      <c r="A895" s="2">
        <v>44785</v>
      </c>
      <c r="B895" s="2">
        <v>44785</v>
      </c>
      <c r="C895" s="3">
        <v>532274</v>
      </c>
      <c r="D895">
        <v>-355086.84</v>
      </c>
      <c r="E895">
        <v>177187.01</v>
      </c>
      <c r="F895" s="3">
        <v>-251927</v>
      </c>
      <c r="G895" s="3">
        <v>19667195</v>
      </c>
      <c r="J895" s="3">
        <f t="shared" si="719"/>
        <v>280346.8</v>
      </c>
      <c r="L895" s="3">
        <f t="shared" si="720"/>
        <v>63591011.489999957</v>
      </c>
      <c r="M895" s="4">
        <f t="shared" si="725"/>
        <v>4.4281133577212511E-3</v>
      </c>
      <c r="N895" s="4">
        <f t="shared" si="726"/>
        <v>9.3448933333333331E-3</v>
      </c>
      <c r="O895" s="4"/>
      <c r="P895" s="3">
        <f t="shared" si="727"/>
        <v>-530914.04000000027</v>
      </c>
      <c r="Q895" s="3">
        <f t="shared" si="728"/>
        <v>64121925.530000009</v>
      </c>
      <c r="R895" s="6">
        <f t="shared" si="729"/>
        <v>-8.2797582201677242E-3</v>
      </c>
      <c r="S895" s="6">
        <f t="shared" si="730"/>
        <v>-7.6769860308247683E-3</v>
      </c>
      <c r="T895" s="6"/>
      <c r="U895" s="6"/>
      <c r="V895" s="3">
        <f t="shared" si="721"/>
        <v>79239.66123689276</v>
      </c>
      <c r="W895" s="7">
        <f t="shared" si="681"/>
        <v>48.849999999998545</v>
      </c>
      <c r="X895" s="7">
        <f t="shared" si="684"/>
        <v>18609.349999999999</v>
      </c>
      <c r="Y895" s="3">
        <f t="shared" si="685"/>
        <v>47662508.964245647</v>
      </c>
      <c r="Z895" s="3">
        <f t="shared" si="682"/>
        <v>111253520.4542456</v>
      </c>
      <c r="AA895" s="2">
        <v>44903</v>
      </c>
      <c r="AB895" s="7">
        <f t="shared" si="686"/>
        <v>211.97003829999989</v>
      </c>
      <c r="AC895" s="7">
        <f t="shared" si="687"/>
        <v>158.87502988081883</v>
      </c>
      <c r="AD895" s="7">
        <f t="shared" si="688"/>
        <v>185.42253409040933</v>
      </c>
      <c r="AE895" s="7"/>
      <c r="AF895" s="7">
        <f t="shared" si="722"/>
        <v>359586.46123689273</v>
      </c>
      <c r="AG895" s="3">
        <f t="shared" si="689"/>
        <v>74777267.167355374</v>
      </c>
      <c r="AH895" s="7"/>
      <c r="AI895" s="7"/>
      <c r="AJ895" s="7"/>
      <c r="AK895" s="7"/>
      <c r="AL895" s="3">
        <f t="shared" si="690"/>
        <v>89654389.469513759</v>
      </c>
      <c r="AM895" s="3">
        <f t="shared" si="691"/>
        <v>30186255.677355472</v>
      </c>
      <c r="AN895" s="3">
        <f t="shared" si="692"/>
        <v>23877122.302158967</v>
      </c>
      <c r="AO895" s="3">
        <f t="shared" si="693"/>
        <v>33591011.490000002</v>
      </c>
      <c r="AP895" s="3">
        <f t="shared" si="694"/>
        <v>63591011.489999957</v>
      </c>
      <c r="AQ895" s="7"/>
      <c r="AR895" s="40">
        <f t="shared" si="723"/>
        <v>79239.66123689276</v>
      </c>
      <c r="AS895" s="5">
        <f t="shared" si="683"/>
        <v>280346.8</v>
      </c>
      <c r="AT895" s="5">
        <f t="shared" si="695"/>
        <v>5467.625899280576</v>
      </c>
      <c r="AU895" s="5">
        <f t="shared" si="696"/>
        <v>365054.08713617333</v>
      </c>
      <c r="AV895" s="5">
        <f t="shared" si="697"/>
        <v>49654389.469513647</v>
      </c>
      <c r="AW895" s="3"/>
      <c r="AX895" s="4">
        <f t="shared" si="698"/>
        <v>4.0884399639984498E-3</v>
      </c>
      <c r="AY895" s="4">
        <f t="shared" si="699"/>
        <v>2.6319334069663273E-3</v>
      </c>
      <c r="AZ895" s="4">
        <f t="shared" si="700"/>
        <v>2.2904260192395124E-4</v>
      </c>
      <c r="BA895" s="4">
        <f t="shared" si="701"/>
        <v>4.4281133577212511E-3</v>
      </c>
      <c r="BB895" s="3"/>
      <c r="BC895" s="2">
        <f t="shared" si="702"/>
        <v>44903</v>
      </c>
      <c r="BD895" s="22">
        <f t="shared" si="703"/>
        <v>224.13597367378441</v>
      </c>
      <c r="BE895" s="22">
        <f t="shared" si="704"/>
        <v>158.87502988081826</v>
      </c>
      <c r="BF895" s="22">
        <f t="shared" si="705"/>
        <v>125.6690647482051</v>
      </c>
      <c r="BG895" s="22">
        <f t="shared" si="706"/>
        <v>211.97003829999989</v>
      </c>
      <c r="BH895" s="22"/>
      <c r="BI895" s="3">
        <f t="shared" si="707"/>
        <v>89654389.469513759</v>
      </c>
      <c r="BJ895" s="3">
        <f t="shared" si="708"/>
        <v>30515785.609397959</v>
      </c>
      <c r="BK895" s="3">
        <f t="shared" si="709"/>
        <v>23877122.302158967</v>
      </c>
      <c r="BL895" s="3">
        <f t="shared" si="710"/>
        <v>64121925.530000009</v>
      </c>
      <c r="BM895" s="22"/>
      <c r="BN895" s="3">
        <f t="shared" si="711"/>
        <v>0</v>
      </c>
      <c r="BO895" s="3">
        <f t="shared" si="712"/>
        <v>-329529.93204248435</v>
      </c>
      <c r="BP895" s="3">
        <f t="shared" si="713"/>
        <v>0</v>
      </c>
      <c r="BQ895" s="3">
        <f t="shared" si="714"/>
        <v>-530914.04000000027</v>
      </c>
      <c r="BR895" s="3"/>
      <c r="BS895" s="22">
        <f t="shared" si="715"/>
        <v>0</v>
      </c>
      <c r="BT895" s="22">
        <f t="shared" si="716"/>
        <v>-1.0798671096345587</v>
      </c>
      <c r="BU895" s="22">
        <f t="shared" si="717"/>
        <v>0</v>
      </c>
      <c r="BV895" s="22">
        <f t="shared" si="718"/>
        <v>-0.82797582201677244</v>
      </c>
      <c r="BW895" s="3"/>
      <c r="BX895" s="7"/>
      <c r="BY895" t="str">
        <f t="shared" si="724"/>
        <v>122022</v>
      </c>
      <c r="CQ895" s="15">
        <v>39975</v>
      </c>
      <c r="CR895" s="16">
        <v>4637.7</v>
      </c>
    </row>
    <row r="896" spans="1:96">
      <c r="A896" s="2">
        <v>44816</v>
      </c>
      <c r="B896" s="2">
        <v>44816</v>
      </c>
      <c r="C896" s="3">
        <v>-194078</v>
      </c>
      <c r="D896">
        <v>101796.57</v>
      </c>
      <c r="E896">
        <v>-92281.24</v>
      </c>
      <c r="F896" s="3">
        <v>456883</v>
      </c>
      <c r="G896" s="3">
        <v>19574913</v>
      </c>
      <c r="J896" s="3">
        <f t="shared" si="719"/>
        <v>262805.41000000003</v>
      </c>
      <c r="L896" s="3">
        <f t="shared" si="720"/>
        <v>63853816.899999954</v>
      </c>
      <c r="M896" s="4">
        <f t="shared" si="725"/>
        <v>4.1327446103185143E-3</v>
      </c>
      <c r="N896" s="4">
        <f t="shared" si="726"/>
        <v>8.7601803333333342E-3</v>
      </c>
      <c r="O896" s="4"/>
      <c r="P896" s="3">
        <f t="shared" si="727"/>
        <v>-268108.63000000024</v>
      </c>
      <c r="Q896" s="3">
        <f t="shared" si="728"/>
        <v>64121925.530000009</v>
      </c>
      <c r="R896" s="6">
        <f t="shared" si="729"/>
        <v>-4.1812317360083529E-3</v>
      </c>
      <c r="S896" s="6">
        <f t="shared" si="730"/>
        <v>-3.544241420506254E-3</v>
      </c>
      <c r="T896" s="6"/>
      <c r="U896" s="6"/>
      <c r="V896" s="3">
        <f t="shared" si="721"/>
        <v>-182891.95096130861</v>
      </c>
      <c r="W896" s="7">
        <f t="shared" si="681"/>
        <v>-112.75</v>
      </c>
      <c r="X896" s="7">
        <f t="shared" si="684"/>
        <v>18496.599999999999</v>
      </c>
      <c r="Y896" s="3">
        <f t="shared" si="685"/>
        <v>47373732.199569896</v>
      </c>
      <c r="Z896" s="3">
        <f t="shared" si="682"/>
        <v>111227549.09956986</v>
      </c>
      <c r="AA896" s="2">
        <v>44904</v>
      </c>
      <c r="AB896" s="7">
        <f t="shared" si="686"/>
        <v>212.84605633333319</v>
      </c>
      <c r="AC896" s="7">
        <f t="shared" si="687"/>
        <v>157.91244066523296</v>
      </c>
      <c r="AD896" s="7">
        <f t="shared" si="688"/>
        <v>185.37924849928308</v>
      </c>
      <c r="AE896" s="7"/>
      <c r="AF896" s="7">
        <f t="shared" si="722"/>
        <v>79913.459038691421</v>
      </c>
      <c r="AG896" s="3">
        <f t="shared" si="689"/>
        <v>74857180.626394063</v>
      </c>
      <c r="AH896" s="7"/>
      <c r="AI896" s="7"/>
      <c r="AJ896" s="7"/>
      <c r="AK896" s="7"/>
      <c r="AL896" s="3">
        <f t="shared" si="690"/>
        <v>89739770.554451734</v>
      </c>
      <c r="AM896" s="3">
        <f t="shared" si="691"/>
        <v>30003363.726394162</v>
      </c>
      <c r="AN896" s="3">
        <f t="shared" si="692"/>
        <v>23882589.928058248</v>
      </c>
      <c r="AO896" s="3">
        <f t="shared" si="693"/>
        <v>33853816.899999999</v>
      </c>
      <c r="AP896" s="3">
        <f t="shared" si="694"/>
        <v>63853816.899999954</v>
      </c>
      <c r="AQ896" s="7"/>
      <c r="AR896" s="40">
        <f t="shared" si="723"/>
        <v>-182891.95096130861</v>
      </c>
      <c r="AS896" s="5">
        <f t="shared" si="683"/>
        <v>262805.41000000003</v>
      </c>
      <c r="AT896" s="5">
        <f t="shared" si="695"/>
        <v>5467.625899280576</v>
      </c>
      <c r="AU896" s="5">
        <f t="shared" si="696"/>
        <v>85381.084937972002</v>
      </c>
      <c r="AV896" s="5">
        <f t="shared" si="697"/>
        <v>49739770.554451622</v>
      </c>
      <c r="AW896" s="3"/>
      <c r="AX896" s="4">
        <f t="shared" si="698"/>
        <v>9.523358024428368E-4</v>
      </c>
      <c r="AY896" s="4">
        <f t="shared" si="699"/>
        <v>-6.0587822788007086E-3</v>
      </c>
      <c r="AZ896" s="4">
        <f t="shared" si="700"/>
        <v>2.2899015342339615E-4</v>
      </c>
      <c r="BA896" s="4">
        <f t="shared" si="701"/>
        <v>4.1327446103185143E-3</v>
      </c>
      <c r="BB896" s="3"/>
      <c r="BC896" s="2">
        <f t="shared" si="702"/>
        <v>44904</v>
      </c>
      <c r="BD896" s="22">
        <f t="shared" si="703"/>
        <v>224.34942638612932</v>
      </c>
      <c r="BE896" s="22">
        <f t="shared" si="704"/>
        <v>157.91244066523242</v>
      </c>
      <c r="BF896" s="22">
        <f t="shared" si="705"/>
        <v>125.69784172662236</v>
      </c>
      <c r="BG896" s="22">
        <f t="shared" si="706"/>
        <v>212.84605633333319</v>
      </c>
      <c r="BH896" s="22"/>
      <c r="BI896" s="3">
        <f t="shared" si="707"/>
        <v>89739770.554451734</v>
      </c>
      <c r="BJ896" s="3">
        <f t="shared" si="708"/>
        <v>30515785.609397959</v>
      </c>
      <c r="BK896" s="3">
        <f t="shared" si="709"/>
        <v>23882589.928058248</v>
      </c>
      <c r="BL896" s="3">
        <f t="shared" si="710"/>
        <v>64121925.530000009</v>
      </c>
      <c r="BM896" s="22"/>
      <c r="BN896" s="3">
        <f t="shared" si="711"/>
        <v>0</v>
      </c>
      <c r="BO896" s="3">
        <f t="shared" si="712"/>
        <v>-512421.88300379296</v>
      </c>
      <c r="BP896" s="3">
        <f t="shared" si="713"/>
        <v>0</v>
      </c>
      <c r="BQ896" s="3">
        <f t="shared" si="714"/>
        <v>-268108.63000000024</v>
      </c>
      <c r="BR896" s="3"/>
      <c r="BS896" s="22">
        <f t="shared" si="715"/>
        <v>0</v>
      </c>
      <c r="BT896" s="22">
        <f t="shared" si="716"/>
        <v>-1.679202657807316</v>
      </c>
      <c r="BU896" s="22">
        <f t="shared" si="717"/>
        <v>0</v>
      </c>
      <c r="BV896" s="22">
        <f t="shared" si="718"/>
        <v>-0.41812317360083529</v>
      </c>
      <c r="BW896" s="3"/>
      <c r="BX896" s="7"/>
      <c r="BY896" t="str">
        <f t="shared" si="724"/>
        <v>122022</v>
      </c>
      <c r="CQ896" s="15">
        <v>39976</v>
      </c>
      <c r="CR896" s="16">
        <v>4583.3999999999996</v>
      </c>
    </row>
    <row r="897" spans="1:96">
      <c r="A897" s="2">
        <v>44907</v>
      </c>
      <c r="B897" s="2">
        <v>44907</v>
      </c>
      <c r="C897" s="3">
        <v>70793</v>
      </c>
      <c r="D897">
        <v>39149.129999999997</v>
      </c>
      <c r="E897">
        <v>109942.14</v>
      </c>
      <c r="F897" s="3">
        <v>-62647</v>
      </c>
      <c r="G897" s="3">
        <v>19684856</v>
      </c>
      <c r="J897" s="3">
        <f t="shared" si="719"/>
        <v>8145.5599999999977</v>
      </c>
      <c r="L897" s="3">
        <f t="shared" si="720"/>
        <v>63861962.459999956</v>
      </c>
      <c r="M897" s="4">
        <f t="shared" si="725"/>
        <v>1.2756574932327975E-4</v>
      </c>
      <c r="N897" s="4">
        <f t="shared" si="726"/>
        <v>2.7151866666666658E-4</v>
      </c>
      <c r="O897" s="4"/>
      <c r="P897" s="3">
        <f t="shared" si="727"/>
        <v>-259963.07000000024</v>
      </c>
      <c r="Q897" s="3">
        <f t="shared" si="728"/>
        <v>64121925.530000009</v>
      </c>
      <c r="R897" s="6">
        <f t="shared" si="729"/>
        <v>-4.0541993686445711E-3</v>
      </c>
      <c r="S897" s="6">
        <f t="shared" si="730"/>
        <v>-3.4166756711829743E-3</v>
      </c>
      <c r="T897" s="6"/>
      <c r="U897" s="6"/>
      <c r="V897" s="3">
        <f t="shared" si="721"/>
        <v>892.15585835256775</v>
      </c>
      <c r="W897" s="7">
        <f t="shared" si="681"/>
        <v>0.55000000000291038</v>
      </c>
      <c r="X897" s="7">
        <f t="shared" si="684"/>
        <v>18497.150000000001</v>
      </c>
      <c r="Y897" s="3">
        <f t="shared" si="685"/>
        <v>47375140.866714656</v>
      </c>
      <c r="Z897" s="3">
        <f t="shared" si="682"/>
        <v>111237103.32671461</v>
      </c>
      <c r="AA897" s="2">
        <v>44907</v>
      </c>
      <c r="AB897" s="7">
        <f t="shared" si="686"/>
        <v>212.87320819999985</v>
      </c>
      <c r="AC897" s="7">
        <f t="shared" si="687"/>
        <v>157.9171362223822</v>
      </c>
      <c r="AD897" s="7">
        <f t="shared" si="688"/>
        <v>185.39517221119101</v>
      </c>
      <c r="AE897" s="7"/>
      <c r="AF897" s="7">
        <f t="shared" si="722"/>
        <v>9037.7158583525652</v>
      </c>
      <c r="AG897" s="3">
        <f t="shared" si="689"/>
        <v>74866218.342252418</v>
      </c>
      <c r="AH897" s="7"/>
      <c r="AI897" s="7"/>
      <c r="AJ897" s="7"/>
      <c r="AK897" s="7"/>
      <c r="AL897" s="3">
        <f t="shared" si="690"/>
        <v>89754275.896209374</v>
      </c>
      <c r="AM897" s="3">
        <f t="shared" si="691"/>
        <v>30004255.882252514</v>
      </c>
      <c r="AN897" s="3">
        <f t="shared" si="692"/>
        <v>23888057.553957529</v>
      </c>
      <c r="AO897" s="3">
        <f t="shared" si="693"/>
        <v>33861962.460000001</v>
      </c>
      <c r="AP897" s="3">
        <f t="shared" si="694"/>
        <v>63861962.459999956</v>
      </c>
      <c r="AQ897" s="7"/>
      <c r="AR897" s="40">
        <f t="shared" si="723"/>
        <v>892.15585835256775</v>
      </c>
      <c r="AS897" s="5">
        <f t="shared" si="683"/>
        <v>8145.5599999999977</v>
      </c>
      <c r="AT897" s="5">
        <f t="shared" si="695"/>
        <v>5467.625899280576</v>
      </c>
      <c r="AU897" s="5">
        <f t="shared" si="696"/>
        <v>14505.341757633141</v>
      </c>
      <c r="AV897" s="5">
        <f t="shared" si="697"/>
        <v>49754275.896209255</v>
      </c>
      <c r="AW897" s="3"/>
      <c r="AX897" s="4">
        <f t="shared" si="698"/>
        <v>1.6163782978285732E-4</v>
      </c>
      <c r="AY897" s="4">
        <f t="shared" si="699"/>
        <v>2.9735194576457847E-5</v>
      </c>
      <c r="AZ897" s="4">
        <f t="shared" si="700"/>
        <v>2.289377289377223E-4</v>
      </c>
      <c r="BA897" s="4">
        <f t="shared" si="701"/>
        <v>1.2756574932327975E-4</v>
      </c>
      <c r="BB897" s="3"/>
      <c r="BC897" s="2">
        <f t="shared" si="702"/>
        <v>44907</v>
      </c>
      <c r="BD897" s="22">
        <f t="shared" si="703"/>
        <v>224.38568974052342</v>
      </c>
      <c r="BE897" s="22">
        <f t="shared" si="704"/>
        <v>157.91713622238166</v>
      </c>
      <c r="BF897" s="22">
        <f t="shared" si="705"/>
        <v>125.72661870503963</v>
      </c>
      <c r="BG897" s="22">
        <f t="shared" si="706"/>
        <v>212.87320819999985</v>
      </c>
      <c r="BH897" s="22"/>
      <c r="BI897" s="3">
        <f t="shared" si="707"/>
        <v>89754275.896209374</v>
      </c>
      <c r="BJ897" s="3">
        <f t="shared" si="708"/>
        <v>30515785.609397959</v>
      </c>
      <c r="BK897" s="3">
        <f t="shared" si="709"/>
        <v>23888057.553957529</v>
      </c>
      <c r="BL897" s="3">
        <f t="shared" si="710"/>
        <v>64121925.530000009</v>
      </c>
      <c r="BM897" s="22"/>
      <c r="BN897" s="3">
        <f t="shared" si="711"/>
        <v>0</v>
      </c>
      <c r="BO897" s="3">
        <f t="shared" si="712"/>
        <v>-511529.72714544041</v>
      </c>
      <c r="BP897" s="3">
        <f t="shared" si="713"/>
        <v>0</v>
      </c>
      <c r="BQ897" s="3">
        <f t="shared" si="714"/>
        <v>-259963.07000000024</v>
      </c>
      <c r="BR897" s="3"/>
      <c r="BS897" s="22">
        <f t="shared" si="715"/>
        <v>0</v>
      </c>
      <c r="BT897" s="22">
        <f t="shared" si="716"/>
        <v>-1.6762790697674335</v>
      </c>
      <c r="BU897" s="22">
        <f t="shared" si="717"/>
        <v>0</v>
      </c>
      <c r="BV897" s="22">
        <f t="shared" si="718"/>
        <v>-0.4054199368644571</v>
      </c>
      <c r="BW897" s="3"/>
      <c r="BX897" s="7"/>
      <c r="BY897" t="str">
        <f t="shared" si="724"/>
        <v>122022</v>
      </c>
      <c r="CQ897" s="15">
        <v>39977</v>
      </c>
      <c r="CR897" s="16">
        <v>4583.3999999999996</v>
      </c>
    </row>
    <row r="898" spans="1:96">
      <c r="A898" t="s">
        <v>417</v>
      </c>
      <c r="B898" t="s">
        <v>417</v>
      </c>
      <c r="C898" s="3">
        <v>508592</v>
      </c>
      <c r="D898">
        <v>-634686.39</v>
      </c>
      <c r="E898">
        <v>-126094.17</v>
      </c>
      <c r="F898" s="3">
        <v>-673836</v>
      </c>
      <c r="G898" s="3">
        <v>19558761</v>
      </c>
      <c r="J898" s="3">
        <f t="shared" si="719"/>
        <v>-165243.52000000002</v>
      </c>
      <c r="L898" s="3">
        <f t="shared" si="720"/>
        <v>63696718.939999953</v>
      </c>
      <c r="M898" s="4">
        <f t="shared" si="725"/>
        <v>-2.5875108379812251E-3</v>
      </c>
      <c r="N898" s="4">
        <f t="shared" si="726"/>
        <v>-5.5081173333333339E-3</v>
      </c>
      <c r="O898" s="4"/>
      <c r="P898" s="3">
        <f t="shared" si="727"/>
        <v>-425206.59000000026</v>
      </c>
      <c r="Q898" s="3">
        <f t="shared" si="728"/>
        <v>64121925.530000009</v>
      </c>
      <c r="R898" s="6">
        <f t="shared" si="729"/>
        <v>-6.6312199218200897E-3</v>
      </c>
      <c r="S898" s="6">
        <f t="shared" si="730"/>
        <v>-6.0041865091641994E-3</v>
      </c>
      <c r="T898" s="6"/>
      <c r="U898" s="6"/>
      <c r="V898" s="3">
        <f t="shared" si="721"/>
        <v>179809.95799610458</v>
      </c>
      <c r="W898" s="7">
        <f t="shared" si="681"/>
        <v>110.84999999999854</v>
      </c>
      <c r="X898" s="7">
        <f t="shared" si="684"/>
        <v>18608</v>
      </c>
      <c r="Y898" s="3">
        <f t="shared" si="685"/>
        <v>47659051.326708511</v>
      </c>
      <c r="Z898" s="3">
        <f t="shared" si="682"/>
        <v>111355770.26670846</v>
      </c>
      <c r="AA898" s="2">
        <v>44908</v>
      </c>
      <c r="AB898" s="7">
        <f t="shared" si="686"/>
        <v>212.3223964666665</v>
      </c>
      <c r="AC898" s="7">
        <f t="shared" si="687"/>
        <v>158.8635044223617</v>
      </c>
      <c r="AD898" s="7">
        <f t="shared" si="688"/>
        <v>185.59295044451412</v>
      </c>
      <c r="AE898" s="7"/>
      <c r="AF898" s="7">
        <f t="shared" si="722"/>
        <v>14566.437996104563</v>
      </c>
      <c r="AG898" s="3">
        <f t="shared" si="689"/>
        <v>74880784.780248523</v>
      </c>
      <c r="AH898" s="7"/>
      <c r="AI898" s="7"/>
      <c r="AJ898" s="7"/>
      <c r="AK898" s="7"/>
      <c r="AL898" s="3">
        <f t="shared" si="690"/>
        <v>89774309.960104764</v>
      </c>
      <c r="AM898" s="3">
        <f t="shared" si="691"/>
        <v>30184065.840248618</v>
      </c>
      <c r="AN898" s="3">
        <f t="shared" si="692"/>
        <v>23893525.179856811</v>
      </c>
      <c r="AO898" s="3">
        <f t="shared" si="693"/>
        <v>33696718.939999998</v>
      </c>
      <c r="AP898" s="3">
        <f t="shared" si="694"/>
        <v>63696718.939999953</v>
      </c>
      <c r="AQ898" s="7"/>
      <c r="AR898" s="40">
        <f t="shared" si="723"/>
        <v>179809.95799610458</v>
      </c>
      <c r="AS898" s="5">
        <f t="shared" si="683"/>
        <v>-165243.52000000002</v>
      </c>
      <c r="AT898" s="5">
        <f t="shared" si="695"/>
        <v>5467.625899280576</v>
      </c>
      <c r="AU898" s="5">
        <f t="shared" si="696"/>
        <v>20034.063895385138</v>
      </c>
      <c r="AV898" s="5">
        <f t="shared" si="697"/>
        <v>49774309.960104637</v>
      </c>
      <c r="AW898" s="3"/>
      <c r="AX898" s="4">
        <f t="shared" si="698"/>
        <v>2.2321013339300132E-4</v>
      </c>
      <c r="AY898" s="4">
        <f t="shared" si="699"/>
        <v>5.9928151093546029E-3</v>
      </c>
      <c r="AZ898" s="4">
        <f t="shared" si="700"/>
        <v>2.2888532845043969E-4</v>
      </c>
      <c r="BA898" s="4">
        <f t="shared" si="701"/>
        <v>-2.5875108379812251E-3</v>
      </c>
      <c r="BB898" s="3"/>
      <c r="BC898" s="2">
        <f t="shared" si="702"/>
        <v>44908</v>
      </c>
      <c r="BD898" s="22">
        <f t="shared" si="703"/>
        <v>224.43577490026189</v>
      </c>
      <c r="BE898" s="22">
        <f t="shared" si="704"/>
        <v>158.86350442236113</v>
      </c>
      <c r="BF898" s="22">
        <f t="shared" si="705"/>
        <v>125.75539568345691</v>
      </c>
      <c r="BG898" s="22">
        <f t="shared" si="706"/>
        <v>212.3223964666665</v>
      </c>
      <c r="BH898" s="22"/>
      <c r="BI898" s="3">
        <f t="shared" si="707"/>
        <v>89774309.960104764</v>
      </c>
      <c r="BJ898" s="3">
        <f t="shared" si="708"/>
        <v>30515785.609397959</v>
      </c>
      <c r="BK898" s="3">
        <f t="shared" si="709"/>
        <v>23893525.179856811</v>
      </c>
      <c r="BL898" s="3">
        <f t="shared" si="710"/>
        <v>64121925.530000009</v>
      </c>
      <c r="BM898" s="22"/>
      <c r="BN898" s="3">
        <f t="shared" si="711"/>
        <v>0</v>
      </c>
      <c r="BO898" s="3">
        <f t="shared" si="712"/>
        <v>-331719.7691493358</v>
      </c>
      <c r="BP898" s="3">
        <f t="shared" si="713"/>
        <v>0</v>
      </c>
      <c r="BQ898" s="3">
        <f t="shared" si="714"/>
        <v>-425206.59000000026</v>
      </c>
      <c r="BR898" s="3"/>
      <c r="BS898" s="22">
        <f t="shared" si="715"/>
        <v>0</v>
      </c>
      <c r="BT898" s="22">
        <f t="shared" si="716"/>
        <v>-1.0870431893687702</v>
      </c>
      <c r="BU898" s="22">
        <f t="shared" si="717"/>
        <v>0</v>
      </c>
      <c r="BV898" s="22">
        <f t="shared" si="718"/>
        <v>-0.66312199218200896</v>
      </c>
      <c r="BW898" s="3"/>
      <c r="BX898" s="7"/>
      <c r="BY898" t="str">
        <f t="shared" si="724"/>
        <v>122022</v>
      </c>
      <c r="CQ898" s="15">
        <v>39978</v>
      </c>
      <c r="CR898" s="16">
        <v>4583.3999999999996</v>
      </c>
    </row>
    <row r="899" spans="1:96">
      <c r="A899" t="s">
        <v>418</v>
      </c>
      <c r="B899" t="s">
        <v>418</v>
      </c>
      <c r="C899" s="3">
        <v>-531265</v>
      </c>
      <c r="D899">
        <v>-111676.72</v>
      </c>
      <c r="E899">
        <v>-642941.30000000005</v>
      </c>
      <c r="F899" s="3">
        <v>523010</v>
      </c>
      <c r="G899" s="3">
        <v>18915820</v>
      </c>
      <c r="J899" s="3">
        <f t="shared" si="719"/>
        <v>-8255.3299999999581</v>
      </c>
      <c r="L899" s="3">
        <f t="shared" si="720"/>
        <v>63688463.609999955</v>
      </c>
      <c r="M899" s="4">
        <f t="shared" si="725"/>
        <v>-1.2960369289627283E-4</v>
      </c>
      <c r="N899" s="4">
        <f t="shared" si="726"/>
        <v>-2.7517766666666527E-4</v>
      </c>
      <c r="O899" s="4"/>
      <c r="P899" s="3">
        <f t="shared" si="727"/>
        <v>-433461.92000000022</v>
      </c>
      <c r="Q899" s="3">
        <f t="shared" si="728"/>
        <v>64121925.530000009</v>
      </c>
      <c r="R899" s="6">
        <f t="shared" si="729"/>
        <v>-6.759964184126087E-3</v>
      </c>
      <c r="S899" s="6">
        <f t="shared" si="730"/>
        <v>-6.1337902020604726E-3</v>
      </c>
      <c r="T899" s="6"/>
      <c r="U899" s="6"/>
      <c r="V899" s="3">
        <f t="shared" si="721"/>
        <v>84835.911621075895</v>
      </c>
      <c r="W899" s="7">
        <f t="shared" si="681"/>
        <v>52.299999999999272</v>
      </c>
      <c r="X899" s="7">
        <f t="shared" si="684"/>
        <v>18660.3</v>
      </c>
      <c r="Y899" s="3">
        <f t="shared" si="685"/>
        <v>47793002.766110204</v>
      </c>
      <c r="Z899" s="3">
        <f t="shared" si="682"/>
        <v>111481466.37611017</v>
      </c>
      <c r="AA899" s="2">
        <v>44909</v>
      </c>
      <c r="AB899" s="7">
        <f t="shared" si="686"/>
        <v>212.29487869999986</v>
      </c>
      <c r="AC899" s="7">
        <f t="shared" si="687"/>
        <v>159.31000922036736</v>
      </c>
      <c r="AD899" s="7">
        <f t="shared" si="688"/>
        <v>185.80244396018361</v>
      </c>
      <c r="AE899" s="7"/>
      <c r="AF899" s="7">
        <f t="shared" si="722"/>
        <v>76580.581621075937</v>
      </c>
      <c r="AG899" s="3">
        <f t="shared" si="689"/>
        <v>74957365.361869603</v>
      </c>
      <c r="AH899" s="7"/>
      <c r="AI899" s="7"/>
      <c r="AJ899" s="7"/>
      <c r="AK899" s="7"/>
      <c r="AL899" s="3">
        <f t="shared" si="690"/>
        <v>89856358.167625114</v>
      </c>
      <c r="AM899" s="3">
        <f t="shared" si="691"/>
        <v>30268901.751869693</v>
      </c>
      <c r="AN899" s="3">
        <f t="shared" si="692"/>
        <v>23898992.805756092</v>
      </c>
      <c r="AO899" s="3">
        <f t="shared" si="693"/>
        <v>33688463.609999999</v>
      </c>
      <c r="AP899" s="3">
        <f t="shared" si="694"/>
        <v>63688463.609999955</v>
      </c>
      <c r="AQ899" s="7"/>
      <c r="AR899" s="40">
        <f t="shared" si="723"/>
        <v>84835.911621075895</v>
      </c>
      <c r="AS899" s="5">
        <f t="shared" si="683"/>
        <v>-8255.3299999999581</v>
      </c>
      <c r="AT899" s="5">
        <f t="shared" si="695"/>
        <v>5467.625899280576</v>
      </c>
      <c r="AU899" s="5">
        <f t="shared" si="696"/>
        <v>82048.207520356518</v>
      </c>
      <c r="AV899" s="5">
        <f t="shared" si="697"/>
        <v>49856358.167624995</v>
      </c>
      <c r="AW899" s="3"/>
      <c r="AX899" s="4">
        <f t="shared" si="698"/>
        <v>9.1393860400395524E-4</v>
      </c>
      <c r="AY899" s="4">
        <f t="shared" si="699"/>
        <v>2.8106190885640184E-3</v>
      </c>
      <c r="AZ899" s="4">
        <f t="shared" si="700"/>
        <v>2.2883295194507346E-4</v>
      </c>
      <c r="BA899" s="4">
        <f t="shared" si="701"/>
        <v>-1.2960369289627283E-4</v>
      </c>
      <c r="BB899" s="3"/>
      <c r="BC899" s="2">
        <f t="shared" si="702"/>
        <v>44909</v>
      </c>
      <c r="BD899" s="22">
        <f t="shared" si="703"/>
        <v>224.64089541906282</v>
      </c>
      <c r="BE899" s="22">
        <f t="shared" si="704"/>
        <v>159.31000922036679</v>
      </c>
      <c r="BF899" s="22">
        <f t="shared" si="705"/>
        <v>125.78417266187417</v>
      </c>
      <c r="BG899" s="22">
        <f t="shared" si="706"/>
        <v>212.29487869999986</v>
      </c>
      <c r="BH899" s="22"/>
      <c r="BI899" s="3">
        <f t="shared" si="707"/>
        <v>89856358.167625114</v>
      </c>
      <c r="BJ899" s="3">
        <f t="shared" si="708"/>
        <v>30515785.609397959</v>
      </c>
      <c r="BK899" s="3">
        <f t="shared" si="709"/>
        <v>23898992.805756092</v>
      </c>
      <c r="BL899" s="3">
        <f t="shared" si="710"/>
        <v>64121925.530000009</v>
      </c>
      <c r="BM899" s="22"/>
      <c r="BN899" s="3">
        <f t="shared" si="711"/>
        <v>0</v>
      </c>
      <c r="BO899" s="3">
        <f t="shared" si="712"/>
        <v>-246883.85752825992</v>
      </c>
      <c r="BP899" s="3">
        <f t="shared" si="713"/>
        <v>0</v>
      </c>
      <c r="BQ899" s="3">
        <f t="shared" si="714"/>
        <v>-433461.92000000022</v>
      </c>
      <c r="BR899" s="3"/>
      <c r="BS899" s="22">
        <f t="shared" si="715"/>
        <v>0</v>
      </c>
      <c r="BT899" s="22">
        <f t="shared" si="716"/>
        <v>-0.8090365448505018</v>
      </c>
      <c r="BU899" s="22">
        <f t="shared" si="717"/>
        <v>0</v>
      </c>
      <c r="BV899" s="22">
        <f t="shared" si="718"/>
        <v>-0.67599641841260871</v>
      </c>
      <c r="BW899" s="3"/>
      <c r="BX899" s="7"/>
      <c r="BY899" t="str">
        <f t="shared" si="724"/>
        <v>122022</v>
      </c>
      <c r="CQ899" s="15">
        <v>39979</v>
      </c>
      <c r="CR899" s="16">
        <v>4484</v>
      </c>
    </row>
    <row r="900" spans="1:96">
      <c r="A900" t="s">
        <v>419</v>
      </c>
      <c r="B900" t="s">
        <v>419</v>
      </c>
      <c r="C900" s="3">
        <v>66220</v>
      </c>
      <c r="D900">
        <v>107491.93</v>
      </c>
      <c r="E900">
        <v>173712.18</v>
      </c>
      <c r="F900" s="3">
        <v>219169</v>
      </c>
      <c r="G900" s="3">
        <v>19089532</v>
      </c>
      <c r="J900" s="3">
        <f t="shared" si="719"/>
        <v>285388.65000000002</v>
      </c>
      <c r="L900" s="3">
        <f t="shared" si="720"/>
        <v>63973852.259999953</v>
      </c>
      <c r="M900" s="4">
        <f t="shared" si="725"/>
        <v>4.4810101205705662E-3</v>
      </c>
      <c r="N900" s="4">
        <f t="shared" si="726"/>
        <v>9.512955E-3</v>
      </c>
      <c r="O900" s="4"/>
      <c r="P900" s="3">
        <f t="shared" si="727"/>
        <v>-148073.27000000019</v>
      </c>
      <c r="Q900" s="3">
        <f t="shared" si="728"/>
        <v>64121925.530000009</v>
      </c>
      <c r="R900" s="6">
        <f t="shared" si="729"/>
        <v>-2.3092455314792878E-3</v>
      </c>
      <c r="S900" s="6">
        <f t="shared" si="730"/>
        <v>-1.6527800814899064E-3</v>
      </c>
      <c r="T900" s="6"/>
      <c r="U900" s="6"/>
      <c r="V900" s="3">
        <f t="shared" si="721"/>
        <v>-398063.72297919937</v>
      </c>
      <c r="W900" s="7">
        <f t="shared" ref="W900:W963" si="731">+X900-X899</f>
        <v>-245.39999999999782</v>
      </c>
      <c r="X900" s="7">
        <f t="shared" si="684"/>
        <v>18414.900000000001</v>
      </c>
      <c r="Y900" s="3">
        <f t="shared" si="685"/>
        <v>47164481.09824831</v>
      </c>
      <c r="Z900" s="3">
        <f t="shared" ref="Z900:Z963" si="732">+Y900+L900</f>
        <v>111138333.35824826</v>
      </c>
      <c r="AA900" s="2">
        <v>44910</v>
      </c>
      <c r="AB900" s="7">
        <f t="shared" si="686"/>
        <v>213.24617419999984</v>
      </c>
      <c r="AC900" s="7">
        <f t="shared" si="687"/>
        <v>157.21493699416104</v>
      </c>
      <c r="AD900" s="7">
        <f t="shared" si="688"/>
        <v>185.23055559708044</v>
      </c>
      <c r="AE900" s="7"/>
      <c r="AF900" s="7">
        <f t="shared" si="722"/>
        <v>-112675.07297919935</v>
      </c>
      <c r="AG900" s="3">
        <f t="shared" si="689"/>
        <v>74844690.288890406</v>
      </c>
      <c r="AH900" s="7"/>
      <c r="AI900" s="7"/>
      <c r="AJ900" s="7"/>
      <c r="AK900" s="7"/>
      <c r="AL900" s="3">
        <f t="shared" si="690"/>
        <v>89749150.720545202</v>
      </c>
      <c r="AM900" s="3">
        <f t="shared" si="691"/>
        <v>29870838.028890494</v>
      </c>
      <c r="AN900" s="3">
        <f t="shared" si="692"/>
        <v>23904460.431655373</v>
      </c>
      <c r="AO900" s="3">
        <f t="shared" si="693"/>
        <v>33973852.259999998</v>
      </c>
      <c r="AP900" s="3">
        <f t="shared" si="694"/>
        <v>63973852.259999953</v>
      </c>
      <c r="AQ900" s="7"/>
      <c r="AR900" s="40">
        <f t="shared" si="723"/>
        <v>-398063.72297919937</v>
      </c>
      <c r="AS900" s="5">
        <f t="shared" ref="AS900:AS963" si="733">+J900</f>
        <v>285388.65000000002</v>
      </c>
      <c r="AT900" s="5">
        <f t="shared" si="695"/>
        <v>5467.625899280576</v>
      </c>
      <c r="AU900" s="5">
        <f t="shared" si="696"/>
        <v>-107207.44707991877</v>
      </c>
      <c r="AV900" s="5">
        <f t="shared" si="697"/>
        <v>49749150.720545076</v>
      </c>
      <c r="AW900" s="3"/>
      <c r="AX900" s="4">
        <f t="shared" si="698"/>
        <v>-1.1930980652468195E-3</v>
      </c>
      <c r="AY900" s="4">
        <f t="shared" si="699"/>
        <v>-1.3150913972444051E-2</v>
      </c>
      <c r="AZ900" s="4">
        <f t="shared" si="700"/>
        <v>2.2878059940516378E-4</v>
      </c>
      <c r="BA900" s="4">
        <f t="shared" si="701"/>
        <v>4.4810101205705662E-3</v>
      </c>
      <c r="BB900" s="3"/>
      <c r="BC900" s="2">
        <f t="shared" si="702"/>
        <v>44910</v>
      </c>
      <c r="BD900" s="22">
        <f t="shared" si="703"/>
        <v>224.37287680136299</v>
      </c>
      <c r="BE900" s="22">
        <f t="shared" si="704"/>
        <v>157.2149369941605</v>
      </c>
      <c r="BF900" s="22">
        <f t="shared" si="705"/>
        <v>125.81294964029144</v>
      </c>
      <c r="BG900" s="22">
        <f t="shared" si="706"/>
        <v>213.24617419999984</v>
      </c>
      <c r="BH900" s="22"/>
      <c r="BI900" s="3">
        <f t="shared" si="707"/>
        <v>89856358.167625114</v>
      </c>
      <c r="BJ900" s="3">
        <f t="shared" si="708"/>
        <v>30515785.609397959</v>
      </c>
      <c r="BK900" s="3">
        <f t="shared" si="709"/>
        <v>23904460.431655373</v>
      </c>
      <c r="BL900" s="3">
        <f t="shared" si="710"/>
        <v>64121925.530000009</v>
      </c>
      <c r="BM900" s="22"/>
      <c r="BN900" s="3">
        <f t="shared" si="711"/>
        <v>-107207.44707991877</v>
      </c>
      <c r="BO900" s="3">
        <f t="shared" si="712"/>
        <v>-644947.58050745935</v>
      </c>
      <c r="BP900" s="3">
        <f t="shared" si="713"/>
        <v>0</v>
      </c>
      <c r="BQ900" s="3">
        <f t="shared" si="714"/>
        <v>-148073.27000000019</v>
      </c>
      <c r="BR900" s="3"/>
      <c r="BS900" s="22">
        <f t="shared" si="715"/>
        <v>-0.11930980652468196</v>
      </c>
      <c r="BT900" s="22">
        <f t="shared" si="716"/>
        <v>-2.1134883720930144</v>
      </c>
      <c r="BU900" s="22">
        <f t="shared" si="717"/>
        <v>0</v>
      </c>
      <c r="BV900" s="22">
        <f t="shared" si="718"/>
        <v>-0.23092455314792878</v>
      </c>
      <c r="BW900" s="3"/>
      <c r="BX900" s="7"/>
      <c r="BY900" t="str">
        <f t="shared" si="724"/>
        <v>122022</v>
      </c>
      <c r="CQ900" s="15">
        <v>39980</v>
      </c>
      <c r="CR900" s="16">
        <v>4517.8</v>
      </c>
    </row>
    <row r="901" spans="1:96">
      <c r="A901" t="s">
        <v>420</v>
      </c>
      <c r="B901" t="s">
        <v>420</v>
      </c>
      <c r="C901" s="3">
        <v>47087</v>
      </c>
      <c r="D901">
        <v>-21991.93</v>
      </c>
      <c r="E901">
        <v>25094.73</v>
      </c>
      <c r="F901" s="3">
        <v>-129484</v>
      </c>
      <c r="G901" s="3">
        <v>19114627</v>
      </c>
      <c r="J901" s="3">
        <f t="shared" si="719"/>
        <v>-82396.859999999986</v>
      </c>
      <c r="L901" s="3">
        <f t="shared" si="720"/>
        <v>63891455.399999954</v>
      </c>
      <c r="M901" s="4">
        <f t="shared" si="725"/>
        <v>-1.2879771514325256E-3</v>
      </c>
      <c r="N901" s="4">
        <f t="shared" si="726"/>
        <v>-2.7465619999999997E-3</v>
      </c>
      <c r="O901" s="4"/>
      <c r="P901" s="3">
        <f t="shared" si="727"/>
        <v>-230470.13000000018</v>
      </c>
      <c r="Q901" s="3">
        <f t="shared" si="728"/>
        <v>64121925.530000009</v>
      </c>
      <c r="R901" s="6">
        <f t="shared" si="729"/>
        <v>-3.5942484274302197E-3</v>
      </c>
      <c r="S901" s="6">
        <f t="shared" si="730"/>
        <v>-2.9407572329224318E-3</v>
      </c>
      <c r="T901" s="6"/>
      <c r="U901" s="6"/>
      <c r="V901" s="3">
        <f t="shared" si="721"/>
        <v>-236664.61769627663</v>
      </c>
      <c r="W901" s="7">
        <f t="shared" si="731"/>
        <v>-145.90000000000146</v>
      </c>
      <c r="X901" s="7">
        <f t="shared" ref="X901:X964" si="734">+VLOOKUP(AA901,$CQ$4:$CR$5981,2,FALSE)</f>
        <v>18269</v>
      </c>
      <c r="Y901" s="3">
        <f t="shared" ref="Y901:Y964" si="735">+Y900*(X901/X900)</f>
        <v>46790800.122938395</v>
      </c>
      <c r="Z901" s="3">
        <f t="shared" si="732"/>
        <v>110682255.52293834</v>
      </c>
      <c r="AA901" s="2">
        <v>44911</v>
      </c>
      <c r="AB901" s="7">
        <f t="shared" ref="AB901:AB964" si="736">+L901/$L$3*100</f>
        <v>212.97151799999986</v>
      </c>
      <c r="AC901" s="7">
        <f t="shared" ref="AC901:AC964" si="737">+Y901/$Y$3*100</f>
        <v>155.96933374312798</v>
      </c>
      <c r="AD901" s="7">
        <f t="shared" ref="AD901:AD964" si="738">+Z901/$Z$3*100</f>
        <v>184.47042587156389</v>
      </c>
      <c r="AE901" s="7"/>
      <c r="AF901" s="7">
        <f t="shared" si="722"/>
        <v>-319061.47769627662</v>
      </c>
      <c r="AG901" s="3">
        <f t="shared" ref="AG901:AG964" si="739">+AG900+AF901</f>
        <v>74525628.811194137</v>
      </c>
      <c r="AH901" s="7"/>
      <c r="AI901" s="7"/>
      <c r="AJ901" s="7"/>
      <c r="AK901" s="7"/>
      <c r="AL901" s="3">
        <f t="shared" ref="AL901:AL964" si="740">+AL900+AU901</f>
        <v>89435556.868748203</v>
      </c>
      <c r="AM901" s="3">
        <f t="shared" ref="AM901:AM964" si="741">+AM900+AR901</f>
        <v>29634173.411194216</v>
      </c>
      <c r="AN901" s="3">
        <f t="shared" ref="AN901:AN964" si="742">+AN900+AT901</f>
        <v>23909928.057554655</v>
      </c>
      <c r="AO901" s="3">
        <f t="shared" ref="AO901:AO964" si="743">+AO900+AS901</f>
        <v>33891455.399999999</v>
      </c>
      <c r="AP901" s="3">
        <f t="shared" ref="AP901:AP964" si="744">+AP900+AS901</f>
        <v>63891455.399999954</v>
      </c>
      <c r="AQ901" s="7"/>
      <c r="AR901" s="40">
        <f t="shared" si="723"/>
        <v>-236664.61769627663</v>
      </c>
      <c r="AS901" s="5">
        <f t="shared" si="733"/>
        <v>-82396.859999999986</v>
      </c>
      <c r="AT901" s="5">
        <f t="shared" ref="AT901:AT964" si="745">+$AN$3*4*$AT$1/973</f>
        <v>5467.625899280576</v>
      </c>
      <c r="AU901" s="5">
        <f t="shared" ref="AU901:AU964" si="746">+AR901+AS901+AT901</f>
        <v>-313593.85179699602</v>
      </c>
      <c r="AV901" s="5">
        <f t="shared" ref="AV901:AV964" si="747">+AU901+AV900</f>
        <v>49435556.868748076</v>
      </c>
      <c r="AW901" s="3"/>
      <c r="AX901" s="4">
        <f t="shared" ref="AX901:AX964" si="748">+AU901/AL900</f>
        <v>-3.4941149780173767E-3</v>
      </c>
      <c r="AY901" s="4">
        <f t="shared" ref="AY901:AY964" si="749">+AR901/AM900</f>
        <v>-7.9229319735649607E-3</v>
      </c>
      <c r="AZ901" s="4">
        <f t="shared" ref="AZ901:AZ964" si="750">+AT901/AN900</f>
        <v>2.2872827081426599E-4</v>
      </c>
      <c r="BA901" s="4">
        <f t="shared" ref="BA901:BA964" si="751">+AS901/AP900</f>
        <v>-1.2879771514325256E-3</v>
      </c>
      <c r="BB901" s="3"/>
      <c r="BC901" s="2">
        <f t="shared" ref="BC901:BC964" si="752">+AA901</f>
        <v>44911</v>
      </c>
      <c r="BD901" s="22">
        <f t="shared" ref="BD901:BD964" si="753">+AL901/AL$3*100</f>
        <v>223.5888921718705</v>
      </c>
      <c r="BE901" s="22">
        <f t="shared" ref="BE901:BE964" si="754">+AM901/AM$3*100</f>
        <v>155.96933374312744</v>
      </c>
      <c r="BF901" s="22">
        <f t="shared" ref="BF901:BF964" si="755">+AN901/AN$3*100</f>
        <v>125.84172661870872</v>
      </c>
      <c r="BG901" s="22">
        <f t="shared" ref="BG901:BG964" si="756">+AP901/AP$3*100</f>
        <v>212.97151799999986</v>
      </c>
      <c r="BH901" s="22"/>
      <c r="BI901" s="3">
        <f t="shared" ref="BI901:BI964" si="757">+MAX(BI900,AL901)</f>
        <v>89856358.167625114</v>
      </c>
      <c r="BJ901" s="3">
        <f t="shared" ref="BJ901:BJ964" si="758">+MAX(BJ900,AM901)</f>
        <v>30515785.609397959</v>
      </c>
      <c r="BK901" s="3">
        <f t="shared" ref="BK901:BK964" si="759">+MAX(BK900,AN901)</f>
        <v>23909928.057554655</v>
      </c>
      <c r="BL901" s="3">
        <f t="shared" ref="BL901:BL964" si="760">+MAX(BL900,AP901)</f>
        <v>64121925.530000009</v>
      </c>
      <c r="BM901" s="22"/>
      <c r="BN901" s="3">
        <f t="shared" ref="BN901:BN964" si="761">+MIN(AU901+BN900,0)</f>
        <v>-420801.29887691478</v>
      </c>
      <c r="BO901" s="3">
        <f t="shared" ref="BO901:BO964" si="762">+MIN(AR901+BO900,0)</f>
        <v>-881612.19820373598</v>
      </c>
      <c r="BP901" s="3">
        <f t="shared" ref="BP901:BP964" si="763">+MIN(AT901+BP900,0)</f>
        <v>0</v>
      </c>
      <c r="BQ901" s="3">
        <f t="shared" ref="BQ901:BQ964" si="764">+MIN(AS901+BQ900,0)</f>
        <v>-230470.13000000018</v>
      </c>
      <c r="BR901" s="3"/>
      <c r="BS901" s="22">
        <f t="shared" ref="BS901:BS964" si="765">+BN901/BI901*100</f>
        <v>-0.46830442214441736</v>
      </c>
      <c r="BT901" s="22">
        <f t="shared" ref="BT901:BT964" si="766">+BO901/BJ901*100</f>
        <v>-2.8890365448504971</v>
      </c>
      <c r="BU901" s="22">
        <f t="shared" ref="BU901:BU964" si="767">+BP901/BK901*100</f>
        <v>0</v>
      </c>
      <c r="BV901" s="22">
        <f t="shared" ref="BV901:BV964" si="768">+BQ901/BL901*100</f>
        <v>-0.35942484274302194</v>
      </c>
      <c r="BW901" s="3"/>
      <c r="BX901" s="7"/>
      <c r="BY901" t="str">
        <f t="shared" si="724"/>
        <v>122022</v>
      </c>
      <c r="CQ901" s="15">
        <v>39981</v>
      </c>
      <c r="CR901" s="16">
        <v>4356.1499999999996</v>
      </c>
    </row>
    <row r="902" spans="1:96">
      <c r="A902" t="s">
        <v>421</v>
      </c>
      <c r="B902" t="s">
        <v>421</v>
      </c>
      <c r="C902" s="3">
        <v>79209</v>
      </c>
      <c r="D902">
        <v>109193.11</v>
      </c>
      <c r="E902">
        <v>188402.14</v>
      </c>
      <c r="F902" s="3">
        <v>131185</v>
      </c>
      <c r="G902" s="3">
        <v>19303029</v>
      </c>
      <c r="J902" s="3">
        <f t="shared" ref="J902:J965" si="769">+C902+D902-D901</f>
        <v>210394.03999999998</v>
      </c>
      <c r="L902" s="3">
        <f t="shared" ref="L902:L965" si="770">+L901+J902</f>
        <v>64101849.439999953</v>
      </c>
      <c r="M902" s="4">
        <f t="shared" si="725"/>
        <v>3.2929918199985178E-3</v>
      </c>
      <c r="N902" s="4">
        <f t="shared" si="726"/>
        <v>7.0131346666666662E-3</v>
      </c>
      <c r="O902" s="4"/>
      <c r="P902" s="3">
        <f t="shared" si="727"/>
        <v>-20076.0900000002</v>
      </c>
      <c r="Q902" s="3">
        <f t="shared" si="728"/>
        <v>64121925.530000009</v>
      </c>
      <c r="R902" s="6">
        <f t="shared" si="729"/>
        <v>-3.1309243810227478E-4</v>
      </c>
      <c r="S902" s="6">
        <f t="shared" si="730"/>
        <v>0</v>
      </c>
      <c r="T902" s="6"/>
      <c r="U902" s="6"/>
      <c r="V902" s="3">
        <f t="shared" ref="V902:V965" si="771">+$U$4*W902</f>
        <v>245667.28135778554</v>
      </c>
      <c r="W902" s="7">
        <f t="shared" si="731"/>
        <v>151.45000000000073</v>
      </c>
      <c r="X902" s="7">
        <f t="shared" si="734"/>
        <v>18420.45</v>
      </c>
      <c r="Y902" s="3">
        <f t="shared" si="735"/>
        <v>47178695.830345422</v>
      </c>
      <c r="Z902" s="3">
        <f t="shared" si="732"/>
        <v>111280545.27034537</v>
      </c>
      <c r="AA902" s="2">
        <v>44914</v>
      </c>
      <c r="AB902" s="7">
        <f t="shared" si="736"/>
        <v>213.67283146666648</v>
      </c>
      <c r="AC902" s="7">
        <f t="shared" si="737"/>
        <v>157.26231943448474</v>
      </c>
      <c r="AD902" s="7">
        <f t="shared" si="738"/>
        <v>185.46757545057562</v>
      </c>
      <c r="AE902" s="7"/>
      <c r="AF902" s="7">
        <f t="shared" ref="AF902:AF965" si="772">+J902+V902</f>
        <v>456061.32135778549</v>
      </c>
      <c r="AG902" s="3">
        <f t="shared" si="739"/>
        <v>74981690.132551923</v>
      </c>
      <c r="AH902" s="7"/>
      <c r="AI902" s="7"/>
      <c r="AJ902" s="7"/>
      <c r="AK902" s="7"/>
      <c r="AL902" s="3">
        <f t="shared" si="740"/>
        <v>89897085.816005275</v>
      </c>
      <c r="AM902" s="3">
        <f t="shared" si="741"/>
        <v>29879840.692552</v>
      </c>
      <c r="AN902" s="3">
        <f t="shared" si="742"/>
        <v>23915395.683453936</v>
      </c>
      <c r="AO902" s="3">
        <f t="shared" si="743"/>
        <v>34101849.439999998</v>
      </c>
      <c r="AP902" s="3">
        <f t="shared" si="744"/>
        <v>64101849.439999953</v>
      </c>
      <c r="AQ902" s="7"/>
      <c r="AR902" s="40">
        <f t="shared" ref="AR902:AR965" si="773">+V902</f>
        <v>245667.28135778554</v>
      </c>
      <c r="AS902" s="5">
        <f t="shared" si="733"/>
        <v>210394.03999999998</v>
      </c>
      <c r="AT902" s="5">
        <f t="shared" si="745"/>
        <v>5467.625899280576</v>
      </c>
      <c r="AU902" s="5">
        <f t="shared" si="746"/>
        <v>461528.94725706609</v>
      </c>
      <c r="AV902" s="5">
        <f t="shared" si="747"/>
        <v>49897085.816005141</v>
      </c>
      <c r="AW902" s="3"/>
      <c r="AX902" s="4">
        <f t="shared" si="748"/>
        <v>5.160463728474193E-3</v>
      </c>
      <c r="AY902" s="4">
        <f t="shared" si="749"/>
        <v>8.2899994526247009E-3</v>
      </c>
      <c r="AZ902" s="4">
        <f t="shared" si="750"/>
        <v>2.2867596615595034E-4</v>
      </c>
      <c r="BA902" s="4">
        <f t="shared" si="751"/>
        <v>3.2929918199985178E-3</v>
      </c>
      <c r="BB902" s="3"/>
      <c r="BC902" s="2">
        <f t="shared" si="752"/>
        <v>44914</v>
      </c>
      <c r="BD902" s="22">
        <f t="shared" si="753"/>
        <v>224.7427145400132</v>
      </c>
      <c r="BE902" s="22">
        <f t="shared" si="754"/>
        <v>157.2623194344842</v>
      </c>
      <c r="BF902" s="22">
        <f t="shared" si="755"/>
        <v>125.87050359712597</v>
      </c>
      <c r="BG902" s="22">
        <f t="shared" si="756"/>
        <v>213.67283146666648</v>
      </c>
      <c r="BH902" s="22"/>
      <c r="BI902" s="3">
        <f t="shared" si="757"/>
        <v>89897085.816005275</v>
      </c>
      <c r="BJ902" s="3">
        <f t="shared" si="758"/>
        <v>30515785.609397959</v>
      </c>
      <c r="BK902" s="3">
        <f t="shared" si="759"/>
        <v>23915395.683453936</v>
      </c>
      <c r="BL902" s="3">
        <f t="shared" si="760"/>
        <v>64121925.530000009</v>
      </c>
      <c r="BM902" s="22"/>
      <c r="BN902" s="3">
        <f t="shared" si="761"/>
        <v>0</v>
      </c>
      <c r="BO902" s="3">
        <f t="shared" si="762"/>
        <v>-635944.91684595041</v>
      </c>
      <c r="BP902" s="3">
        <f t="shared" si="763"/>
        <v>0</v>
      </c>
      <c r="BQ902" s="3">
        <f t="shared" si="764"/>
        <v>-20076.0900000002</v>
      </c>
      <c r="BR902" s="3"/>
      <c r="BS902" s="22">
        <f t="shared" si="765"/>
        <v>0</v>
      </c>
      <c r="BT902" s="22">
        <f t="shared" si="766"/>
        <v>-2.0839867109634502</v>
      </c>
      <c r="BU902" s="22">
        <f t="shared" si="767"/>
        <v>0</v>
      </c>
      <c r="BV902" s="22">
        <f t="shared" si="768"/>
        <v>-3.1309243810227476E-2</v>
      </c>
      <c r="BW902" s="3"/>
      <c r="BX902" s="7"/>
      <c r="BY902" t="str">
        <f t="shared" si="724"/>
        <v>122022</v>
      </c>
      <c r="CQ902" s="15">
        <v>39982</v>
      </c>
      <c r="CR902" s="16">
        <v>4251.3999999999996</v>
      </c>
    </row>
    <row r="903" spans="1:96">
      <c r="A903" t="s">
        <v>422</v>
      </c>
      <c r="B903" t="s">
        <v>422</v>
      </c>
      <c r="C903" s="3">
        <v>154201</v>
      </c>
      <c r="D903">
        <v>283550.11</v>
      </c>
      <c r="E903">
        <v>437751.07</v>
      </c>
      <c r="F903" s="3">
        <v>174357</v>
      </c>
      <c r="G903" s="3">
        <v>19740780</v>
      </c>
      <c r="J903" s="3">
        <f t="shared" si="769"/>
        <v>328558</v>
      </c>
      <c r="L903" s="3">
        <f t="shared" si="770"/>
        <v>64430407.439999953</v>
      </c>
      <c r="M903" s="4">
        <f t="shared" si="725"/>
        <v>5.1255619435369637E-3</v>
      </c>
      <c r="N903" s="4">
        <f t="shared" si="726"/>
        <v>1.0951933333333334E-2</v>
      </c>
      <c r="O903" s="4"/>
      <c r="P903" s="3">
        <f t="shared" si="727"/>
        <v>0</v>
      </c>
      <c r="Q903" s="3">
        <f t="shared" si="728"/>
        <v>64430407.439999953</v>
      </c>
      <c r="R903" s="6">
        <f t="shared" si="729"/>
        <v>0</v>
      </c>
      <c r="S903" s="6">
        <f t="shared" si="730"/>
        <v>0</v>
      </c>
      <c r="T903" s="6"/>
      <c r="U903" s="6"/>
      <c r="V903" s="3">
        <f t="shared" si="771"/>
        <v>-57016.869856232937</v>
      </c>
      <c r="W903" s="7">
        <f t="shared" si="731"/>
        <v>-35.150000000001455</v>
      </c>
      <c r="X903" s="7">
        <f t="shared" si="734"/>
        <v>18385.3</v>
      </c>
      <c r="Y903" s="3">
        <f t="shared" si="735"/>
        <v>47088669.193730317</v>
      </c>
      <c r="Z903" s="3">
        <f t="shared" si="732"/>
        <v>111519076.63373026</v>
      </c>
      <c r="AA903" s="2">
        <v>44915</v>
      </c>
      <c r="AB903" s="7">
        <f t="shared" si="736"/>
        <v>214.76802479999986</v>
      </c>
      <c r="AC903" s="7">
        <f t="shared" si="737"/>
        <v>156.96223064576773</v>
      </c>
      <c r="AD903" s="7">
        <f t="shared" si="738"/>
        <v>185.86512772288378</v>
      </c>
      <c r="AE903" s="7"/>
      <c r="AF903" s="7">
        <f t="shared" si="772"/>
        <v>271541.13014376705</v>
      </c>
      <c r="AG903" s="3">
        <f t="shared" si="739"/>
        <v>75253231.262695685</v>
      </c>
      <c r="AH903" s="7"/>
      <c r="AI903" s="7"/>
      <c r="AJ903" s="7"/>
      <c r="AK903" s="7"/>
      <c r="AL903" s="3">
        <f t="shared" si="740"/>
        <v>90174094.572048321</v>
      </c>
      <c r="AM903" s="3">
        <f t="shared" si="741"/>
        <v>29822823.822695766</v>
      </c>
      <c r="AN903" s="3">
        <f t="shared" si="742"/>
        <v>23920863.309353217</v>
      </c>
      <c r="AO903" s="3">
        <f t="shared" si="743"/>
        <v>34430407.439999998</v>
      </c>
      <c r="AP903" s="3">
        <f t="shared" si="744"/>
        <v>64430407.439999953</v>
      </c>
      <c r="AQ903" s="7"/>
      <c r="AR903" s="40">
        <f t="shared" si="773"/>
        <v>-57016.869856232937</v>
      </c>
      <c r="AS903" s="5">
        <f t="shared" si="733"/>
        <v>328558</v>
      </c>
      <c r="AT903" s="5">
        <f t="shared" si="745"/>
        <v>5467.625899280576</v>
      </c>
      <c r="AU903" s="5">
        <f t="shared" si="746"/>
        <v>277008.75604304764</v>
      </c>
      <c r="AV903" s="5">
        <f t="shared" si="747"/>
        <v>50174094.572048187</v>
      </c>
      <c r="AW903" s="3"/>
      <c r="AX903" s="4">
        <f t="shared" si="748"/>
        <v>3.0813986185270646E-3</v>
      </c>
      <c r="AY903" s="4">
        <f t="shared" si="749"/>
        <v>-1.9082052827157558E-3</v>
      </c>
      <c r="AZ903" s="4">
        <f t="shared" si="750"/>
        <v>2.2862368541380222E-4</v>
      </c>
      <c r="BA903" s="4">
        <f t="shared" si="751"/>
        <v>5.1255619435369637E-3</v>
      </c>
      <c r="BB903" s="3"/>
      <c r="BC903" s="2">
        <f t="shared" si="752"/>
        <v>44915</v>
      </c>
      <c r="BD903" s="22">
        <f t="shared" si="753"/>
        <v>225.43523643012082</v>
      </c>
      <c r="BE903" s="22">
        <f t="shared" si="754"/>
        <v>156.96223064576719</v>
      </c>
      <c r="BF903" s="22">
        <f t="shared" si="755"/>
        <v>125.89928057554324</v>
      </c>
      <c r="BG903" s="22">
        <f t="shared" si="756"/>
        <v>214.76802479999986</v>
      </c>
      <c r="BH903" s="22"/>
      <c r="BI903" s="3">
        <f t="shared" si="757"/>
        <v>90174094.572048321</v>
      </c>
      <c r="BJ903" s="3">
        <f t="shared" si="758"/>
        <v>30515785.609397959</v>
      </c>
      <c r="BK903" s="3">
        <f t="shared" si="759"/>
        <v>23920863.309353217</v>
      </c>
      <c r="BL903" s="3">
        <f t="shared" si="760"/>
        <v>64430407.439999953</v>
      </c>
      <c r="BM903" s="22"/>
      <c r="BN903" s="3">
        <f t="shared" si="761"/>
        <v>0</v>
      </c>
      <c r="BO903" s="3">
        <f t="shared" si="762"/>
        <v>-692961.78670218331</v>
      </c>
      <c r="BP903" s="3">
        <f t="shared" si="763"/>
        <v>0</v>
      </c>
      <c r="BQ903" s="3">
        <f t="shared" si="764"/>
        <v>0</v>
      </c>
      <c r="BR903" s="3"/>
      <c r="BS903" s="22">
        <f t="shared" si="765"/>
        <v>0</v>
      </c>
      <c r="BT903" s="22">
        <f t="shared" si="766"/>
        <v>-2.2708305647840556</v>
      </c>
      <c r="BU903" s="22">
        <f t="shared" si="767"/>
        <v>0</v>
      </c>
      <c r="BV903" s="22">
        <f t="shared" si="768"/>
        <v>0</v>
      </c>
      <c r="BW903" s="3"/>
      <c r="BX903" s="7"/>
      <c r="BY903" t="str">
        <f t="shared" si="724"/>
        <v>122022</v>
      </c>
      <c r="CQ903" s="15">
        <v>39983</v>
      </c>
      <c r="CR903" s="16">
        <v>4313.6000000000004</v>
      </c>
    </row>
    <row r="904" spans="1:96">
      <c r="A904" t="s">
        <v>423</v>
      </c>
      <c r="B904" t="s">
        <v>423</v>
      </c>
      <c r="C904" s="3">
        <v>68079</v>
      </c>
      <c r="D904">
        <v>-207611.79</v>
      </c>
      <c r="E904">
        <v>-139532.53</v>
      </c>
      <c r="F904" s="3">
        <v>-491162</v>
      </c>
      <c r="G904" s="3">
        <v>19601248</v>
      </c>
      <c r="J904" s="3">
        <f t="shared" si="769"/>
        <v>-423082.9</v>
      </c>
      <c r="L904" s="3">
        <f t="shared" si="770"/>
        <v>64007324.539999954</v>
      </c>
      <c r="M904" s="4">
        <f t="shared" si="725"/>
        <v>-6.5665097709337152E-3</v>
      </c>
      <c r="N904" s="4">
        <f t="shared" si="726"/>
        <v>-1.4102763333333334E-2</v>
      </c>
      <c r="O904" s="4"/>
      <c r="P904" s="3">
        <f t="shared" si="727"/>
        <v>-423082.9</v>
      </c>
      <c r="Q904" s="3">
        <f t="shared" si="728"/>
        <v>64430407.439999953</v>
      </c>
      <c r="R904" s="6">
        <f t="shared" si="729"/>
        <v>-6.5665097709337152E-3</v>
      </c>
      <c r="S904" s="6">
        <f t="shared" si="730"/>
        <v>-6.5665097709337152E-3</v>
      </c>
      <c r="T904" s="6"/>
      <c r="U904" s="6"/>
      <c r="V904" s="3">
        <f t="shared" si="771"/>
        <v>-302035.31058976316</v>
      </c>
      <c r="W904" s="7">
        <f t="shared" si="731"/>
        <v>-186.20000000000073</v>
      </c>
      <c r="X904" s="7">
        <f t="shared" si="734"/>
        <v>18199.099999999999</v>
      </c>
      <c r="Y904" s="3">
        <f t="shared" si="735"/>
        <v>46611771.334904373</v>
      </c>
      <c r="Z904" s="3">
        <f t="shared" si="732"/>
        <v>110619095.87490433</v>
      </c>
      <c r="AA904" s="2">
        <v>44916</v>
      </c>
      <c r="AB904" s="7">
        <f t="shared" si="736"/>
        <v>213.35774846666652</v>
      </c>
      <c r="AC904" s="7">
        <f t="shared" si="737"/>
        <v>155.3725711163479</v>
      </c>
      <c r="AD904" s="7">
        <f t="shared" si="738"/>
        <v>184.36515979150724</v>
      </c>
      <c r="AE904" s="7"/>
      <c r="AF904" s="7">
        <f t="shared" si="772"/>
        <v>-725118.21058976324</v>
      </c>
      <c r="AG904" s="3">
        <f t="shared" si="739"/>
        <v>74528113.052105919</v>
      </c>
      <c r="AH904" s="7"/>
      <c r="AI904" s="7"/>
      <c r="AJ904" s="7"/>
      <c r="AK904" s="7"/>
      <c r="AL904" s="3">
        <f t="shared" si="740"/>
        <v>89454443.98735784</v>
      </c>
      <c r="AM904" s="3">
        <f t="shared" si="741"/>
        <v>29520788.512106001</v>
      </c>
      <c r="AN904" s="3">
        <f t="shared" si="742"/>
        <v>23926330.935252499</v>
      </c>
      <c r="AO904" s="3">
        <f t="shared" si="743"/>
        <v>34007324.539999999</v>
      </c>
      <c r="AP904" s="3">
        <f t="shared" si="744"/>
        <v>64007324.539999954</v>
      </c>
      <c r="AQ904" s="7"/>
      <c r="AR904" s="40">
        <f t="shared" si="773"/>
        <v>-302035.31058976316</v>
      </c>
      <c r="AS904" s="5">
        <f t="shared" si="733"/>
        <v>-423082.9</v>
      </c>
      <c r="AT904" s="5">
        <f t="shared" si="745"/>
        <v>5467.625899280576</v>
      </c>
      <c r="AU904" s="5">
        <f t="shared" si="746"/>
        <v>-719650.5846904827</v>
      </c>
      <c r="AV904" s="5">
        <f t="shared" si="747"/>
        <v>49454443.987357706</v>
      </c>
      <c r="AW904" s="3"/>
      <c r="AX904" s="4">
        <f t="shared" si="748"/>
        <v>-7.9806799070822731E-3</v>
      </c>
      <c r="AY904" s="4">
        <f t="shared" si="749"/>
        <v>-1.0127656334136551E-2</v>
      </c>
      <c r="AZ904" s="4">
        <f t="shared" si="750"/>
        <v>2.285714285714219E-4</v>
      </c>
      <c r="BA904" s="4">
        <f t="shared" si="751"/>
        <v>-6.5665097709337152E-3</v>
      </c>
      <c r="BB904" s="3"/>
      <c r="BC904" s="2">
        <f t="shared" si="752"/>
        <v>44916</v>
      </c>
      <c r="BD904" s="22">
        <f t="shared" si="753"/>
        <v>223.63610996839461</v>
      </c>
      <c r="BE904" s="22">
        <f t="shared" si="754"/>
        <v>155.37257111634736</v>
      </c>
      <c r="BF904" s="22">
        <f t="shared" si="755"/>
        <v>125.92805755396053</v>
      </c>
      <c r="BG904" s="22">
        <f t="shared" si="756"/>
        <v>213.35774846666652</v>
      </c>
      <c r="BH904" s="22"/>
      <c r="BI904" s="3">
        <f t="shared" si="757"/>
        <v>90174094.572048321</v>
      </c>
      <c r="BJ904" s="3">
        <f t="shared" si="758"/>
        <v>30515785.609397959</v>
      </c>
      <c r="BK904" s="3">
        <f t="shared" si="759"/>
        <v>23926330.935252499</v>
      </c>
      <c r="BL904" s="3">
        <f t="shared" si="760"/>
        <v>64430407.439999953</v>
      </c>
      <c r="BM904" s="22"/>
      <c r="BN904" s="3">
        <f t="shared" si="761"/>
        <v>-719650.5846904827</v>
      </c>
      <c r="BO904" s="3">
        <f t="shared" si="762"/>
        <v>-994997.09729194641</v>
      </c>
      <c r="BP904" s="3">
        <f t="shared" si="763"/>
        <v>0</v>
      </c>
      <c r="BQ904" s="3">
        <f t="shared" si="764"/>
        <v>-423082.9</v>
      </c>
      <c r="BR904" s="3"/>
      <c r="BS904" s="22">
        <f t="shared" si="765"/>
        <v>-0.79806799070822732</v>
      </c>
      <c r="BT904" s="22">
        <f t="shared" si="766"/>
        <v>-3.2605980066445244</v>
      </c>
      <c r="BU904" s="22">
        <f t="shared" si="767"/>
        <v>0</v>
      </c>
      <c r="BV904" s="22">
        <f t="shared" si="768"/>
        <v>-0.6566509770933715</v>
      </c>
      <c r="BW904" s="3"/>
      <c r="BX904" s="7"/>
      <c r="BY904" t="str">
        <f t="shared" si="724"/>
        <v>122022</v>
      </c>
      <c r="CQ904" s="15">
        <v>39984</v>
      </c>
      <c r="CR904" s="16">
        <v>4313.6000000000004</v>
      </c>
    </row>
    <row r="905" spans="1:96">
      <c r="A905" t="s">
        <v>424</v>
      </c>
      <c r="B905" t="s">
        <v>424</v>
      </c>
      <c r="C905" s="3">
        <v>51970</v>
      </c>
      <c r="D905">
        <v>-385133.89</v>
      </c>
      <c r="E905">
        <v>-333163.95</v>
      </c>
      <c r="F905" s="3">
        <v>-177522</v>
      </c>
      <c r="G905" s="3">
        <v>19268084</v>
      </c>
      <c r="J905" s="3">
        <f t="shared" si="769"/>
        <v>-125552.1</v>
      </c>
      <c r="L905" s="3">
        <f t="shared" si="770"/>
        <v>63881772.439999953</v>
      </c>
      <c r="M905" s="4">
        <f t="shared" si="725"/>
        <v>-1.961527073695121E-3</v>
      </c>
      <c r="N905" s="4">
        <f t="shared" si="726"/>
        <v>-4.1850699999999999E-3</v>
      </c>
      <c r="O905" s="4"/>
      <c r="P905" s="3">
        <f t="shared" si="727"/>
        <v>-548635</v>
      </c>
      <c r="Q905" s="3">
        <f t="shared" si="728"/>
        <v>64430407.439999953</v>
      </c>
      <c r="R905" s="6">
        <f t="shared" si="729"/>
        <v>-8.5151564579334649E-3</v>
      </c>
      <c r="S905" s="6">
        <f t="shared" si="730"/>
        <v>-8.5280368446288366E-3</v>
      </c>
      <c r="T905" s="6"/>
      <c r="U905" s="6"/>
      <c r="V905" s="3">
        <f t="shared" si="771"/>
        <v>-116385.7869753782</v>
      </c>
      <c r="W905" s="7">
        <f t="shared" si="731"/>
        <v>-71.75</v>
      </c>
      <c r="X905" s="7">
        <f t="shared" si="734"/>
        <v>18127.349999999999</v>
      </c>
      <c r="Y905" s="3">
        <f t="shared" si="735"/>
        <v>46428004.30283799</v>
      </c>
      <c r="Z905" s="3">
        <f t="shared" si="732"/>
        <v>110309776.74283794</v>
      </c>
      <c r="AA905" s="2">
        <v>44917</v>
      </c>
      <c r="AB905" s="7">
        <f t="shared" si="736"/>
        <v>212.93924146666652</v>
      </c>
      <c r="AC905" s="7">
        <f t="shared" si="737"/>
        <v>154.76001434279328</v>
      </c>
      <c r="AD905" s="7">
        <f t="shared" si="738"/>
        <v>183.84962790472989</v>
      </c>
      <c r="AE905" s="7"/>
      <c r="AF905" s="7">
        <f t="shared" si="772"/>
        <v>-241937.88697537821</v>
      </c>
      <c r="AG905" s="3">
        <f t="shared" si="739"/>
        <v>74286175.165130541</v>
      </c>
      <c r="AH905" s="7"/>
      <c r="AI905" s="7"/>
      <c r="AJ905" s="7"/>
      <c r="AK905" s="7"/>
      <c r="AL905" s="3">
        <f t="shared" si="740"/>
        <v>89217973.726281747</v>
      </c>
      <c r="AM905" s="3">
        <f t="shared" si="741"/>
        <v>29404402.725130621</v>
      </c>
      <c r="AN905" s="3">
        <f t="shared" si="742"/>
        <v>23931798.56115178</v>
      </c>
      <c r="AO905" s="3">
        <f t="shared" si="743"/>
        <v>33881772.439999998</v>
      </c>
      <c r="AP905" s="3">
        <f t="shared" si="744"/>
        <v>63881772.439999953</v>
      </c>
      <c r="AQ905" s="7"/>
      <c r="AR905" s="40">
        <f t="shared" si="773"/>
        <v>-116385.7869753782</v>
      </c>
      <c r="AS905" s="5">
        <f t="shared" si="733"/>
        <v>-125552.1</v>
      </c>
      <c r="AT905" s="5">
        <f t="shared" si="745"/>
        <v>5467.625899280576</v>
      </c>
      <c r="AU905" s="5">
        <f t="shared" si="746"/>
        <v>-236470.26107609764</v>
      </c>
      <c r="AV905" s="5">
        <f t="shared" si="747"/>
        <v>49217973.726281606</v>
      </c>
      <c r="AW905" s="3"/>
      <c r="AX905" s="4">
        <f t="shared" si="748"/>
        <v>-2.6434713641450484E-3</v>
      </c>
      <c r="AY905" s="4">
        <f t="shared" si="749"/>
        <v>-3.9425026512300053E-3</v>
      </c>
      <c r="AZ905" s="4">
        <f t="shared" si="750"/>
        <v>2.2851919561242478E-4</v>
      </c>
      <c r="BA905" s="4">
        <f t="shared" si="751"/>
        <v>-1.961527073695121E-3</v>
      </c>
      <c r="BB905" s="3"/>
      <c r="BC905" s="2">
        <f t="shared" si="752"/>
        <v>44917</v>
      </c>
      <c r="BD905" s="22">
        <f t="shared" si="753"/>
        <v>223.04493431570438</v>
      </c>
      <c r="BE905" s="22">
        <f t="shared" si="754"/>
        <v>154.76001434279274</v>
      </c>
      <c r="BF905" s="22">
        <f t="shared" si="755"/>
        <v>125.95683453237778</v>
      </c>
      <c r="BG905" s="22">
        <f t="shared" si="756"/>
        <v>212.93924146666652</v>
      </c>
      <c r="BH905" s="22"/>
      <c r="BI905" s="3">
        <f t="shared" si="757"/>
        <v>90174094.572048321</v>
      </c>
      <c r="BJ905" s="3">
        <f t="shared" si="758"/>
        <v>30515785.609397959</v>
      </c>
      <c r="BK905" s="3">
        <f t="shared" si="759"/>
        <v>23931798.56115178</v>
      </c>
      <c r="BL905" s="3">
        <f t="shared" si="760"/>
        <v>64430407.439999953</v>
      </c>
      <c r="BM905" s="22"/>
      <c r="BN905" s="3">
        <f t="shared" si="761"/>
        <v>-956120.84576658031</v>
      </c>
      <c r="BO905" s="3">
        <f t="shared" si="762"/>
        <v>-1111382.8842673246</v>
      </c>
      <c r="BP905" s="3">
        <f t="shared" si="763"/>
        <v>0</v>
      </c>
      <c r="BQ905" s="3">
        <f t="shared" si="764"/>
        <v>-548635</v>
      </c>
      <c r="BR905" s="3"/>
      <c r="BS905" s="22">
        <f t="shared" si="765"/>
        <v>-1.060305457242654</v>
      </c>
      <c r="BT905" s="22">
        <f t="shared" si="766"/>
        <v>-3.6419933554817332</v>
      </c>
      <c r="BU905" s="22">
        <f t="shared" si="767"/>
        <v>0</v>
      </c>
      <c r="BV905" s="22">
        <f t="shared" si="768"/>
        <v>-0.85151564579334649</v>
      </c>
      <c r="BW905" s="3"/>
      <c r="BX905" s="7"/>
      <c r="BY905" t="str">
        <f t="shared" si="724"/>
        <v>122022</v>
      </c>
      <c r="CQ905" s="15">
        <v>39985</v>
      </c>
      <c r="CR905" s="16">
        <v>4313.6000000000004</v>
      </c>
    </row>
    <row r="906" spans="1:96">
      <c r="A906" t="s">
        <v>425</v>
      </c>
      <c r="B906" t="s">
        <v>425</v>
      </c>
      <c r="C906" s="3">
        <v>2275217</v>
      </c>
      <c r="D906">
        <v>-3520113.95</v>
      </c>
      <c r="E906">
        <v>-1244897.1599999999</v>
      </c>
      <c r="F906" s="3">
        <v>-3134980</v>
      </c>
      <c r="G906" s="3">
        <v>18023187</v>
      </c>
      <c r="J906" s="3">
        <f t="shared" si="769"/>
        <v>-859763.06000000017</v>
      </c>
      <c r="L906" s="3">
        <f t="shared" si="770"/>
        <v>63022009.379999951</v>
      </c>
      <c r="M906" s="4">
        <f t="shared" si="725"/>
        <v>-1.3458660070954049E-2</v>
      </c>
      <c r="N906" s="4">
        <f t="shared" si="726"/>
        <v>-2.8658768666666671E-2</v>
      </c>
      <c r="O906" s="4"/>
      <c r="P906" s="3">
        <f t="shared" si="727"/>
        <v>-1408398.06</v>
      </c>
      <c r="Q906" s="3">
        <f t="shared" si="728"/>
        <v>64430407.439999953</v>
      </c>
      <c r="R906" s="6">
        <f t="shared" si="729"/>
        <v>-2.1859213932669198E-2</v>
      </c>
      <c r="S906" s="6">
        <f t="shared" si="730"/>
        <v>-2.1986696915582887E-2</v>
      </c>
      <c r="T906" s="6"/>
      <c r="U906" s="6"/>
      <c r="V906" s="3">
        <f t="shared" si="771"/>
        <v>-519964.6552607303</v>
      </c>
      <c r="W906" s="7">
        <f t="shared" si="731"/>
        <v>-320.54999999999927</v>
      </c>
      <c r="X906" s="7">
        <f t="shared" si="734"/>
        <v>17806.8</v>
      </c>
      <c r="Y906" s="3">
        <f t="shared" si="735"/>
        <v>45607007.4787421</v>
      </c>
      <c r="Z906" s="3">
        <f t="shared" si="732"/>
        <v>108629016.85874206</v>
      </c>
      <c r="AA906" s="2">
        <v>44918</v>
      </c>
      <c r="AB906" s="7">
        <f t="shared" si="736"/>
        <v>210.07336459999982</v>
      </c>
      <c r="AC906" s="7">
        <f t="shared" si="737"/>
        <v>152.02335826247366</v>
      </c>
      <c r="AD906" s="7">
        <f t="shared" si="738"/>
        <v>181.04836143123677</v>
      </c>
      <c r="AE906" s="7"/>
      <c r="AF906" s="7">
        <f t="shared" si="772"/>
        <v>-1379727.7152607306</v>
      </c>
      <c r="AG906" s="3">
        <f t="shared" si="739"/>
        <v>72906447.449869812</v>
      </c>
      <c r="AH906" s="7"/>
      <c r="AI906" s="7"/>
      <c r="AJ906" s="7"/>
      <c r="AK906" s="7"/>
      <c r="AL906" s="3">
        <f t="shared" si="740"/>
        <v>87843713.636920303</v>
      </c>
      <c r="AM906" s="3">
        <f t="shared" si="741"/>
        <v>28884438.069869891</v>
      </c>
      <c r="AN906" s="3">
        <f t="shared" si="742"/>
        <v>23937266.187051062</v>
      </c>
      <c r="AO906" s="3">
        <f t="shared" si="743"/>
        <v>33022009.379999999</v>
      </c>
      <c r="AP906" s="3">
        <f t="shared" si="744"/>
        <v>63022009.379999951</v>
      </c>
      <c r="AQ906" s="7"/>
      <c r="AR906" s="40">
        <f t="shared" si="773"/>
        <v>-519964.6552607303</v>
      </c>
      <c r="AS906" s="5">
        <f t="shared" si="733"/>
        <v>-859763.06000000017</v>
      </c>
      <c r="AT906" s="5">
        <f t="shared" si="745"/>
        <v>5467.625899280576</v>
      </c>
      <c r="AU906" s="5">
        <f t="shared" si="746"/>
        <v>-1374260.0893614499</v>
      </c>
      <c r="AV906" s="5">
        <f t="shared" si="747"/>
        <v>47843713.636920154</v>
      </c>
      <c r="AW906" s="3"/>
      <c r="AX906" s="4">
        <f t="shared" si="748"/>
        <v>-1.5403399471698848E-2</v>
      </c>
      <c r="AY906" s="4">
        <f t="shared" si="749"/>
        <v>-1.7683224519855316E-2</v>
      </c>
      <c r="AZ906" s="4">
        <f t="shared" si="750"/>
        <v>2.2846698652044113E-4</v>
      </c>
      <c r="BA906" s="4">
        <f t="shared" si="751"/>
        <v>-1.3458660070954049E-2</v>
      </c>
      <c r="BB906" s="3"/>
      <c r="BC906" s="2">
        <f t="shared" si="752"/>
        <v>44918</v>
      </c>
      <c r="BD906" s="22">
        <f t="shared" si="753"/>
        <v>219.60928409230073</v>
      </c>
      <c r="BE906" s="22">
        <f t="shared" si="754"/>
        <v>152.0233582624731</v>
      </c>
      <c r="BF906" s="22">
        <f t="shared" si="755"/>
        <v>125.98561151079505</v>
      </c>
      <c r="BG906" s="22">
        <f t="shared" si="756"/>
        <v>210.07336459999982</v>
      </c>
      <c r="BH906" s="22"/>
      <c r="BI906" s="3">
        <f t="shared" si="757"/>
        <v>90174094.572048321</v>
      </c>
      <c r="BJ906" s="3">
        <f t="shared" si="758"/>
        <v>30515785.609397959</v>
      </c>
      <c r="BK906" s="3">
        <f t="shared" si="759"/>
        <v>23937266.187051062</v>
      </c>
      <c r="BL906" s="3">
        <f t="shared" si="760"/>
        <v>64430407.439999953</v>
      </c>
      <c r="BM906" s="22"/>
      <c r="BN906" s="3">
        <f t="shared" si="761"/>
        <v>-2330380.9351280304</v>
      </c>
      <c r="BO906" s="3">
        <f t="shared" si="762"/>
        <v>-1631347.5395280549</v>
      </c>
      <c r="BP906" s="3">
        <f t="shared" si="763"/>
        <v>0</v>
      </c>
      <c r="BQ906" s="3">
        <f t="shared" si="764"/>
        <v>-1408398.06</v>
      </c>
      <c r="BR906" s="3"/>
      <c r="BS906" s="22">
        <f t="shared" si="765"/>
        <v>-2.5843130958926084</v>
      </c>
      <c r="BT906" s="22">
        <f t="shared" si="766"/>
        <v>-5.3459136212624596</v>
      </c>
      <c r="BU906" s="22">
        <f t="shared" si="767"/>
        <v>0</v>
      </c>
      <c r="BV906" s="22">
        <f t="shared" si="768"/>
        <v>-2.1859213932669199</v>
      </c>
      <c r="BW906" s="3"/>
      <c r="BX906" s="7"/>
      <c r="BY906" t="str">
        <f t="shared" si="724"/>
        <v>122022</v>
      </c>
      <c r="CQ906" s="15">
        <v>39986</v>
      </c>
      <c r="CR906" s="16">
        <v>4235.25</v>
      </c>
    </row>
    <row r="907" spans="1:96">
      <c r="A907" t="s">
        <v>426</v>
      </c>
      <c r="B907" t="s">
        <v>426</v>
      </c>
      <c r="C907" s="3">
        <v>-29217</v>
      </c>
      <c r="D907">
        <v>-3197060.34</v>
      </c>
      <c r="E907">
        <v>-3226276.85</v>
      </c>
      <c r="F907" s="3">
        <v>323054</v>
      </c>
      <c r="G907" s="3">
        <v>14796910</v>
      </c>
      <c r="J907" s="3">
        <f t="shared" si="769"/>
        <v>293836.61000000034</v>
      </c>
      <c r="L907" s="3">
        <f t="shared" si="770"/>
        <v>63315845.98999995</v>
      </c>
      <c r="M907" s="4">
        <f t="shared" si="725"/>
        <v>4.6624443252558283E-3</v>
      </c>
      <c r="N907" s="4">
        <f t="shared" si="726"/>
        <v>9.7945536666666777E-3</v>
      </c>
      <c r="O907" s="4"/>
      <c r="P907" s="3">
        <f t="shared" si="727"/>
        <v>-1114561.4499999997</v>
      </c>
      <c r="Q907" s="3">
        <f t="shared" si="728"/>
        <v>64430407.439999953</v>
      </c>
      <c r="R907" s="6">
        <f t="shared" si="729"/>
        <v>-1.7298686975368297E-2</v>
      </c>
      <c r="S907" s="6">
        <f t="shared" si="730"/>
        <v>-1.732425259032706E-2</v>
      </c>
      <c r="T907" s="6"/>
      <c r="U907" s="6"/>
      <c r="V907" s="3">
        <f t="shared" si="771"/>
        <v>337072.70429942169</v>
      </c>
      <c r="W907" s="7">
        <f t="shared" si="731"/>
        <v>207.79999999999927</v>
      </c>
      <c r="X907" s="7">
        <f t="shared" si="734"/>
        <v>18014.599999999999</v>
      </c>
      <c r="Y907" s="3">
        <f t="shared" si="735"/>
        <v>46139227.538162246</v>
      </c>
      <c r="Z907" s="3">
        <f t="shared" si="732"/>
        <v>109455073.5281622</v>
      </c>
      <c r="AA907" s="2">
        <v>44921</v>
      </c>
      <c r="AB907" s="7">
        <f t="shared" si="736"/>
        <v>211.0528199666665</v>
      </c>
      <c r="AC907" s="7">
        <f t="shared" si="737"/>
        <v>153.79742512720748</v>
      </c>
      <c r="AD907" s="7">
        <f t="shared" si="738"/>
        <v>182.42512254693699</v>
      </c>
      <c r="AE907" s="7"/>
      <c r="AF907" s="7">
        <f t="shared" si="772"/>
        <v>630909.31429942208</v>
      </c>
      <c r="AG907" s="3">
        <f t="shared" si="739"/>
        <v>73537356.764169231</v>
      </c>
      <c r="AH907" s="7"/>
      <c r="AI907" s="7"/>
      <c r="AJ907" s="7"/>
      <c r="AK907" s="7"/>
      <c r="AL907" s="3">
        <f t="shared" si="740"/>
        <v>88480090.577119008</v>
      </c>
      <c r="AM907" s="3">
        <f t="shared" si="741"/>
        <v>29221510.774169311</v>
      </c>
      <c r="AN907" s="3">
        <f t="shared" si="742"/>
        <v>23942733.812950343</v>
      </c>
      <c r="AO907" s="3">
        <f t="shared" si="743"/>
        <v>33315845.989999998</v>
      </c>
      <c r="AP907" s="3">
        <f t="shared" si="744"/>
        <v>63315845.98999995</v>
      </c>
      <c r="AQ907" s="7"/>
      <c r="AR907" s="40">
        <f t="shared" si="773"/>
        <v>337072.70429942169</v>
      </c>
      <c r="AS907" s="5">
        <f t="shared" si="733"/>
        <v>293836.61000000034</v>
      </c>
      <c r="AT907" s="5">
        <f t="shared" si="745"/>
        <v>5467.625899280576</v>
      </c>
      <c r="AU907" s="5">
        <f t="shared" si="746"/>
        <v>636376.94019870262</v>
      </c>
      <c r="AV907" s="5">
        <f t="shared" si="747"/>
        <v>48480090.577118859</v>
      </c>
      <c r="AW907" s="3"/>
      <c r="AX907" s="4">
        <f t="shared" si="748"/>
        <v>7.2444220975106449E-3</v>
      </c>
      <c r="AY907" s="4">
        <f t="shared" si="749"/>
        <v>1.166969921602979E-2</v>
      </c>
      <c r="AZ907" s="4">
        <f t="shared" si="750"/>
        <v>2.2841480127911622E-4</v>
      </c>
      <c r="BA907" s="4">
        <f t="shared" si="751"/>
        <v>4.6624443252558283E-3</v>
      </c>
      <c r="BB907" s="3"/>
      <c r="BC907" s="2">
        <f t="shared" si="752"/>
        <v>44921</v>
      </c>
      <c r="BD907" s="22">
        <f t="shared" si="753"/>
        <v>221.20022644279751</v>
      </c>
      <c r="BE907" s="22">
        <f t="shared" si="754"/>
        <v>153.79742512720691</v>
      </c>
      <c r="BF907" s="22">
        <f t="shared" si="755"/>
        <v>126.01438848921234</v>
      </c>
      <c r="BG907" s="22">
        <f t="shared" si="756"/>
        <v>211.0528199666665</v>
      </c>
      <c r="BH907" s="22"/>
      <c r="BI907" s="3">
        <f t="shared" si="757"/>
        <v>90174094.572048321</v>
      </c>
      <c r="BJ907" s="3">
        <f t="shared" si="758"/>
        <v>30515785.609397959</v>
      </c>
      <c r="BK907" s="3">
        <f t="shared" si="759"/>
        <v>23942733.812950343</v>
      </c>
      <c r="BL907" s="3">
        <f t="shared" si="760"/>
        <v>64430407.439999953</v>
      </c>
      <c r="BM907" s="22"/>
      <c r="BN907" s="3">
        <f t="shared" si="761"/>
        <v>-1694003.9949293276</v>
      </c>
      <c r="BO907" s="3">
        <f t="shared" si="762"/>
        <v>-1294274.8352286331</v>
      </c>
      <c r="BP907" s="3">
        <f t="shared" si="763"/>
        <v>0</v>
      </c>
      <c r="BQ907" s="3">
        <f t="shared" si="764"/>
        <v>-1114561.4499999997</v>
      </c>
      <c r="BR907" s="3"/>
      <c r="BS907" s="22">
        <f t="shared" si="765"/>
        <v>-1.878592741040314</v>
      </c>
      <c r="BT907" s="22">
        <f t="shared" si="766"/>
        <v>-4.2413289036544901</v>
      </c>
      <c r="BU907" s="22">
        <f t="shared" si="767"/>
        <v>0</v>
      </c>
      <c r="BV907" s="22">
        <f t="shared" si="768"/>
        <v>-1.7298686975368298</v>
      </c>
      <c r="BW907" s="3"/>
      <c r="BX907" s="7"/>
      <c r="BY907" t="str">
        <f t="shared" si="724"/>
        <v>122022</v>
      </c>
      <c r="CQ907" s="15">
        <v>39987</v>
      </c>
      <c r="CR907" s="16">
        <v>4247</v>
      </c>
    </row>
    <row r="908" spans="1:96">
      <c r="A908" t="s">
        <v>427</v>
      </c>
      <c r="B908" t="s">
        <v>427</v>
      </c>
      <c r="C908" s="3">
        <v>-2394859</v>
      </c>
      <c r="D908">
        <v>-286419.21000000002</v>
      </c>
      <c r="E908">
        <v>-2681277.87</v>
      </c>
      <c r="F908" s="3">
        <v>2910641</v>
      </c>
      <c r="G908" s="3">
        <v>12115632</v>
      </c>
      <c r="J908" s="3">
        <f t="shared" si="769"/>
        <v>515782.12999999989</v>
      </c>
      <c r="L908" s="3">
        <f t="shared" si="770"/>
        <v>63831628.119999953</v>
      </c>
      <c r="M908" s="4">
        <f t="shared" si="725"/>
        <v>8.1461776579825219E-3</v>
      </c>
      <c r="N908" s="4">
        <f t="shared" si="726"/>
        <v>1.7192737666666662E-2</v>
      </c>
      <c r="O908" s="4"/>
      <c r="P908" s="3">
        <f t="shared" si="727"/>
        <v>-598779.31999999983</v>
      </c>
      <c r="Q908" s="3">
        <f t="shared" si="728"/>
        <v>64430407.439999953</v>
      </c>
      <c r="R908" s="6">
        <f t="shared" si="729"/>
        <v>-9.2934274947369527E-3</v>
      </c>
      <c r="S908" s="6">
        <f t="shared" si="730"/>
        <v>-9.178074932344538E-3</v>
      </c>
      <c r="T908" s="6"/>
      <c r="U908" s="6"/>
      <c r="V908" s="3">
        <f t="shared" si="771"/>
        <v>190921.35368644042</v>
      </c>
      <c r="W908" s="7">
        <f t="shared" si="731"/>
        <v>117.70000000000073</v>
      </c>
      <c r="X908" s="7">
        <f t="shared" si="734"/>
        <v>18132.3</v>
      </c>
      <c r="Y908" s="3">
        <f t="shared" si="735"/>
        <v>46440682.307140842</v>
      </c>
      <c r="Z908" s="3">
        <f t="shared" si="732"/>
        <v>110272310.4271408</v>
      </c>
      <c r="AA908" s="2">
        <v>44922</v>
      </c>
      <c r="AB908" s="7">
        <f t="shared" si="736"/>
        <v>212.77209373333318</v>
      </c>
      <c r="AC908" s="7">
        <f t="shared" si="737"/>
        <v>154.80227435713613</v>
      </c>
      <c r="AD908" s="7">
        <f t="shared" si="738"/>
        <v>183.78718404523465</v>
      </c>
      <c r="AE908" s="7"/>
      <c r="AF908" s="7">
        <f t="shared" si="772"/>
        <v>706703.48368644028</v>
      </c>
      <c r="AG908" s="3">
        <f t="shared" si="739"/>
        <v>74244060.247855678</v>
      </c>
      <c r="AH908" s="7"/>
      <c r="AI908" s="7"/>
      <c r="AJ908" s="7"/>
      <c r="AK908" s="7"/>
      <c r="AL908" s="3">
        <f t="shared" si="740"/>
        <v>89192261.686704725</v>
      </c>
      <c r="AM908" s="3">
        <f t="shared" si="741"/>
        <v>29412432.127855752</v>
      </c>
      <c r="AN908" s="3">
        <f t="shared" si="742"/>
        <v>23948201.438849624</v>
      </c>
      <c r="AO908" s="3">
        <f t="shared" si="743"/>
        <v>33831628.119999997</v>
      </c>
      <c r="AP908" s="3">
        <f t="shared" si="744"/>
        <v>63831628.119999953</v>
      </c>
      <c r="AQ908" s="7"/>
      <c r="AR908" s="40">
        <f t="shared" si="773"/>
        <v>190921.35368644042</v>
      </c>
      <c r="AS908" s="5">
        <f t="shared" si="733"/>
        <v>515782.12999999989</v>
      </c>
      <c r="AT908" s="5">
        <f t="shared" si="745"/>
        <v>5467.625899280576</v>
      </c>
      <c r="AU908" s="5">
        <f t="shared" si="746"/>
        <v>712171.10958572081</v>
      </c>
      <c r="AV908" s="5">
        <f t="shared" si="747"/>
        <v>49192261.686704576</v>
      </c>
      <c r="AW908" s="3"/>
      <c r="AX908" s="4">
        <f t="shared" si="748"/>
        <v>8.0489419138308222E-3</v>
      </c>
      <c r="AY908" s="4">
        <f t="shared" si="749"/>
        <v>6.5335894219133777E-3</v>
      </c>
      <c r="AZ908" s="4">
        <f t="shared" si="750"/>
        <v>2.2836263987211023E-4</v>
      </c>
      <c r="BA908" s="4">
        <f t="shared" si="751"/>
        <v>8.1461776579825219E-3</v>
      </c>
      <c r="BB908" s="3"/>
      <c r="BC908" s="2">
        <f t="shared" si="752"/>
        <v>44922</v>
      </c>
      <c r="BD908" s="22">
        <f t="shared" si="753"/>
        <v>222.98065421676182</v>
      </c>
      <c r="BE908" s="22">
        <f t="shared" si="754"/>
        <v>154.80227435713553</v>
      </c>
      <c r="BF908" s="22">
        <f t="shared" si="755"/>
        <v>126.04316546762959</v>
      </c>
      <c r="BG908" s="22">
        <f t="shared" si="756"/>
        <v>212.77209373333318</v>
      </c>
      <c r="BH908" s="22"/>
      <c r="BI908" s="3">
        <f t="shared" si="757"/>
        <v>90174094.572048321</v>
      </c>
      <c r="BJ908" s="3">
        <f t="shared" si="758"/>
        <v>30515785.609397959</v>
      </c>
      <c r="BK908" s="3">
        <f t="shared" si="759"/>
        <v>23948201.438849624</v>
      </c>
      <c r="BL908" s="3">
        <f t="shared" si="760"/>
        <v>64430407.439999953</v>
      </c>
      <c r="BM908" s="22"/>
      <c r="BN908" s="3">
        <f t="shared" si="761"/>
        <v>-981832.88534360682</v>
      </c>
      <c r="BO908" s="3">
        <f t="shared" si="762"/>
        <v>-1103353.4815421926</v>
      </c>
      <c r="BP908" s="3">
        <f t="shared" si="763"/>
        <v>0</v>
      </c>
      <c r="BQ908" s="3">
        <f t="shared" si="764"/>
        <v>-598779.31999999983</v>
      </c>
      <c r="BR908" s="3"/>
      <c r="BS908" s="22">
        <f t="shared" si="765"/>
        <v>-1.0888192335096094</v>
      </c>
      <c r="BT908" s="22">
        <f t="shared" si="766"/>
        <v>-3.6156810631229246</v>
      </c>
      <c r="BU908" s="22">
        <f t="shared" si="767"/>
        <v>0</v>
      </c>
      <c r="BV908" s="22">
        <f t="shared" si="768"/>
        <v>-0.92934274947369522</v>
      </c>
      <c r="BW908" s="3"/>
      <c r="BX908" s="7"/>
      <c r="BY908" t="str">
        <f t="shared" si="724"/>
        <v>122022</v>
      </c>
      <c r="CQ908" s="15">
        <v>39988</v>
      </c>
      <c r="CR908" s="16">
        <v>4292.95</v>
      </c>
    </row>
    <row r="909" spans="1:96">
      <c r="A909" t="s">
        <v>428</v>
      </c>
      <c r="B909" t="s">
        <v>428</v>
      </c>
      <c r="C909" s="3">
        <v>648240</v>
      </c>
      <c r="D909">
        <v>-669020.64</v>
      </c>
      <c r="E909">
        <v>-20780.259999999998</v>
      </c>
      <c r="F909" s="3">
        <v>-382601</v>
      </c>
      <c r="G909" s="3">
        <v>12094852</v>
      </c>
      <c r="J909" s="3">
        <f t="shared" si="769"/>
        <v>265638.57</v>
      </c>
      <c r="L909" s="3">
        <f t="shared" si="770"/>
        <v>64097266.689999953</v>
      </c>
      <c r="M909" s="4">
        <f t="shared" si="725"/>
        <v>4.1615509085968184E-3</v>
      </c>
      <c r="N909" s="4">
        <f t="shared" si="726"/>
        <v>8.8546190000000011E-3</v>
      </c>
      <c r="O909" s="4"/>
      <c r="P909" s="3">
        <f t="shared" si="727"/>
        <v>-333140.74999999983</v>
      </c>
      <c r="Q909" s="3">
        <f t="shared" si="728"/>
        <v>64430407.439999953</v>
      </c>
      <c r="R909" s="6">
        <f t="shared" si="729"/>
        <v>-5.1705516577748353E-3</v>
      </c>
      <c r="S909" s="6">
        <f t="shared" si="730"/>
        <v>-5.0165240237477196E-3</v>
      </c>
      <c r="T909" s="6"/>
      <c r="U909" s="6"/>
      <c r="V909" s="3">
        <f t="shared" si="771"/>
        <v>-15896.595294196819</v>
      </c>
      <c r="W909" s="7">
        <f t="shared" si="731"/>
        <v>-9.7999999999992724</v>
      </c>
      <c r="X909" s="7">
        <f t="shared" si="734"/>
        <v>18122.5</v>
      </c>
      <c r="Y909" s="3">
        <f t="shared" si="735"/>
        <v>46415582.419834211</v>
      </c>
      <c r="Z909" s="3">
        <f t="shared" si="732"/>
        <v>110512849.10983416</v>
      </c>
      <c r="AA909" s="2">
        <v>44923</v>
      </c>
      <c r="AB909" s="7">
        <f t="shared" si="736"/>
        <v>213.6575556333332</v>
      </c>
      <c r="AC909" s="7">
        <f t="shared" si="737"/>
        <v>154.71860806611403</v>
      </c>
      <c r="AD909" s="7">
        <f t="shared" si="738"/>
        <v>184.18808184972363</v>
      </c>
      <c r="AE909" s="7"/>
      <c r="AF909" s="7">
        <f t="shared" si="772"/>
        <v>249741.97470580318</v>
      </c>
      <c r="AG909" s="3">
        <f t="shared" si="739"/>
        <v>74493802.222561479</v>
      </c>
      <c r="AH909" s="7"/>
      <c r="AI909" s="7"/>
      <c r="AJ909" s="7"/>
      <c r="AK909" s="7"/>
      <c r="AL909" s="3">
        <f t="shared" si="740"/>
        <v>89447471.287309811</v>
      </c>
      <c r="AM909" s="3">
        <f t="shared" si="741"/>
        <v>29396535.532561556</v>
      </c>
      <c r="AN909" s="3">
        <f t="shared" si="742"/>
        <v>23953669.064748906</v>
      </c>
      <c r="AO909" s="3">
        <f t="shared" si="743"/>
        <v>34097266.689999998</v>
      </c>
      <c r="AP909" s="3">
        <f t="shared" si="744"/>
        <v>64097266.689999953</v>
      </c>
      <c r="AQ909" s="7"/>
      <c r="AR909" s="40">
        <f t="shared" si="773"/>
        <v>-15896.595294196819</v>
      </c>
      <c r="AS909" s="5">
        <f t="shared" si="733"/>
        <v>265638.57</v>
      </c>
      <c r="AT909" s="5">
        <f t="shared" si="745"/>
        <v>5467.625899280576</v>
      </c>
      <c r="AU909" s="5">
        <f t="shared" si="746"/>
        <v>255209.60060508375</v>
      </c>
      <c r="AV909" s="5">
        <f t="shared" si="747"/>
        <v>49447471.287309662</v>
      </c>
      <c r="AW909" s="3"/>
      <c r="AX909" s="4">
        <f t="shared" si="748"/>
        <v>2.8613424054827626E-3</v>
      </c>
      <c r="AY909" s="4">
        <f t="shared" si="749"/>
        <v>-5.4047197542503008E-4</v>
      </c>
      <c r="AZ909" s="4">
        <f t="shared" si="750"/>
        <v>2.2831050228309835E-4</v>
      </c>
      <c r="BA909" s="4">
        <f t="shared" si="751"/>
        <v>4.1615509085968184E-3</v>
      </c>
      <c r="BB909" s="3"/>
      <c r="BC909" s="2">
        <f t="shared" si="752"/>
        <v>44923</v>
      </c>
      <c r="BD909" s="22">
        <f t="shared" si="753"/>
        <v>223.61867821827451</v>
      </c>
      <c r="BE909" s="22">
        <f t="shared" si="754"/>
        <v>154.71860806611346</v>
      </c>
      <c r="BF909" s="22">
        <f t="shared" si="755"/>
        <v>126.07194244604688</v>
      </c>
      <c r="BG909" s="22">
        <f t="shared" si="756"/>
        <v>213.6575556333332</v>
      </c>
      <c r="BH909" s="22"/>
      <c r="BI909" s="3">
        <f t="shared" si="757"/>
        <v>90174094.572048321</v>
      </c>
      <c r="BJ909" s="3">
        <f t="shared" si="758"/>
        <v>30515785.609397959</v>
      </c>
      <c r="BK909" s="3">
        <f t="shared" si="759"/>
        <v>23953669.064748906</v>
      </c>
      <c r="BL909" s="3">
        <f t="shared" si="760"/>
        <v>64430407.439999953</v>
      </c>
      <c r="BM909" s="22"/>
      <c r="BN909" s="3">
        <f t="shared" si="761"/>
        <v>-726623.28473852307</v>
      </c>
      <c r="BO909" s="3">
        <f t="shared" si="762"/>
        <v>-1119250.0768363895</v>
      </c>
      <c r="BP909" s="3">
        <f t="shared" si="763"/>
        <v>0</v>
      </c>
      <c r="BQ909" s="3">
        <f t="shared" si="764"/>
        <v>-333140.74999999983</v>
      </c>
      <c r="BR909" s="3"/>
      <c r="BS909" s="22">
        <f t="shared" si="765"/>
        <v>-0.80580047760607942</v>
      </c>
      <c r="BT909" s="22">
        <f t="shared" si="766"/>
        <v>-3.6677740863787349</v>
      </c>
      <c r="BU909" s="22">
        <f t="shared" si="767"/>
        <v>0</v>
      </c>
      <c r="BV909" s="22">
        <f t="shared" si="768"/>
        <v>-0.51705516577748356</v>
      </c>
      <c r="BW909" s="3"/>
      <c r="BX909" s="7"/>
      <c r="BY909" t="str">
        <f t="shared" si="724"/>
        <v>122022</v>
      </c>
      <c r="CQ909" s="15">
        <v>39989</v>
      </c>
      <c r="CR909" s="16">
        <v>4241.8500000000004</v>
      </c>
    </row>
    <row r="910" spans="1:96">
      <c r="A910" t="s">
        <v>429</v>
      </c>
      <c r="B910" t="s">
        <v>429</v>
      </c>
      <c r="C910" s="3">
        <v>-53813</v>
      </c>
      <c r="D910">
        <v>-467783.03</v>
      </c>
      <c r="E910">
        <v>-521595.67</v>
      </c>
      <c r="F910" s="3">
        <v>201238</v>
      </c>
      <c r="G910" s="3">
        <v>11573256</v>
      </c>
      <c r="J910" s="3">
        <f t="shared" si="769"/>
        <v>147424.60999999999</v>
      </c>
      <c r="L910" s="3">
        <f t="shared" si="770"/>
        <v>64244691.299999952</v>
      </c>
      <c r="M910" s="4">
        <f t="shared" si="725"/>
        <v>2.300013988318791E-3</v>
      </c>
      <c r="N910" s="4">
        <f t="shared" si="726"/>
        <v>4.9141536666666664E-3</v>
      </c>
      <c r="O910" s="4"/>
      <c r="P910" s="3">
        <f t="shared" si="727"/>
        <v>-185716.13999999984</v>
      </c>
      <c r="Q910" s="3">
        <f t="shared" si="728"/>
        <v>64430407.439999953</v>
      </c>
      <c r="R910" s="6">
        <f t="shared" si="729"/>
        <v>-2.8824300105962509E-3</v>
      </c>
      <c r="S910" s="6">
        <f t="shared" si="730"/>
        <v>-2.7165100354289286E-3</v>
      </c>
      <c r="T910" s="6"/>
      <c r="U910" s="6"/>
      <c r="V910" s="3">
        <f t="shared" si="771"/>
        <v>111113.95690332275</v>
      </c>
      <c r="W910" s="7">
        <f t="shared" si="731"/>
        <v>68.5</v>
      </c>
      <c r="X910" s="7">
        <f t="shared" si="734"/>
        <v>18191</v>
      </c>
      <c r="Y910" s="3">
        <f t="shared" si="735"/>
        <v>46591025.509681568</v>
      </c>
      <c r="Z910" s="3">
        <f t="shared" si="732"/>
        <v>110835716.80968152</v>
      </c>
      <c r="AA910" s="2">
        <v>44924</v>
      </c>
      <c r="AB910" s="7">
        <f t="shared" si="736"/>
        <v>214.14897099999985</v>
      </c>
      <c r="AC910" s="7">
        <f t="shared" si="737"/>
        <v>155.30341836560521</v>
      </c>
      <c r="AD910" s="7">
        <f t="shared" si="738"/>
        <v>184.72619468280254</v>
      </c>
      <c r="AE910" s="7"/>
      <c r="AF910" s="7">
        <f t="shared" si="772"/>
        <v>258538.56690332273</v>
      </c>
      <c r="AG910" s="3">
        <f t="shared" si="739"/>
        <v>74752340.789464802</v>
      </c>
      <c r="AH910" s="7"/>
      <c r="AI910" s="7"/>
      <c r="AJ910" s="7"/>
      <c r="AK910" s="7"/>
      <c r="AL910" s="3">
        <f t="shared" si="740"/>
        <v>89711477.480112419</v>
      </c>
      <c r="AM910" s="3">
        <f t="shared" si="741"/>
        <v>29507649.489464879</v>
      </c>
      <c r="AN910" s="3">
        <f t="shared" si="742"/>
        <v>23959136.690648187</v>
      </c>
      <c r="AO910" s="3">
        <f t="shared" si="743"/>
        <v>34244691.299999997</v>
      </c>
      <c r="AP910" s="3">
        <f t="shared" si="744"/>
        <v>64244691.299999952</v>
      </c>
      <c r="AQ910" s="7"/>
      <c r="AR910" s="40">
        <f t="shared" si="773"/>
        <v>111113.95690332275</v>
      </c>
      <c r="AS910" s="5">
        <f t="shared" si="733"/>
        <v>147424.60999999999</v>
      </c>
      <c r="AT910" s="5">
        <f t="shared" si="745"/>
        <v>5467.625899280576</v>
      </c>
      <c r="AU910" s="5">
        <f t="shared" si="746"/>
        <v>264006.1928026033</v>
      </c>
      <c r="AV910" s="5">
        <f t="shared" si="747"/>
        <v>49711477.480112262</v>
      </c>
      <c r="AW910" s="3"/>
      <c r="AX910" s="4">
        <f t="shared" si="748"/>
        <v>2.9515221504093953E-3</v>
      </c>
      <c r="AY910" s="4">
        <f t="shared" si="749"/>
        <v>3.7798317009242652E-3</v>
      </c>
      <c r="AZ910" s="4">
        <f t="shared" si="750"/>
        <v>2.2825838849577053E-4</v>
      </c>
      <c r="BA910" s="4">
        <f t="shared" si="751"/>
        <v>2.300013988318791E-3</v>
      </c>
      <c r="BB910" s="3"/>
      <c r="BC910" s="2">
        <f t="shared" si="752"/>
        <v>44924</v>
      </c>
      <c r="BD910" s="22">
        <f t="shared" si="753"/>
        <v>224.27869370028105</v>
      </c>
      <c r="BE910" s="22">
        <f t="shared" si="754"/>
        <v>155.30341836560461</v>
      </c>
      <c r="BF910" s="22">
        <f t="shared" si="755"/>
        <v>126.10071942446415</v>
      </c>
      <c r="BG910" s="22">
        <f t="shared" si="756"/>
        <v>214.14897099999985</v>
      </c>
      <c r="BH910" s="22"/>
      <c r="BI910" s="3">
        <f t="shared" si="757"/>
        <v>90174094.572048321</v>
      </c>
      <c r="BJ910" s="3">
        <f t="shared" si="758"/>
        <v>30515785.609397959</v>
      </c>
      <c r="BK910" s="3">
        <f t="shared" si="759"/>
        <v>23959136.690648187</v>
      </c>
      <c r="BL910" s="3">
        <f t="shared" si="760"/>
        <v>64430407.439999953</v>
      </c>
      <c r="BM910" s="22"/>
      <c r="BN910" s="3">
        <f t="shared" si="761"/>
        <v>-462617.09193591977</v>
      </c>
      <c r="BO910" s="3">
        <f t="shared" si="762"/>
        <v>-1008136.1199330668</v>
      </c>
      <c r="BP910" s="3">
        <f t="shared" si="763"/>
        <v>0</v>
      </c>
      <c r="BQ910" s="3">
        <f t="shared" si="764"/>
        <v>-185716.13999999984</v>
      </c>
      <c r="BR910" s="3"/>
      <c r="BS910" s="22">
        <f t="shared" si="765"/>
        <v>-0.5130266005236046</v>
      </c>
      <c r="BT910" s="22">
        <f t="shared" si="766"/>
        <v>-3.3036544850498317</v>
      </c>
      <c r="BU910" s="22">
        <f t="shared" si="767"/>
        <v>0</v>
      </c>
      <c r="BV910" s="22">
        <f t="shared" si="768"/>
        <v>-0.28824300105962508</v>
      </c>
      <c r="BW910" s="3"/>
      <c r="BX910" s="7"/>
      <c r="BY910" t="str">
        <f t="shared" si="724"/>
        <v>122022</v>
      </c>
      <c r="CQ910" s="15">
        <v>39990</v>
      </c>
      <c r="CR910" s="16">
        <v>4375.5</v>
      </c>
    </row>
    <row r="911" spans="1:96">
      <c r="A911" t="s">
        <v>430</v>
      </c>
      <c r="B911" t="s">
        <v>430</v>
      </c>
      <c r="C911" s="3">
        <v>99899</v>
      </c>
      <c r="D911">
        <v>-536782.25</v>
      </c>
      <c r="E911">
        <v>-436883.51</v>
      </c>
      <c r="F911" s="3">
        <v>-68999</v>
      </c>
      <c r="G911" s="3">
        <v>11136372</v>
      </c>
      <c r="J911" s="3">
        <f t="shared" si="769"/>
        <v>30899.780000000028</v>
      </c>
      <c r="L911" s="3">
        <f t="shared" si="770"/>
        <v>64275591.079999954</v>
      </c>
      <c r="M911" s="4">
        <f t="shared" si="725"/>
        <v>4.8097016850324646E-4</v>
      </c>
      <c r="N911" s="4">
        <f t="shared" si="726"/>
        <v>1.0299926666666676E-3</v>
      </c>
      <c r="O911" s="4"/>
      <c r="P911" s="3">
        <f t="shared" si="727"/>
        <v>-154816.35999999981</v>
      </c>
      <c r="Q911" s="3">
        <f t="shared" si="728"/>
        <v>64430407.439999953</v>
      </c>
      <c r="R911" s="6">
        <f t="shared" si="729"/>
        <v>-2.4028462049408999E-3</v>
      </c>
      <c r="S911" s="6">
        <f t="shared" si="730"/>
        <v>-2.2355398669256822E-3</v>
      </c>
      <c r="T911" s="6"/>
      <c r="U911" s="6"/>
      <c r="V911" s="3">
        <f t="shared" si="771"/>
        <v>-139014.10374620205</v>
      </c>
      <c r="W911" s="7">
        <f t="shared" si="731"/>
        <v>-85.700000000000728</v>
      </c>
      <c r="X911" s="7">
        <f t="shared" si="734"/>
        <v>18105.3</v>
      </c>
      <c r="Y911" s="3">
        <f t="shared" si="735"/>
        <v>46371529.556398086</v>
      </c>
      <c r="Z911" s="3">
        <f t="shared" si="732"/>
        <v>110647120.63639805</v>
      </c>
      <c r="AA911" s="2">
        <v>44925</v>
      </c>
      <c r="AB911" s="7">
        <f t="shared" si="736"/>
        <v>214.25197026666649</v>
      </c>
      <c r="AC911" s="7">
        <f t="shared" si="737"/>
        <v>154.57176518799363</v>
      </c>
      <c r="AD911" s="7">
        <f t="shared" si="738"/>
        <v>184.41186772733008</v>
      </c>
      <c r="AE911" s="7"/>
      <c r="AF911" s="7">
        <f t="shared" si="772"/>
        <v>-108114.32374620202</v>
      </c>
      <c r="AG911" s="3">
        <f t="shared" si="739"/>
        <v>74644226.465718597</v>
      </c>
      <c r="AH911" s="7"/>
      <c r="AI911" s="7"/>
      <c r="AJ911" s="7"/>
      <c r="AK911" s="7"/>
      <c r="AL911" s="3">
        <f t="shared" si="740"/>
        <v>89608830.782265499</v>
      </c>
      <c r="AM911" s="3">
        <f t="shared" si="741"/>
        <v>29368635.385718677</v>
      </c>
      <c r="AN911" s="3">
        <f t="shared" si="742"/>
        <v>23964604.316547468</v>
      </c>
      <c r="AO911" s="3">
        <f t="shared" si="743"/>
        <v>34275591.079999998</v>
      </c>
      <c r="AP911" s="3">
        <f t="shared" si="744"/>
        <v>64275591.079999954</v>
      </c>
      <c r="AQ911" s="7"/>
      <c r="AR911" s="40">
        <f t="shared" si="773"/>
        <v>-139014.10374620205</v>
      </c>
      <c r="AS911" s="5">
        <f t="shared" si="733"/>
        <v>30899.780000000028</v>
      </c>
      <c r="AT911" s="5">
        <f t="shared" si="745"/>
        <v>5467.625899280576</v>
      </c>
      <c r="AU911" s="5">
        <f t="shared" si="746"/>
        <v>-102646.69784692144</v>
      </c>
      <c r="AV911" s="5">
        <f t="shared" si="747"/>
        <v>49608830.782265343</v>
      </c>
      <c r="AW911" s="3"/>
      <c r="AX911" s="4">
        <f t="shared" si="748"/>
        <v>-1.1441869059583434E-3</v>
      </c>
      <c r="AY911" s="4">
        <f t="shared" si="749"/>
        <v>-4.711120883953643E-3</v>
      </c>
      <c r="AZ911" s="4">
        <f t="shared" si="750"/>
        <v>2.2820629849383173E-4</v>
      </c>
      <c r="BA911" s="4">
        <f t="shared" si="751"/>
        <v>4.8097016850324646E-4</v>
      </c>
      <c r="BB911" s="3"/>
      <c r="BC911" s="2">
        <f t="shared" si="752"/>
        <v>44925</v>
      </c>
      <c r="BD911" s="22">
        <f t="shared" si="753"/>
        <v>224.02207695566375</v>
      </c>
      <c r="BE911" s="22">
        <f t="shared" si="754"/>
        <v>154.57176518799304</v>
      </c>
      <c r="BF911" s="22">
        <f t="shared" si="755"/>
        <v>126.1294964028814</v>
      </c>
      <c r="BG911" s="22">
        <f t="shared" si="756"/>
        <v>214.25197026666649</v>
      </c>
      <c r="BH911" s="22"/>
      <c r="BI911" s="3">
        <f t="shared" si="757"/>
        <v>90174094.572048321</v>
      </c>
      <c r="BJ911" s="3">
        <f t="shared" si="758"/>
        <v>30515785.609397959</v>
      </c>
      <c r="BK911" s="3">
        <f t="shared" si="759"/>
        <v>23964604.316547468</v>
      </c>
      <c r="BL911" s="3">
        <f t="shared" si="760"/>
        <v>64430407.439999953</v>
      </c>
      <c r="BM911" s="22"/>
      <c r="BN911" s="3">
        <f t="shared" si="761"/>
        <v>-565263.78978284122</v>
      </c>
      <c r="BO911" s="3">
        <f t="shared" si="762"/>
        <v>-1147150.2236792687</v>
      </c>
      <c r="BP911" s="3">
        <f t="shared" si="763"/>
        <v>0</v>
      </c>
      <c r="BQ911" s="3">
        <f t="shared" si="764"/>
        <v>-154816.35999999981</v>
      </c>
      <c r="BR911" s="3"/>
      <c r="BS911" s="22">
        <f t="shared" si="765"/>
        <v>-0.62685829280071159</v>
      </c>
      <c r="BT911" s="22">
        <f t="shared" si="766"/>
        <v>-3.7592026578073106</v>
      </c>
      <c r="BU911" s="22">
        <f t="shared" si="767"/>
        <v>0</v>
      </c>
      <c r="BV911" s="22">
        <f t="shared" si="768"/>
        <v>-0.24028462049409</v>
      </c>
      <c r="BW911" s="3"/>
      <c r="BX911" s="7"/>
      <c r="BY911" t="str">
        <f t="shared" si="724"/>
        <v>122022</v>
      </c>
      <c r="CQ911" s="15">
        <v>39991</v>
      </c>
      <c r="CR911" s="16">
        <v>4375.5</v>
      </c>
    </row>
    <row r="912" spans="1:96">
      <c r="A912" s="2">
        <v>44958</v>
      </c>
      <c r="B912" s="2">
        <v>44958</v>
      </c>
      <c r="C912" s="3">
        <v>95312</v>
      </c>
      <c r="D912">
        <v>-388820.42</v>
      </c>
      <c r="E912">
        <v>-293508.15999999997</v>
      </c>
      <c r="F912" s="3">
        <v>147962</v>
      </c>
      <c r="G912" s="3">
        <v>10842864</v>
      </c>
      <c r="J912" s="3">
        <f t="shared" si="769"/>
        <v>243273.83000000002</v>
      </c>
      <c r="L912" s="3">
        <f t="shared" si="770"/>
        <v>64518864.909999952</v>
      </c>
      <c r="M912" s="4">
        <f t="shared" si="725"/>
        <v>3.7848555868931918E-3</v>
      </c>
      <c r="N912" s="4">
        <f t="shared" si="726"/>
        <v>8.109127666666667E-3</v>
      </c>
      <c r="O912" s="4"/>
      <c r="P912" s="3">
        <f t="shared" si="727"/>
        <v>0</v>
      </c>
      <c r="Q912" s="3">
        <f t="shared" si="728"/>
        <v>64518864.909999952</v>
      </c>
      <c r="R912" s="6">
        <f t="shared" si="729"/>
        <v>0</v>
      </c>
      <c r="S912" s="6">
        <f t="shared" si="730"/>
        <v>0</v>
      </c>
      <c r="T912" s="6"/>
      <c r="U912" s="6"/>
      <c r="V912" s="3">
        <f t="shared" si="771"/>
        <v>149476.65881228252</v>
      </c>
      <c r="W912" s="7">
        <f t="shared" si="731"/>
        <v>92.150000000001455</v>
      </c>
      <c r="X912" s="7">
        <f t="shared" si="734"/>
        <v>18197.45</v>
      </c>
      <c r="Y912" s="3">
        <f t="shared" si="735"/>
        <v>46607545.333470114</v>
      </c>
      <c r="Z912" s="3">
        <f t="shared" si="732"/>
        <v>111126410.24347007</v>
      </c>
      <c r="AA912" s="2">
        <v>44928</v>
      </c>
      <c r="AB912" s="7">
        <f t="shared" si="736"/>
        <v>215.06288303333315</v>
      </c>
      <c r="AC912" s="7">
        <f t="shared" si="737"/>
        <v>155.35848444490037</v>
      </c>
      <c r="AD912" s="7">
        <f t="shared" si="738"/>
        <v>185.21068373911677</v>
      </c>
      <c r="AE912" s="7"/>
      <c r="AF912" s="7">
        <f t="shared" si="772"/>
        <v>392750.48881228257</v>
      </c>
      <c r="AG912" s="3">
        <f t="shared" si="739"/>
        <v>75036976.95453088</v>
      </c>
      <c r="AH912" s="7"/>
      <c r="AI912" s="7"/>
      <c r="AJ912" s="7"/>
      <c r="AK912" s="7"/>
      <c r="AL912" s="3">
        <f t="shared" si="740"/>
        <v>90007048.896977067</v>
      </c>
      <c r="AM912" s="3">
        <f t="shared" si="741"/>
        <v>29518112.044530958</v>
      </c>
      <c r="AN912" s="3">
        <f t="shared" si="742"/>
        <v>23970071.94244675</v>
      </c>
      <c r="AO912" s="3">
        <f t="shared" si="743"/>
        <v>34518864.909999996</v>
      </c>
      <c r="AP912" s="3">
        <f t="shared" si="744"/>
        <v>64518864.909999952</v>
      </c>
      <c r="AQ912" s="7"/>
      <c r="AR912" s="40">
        <f t="shared" si="773"/>
        <v>149476.65881228252</v>
      </c>
      <c r="AS912" s="5">
        <f t="shared" si="733"/>
        <v>243273.83000000002</v>
      </c>
      <c r="AT912" s="5">
        <f t="shared" si="745"/>
        <v>5467.625899280576</v>
      </c>
      <c r="AU912" s="5">
        <f t="shared" si="746"/>
        <v>398218.11471156316</v>
      </c>
      <c r="AV912" s="5">
        <f t="shared" si="747"/>
        <v>50007048.896976903</v>
      </c>
      <c r="AW912" s="3"/>
      <c r="AX912" s="4">
        <f t="shared" si="748"/>
        <v>4.4439606145421839E-3</v>
      </c>
      <c r="AY912" s="4">
        <f t="shared" si="749"/>
        <v>5.0896698756718447E-3</v>
      </c>
      <c r="AZ912" s="4">
        <f t="shared" si="750"/>
        <v>2.2815423226100174E-4</v>
      </c>
      <c r="BA912" s="4">
        <f t="shared" si="751"/>
        <v>3.7848555868931918E-3</v>
      </c>
      <c r="BB912" s="3"/>
      <c r="BC912" s="2">
        <f t="shared" si="752"/>
        <v>44928</v>
      </c>
      <c r="BD912" s="22">
        <f t="shared" si="753"/>
        <v>225.01762224244266</v>
      </c>
      <c r="BE912" s="22">
        <f t="shared" si="754"/>
        <v>155.35848444489977</v>
      </c>
      <c r="BF912" s="22">
        <f t="shared" si="755"/>
        <v>126.15827338129868</v>
      </c>
      <c r="BG912" s="22">
        <f t="shared" si="756"/>
        <v>215.06288303333315</v>
      </c>
      <c r="BH912" s="22"/>
      <c r="BI912" s="3">
        <f t="shared" si="757"/>
        <v>90174094.572048321</v>
      </c>
      <c r="BJ912" s="3">
        <f t="shared" si="758"/>
        <v>30515785.609397959</v>
      </c>
      <c r="BK912" s="3">
        <f t="shared" si="759"/>
        <v>23970071.94244675</v>
      </c>
      <c r="BL912" s="3">
        <f t="shared" si="760"/>
        <v>64518864.909999952</v>
      </c>
      <c r="BM912" s="22"/>
      <c r="BN912" s="3">
        <f t="shared" si="761"/>
        <v>-167045.67507127806</v>
      </c>
      <c r="BO912" s="3">
        <f t="shared" si="762"/>
        <v>-997673.56486698624</v>
      </c>
      <c r="BP912" s="3">
        <f t="shared" si="763"/>
        <v>0</v>
      </c>
      <c r="BQ912" s="3">
        <f t="shared" si="764"/>
        <v>0</v>
      </c>
      <c r="BR912" s="3"/>
      <c r="BS912" s="22">
        <f t="shared" si="765"/>
        <v>-0.18524796491059858</v>
      </c>
      <c r="BT912" s="22">
        <f t="shared" si="766"/>
        <v>-3.269368770764113</v>
      </c>
      <c r="BU912" s="22">
        <f t="shared" si="767"/>
        <v>0</v>
      </c>
      <c r="BV912" s="22">
        <f t="shared" si="768"/>
        <v>0</v>
      </c>
      <c r="BW912" s="3"/>
      <c r="BX912" s="7"/>
      <c r="BY912" t="str">
        <f t="shared" si="724"/>
        <v>12023</v>
      </c>
      <c r="CQ912" s="15">
        <v>39992</v>
      </c>
      <c r="CR912" s="16">
        <v>4375.5</v>
      </c>
    </row>
    <row r="913" spans="1:96">
      <c r="A913" s="2">
        <v>44986</v>
      </c>
      <c r="B913" s="2">
        <v>44986</v>
      </c>
      <c r="C913" s="3">
        <v>96181</v>
      </c>
      <c r="D913">
        <v>-407180.1</v>
      </c>
      <c r="E913">
        <v>-310999.36</v>
      </c>
      <c r="F913" s="3">
        <v>-18360</v>
      </c>
      <c r="G913" s="3">
        <v>10531865</v>
      </c>
      <c r="J913" s="3">
        <f t="shared" si="769"/>
        <v>77821.320000000007</v>
      </c>
      <c r="L913" s="3">
        <f t="shared" si="770"/>
        <v>64596686.229999952</v>
      </c>
      <c r="M913" s="4">
        <f t="shared" si="725"/>
        <v>1.2061793106335054E-3</v>
      </c>
      <c r="N913" s="4">
        <f t="shared" si="726"/>
        <v>2.5940440000000002E-3</v>
      </c>
      <c r="O913" s="4"/>
      <c r="P913" s="3">
        <f t="shared" si="727"/>
        <v>0</v>
      </c>
      <c r="Q913" s="3">
        <f t="shared" si="728"/>
        <v>64596686.229999952</v>
      </c>
      <c r="R913" s="6">
        <f t="shared" si="729"/>
        <v>0</v>
      </c>
      <c r="S913" s="6">
        <f t="shared" si="730"/>
        <v>0</v>
      </c>
      <c r="T913" s="6"/>
      <c r="U913" s="6"/>
      <c r="V913" s="3">
        <f t="shared" si="771"/>
        <v>56935.764778196593</v>
      </c>
      <c r="W913" s="7">
        <f t="shared" si="731"/>
        <v>35.099999999998545</v>
      </c>
      <c r="X913" s="7">
        <f t="shared" si="734"/>
        <v>18232.55</v>
      </c>
      <c r="Y913" s="3">
        <f t="shared" si="735"/>
        <v>46697443.909435689</v>
      </c>
      <c r="Z913" s="3">
        <f t="shared" si="732"/>
        <v>111294130.13943565</v>
      </c>
      <c r="AA913" s="2">
        <v>44929</v>
      </c>
      <c r="AB913" s="7">
        <f t="shared" si="736"/>
        <v>215.3222874333332</v>
      </c>
      <c r="AC913" s="7">
        <f t="shared" si="737"/>
        <v>155.65814636478564</v>
      </c>
      <c r="AD913" s="7">
        <f t="shared" si="738"/>
        <v>185.49021689905942</v>
      </c>
      <c r="AE913" s="7"/>
      <c r="AF913" s="7">
        <f t="shared" si="772"/>
        <v>134757.08477819659</v>
      </c>
      <c r="AG913" s="3">
        <f t="shared" si="739"/>
        <v>75171734.03930907</v>
      </c>
      <c r="AH913" s="7"/>
      <c r="AI913" s="7"/>
      <c r="AJ913" s="7"/>
      <c r="AK913" s="7"/>
      <c r="AL913" s="3">
        <f t="shared" si="740"/>
        <v>90147273.607654542</v>
      </c>
      <c r="AM913" s="3">
        <f t="shared" si="741"/>
        <v>29575047.809309155</v>
      </c>
      <c r="AN913" s="3">
        <f t="shared" si="742"/>
        <v>23975539.568346031</v>
      </c>
      <c r="AO913" s="3">
        <f t="shared" si="743"/>
        <v>34596686.229999997</v>
      </c>
      <c r="AP913" s="3">
        <f t="shared" si="744"/>
        <v>64596686.229999952</v>
      </c>
      <c r="AQ913" s="7"/>
      <c r="AR913" s="40">
        <f t="shared" si="773"/>
        <v>56935.764778196593</v>
      </c>
      <c r="AS913" s="5">
        <f t="shared" si="733"/>
        <v>77821.320000000007</v>
      </c>
      <c r="AT913" s="5">
        <f t="shared" si="745"/>
        <v>5467.625899280576</v>
      </c>
      <c r="AU913" s="5">
        <f t="shared" si="746"/>
        <v>140224.71067747715</v>
      </c>
      <c r="AV913" s="5">
        <f t="shared" si="747"/>
        <v>50147273.607654378</v>
      </c>
      <c r="AW913" s="3"/>
      <c r="AX913" s="4">
        <f t="shared" si="748"/>
        <v>1.5579303220793262E-3</v>
      </c>
      <c r="AY913" s="4">
        <f t="shared" si="749"/>
        <v>1.9288416783669439E-3</v>
      </c>
      <c r="AZ913" s="4">
        <f t="shared" si="750"/>
        <v>2.281021897810152E-4</v>
      </c>
      <c r="BA913" s="4">
        <f t="shared" si="751"/>
        <v>1.2061793106335054E-3</v>
      </c>
      <c r="BB913" s="3"/>
      <c r="BC913" s="2">
        <f t="shared" si="752"/>
        <v>44929</v>
      </c>
      <c r="BD913" s="22">
        <f t="shared" si="753"/>
        <v>225.36818401913635</v>
      </c>
      <c r="BE913" s="22">
        <f t="shared" si="754"/>
        <v>155.65814636478504</v>
      </c>
      <c r="BF913" s="22">
        <f t="shared" si="755"/>
        <v>126.18705035971595</v>
      </c>
      <c r="BG913" s="22">
        <f t="shared" si="756"/>
        <v>215.3222874333332</v>
      </c>
      <c r="BH913" s="22"/>
      <c r="BI913" s="3">
        <f t="shared" si="757"/>
        <v>90174094.572048321</v>
      </c>
      <c r="BJ913" s="3">
        <f t="shared" si="758"/>
        <v>30515785.609397959</v>
      </c>
      <c r="BK913" s="3">
        <f t="shared" si="759"/>
        <v>23975539.568346031</v>
      </c>
      <c r="BL913" s="3">
        <f t="shared" si="760"/>
        <v>64596686.229999952</v>
      </c>
      <c r="BM913" s="22"/>
      <c r="BN913" s="3">
        <f t="shared" si="761"/>
        <v>-26820.96439380091</v>
      </c>
      <c r="BO913" s="3">
        <f t="shared" si="762"/>
        <v>-940737.80008878966</v>
      </c>
      <c r="BP913" s="3">
        <f t="shared" si="763"/>
        <v>0</v>
      </c>
      <c r="BQ913" s="3">
        <f t="shared" si="764"/>
        <v>0</v>
      </c>
      <c r="BR913" s="3"/>
      <c r="BS913" s="22">
        <f t="shared" si="765"/>
        <v>-2.9743536124303627E-2</v>
      </c>
      <c r="BT913" s="22">
        <f t="shared" si="766"/>
        <v>-3.0827906976744202</v>
      </c>
      <c r="BU913" s="22">
        <f t="shared" si="767"/>
        <v>0</v>
      </c>
      <c r="BV913" s="22">
        <f t="shared" si="768"/>
        <v>0</v>
      </c>
      <c r="BW913" s="3"/>
      <c r="BX913" s="7"/>
      <c r="BY913" t="str">
        <f t="shared" si="724"/>
        <v>12023</v>
      </c>
      <c r="CQ913" s="15">
        <v>39993</v>
      </c>
      <c r="CR913" s="16">
        <v>4390.95</v>
      </c>
    </row>
    <row r="914" spans="1:96">
      <c r="A914" s="2">
        <v>45017</v>
      </c>
      <c r="B914" s="2">
        <v>45017</v>
      </c>
      <c r="C914" s="3">
        <v>328572</v>
      </c>
      <c r="D914">
        <v>-1182707.27</v>
      </c>
      <c r="E914">
        <v>-854134.98</v>
      </c>
      <c r="F914" s="3">
        <v>-775527</v>
      </c>
      <c r="G914" s="3">
        <v>9677730</v>
      </c>
      <c r="J914" s="3">
        <f t="shared" si="769"/>
        <v>-446955.17000000004</v>
      </c>
      <c r="L914" s="3">
        <f t="shared" si="770"/>
        <v>64149731.05999995</v>
      </c>
      <c r="M914" s="4">
        <f t="shared" si="725"/>
        <v>-6.9191656118177992E-3</v>
      </c>
      <c r="N914" s="4">
        <f t="shared" si="726"/>
        <v>-1.4898505666666667E-2</v>
      </c>
      <c r="O914" s="4"/>
      <c r="P914" s="3">
        <f t="shared" si="727"/>
        <v>-446955.17000000004</v>
      </c>
      <c r="Q914" s="3">
        <f t="shared" si="728"/>
        <v>64596686.229999952</v>
      </c>
      <c r="R914" s="6">
        <f t="shared" si="729"/>
        <v>-6.9191656118177992E-3</v>
      </c>
      <c r="S914" s="6">
        <f t="shared" si="730"/>
        <v>-6.9191656118177992E-3</v>
      </c>
      <c r="T914" s="6"/>
      <c r="U914" s="6"/>
      <c r="V914" s="3">
        <f t="shared" si="771"/>
        <v>-307550.45589590992</v>
      </c>
      <c r="W914" s="7">
        <f t="shared" si="731"/>
        <v>-189.59999999999854</v>
      </c>
      <c r="X914" s="7">
        <f t="shared" si="734"/>
        <v>18042.95</v>
      </c>
      <c r="Y914" s="3">
        <f t="shared" si="735"/>
        <v>46211837.926442146</v>
      </c>
      <c r="Z914" s="3">
        <f t="shared" si="732"/>
        <v>110361568.98644209</v>
      </c>
      <c r="AA914" s="2">
        <v>44930</v>
      </c>
      <c r="AB914" s="7">
        <f t="shared" si="736"/>
        <v>213.83243686666651</v>
      </c>
      <c r="AC914" s="7">
        <f t="shared" si="737"/>
        <v>154.03945975480715</v>
      </c>
      <c r="AD914" s="7">
        <f t="shared" si="738"/>
        <v>183.93594831073682</v>
      </c>
      <c r="AE914" s="7"/>
      <c r="AF914" s="7">
        <f t="shared" si="772"/>
        <v>-754505.62589590997</v>
      </c>
      <c r="AG914" s="3">
        <f t="shared" si="739"/>
        <v>74417228.413413167</v>
      </c>
      <c r="AH914" s="7"/>
      <c r="AI914" s="7"/>
      <c r="AJ914" s="7"/>
      <c r="AK914" s="7"/>
      <c r="AL914" s="3">
        <f t="shared" si="740"/>
        <v>89398235.607657909</v>
      </c>
      <c r="AM914" s="3">
        <f t="shared" si="741"/>
        <v>29267497.353413247</v>
      </c>
      <c r="AN914" s="3">
        <f t="shared" si="742"/>
        <v>23981007.194245312</v>
      </c>
      <c r="AO914" s="3">
        <f t="shared" si="743"/>
        <v>34149731.059999995</v>
      </c>
      <c r="AP914" s="3">
        <f t="shared" si="744"/>
        <v>64149731.05999995</v>
      </c>
      <c r="AQ914" s="7"/>
      <c r="AR914" s="40">
        <f t="shared" si="773"/>
        <v>-307550.45589590992</v>
      </c>
      <c r="AS914" s="5">
        <f t="shared" si="733"/>
        <v>-446955.17000000004</v>
      </c>
      <c r="AT914" s="5">
        <f t="shared" si="745"/>
        <v>5467.625899280576</v>
      </c>
      <c r="AU914" s="5">
        <f t="shared" si="746"/>
        <v>-749037.99999662943</v>
      </c>
      <c r="AV914" s="5">
        <f t="shared" si="747"/>
        <v>49398235.607657745</v>
      </c>
      <c r="AW914" s="3"/>
      <c r="AX914" s="4">
        <f t="shared" si="748"/>
        <v>-8.3090477395539059E-3</v>
      </c>
      <c r="AY914" s="4">
        <f t="shared" si="749"/>
        <v>-1.039898423424033E-2</v>
      </c>
      <c r="AZ914" s="4">
        <f t="shared" si="750"/>
        <v>2.2805017103762158E-4</v>
      </c>
      <c r="BA914" s="4">
        <f t="shared" si="751"/>
        <v>-6.9191656118177992E-3</v>
      </c>
      <c r="BB914" s="3"/>
      <c r="BC914" s="2">
        <f t="shared" si="752"/>
        <v>44930</v>
      </c>
      <c r="BD914" s="22">
        <f t="shared" si="753"/>
        <v>223.4955890191448</v>
      </c>
      <c r="BE914" s="22">
        <f t="shared" si="754"/>
        <v>154.03945975480656</v>
      </c>
      <c r="BF914" s="22">
        <f t="shared" si="755"/>
        <v>126.21582733813321</v>
      </c>
      <c r="BG914" s="22">
        <f t="shared" si="756"/>
        <v>213.83243686666651</v>
      </c>
      <c r="BH914" s="22"/>
      <c r="BI914" s="3">
        <f t="shared" si="757"/>
        <v>90174094.572048321</v>
      </c>
      <c r="BJ914" s="3">
        <f t="shared" si="758"/>
        <v>30515785.609397959</v>
      </c>
      <c r="BK914" s="3">
        <f t="shared" si="759"/>
        <v>23981007.194245312</v>
      </c>
      <c r="BL914" s="3">
        <f t="shared" si="760"/>
        <v>64596686.229999952</v>
      </c>
      <c r="BM914" s="22"/>
      <c r="BN914" s="3">
        <f t="shared" si="761"/>
        <v>-775858.96439043037</v>
      </c>
      <c r="BO914" s="3">
        <f t="shared" si="762"/>
        <v>-1248288.2559846996</v>
      </c>
      <c r="BP914" s="3">
        <f t="shared" si="763"/>
        <v>0</v>
      </c>
      <c r="BQ914" s="3">
        <f t="shared" si="764"/>
        <v>-446955.17000000004</v>
      </c>
      <c r="BR914" s="3"/>
      <c r="BS914" s="22">
        <f t="shared" si="765"/>
        <v>-0.86040116961809443</v>
      </c>
      <c r="BT914" s="22">
        <f t="shared" si="766"/>
        <v>-4.0906312292358731</v>
      </c>
      <c r="BU914" s="22">
        <f t="shared" si="767"/>
        <v>0</v>
      </c>
      <c r="BV914" s="22">
        <f t="shared" si="768"/>
        <v>-0.69191656118177991</v>
      </c>
      <c r="BW914" s="3"/>
      <c r="BX914" s="7"/>
      <c r="BY914" t="str">
        <f t="shared" si="724"/>
        <v>12023</v>
      </c>
      <c r="CQ914" s="15">
        <v>39994</v>
      </c>
      <c r="CR914" s="16">
        <v>4291.1000000000004</v>
      </c>
    </row>
    <row r="915" spans="1:96">
      <c r="A915" s="2">
        <v>45047</v>
      </c>
      <c r="B915" s="2">
        <v>45047</v>
      </c>
      <c r="C915" s="3">
        <v>-398432</v>
      </c>
      <c r="D915">
        <v>-760143.27</v>
      </c>
      <c r="E915">
        <v>-1158574.98</v>
      </c>
      <c r="F915" s="3">
        <v>422564</v>
      </c>
      <c r="G915" s="3">
        <v>8519155</v>
      </c>
      <c r="J915" s="3">
        <f t="shared" si="769"/>
        <v>24132</v>
      </c>
      <c r="L915" s="3">
        <f t="shared" si="770"/>
        <v>64173863.05999995</v>
      </c>
      <c r="M915" s="4">
        <f t="shared" si="725"/>
        <v>3.7618240328130253E-4</v>
      </c>
      <c r="N915" s="4">
        <f t="shared" si="726"/>
        <v>8.0440000000000004E-4</v>
      </c>
      <c r="O915" s="4"/>
      <c r="P915" s="3">
        <f t="shared" si="727"/>
        <v>-422823.17000000004</v>
      </c>
      <c r="Q915" s="3">
        <f t="shared" si="728"/>
        <v>64596686.229999952</v>
      </c>
      <c r="R915" s="6">
        <f t="shared" si="729"/>
        <v>-6.5455860768850521E-3</v>
      </c>
      <c r="S915" s="6">
        <f t="shared" si="730"/>
        <v>-6.5429832085364967E-3</v>
      </c>
      <c r="T915" s="6"/>
      <c r="U915" s="6"/>
      <c r="V915" s="3">
        <f t="shared" si="771"/>
        <v>-82402.759280127226</v>
      </c>
      <c r="W915" s="7">
        <f t="shared" si="731"/>
        <v>-50.799999999999272</v>
      </c>
      <c r="X915" s="7">
        <f t="shared" si="734"/>
        <v>17992.150000000001</v>
      </c>
      <c r="Y915" s="3">
        <f t="shared" si="735"/>
        <v>46081728.306526154</v>
      </c>
      <c r="Z915" s="3">
        <f t="shared" si="732"/>
        <v>110255591.3665261</v>
      </c>
      <c r="AA915" s="2">
        <v>44931</v>
      </c>
      <c r="AB915" s="7">
        <f t="shared" si="736"/>
        <v>213.91287686666649</v>
      </c>
      <c r="AC915" s="7">
        <f t="shared" si="737"/>
        <v>153.60576102175386</v>
      </c>
      <c r="AD915" s="7">
        <f t="shared" si="738"/>
        <v>183.75931894421015</v>
      </c>
      <c r="AE915" s="7"/>
      <c r="AF915" s="7">
        <f t="shared" si="772"/>
        <v>-58270.759280127226</v>
      </c>
      <c r="AG915" s="3">
        <f t="shared" si="739"/>
        <v>74358957.654133037</v>
      </c>
      <c r="AH915" s="7"/>
      <c r="AI915" s="7"/>
      <c r="AJ915" s="7"/>
      <c r="AK915" s="7"/>
      <c r="AL915" s="3">
        <f t="shared" si="740"/>
        <v>89345432.474277064</v>
      </c>
      <c r="AM915" s="3">
        <f t="shared" si="741"/>
        <v>29185094.59413312</v>
      </c>
      <c r="AN915" s="3">
        <f t="shared" si="742"/>
        <v>23986474.820144594</v>
      </c>
      <c r="AO915" s="3">
        <f t="shared" si="743"/>
        <v>34173863.059999995</v>
      </c>
      <c r="AP915" s="3">
        <f t="shared" si="744"/>
        <v>64173863.05999995</v>
      </c>
      <c r="AQ915" s="7"/>
      <c r="AR915" s="40">
        <f t="shared" si="773"/>
        <v>-82402.759280127226</v>
      </c>
      <c r="AS915" s="5">
        <f t="shared" si="733"/>
        <v>24132</v>
      </c>
      <c r="AT915" s="5">
        <f t="shared" si="745"/>
        <v>5467.625899280576</v>
      </c>
      <c r="AU915" s="5">
        <f t="shared" si="746"/>
        <v>-52803.133380846652</v>
      </c>
      <c r="AV915" s="5">
        <f t="shared" si="747"/>
        <v>49345432.4742769</v>
      </c>
      <c r="AW915" s="3"/>
      <c r="AX915" s="4">
        <f t="shared" si="748"/>
        <v>-5.9065073289123735E-4</v>
      </c>
      <c r="AY915" s="4">
        <f t="shared" si="749"/>
        <v>-2.8155041165662639E-3</v>
      </c>
      <c r="AZ915" s="4">
        <f t="shared" si="750"/>
        <v>2.2799817601458519E-4</v>
      </c>
      <c r="BA915" s="4">
        <f t="shared" si="751"/>
        <v>3.7618240328130253E-4</v>
      </c>
      <c r="BB915" s="3"/>
      <c r="BC915" s="2">
        <f t="shared" si="752"/>
        <v>44931</v>
      </c>
      <c r="BD915" s="22">
        <f t="shared" si="753"/>
        <v>223.36358118569265</v>
      </c>
      <c r="BE915" s="22">
        <f t="shared" si="754"/>
        <v>153.60576102175327</v>
      </c>
      <c r="BF915" s="22">
        <f t="shared" si="755"/>
        <v>126.24460431655049</v>
      </c>
      <c r="BG915" s="22">
        <f t="shared" si="756"/>
        <v>213.91287686666649</v>
      </c>
      <c r="BH915" s="22"/>
      <c r="BI915" s="3">
        <f t="shared" si="757"/>
        <v>90174094.572048321</v>
      </c>
      <c r="BJ915" s="3">
        <f t="shared" si="758"/>
        <v>30515785.609397959</v>
      </c>
      <c r="BK915" s="3">
        <f t="shared" si="759"/>
        <v>23986474.820144594</v>
      </c>
      <c r="BL915" s="3">
        <f t="shared" si="760"/>
        <v>64596686.229999952</v>
      </c>
      <c r="BM915" s="22"/>
      <c r="BN915" s="3">
        <f t="shared" si="761"/>
        <v>-828662.09777127707</v>
      </c>
      <c r="BO915" s="3">
        <f t="shared" si="762"/>
        <v>-1330691.0152648268</v>
      </c>
      <c r="BP915" s="3">
        <f t="shared" si="763"/>
        <v>0</v>
      </c>
      <c r="BQ915" s="3">
        <f t="shared" si="764"/>
        <v>-422823.17000000004</v>
      </c>
      <c r="BR915" s="3"/>
      <c r="BS915" s="22">
        <f t="shared" si="765"/>
        <v>-0.9189580463258028</v>
      </c>
      <c r="BT915" s="22">
        <f t="shared" si="766"/>
        <v>-4.3606644518272324</v>
      </c>
      <c r="BU915" s="22">
        <f t="shared" si="767"/>
        <v>0</v>
      </c>
      <c r="BV915" s="22">
        <f t="shared" si="768"/>
        <v>-0.65455860768850516</v>
      </c>
      <c r="BW915" s="3"/>
      <c r="BX915" s="7"/>
      <c r="BY915" t="str">
        <f t="shared" si="724"/>
        <v>12023</v>
      </c>
      <c r="CQ915" s="15">
        <v>39995</v>
      </c>
      <c r="CR915" s="16">
        <v>4340.8999999999996</v>
      </c>
    </row>
    <row r="916" spans="1:96">
      <c r="A916" s="2">
        <v>45078</v>
      </c>
      <c r="B916" s="2">
        <v>45078</v>
      </c>
      <c r="C916" s="3">
        <v>106795</v>
      </c>
      <c r="D916">
        <v>-844029.43999999994</v>
      </c>
      <c r="E916">
        <v>-737234.16</v>
      </c>
      <c r="F916" s="3">
        <v>-83886</v>
      </c>
      <c r="G916" s="3">
        <v>7781921</v>
      </c>
      <c r="J916" s="3">
        <f t="shared" si="769"/>
        <v>22908.830000000075</v>
      </c>
      <c r="L916" s="3">
        <f t="shared" si="770"/>
        <v>64196771.889999948</v>
      </c>
      <c r="M916" s="4">
        <f t="shared" si="725"/>
        <v>3.5698069132259109E-4</v>
      </c>
      <c r="N916" s="4">
        <f t="shared" si="726"/>
        <v>7.6362766666666915E-4</v>
      </c>
      <c r="O916" s="4"/>
      <c r="P916" s="3">
        <f t="shared" si="727"/>
        <v>-399914.33999999997</v>
      </c>
      <c r="Q916" s="3">
        <f t="shared" si="728"/>
        <v>64596686.229999952</v>
      </c>
      <c r="R916" s="6">
        <f t="shared" si="729"/>
        <v>-6.190942033405299E-3</v>
      </c>
      <c r="S916" s="6">
        <f t="shared" si="730"/>
        <v>-6.1860025172139057E-3</v>
      </c>
      <c r="T916" s="6"/>
      <c r="U916" s="6"/>
      <c r="V916" s="3">
        <f t="shared" si="771"/>
        <v>-215252.87709592714</v>
      </c>
      <c r="W916" s="7">
        <f t="shared" si="731"/>
        <v>-132.70000000000073</v>
      </c>
      <c r="X916" s="7">
        <f t="shared" si="734"/>
        <v>17859.45</v>
      </c>
      <c r="Y916" s="3">
        <f t="shared" si="735"/>
        <v>45741855.342690475</v>
      </c>
      <c r="Z916" s="3">
        <f t="shared" si="732"/>
        <v>109938627.23269042</v>
      </c>
      <c r="AA916" s="2">
        <v>44932</v>
      </c>
      <c r="AB916" s="7">
        <f t="shared" si="736"/>
        <v>213.98923963333317</v>
      </c>
      <c r="AC916" s="7">
        <f t="shared" si="737"/>
        <v>152.47285114230158</v>
      </c>
      <c r="AD916" s="7">
        <f t="shared" si="738"/>
        <v>183.23104538781737</v>
      </c>
      <c r="AE916" s="7"/>
      <c r="AF916" s="7">
        <f t="shared" si="772"/>
        <v>-192344.04709592706</v>
      </c>
      <c r="AG916" s="3">
        <f t="shared" si="739"/>
        <v>74166613.607037112</v>
      </c>
      <c r="AH916" s="7"/>
      <c r="AI916" s="7"/>
      <c r="AJ916" s="7"/>
      <c r="AK916" s="7"/>
      <c r="AL916" s="3">
        <f t="shared" si="740"/>
        <v>89158556.053080425</v>
      </c>
      <c r="AM916" s="3">
        <f t="shared" si="741"/>
        <v>28969841.717037193</v>
      </c>
      <c r="AN916" s="3">
        <f t="shared" si="742"/>
        <v>23991942.446043875</v>
      </c>
      <c r="AO916" s="3">
        <f t="shared" si="743"/>
        <v>34196771.889999993</v>
      </c>
      <c r="AP916" s="3">
        <f t="shared" si="744"/>
        <v>64196771.889999948</v>
      </c>
      <c r="AQ916" s="7"/>
      <c r="AR916" s="40">
        <f t="shared" si="773"/>
        <v>-215252.87709592714</v>
      </c>
      <c r="AS916" s="5">
        <f t="shared" si="733"/>
        <v>22908.830000000075</v>
      </c>
      <c r="AT916" s="5">
        <f t="shared" si="745"/>
        <v>5467.625899280576</v>
      </c>
      <c r="AU916" s="5">
        <f t="shared" si="746"/>
        <v>-186876.42119664649</v>
      </c>
      <c r="AV916" s="5">
        <f t="shared" si="747"/>
        <v>49158556.053080253</v>
      </c>
      <c r="AW916" s="3"/>
      <c r="AX916" s="4">
        <f t="shared" si="748"/>
        <v>-2.0916169525560138E-3</v>
      </c>
      <c r="AY916" s="4">
        <f t="shared" si="749"/>
        <v>-7.3754387330030426E-3</v>
      </c>
      <c r="AZ916" s="4">
        <f t="shared" si="750"/>
        <v>2.279462046956851E-4</v>
      </c>
      <c r="BA916" s="4">
        <f t="shared" si="751"/>
        <v>3.5698069132259109E-4</v>
      </c>
      <c r="BB916" s="3"/>
      <c r="BC916" s="2">
        <f t="shared" si="752"/>
        <v>44932</v>
      </c>
      <c r="BD916" s="22">
        <f t="shared" si="753"/>
        <v>222.89639013270107</v>
      </c>
      <c r="BE916" s="22">
        <f t="shared" si="754"/>
        <v>152.47285114230101</v>
      </c>
      <c r="BF916" s="22">
        <f t="shared" si="755"/>
        <v>126.27338129496776</v>
      </c>
      <c r="BG916" s="22">
        <f t="shared" si="756"/>
        <v>213.98923963333317</v>
      </c>
      <c r="BH916" s="22"/>
      <c r="BI916" s="3">
        <f t="shared" si="757"/>
        <v>90174094.572048321</v>
      </c>
      <c r="BJ916" s="3">
        <f t="shared" si="758"/>
        <v>30515785.609397959</v>
      </c>
      <c r="BK916" s="3">
        <f t="shared" si="759"/>
        <v>23991942.446043875</v>
      </c>
      <c r="BL916" s="3">
        <f t="shared" si="760"/>
        <v>64596686.229999952</v>
      </c>
      <c r="BM916" s="22"/>
      <c r="BN916" s="3">
        <f t="shared" si="761"/>
        <v>-1015538.5189679236</v>
      </c>
      <c r="BO916" s="3">
        <f t="shared" si="762"/>
        <v>-1545943.8923607538</v>
      </c>
      <c r="BP916" s="3">
        <f t="shared" si="763"/>
        <v>0</v>
      </c>
      <c r="BQ916" s="3">
        <f t="shared" si="764"/>
        <v>-399914.33999999997</v>
      </c>
      <c r="BR916" s="3"/>
      <c r="BS916" s="22">
        <f t="shared" si="765"/>
        <v>-1.1261976333530215</v>
      </c>
      <c r="BT916" s="22">
        <f t="shared" si="766"/>
        <v>-5.0660465116278992</v>
      </c>
      <c r="BU916" s="22">
        <f t="shared" si="767"/>
        <v>0</v>
      </c>
      <c r="BV916" s="22">
        <f t="shared" si="768"/>
        <v>-0.61909420334052989</v>
      </c>
      <c r="BW916" s="3"/>
      <c r="BX916" s="7"/>
      <c r="BY916" t="str">
        <f t="shared" si="724"/>
        <v>12023</v>
      </c>
      <c r="CQ916" s="15">
        <v>39996</v>
      </c>
      <c r="CR916" s="16">
        <v>4348.8500000000004</v>
      </c>
    </row>
    <row r="917" spans="1:96">
      <c r="A917" s="2">
        <v>45078</v>
      </c>
      <c r="B917" s="2">
        <v>45078</v>
      </c>
      <c r="C917" s="3">
        <v>106795</v>
      </c>
      <c r="D917">
        <v>-844029.43999999994</v>
      </c>
      <c r="E917">
        <v>-737234.16</v>
      </c>
      <c r="F917" t="s">
        <v>10</v>
      </c>
      <c r="G917" s="3">
        <v>7044687</v>
      </c>
      <c r="J917" s="3">
        <f t="shared" si="769"/>
        <v>106795</v>
      </c>
      <c r="L917" s="3">
        <f t="shared" si="770"/>
        <v>64303566.889999948</v>
      </c>
      <c r="M917" s="4">
        <f t="shared" si="725"/>
        <v>1.6635571673758202E-3</v>
      </c>
      <c r="N917" s="4">
        <f t="shared" si="726"/>
        <v>3.5598333333333333E-3</v>
      </c>
      <c r="O917" s="4"/>
      <c r="P917" s="3">
        <f t="shared" si="727"/>
        <v>-293119.33999999997</v>
      </c>
      <c r="Q917" s="3">
        <f t="shared" si="728"/>
        <v>64596686.229999952</v>
      </c>
      <c r="R917" s="6">
        <f t="shared" si="729"/>
        <v>-4.537683852021958E-3</v>
      </c>
      <c r="S917" s="6">
        <f t="shared" si="730"/>
        <v>-4.5224453498380855E-3</v>
      </c>
      <c r="T917" s="6"/>
      <c r="U917" s="6"/>
      <c r="V917" s="3">
        <f t="shared" si="771"/>
        <v>0</v>
      </c>
      <c r="W917" s="7">
        <f t="shared" si="731"/>
        <v>0</v>
      </c>
      <c r="X917" s="7">
        <f t="shared" si="734"/>
        <v>17859.45</v>
      </c>
      <c r="Y917" s="3">
        <f t="shared" si="735"/>
        <v>45741855.342690475</v>
      </c>
      <c r="Z917" s="3">
        <f t="shared" si="732"/>
        <v>110045422.23269042</v>
      </c>
      <c r="AA917" s="2">
        <v>44932</v>
      </c>
      <c r="AB917" s="7">
        <f t="shared" si="736"/>
        <v>214.34522296666651</v>
      </c>
      <c r="AC917" s="7">
        <f t="shared" si="737"/>
        <v>152.47285114230158</v>
      </c>
      <c r="AD917" s="7">
        <f t="shared" si="738"/>
        <v>183.40903705448403</v>
      </c>
      <c r="AE917" s="7"/>
      <c r="AF917" s="7">
        <f t="shared" si="772"/>
        <v>106795</v>
      </c>
      <c r="AG917" s="3">
        <f t="shared" si="739"/>
        <v>74273408.607037112</v>
      </c>
      <c r="AH917" s="7"/>
      <c r="AI917" s="7"/>
      <c r="AJ917" s="7"/>
      <c r="AK917" s="7"/>
      <c r="AL917" s="3">
        <f t="shared" si="740"/>
        <v>89270818.67897971</v>
      </c>
      <c r="AM917" s="3">
        <f t="shared" si="741"/>
        <v>28969841.717037193</v>
      </c>
      <c r="AN917" s="3">
        <f t="shared" si="742"/>
        <v>23997410.071943156</v>
      </c>
      <c r="AO917" s="3">
        <f t="shared" si="743"/>
        <v>34303566.889999993</v>
      </c>
      <c r="AP917" s="3">
        <f t="shared" si="744"/>
        <v>64303566.889999948</v>
      </c>
      <c r="AQ917" s="7"/>
      <c r="AR917" s="40">
        <f t="shared" si="773"/>
        <v>0</v>
      </c>
      <c r="AS917" s="5">
        <f t="shared" si="733"/>
        <v>106795</v>
      </c>
      <c r="AT917" s="5">
        <f t="shared" si="745"/>
        <v>5467.625899280576</v>
      </c>
      <c r="AU917" s="5">
        <f t="shared" si="746"/>
        <v>112262.62589928058</v>
      </c>
      <c r="AV917" s="5">
        <f t="shared" si="747"/>
        <v>49270818.678979531</v>
      </c>
      <c r="AW917" s="3"/>
      <c r="AX917" s="4">
        <f t="shared" si="748"/>
        <v>1.259134634621552E-3</v>
      </c>
      <c r="AY917" s="4">
        <f t="shared" si="749"/>
        <v>0</v>
      </c>
      <c r="AZ917" s="4">
        <f t="shared" si="750"/>
        <v>2.2789425706471524E-4</v>
      </c>
      <c r="BA917" s="4">
        <f t="shared" si="751"/>
        <v>1.6635571673758202E-3</v>
      </c>
      <c r="BB917" s="3"/>
      <c r="BC917" s="2">
        <f t="shared" si="752"/>
        <v>44932</v>
      </c>
      <c r="BD917" s="22">
        <f t="shared" si="753"/>
        <v>223.1770466974493</v>
      </c>
      <c r="BE917" s="22">
        <f t="shared" si="754"/>
        <v>152.47285114230101</v>
      </c>
      <c r="BF917" s="22">
        <f t="shared" si="755"/>
        <v>126.30215827338502</v>
      </c>
      <c r="BG917" s="22">
        <f t="shared" si="756"/>
        <v>214.34522296666651</v>
      </c>
      <c r="BH917" s="22"/>
      <c r="BI917" s="3">
        <f t="shared" si="757"/>
        <v>90174094.572048321</v>
      </c>
      <c r="BJ917" s="3">
        <f t="shared" si="758"/>
        <v>30515785.609397959</v>
      </c>
      <c r="BK917" s="3">
        <f t="shared" si="759"/>
        <v>23997410.071943156</v>
      </c>
      <c r="BL917" s="3">
        <f t="shared" si="760"/>
        <v>64596686.229999952</v>
      </c>
      <c r="BM917" s="22"/>
      <c r="BN917" s="3">
        <f t="shared" si="761"/>
        <v>-903275.89306864305</v>
      </c>
      <c r="BO917" s="3">
        <f t="shared" si="762"/>
        <v>-1545943.8923607538</v>
      </c>
      <c r="BP917" s="3">
        <f t="shared" si="763"/>
        <v>0</v>
      </c>
      <c r="BQ917" s="3">
        <f t="shared" si="764"/>
        <v>-293119.33999999997</v>
      </c>
      <c r="BR917" s="3"/>
      <c r="BS917" s="22">
        <f t="shared" si="765"/>
        <v>-1.0017022043364499</v>
      </c>
      <c r="BT917" s="22">
        <f t="shared" si="766"/>
        <v>-5.0660465116278992</v>
      </c>
      <c r="BU917" s="22">
        <f t="shared" si="767"/>
        <v>0</v>
      </c>
      <c r="BV917" s="22">
        <f t="shared" si="768"/>
        <v>-0.45376838520219581</v>
      </c>
      <c r="BW917" s="3"/>
      <c r="BX917" s="7"/>
      <c r="BY917" t="str">
        <f t="shared" si="724"/>
        <v>12023</v>
      </c>
      <c r="CQ917" s="15">
        <v>39997</v>
      </c>
      <c r="CR917" s="16">
        <v>4424.25</v>
      </c>
    </row>
    <row r="918" spans="1:96">
      <c r="A918" s="2">
        <v>45170</v>
      </c>
      <c r="B918" s="2">
        <v>45170</v>
      </c>
      <c r="C918" s="3">
        <v>-131031</v>
      </c>
      <c r="D918">
        <v>-767489.16</v>
      </c>
      <c r="E918">
        <v>-898520.26</v>
      </c>
      <c r="F918" s="3">
        <v>76540</v>
      </c>
      <c r="G918" s="3">
        <v>6146166</v>
      </c>
      <c r="J918" s="3">
        <f t="shared" si="769"/>
        <v>-54490.720000000088</v>
      </c>
      <c r="L918" s="3">
        <f t="shared" si="770"/>
        <v>64249076.16999995</v>
      </c>
      <c r="M918" s="4">
        <f t="shared" si="725"/>
        <v>-8.4739809368917162E-4</v>
      </c>
      <c r="N918" s="4">
        <f t="shared" si="726"/>
        <v>-1.8163573333333362E-3</v>
      </c>
      <c r="O918" s="4"/>
      <c r="P918" s="3">
        <f t="shared" si="727"/>
        <v>-347610.06000000006</v>
      </c>
      <c r="Q918" s="3">
        <f t="shared" si="728"/>
        <v>64596686.229999952</v>
      </c>
      <c r="R918" s="6">
        <f t="shared" si="729"/>
        <v>-5.3812367210651626E-3</v>
      </c>
      <c r="S918" s="6">
        <f t="shared" si="730"/>
        <v>-5.3698434435272575E-3</v>
      </c>
      <c r="T918" s="6"/>
      <c r="U918" s="6"/>
      <c r="V918" s="3">
        <f t="shared" si="771"/>
        <v>392143.0522828945</v>
      </c>
      <c r="W918" s="7">
        <f t="shared" si="731"/>
        <v>241.75</v>
      </c>
      <c r="X918" s="7">
        <f t="shared" si="734"/>
        <v>18101.2</v>
      </c>
      <c r="Y918" s="3">
        <f t="shared" si="735"/>
        <v>46361028.583137147</v>
      </c>
      <c r="Z918" s="3">
        <f t="shared" si="732"/>
        <v>110610104.7531371</v>
      </c>
      <c r="AA918" s="2">
        <v>44935</v>
      </c>
      <c r="AB918" s="7">
        <f t="shared" si="736"/>
        <v>214.16358723333317</v>
      </c>
      <c r="AC918" s="7">
        <f t="shared" si="737"/>
        <v>154.53676194379048</v>
      </c>
      <c r="AD918" s="7">
        <f t="shared" si="738"/>
        <v>184.35017458856183</v>
      </c>
      <c r="AE918" s="7"/>
      <c r="AF918" s="7">
        <f t="shared" si="772"/>
        <v>337652.33228289441</v>
      </c>
      <c r="AG918" s="3">
        <f t="shared" si="739"/>
        <v>74611060.939320013</v>
      </c>
      <c r="AH918" s="7"/>
      <c r="AI918" s="7"/>
      <c r="AJ918" s="7"/>
      <c r="AK918" s="7"/>
      <c r="AL918" s="3">
        <f t="shared" si="740"/>
        <v>89613938.637161881</v>
      </c>
      <c r="AM918" s="3">
        <f t="shared" si="741"/>
        <v>29361984.769320089</v>
      </c>
      <c r="AN918" s="3">
        <f t="shared" si="742"/>
        <v>24002877.697842438</v>
      </c>
      <c r="AO918" s="3">
        <f t="shared" si="743"/>
        <v>34249076.169999994</v>
      </c>
      <c r="AP918" s="3">
        <f t="shared" si="744"/>
        <v>64249076.16999995</v>
      </c>
      <c r="AQ918" s="7"/>
      <c r="AR918" s="40">
        <f t="shared" si="773"/>
        <v>392143.0522828945</v>
      </c>
      <c r="AS918" s="5">
        <f t="shared" si="733"/>
        <v>-54490.720000000088</v>
      </c>
      <c r="AT918" s="5">
        <f t="shared" si="745"/>
        <v>5467.625899280576</v>
      </c>
      <c r="AU918" s="5">
        <f t="shared" si="746"/>
        <v>343119.958182175</v>
      </c>
      <c r="AV918" s="5">
        <f t="shared" si="747"/>
        <v>49613938.637161709</v>
      </c>
      <c r="AW918" s="3"/>
      <c r="AX918" s="4">
        <f t="shared" si="748"/>
        <v>3.8435847599431533E-3</v>
      </c>
      <c r="AY918" s="4">
        <f t="shared" si="749"/>
        <v>1.3536251116355764E-2</v>
      </c>
      <c r="AZ918" s="4">
        <f t="shared" si="750"/>
        <v>2.2784233310548427E-4</v>
      </c>
      <c r="BA918" s="4">
        <f t="shared" si="751"/>
        <v>-8.4739809368917162E-4</v>
      </c>
      <c r="BB918" s="3"/>
      <c r="BC918" s="2">
        <f t="shared" si="752"/>
        <v>44935</v>
      </c>
      <c r="BD918" s="22">
        <f t="shared" si="753"/>
        <v>224.0348465929047</v>
      </c>
      <c r="BE918" s="22">
        <f t="shared" si="754"/>
        <v>154.53676194378994</v>
      </c>
      <c r="BF918" s="22">
        <f t="shared" si="755"/>
        <v>126.3309352518023</v>
      </c>
      <c r="BG918" s="22">
        <f t="shared" si="756"/>
        <v>214.16358723333317</v>
      </c>
      <c r="BH918" s="22"/>
      <c r="BI918" s="3">
        <f t="shared" si="757"/>
        <v>90174094.572048321</v>
      </c>
      <c r="BJ918" s="3">
        <f t="shared" si="758"/>
        <v>30515785.609397959</v>
      </c>
      <c r="BK918" s="3">
        <f t="shared" si="759"/>
        <v>24002877.697842438</v>
      </c>
      <c r="BL918" s="3">
        <f t="shared" si="760"/>
        <v>64596686.229999952</v>
      </c>
      <c r="BM918" s="22"/>
      <c r="BN918" s="3">
        <f t="shared" si="761"/>
        <v>-560155.93488646811</v>
      </c>
      <c r="BO918" s="3">
        <f t="shared" si="762"/>
        <v>-1153800.8400778593</v>
      </c>
      <c r="BP918" s="3">
        <f t="shared" si="763"/>
        <v>0</v>
      </c>
      <c r="BQ918" s="3">
        <f t="shared" si="764"/>
        <v>-347610.06000000006</v>
      </c>
      <c r="BR918" s="3"/>
      <c r="BS918" s="22">
        <f t="shared" si="765"/>
        <v>-0.62119385566872354</v>
      </c>
      <c r="BT918" s="22">
        <f t="shared" si="766"/>
        <v>-3.7809966777408568</v>
      </c>
      <c r="BU918" s="22">
        <f t="shared" si="767"/>
        <v>0</v>
      </c>
      <c r="BV918" s="22">
        <f t="shared" si="768"/>
        <v>-0.53812367210651624</v>
      </c>
      <c r="BW918" s="3"/>
      <c r="BX918" s="7"/>
      <c r="BY918" t="str">
        <f t="shared" si="724"/>
        <v>12023</v>
      </c>
      <c r="CQ918" s="15">
        <v>39998</v>
      </c>
      <c r="CR918" s="16">
        <v>4424.25</v>
      </c>
    </row>
    <row r="919" spans="1:96">
      <c r="A919" s="2">
        <v>45200</v>
      </c>
      <c r="B919" s="2">
        <v>45200</v>
      </c>
      <c r="C919" s="3">
        <v>32349</v>
      </c>
      <c r="D919">
        <v>-1182615.3500000001</v>
      </c>
      <c r="E919">
        <v>-1150266.1399999999</v>
      </c>
      <c r="F919" s="3">
        <v>-415126</v>
      </c>
      <c r="G919" s="3">
        <v>4995900</v>
      </c>
      <c r="J919" s="3">
        <f t="shared" si="769"/>
        <v>-382777.19000000006</v>
      </c>
      <c r="L919" s="3">
        <f t="shared" si="770"/>
        <v>63866298.979999952</v>
      </c>
      <c r="M919" s="4">
        <f t="shared" si="725"/>
        <v>-5.9577072981904068E-3</v>
      </c>
      <c r="N919" s="4">
        <f t="shared" si="726"/>
        <v>-1.2759239666666668E-2</v>
      </c>
      <c r="O919" s="4"/>
      <c r="P919" s="3">
        <f t="shared" si="727"/>
        <v>-730387.25000000012</v>
      </c>
      <c r="Q919" s="3">
        <f t="shared" si="728"/>
        <v>64596686.229999952</v>
      </c>
      <c r="R919" s="6">
        <f t="shared" si="729"/>
        <v>-1.1306884185969189E-2</v>
      </c>
      <c r="S919" s="6">
        <f t="shared" si="730"/>
        <v>-1.1327550741717665E-2</v>
      </c>
      <c r="T919" s="6"/>
      <c r="U919" s="6"/>
      <c r="V919" s="3">
        <f t="shared" si="771"/>
        <v>-303414.09691629838</v>
      </c>
      <c r="W919" s="7">
        <f t="shared" si="731"/>
        <v>-187.04999999999927</v>
      </c>
      <c r="X919" s="7">
        <f t="shared" si="734"/>
        <v>17914.150000000001</v>
      </c>
      <c r="Y919" s="3">
        <f t="shared" si="735"/>
        <v>45881953.693269305</v>
      </c>
      <c r="Z919" s="3">
        <f t="shared" si="732"/>
        <v>109748252.67326926</v>
      </c>
      <c r="AA919" s="2">
        <v>44936</v>
      </c>
      <c r="AB919" s="7">
        <f t="shared" si="736"/>
        <v>212.88766326666652</v>
      </c>
      <c r="AC919" s="7">
        <f t="shared" si="737"/>
        <v>152.93984564423101</v>
      </c>
      <c r="AD919" s="7">
        <f t="shared" si="738"/>
        <v>182.91375445544875</v>
      </c>
      <c r="AE919" s="7"/>
      <c r="AF919" s="7">
        <f t="shared" si="772"/>
        <v>-686191.28691629844</v>
      </c>
      <c r="AG919" s="3">
        <f t="shared" si="739"/>
        <v>73924869.652403712</v>
      </c>
      <c r="AH919" s="7"/>
      <c r="AI919" s="7"/>
      <c r="AJ919" s="7"/>
      <c r="AK919" s="7"/>
      <c r="AL919" s="3">
        <f t="shared" si="740"/>
        <v>88933214.976144865</v>
      </c>
      <c r="AM919" s="3">
        <f t="shared" si="741"/>
        <v>29058570.67240379</v>
      </c>
      <c r="AN919" s="3">
        <f t="shared" si="742"/>
        <v>24008345.323741719</v>
      </c>
      <c r="AO919" s="3">
        <f t="shared" si="743"/>
        <v>33866298.979999997</v>
      </c>
      <c r="AP919" s="3">
        <f t="shared" si="744"/>
        <v>63866298.979999952</v>
      </c>
      <c r="AQ919" s="7"/>
      <c r="AR919" s="40">
        <f t="shared" si="773"/>
        <v>-303414.09691629838</v>
      </c>
      <c r="AS919" s="5">
        <f t="shared" si="733"/>
        <v>-382777.19000000006</v>
      </c>
      <c r="AT919" s="5">
        <f t="shared" si="745"/>
        <v>5467.625899280576</v>
      </c>
      <c r="AU919" s="5">
        <f t="shared" si="746"/>
        <v>-680723.6610170179</v>
      </c>
      <c r="AV919" s="5">
        <f t="shared" si="747"/>
        <v>48933214.976144694</v>
      </c>
      <c r="AW919" s="3"/>
      <c r="AX919" s="4">
        <f t="shared" si="748"/>
        <v>-7.5961805871874663E-3</v>
      </c>
      <c r="AY919" s="4">
        <f t="shared" si="749"/>
        <v>-1.0333569045146136E-2</v>
      </c>
      <c r="AZ919" s="4">
        <f t="shared" si="750"/>
        <v>2.2779043280181559E-4</v>
      </c>
      <c r="BA919" s="4">
        <f t="shared" si="751"/>
        <v>-5.9577072981904068E-3</v>
      </c>
      <c r="BB919" s="3"/>
      <c r="BC919" s="2">
        <f t="shared" si="752"/>
        <v>44936</v>
      </c>
      <c r="BD919" s="22">
        <f t="shared" si="753"/>
        <v>222.33303744036218</v>
      </c>
      <c r="BE919" s="22">
        <f t="shared" si="754"/>
        <v>152.93984564423047</v>
      </c>
      <c r="BF919" s="22">
        <f t="shared" si="755"/>
        <v>126.35971223021957</v>
      </c>
      <c r="BG919" s="22">
        <f t="shared" si="756"/>
        <v>212.88766326666652</v>
      </c>
      <c r="BH919" s="22"/>
      <c r="BI919" s="3">
        <f t="shared" si="757"/>
        <v>90174094.572048321</v>
      </c>
      <c r="BJ919" s="3">
        <f t="shared" si="758"/>
        <v>30515785.609397959</v>
      </c>
      <c r="BK919" s="3">
        <f t="shared" si="759"/>
        <v>24008345.323741719</v>
      </c>
      <c r="BL919" s="3">
        <f t="shared" si="760"/>
        <v>64596686.229999952</v>
      </c>
      <c r="BM919" s="22"/>
      <c r="BN919" s="3">
        <f t="shared" si="761"/>
        <v>-1240879.595903486</v>
      </c>
      <c r="BO919" s="3">
        <f t="shared" si="762"/>
        <v>-1457214.9369941577</v>
      </c>
      <c r="BP919" s="3">
        <f t="shared" si="763"/>
        <v>0</v>
      </c>
      <c r="BQ919" s="3">
        <f t="shared" si="764"/>
        <v>-730387.25000000012</v>
      </c>
      <c r="BR919" s="3"/>
      <c r="BS919" s="22">
        <f t="shared" si="765"/>
        <v>-1.3760932136801594</v>
      </c>
      <c r="BT919" s="22">
        <f t="shared" si="766"/>
        <v>-4.7752823920265666</v>
      </c>
      <c r="BU919" s="22">
        <f t="shared" si="767"/>
        <v>0</v>
      </c>
      <c r="BV919" s="22">
        <f t="shared" si="768"/>
        <v>-1.130688418596919</v>
      </c>
      <c r="BW919" s="3"/>
      <c r="BX919" s="7"/>
      <c r="BY919" t="str">
        <f t="shared" si="724"/>
        <v>12023</v>
      </c>
      <c r="CQ919" s="15">
        <v>39999</v>
      </c>
      <c r="CR919" s="16">
        <v>4424.25</v>
      </c>
    </row>
    <row r="920" spans="1:96">
      <c r="A920" s="2">
        <v>45231</v>
      </c>
      <c r="B920" s="2">
        <v>45231</v>
      </c>
      <c r="C920" s="3">
        <v>-427695</v>
      </c>
      <c r="D920">
        <v>-579334.52</v>
      </c>
      <c r="E920">
        <v>-1007029.88</v>
      </c>
      <c r="F920" s="3">
        <v>603281</v>
      </c>
      <c r="G920" s="3">
        <v>3988870</v>
      </c>
      <c r="J920" s="3">
        <f t="shared" si="769"/>
        <v>175585.83000000007</v>
      </c>
      <c r="L920" s="3">
        <f t="shared" si="770"/>
        <v>64041884.80999995</v>
      </c>
      <c r="M920" s="4">
        <f t="shared" si="725"/>
        <v>2.7492720386848414E-3</v>
      </c>
      <c r="N920" s="4">
        <f t="shared" si="726"/>
        <v>5.8528610000000026E-3</v>
      </c>
      <c r="O920" s="4"/>
      <c r="P920" s="3">
        <f t="shared" si="727"/>
        <v>-554801.42000000004</v>
      </c>
      <c r="Q920" s="3">
        <f t="shared" si="728"/>
        <v>64596686.229999952</v>
      </c>
      <c r="R920" s="6">
        <f t="shared" si="729"/>
        <v>-8.5886978478214807E-3</v>
      </c>
      <c r="S920" s="6">
        <f t="shared" si="730"/>
        <v>-8.5782787030328246E-3</v>
      </c>
      <c r="T920" s="6"/>
      <c r="U920" s="6"/>
      <c r="V920" s="3">
        <f t="shared" si="771"/>
        <v>-29927.773793669861</v>
      </c>
      <c r="W920" s="7">
        <f t="shared" si="731"/>
        <v>-18.450000000000728</v>
      </c>
      <c r="X920" s="7">
        <f t="shared" si="734"/>
        <v>17895.7</v>
      </c>
      <c r="Y920" s="3">
        <f t="shared" si="735"/>
        <v>45834699.313595086</v>
      </c>
      <c r="Z920" s="3">
        <f t="shared" si="732"/>
        <v>109876584.12359503</v>
      </c>
      <c r="AA920" s="2">
        <v>44937</v>
      </c>
      <c r="AB920" s="7">
        <f t="shared" si="736"/>
        <v>213.47294936666651</v>
      </c>
      <c r="AC920" s="7">
        <f t="shared" si="737"/>
        <v>152.78233104531697</v>
      </c>
      <c r="AD920" s="7">
        <f t="shared" si="738"/>
        <v>183.1276402059917</v>
      </c>
      <c r="AE920" s="7"/>
      <c r="AF920" s="7">
        <f t="shared" si="772"/>
        <v>145658.05620633022</v>
      </c>
      <c r="AG920" s="3">
        <f t="shared" si="739"/>
        <v>74070527.708610043</v>
      </c>
      <c r="AH920" s="7"/>
      <c r="AI920" s="7"/>
      <c r="AJ920" s="7"/>
      <c r="AK920" s="7"/>
      <c r="AL920" s="3">
        <f t="shared" si="740"/>
        <v>89084340.658250481</v>
      </c>
      <c r="AM920" s="3">
        <f t="shared" si="741"/>
        <v>29028642.898610119</v>
      </c>
      <c r="AN920" s="3">
        <f t="shared" si="742"/>
        <v>24013812.949641</v>
      </c>
      <c r="AO920" s="3">
        <f t="shared" si="743"/>
        <v>34041884.809999995</v>
      </c>
      <c r="AP920" s="3">
        <f t="shared" si="744"/>
        <v>64041884.80999995</v>
      </c>
      <c r="AQ920" s="7"/>
      <c r="AR920" s="40">
        <f t="shared" si="773"/>
        <v>-29927.773793669861</v>
      </c>
      <c r="AS920" s="5">
        <f t="shared" si="733"/>
        <v>175585.83000000007</v>
      </c>
      <c r="AT920" s="5">
        <f t="shared" si="745"/>
        <v>5467.625899280576</v>
      </c>
      <c r="AU920" s="5">
        <f t="shared" si="746"/>
        <v>151125.68210561079</v>
      </c>
      <c r="AV920" s="5">
        <f t="shared" si="747"/>
        <v>49084340.658250302</v>
      </c>
      <c r="AW920" s="3"/>
      <c r="AX920" s="4">
        <f t="shared" si="748"/>
        <v>1.6993165280952478E-3</v>
      </c>
      <c r="AY920" s="4">
        <f t="shared" si="749"/>
        <v>-1.0299121085845951E-3</v>
      </c>
      <c r="AZ920" s="4">
        <f t="shared" si="750"/>
        <v>2.2773855613754734E-4</v>
      </c>
      <c r="BA920" s="4">
        <f t="shared" si="751"/>
        <v>2.7492720386848414E-3</v>
      </c>
      <c r="BB920" s="3"/>
      <c r="BC920" s="2">
        <f t="shared" si="752"/>
        <v>44937</v>
      </c>
      <c r="BD920" s="22">
        <f t="shared" si="753"/>
        <v>222.71085164562621</v>
      </c>
      <c r="BE920" s="22">
        <f t="shared" si="754"/>
        <v>152.78233104531643</v>
      </c>
      <c r="BF920" s="22">
        <f t="shared" si="755"/>
        <v>126.38848920863683</v>
      </c>
      <c r="BG920" s="22">
        <f t="shared" si="756"/>
        <v>213.47294936666651</v>
      </c>
      <c r="BH920" s="22"/>
      <c r="BI920" s="3">
        <f t="shared" si="757"/>
        <v>90174094.572048321</v>
      </c>
      <c r="BJ920" s="3">
        <f t="shared" si="758"/>
        <v>30515785.609397959</v>
      </c>
      <c r="BK920" s="3">
        <f t="shared" si="759"/>
        <v>24013812.949641</v>
      </c>
      <c r="BL920" s="3">
        <f t="shared" si="760"/>
        <v>64596686.229999952</v>
      </c>
      <c r="BM920" s="22"/>
      <c r="BN920" s="3">
        <f t="shared" si="761"/>
        <v>-1089753.9137978752</v>
      </c>
      <c r="BO920" s="3">
        <f t="shared" si="762"/>
        <v>-1487142.7107878276</v>
      </c>
      <c r="BP920" s="3">
        <f t="shared" si="763"/>
        <v>0</v>
      </c>
      <c r="BQ920" s="3">
        <f t="shared" si="764"/>
        <v>-554801.42000000004</v>
      </c>
      <c r="BR920" s="3"/>
      <c r="BS920" s="22">
        <f t="shared" si="765"/>
        <v>-1.208499978812841</v>
      </c>
      <c r="BT920" s="22">
        <f t="shared" si="766"/>
        <v>-4.8733554817275673</v>
      </c>
      <c r="BU920" s="22">
        <f t="shared" si="767"/>
        <v>0</v>
      </c>
      <c r="BV920" s="22">
        <f t="shared" si="768"/>
        <v>-0.85886978478214804</v>
      </c>
      <c r="BW920" s="3"/>
      <c r="BX920" s="7"/>
      <c r="BY920" t="str">
        <f t="shared" si="724"/>
        <v>12023</v>
      </c>
      <c r="CQ920" s="15">
        <v>40000</v>
      </c>
      <c r="CR920" s="16">
        <v>4165.7</v>
      </c>
    </row>
    <row r="921" spans="1:96">
      <c r="A921" s="2">
        <v>45261</v>
      </c>
      <c r="B921" s="2">
        <v>45261</v>
      </c>
      <c r="C921" s="3">
        <v>-63610</v>
      </c>
      <c r="D921">
        <v>-427762.18</v>
      </c>
      <c r="E921">
        <v>-491372.4</v>
      </c>
      <c r="F921" s="3">
        <v>151572</v>
      </c>
      <c r="G921" s="3">
        <v>3497498</v>
      </c>
      <c r="J921" s="3">
        <f t="shared" si="769"/>
        <v>87962.340000000026</v>
      </c>
      <c r="L921" s="3">
        <f t="shared" si="770"/>
        <v>64129847.149999954</v>
      </c>
      <c r="M921" s="4">
        <f t="shared" si="725"/>
        <v>1.3735126669205239E-3</v>
      </c>
      <c r="N921" s="4">
        <f t="shared" si="726"/>
        <v>2.9320780000000007E-3</v>
      </c>
      <c r="O921" s="4"/>
      <c r="P921" s="3">
        <f t="shared" si="727"/>
        <v>-466839.08</v>
      </c>
      <c r="Q921" s="3">
        <f t="shared" si="728"/>
        <v>64596686.229999952</v>
      </c>
      <c r="R921" s="6">
        <f t="shared" si="729"/>
        <v>-7.2269818661872924E-3</v>
      </c>
      <c r="S921" s="6">
        <f t="shared" si="730"/>
        <v>-7.2047660361123003E-3</v>
      </c>
      <c r="T921" s="6"/>
      <c r="U921" s="6"/>
      <c r="V921" s="3">
        <f t="shared" si="771"/>
        <v>-60828.808523716827</v>
      </c>
      <c r="W921" s="7">
        <f t="shared" si="731"/>
        <v>-37.5</v>
      </c>
      <c r="X921" s="7">
        <f t="shared" si="734"/>
        <v>17858.2</v>
      </c>
      <c r="Y921" s="3">
        <f t="shared" si="735"/>
        <v>45738653.826452374</v>
      </c>
      <c r="Z921" s="3">
        <f t="shared" si="732"/>
        <v>109868500.97645232</v>
      </c>
      <c r="AA921" s="2">
        <v>44938</v>
      </c>
      <c r="AB921" s="7">
        <f t="shared" si="736"/>
        <v>213.76615716666652</v>
      </c>
      <c r="AC921" s="7">
        <f t="shared" si="737"/>
        <v>152.4621794215079</v>
      </c>
      <c r="AD921" s="7">
        <f t="shared" si="738"/>
        <v>183.11416829408719</v>
      </c>
      <c r="AE921" s="7"/>
      <c r="AF921" s="7">
        <f t="shared" si="772"/>
        <v>27133.531476283199</v>
      </c>
      <c r="AG921" s="3">
        <f t="shared" si="739"/>
        <v>74097661.240086332</v>
      </c>
      <c r="AH921" s="7"/>
      <c r="AI921" s="7"/>
      <c r="AJ921" s="7"/>
      <c r="AK921" s="7"/>
      <c r="AL921" s="3">
        <f t="shared" si="740"/>
        <v>89116941.81562604</v>
      </c>
      <c r="AM921" s="3">
        <f t="shared" si="741"/>
        <v>28967814.090086401</v>
      </c>
      <c r="AN921" s="3">
        <f t="shared" si="742"/>
        <v>24019280.575540282</v>
      </c>
      <c r="AO921" s="3">
        <f t="shared" si="743"/>
        <v>34129847.149999999</v>
      </c>
      <c r="AP921" s="3">
        <f t="shared" si="744"/>
        <v>64129847.149999954</v>
      </c>
      <c r="AQ921" s="7"/>
      <c r="AR921" s="40">
        <f t="shared" si="773"/>
        <v>-60828.808523716827</v>
      </c>
      <c r="AS921" s="5">
        <f t="shared" si="733"/>
        <v>87962.340000000026</v>
      </c>
      <c r="AT921" s="5">
        <f t="shared" si="745"/>
        <v>5467.625899280576</v>
      </c>
      <c r="AU921" s="5">
        <f t="shared" si="746"/>
        <v>32601.157375563773</v>
      </c>
      <c r="AV921" s="5">
        <f t="shared" si="747"/>
        <v>49116941.815625869</v>
      </c>
      <c r="AW921" s="3"/>
      <c r="AX921" s="4">
        <f t="shared" si="748"/>
        <v>3.6595833941938078E-4</v>
      </c>
      <c r="AY921" s="4">
        <f t="shared" si="749"/>
        <v>-2.0954754494096344E-3</v>
      </c>
      <c r="AZ921" s="4">
        <f t="shared" si="750"/>
        <v>2.2768670309653241E-4</v>
      </c>
      <c r="BA921" s="4">
        <f t="shared" si="751"/>
        <v>1.3735126669205239E-3</v>
      </c>
      <c r="BB921" s="3"/>
      <c r="BC921" s="2">
        <f t="shared" si="752"/>
        <v>44938</v>
      </c>
      <c r="BD921" s="22">
        <f t="shared" si="753"/>
        <v>222.79235453906509</v>
      </c>
      <c r="BE921" s="22">
        <f t="shared" si="754"/>
        <v>152.46217942150736</v>
      </c>
      <c r="BF921" s="22">
        <f t="shared" si="755"/>
        <v>126.41726618705411</v>
      </c>
      <c r="BG921" s="22">
        <f t="shared" si="756"/>
        <v>213.76615716666652</v>
      </c>
      <c r="BH921" s="22"/>
      <c r="BI921" s="3">
        <f t="shared" si="757"/>
        <v>90174094.572048321</v>
      </c>
      <c r="BJ921" s="3">
        <f t="shared" si="758"/>
        <v>30515785.609397959</v>
      </c>
      <c r="BK921" s="3">
        <f t="shared" si="759"/>
        <v>24019280.575540282</v>
      </c>
      <c r="BL921" s="3">
        <f t="shared" si="760"/>
        <v>64596686.229999952</v>
      </c>
      <c r="BM921" s="22"/>
      <c r="BN921" s="3">
        <f t="shared" si="761"/>
        <v>-1057152.7564223113</v>
      </c>
      <c r="BO921" s="3">
        <f t="shared" si="762"/>
        <v>-1547971.5193115445</v>
      </c>
      <c r="BP921" s="3">
        <f t="shared" si="763"/>
        <v>0</v>
      </c>
      <c r="BQ921" s="3">
        <f t="shared" si="764"/>
        <v>-466839.08</v>
      </c>
      <c r="BR921" s="3"/>
      <c r="BS921" s="22">
        <f t="shared" si="765"/>
        <v>-1.1723464055163375</v>
      </c>
      <c r="BT921" s="22">
        <f t="shared" si="766"/>
        <v>-5.0726910299003256</v>
      </c>
      <c r="BU921" s="22">
        <f t="shared" si="767"/>
        <v>0</v>
      </c>
      <c r="BV921" s="22">
        <f t="shared" si="768"/>
        <v>-0.7226981866187292</v>
      </c>
      <c r="BW921" s="3"/>
      <c r="BX921" s="7"/>
      <c r="BY921" t="str">
        <f t="shared" si="724"/>
        <v>12023</v>
      </c>
      <c r="CQ921" s="15">
        <v>40001</v>
      </c>
      <c r="CR921" s="16">
        <v>4202.1499999999996</v>
      </c>
    </row>
    <row r="922" spans="1:96">
      <c r="A922" t="s">
        <v>431</v>
      </c>
      <c r="B922" t="s">
        <v>431</v>
      </c>
      <c r="C922" s="3">
        <v>43447</v>
      </c>
      <c r="D922">
        <v>-311296.96999999997</v>
      </c>
      <c r="E922">
        <v>-267849.84000000003</v>
      </c>
      <c r="F922" s="3">
        <v>116465</v>
      </c>
      <c r="G922" s="3">
        <v>3229648</v>
      </c>
      <c r="J922" s="3">
        <f t="shared" si="769"/>
        <v>159912.21000000002</v>
      </c>
      <c r="L922" s="3">
        <f t="shared" si="770"/>
        <v>64289759.359999955</v>
      </c>
      <c r="M922" s="4">
        <f t="shared" si="725"/>
        <v>2.4935691742093936E-3</v>
      </c>
      <c r="N922" s="4">
        <f t="shared" si="726"/>
        <v>5.3304070000000005E-3</v>
      </c>
      <c r="O922" s="4"/>
      <c r="P922" s="3">
        <f t="shared" si="727"/>
        <v>-306926.87</v>
      </c>
      <c r="Q922" s="3">
        <f t="shared" si="728"/>
        <v>64596686.229999952</v>
      </c>
      <c r="R922" s="6">
        <f t="shared" si="729"/>
        <v>-4.751433671181993E-3</v>
      </c>
      <c r="S922" s="6">
        <f t="shared" si="730"/>
        <v>-4.7111968619029066E-3</v>
      </c>
      <c r="T922" s="6"/>
      <c r="U922" s="6"/>
      <c r="V922" s="3">
        <f t="shared" si="771"/>
        <v>159614.79356622943</v>
      </c>
      <c r="W922" s="7">
        <f t="shared" si="731"/>
        <v>98.399999999997817</v>
      </c>
      <c r="X922" s="7">
        <f t="shared" si="734"/>
        <v>17956.599999999999</v>
      </c>
      <c r="Y922" s="3">
        <f t="shared" si="735"/>
        <v>45990677.184714839</v>
      </c>
      <c r="Z922" s="3">
        <f t="shared" si="732"/>
        <v>110280436.54471479</v>
      </c>
      <c r="AA922" s="2">
        <v>44939</v>
      </c>
      <c r="AB922" s="7">
        <f t="shared" si="736"/>
        <v>214.29919786666653</v>
      </c>
      <c r="AC922" s="7">
        <f t="shared" si="737"/>
        <v>153.30225728238281</v>
      </c>
      <c r="AD922" s="7">
        <f t="shared" si="738"/>
        <v>183.80072757452467</v>
      </c>
      <c r="AE922" s="7"/>
      <c r="AF922" s="7">
        <f t="shared" si="772"/>
        <v>319527.00356622948</v>
      </c>
      <c r="AG922" s="3">
        <f t="shared" si="739"/>
        <v>74417188.243652567</v>
      </c>
      <c r="AH922" s="7"/>
      <c r="AI922" s="7"/>
      <c r="AJ922" s="7"/>
      <c r="AK922" s="7"/>
      <c r="AL922" s="3">
        <f t="shared" si="740"/>
        <v>89441936.445091546</v>
      </c>
      <c r="AM922" s="3">
        <f t="shared" si="741"/>
        <v>29127428.883652631</v>
      </c>
      <c r="AN922" s="3">
        <f t="shared" si="742"/>
        <v>24024748.201439563</v>
      </c>
      <c r="AO922" s="3">
        <f t="shared" si="743"/>
        <v>34289759.359999999</v>
      </c>
      <c r="AP922" s="3">
        <f t="shared" si="744"/>
        <v>64289759.359999955</v>
      </c>
      <c r="AQ922" s="7"/>
      <c r="AR922" s="40">
        <f t="shared" si="773"/>
        <v>159614.79356622943</v>
      </c>
      <c r="AS922" s="5">
        <f t="shared" si="733"/>
        <v>159912.21000000002</v>
      </c>
      <c r="AT922" s="5">
        <f t="shared" si="745"/>
        <v>5467.625899280576</v>
      </c>
      <c r="AU922" s="5">
        <f t="shared" si="746"/>
        <v>324994.62946551008</v>
      </c>
      <c r="AV922" s="5">
        <f t="shared" si="747"/>
        <v>49441936.445091382</v>
      </c>
      <c r="AW922" s="3"/>
      <c r="AX922" s="4">
        <f t="shared" si="748"/>
        <v>3.6468332826982684E-3</v>
      </c>
      <c r="AY922" s="4">
        <f t="shared" si="749"/>
        <v>5.5100738036307027E-3</v>
      </c>
      <c r="AZ922" s="4">
        <f t="shared" si="750"/>
        <v>2.2763487366263838E-4</v>
      </c>
      <c r="BA922" s="4">
        <f t="shared" si="751"/>
        <v>2.4935691742093936E-3</v>
      </c>
      <c r="BB922" s="3"/>
      <c r="BC922" s="2">
        <f t="shared" si="752"/>
        <v>44939</v>
      </c>
      <c r="BD922" s="22">
        <f t="shared" si="753"/>
        <v>223.60484111272885</v>
      </c>
      <c r="BE922" s="22">
        <f t="shared" si="754"/>
        <v>153.30225728238227</v>
      </c>
      <c r="BF922" s="22">
        <f t="shared" si="755"/>
        <v>126.44604316547139</v>
      </c>
      <c r="BG922" s="22">
        <f t="shared" si="756"/>
        <v>214.29919786666653</v>
      </c>
      <c r="BH922" s="22"/>
      <c r="BI922" s="3">
        <f t="shared" si="757"/>
        <v>90174094.572048321</v>
      </c>
      <c r="BJ922" s="3">
        <f t="shared" si="758"/>
        <v>30515785.609397959</v>
      </c>
      <c r="BK922" s="3">
        <f t="shared" si="759"/>
        <v>24024748.201439563</v>
      </c>
      <c r="BL922" s="3">
        <f t="shared" si="760"/>
        <v>64596686.229999952</v>
      </c>
      <c r="BM922" s="22"/>
      <c r="BN922" s="3">
        <f t="shared" si="761"/>
        <v>-732158.12695680116</v>
      </c>
      <c r="BO922" s="3">
        <f t="shared" si="762"/>
        <v>-1388356.725745315</v>
      </c>
      <c r="BP922" s="3">
        <f t="shared" si="763"/>
        <v>0</v>
      </c>
      <c r="BQ922" s="3">
        <f t="shared" si="764"/>
        <v>-306926.87</v>
      </c>
      <c r="BR922" s="3"/>
      <c r="BS922" s="22">
        <f t="shared" si="765"/>
        <v>-0.8119384291369991</v>
      </c>
      <c r="BT922" s="22">
        <f t="shared" si="766"/>
        <v>-4.5496345514950205</v>
      </c>
      <c r="BU922" s="22">
        <f t="shared" si="767"/>
        <v>0</v>
      </c>
      <c r="BV922" s="22">
        <f t="shared" si="768"/>
        <v>-0.47514336711819932</v>
      </c>
      <c r="BW922" s="3"/>
      <c r="BX922" s="7"/>
      <c r="BY922" t="str">
        <f t="shared" si="724"/>
        <v>12023</v>
      </c>
      <c r="CQ922" s="15">
        <v>40002</v>
      </c>
      <c r="CR922" s="16">
        <v>4078.9</v>
      </c>
    </row>
    <row r="923" spans="1:96">
      <c r="A923" t="s">
        <v>432</v>
      </c>
      <c r="B923" t="s">
        <v>432</v>
      </c>
      <c r="C923" s="3">
        <v>-118088</v>
      </c>
      <c r="D923">
        <v>-166257.26999999999</v>
      </c>
      <c r="E923">
        <v>-284345.23</v>
      </c>
      <c r="F923" s="3">
        <v>145040</v>
      </c>
      <c r="G923" s="3">
        <v>2945303</v>
      </c>
      <c r="J923" s="3">
        <f t="shared" si="769"/>
        <v>26951.699999999953</v>
      </c>
      <c r="L923" s="3">
        <f t="shared" si="770"/>
        <v>64316711.059999958</v>
      </c>
      <c r="M923" s="4">
        <f t="shared" si="725"/>
        <v>4.1922228778427912E-4</v>
      </c>
      <c r="N923" s="4">
        <f t="shared" si="726"/>
        <v>8.9838999999999848E-4</v>
      </c>
      <c r="O923" s="4"/>
      <c r="P923" s="3">
        <f t="shared" si="727"/>
        <v>-279975.17000000004</v>
      </c>
      <c r="Q923" s="3">
        <f t="shared" si="728"/>
        <v>64596686.229999952</v>
      </c>
      <c r="R923" s="6">
        <f t="shared" si="729"/>
        <v>-4.3342032902916024E-3</v>
      </c>
      <c r="S923" s="6">
        <f t="shared" si="730"/>
        <v>-4.2919745741186273E-3</v>
      </c>
      <c r="T923" s="6"/>
      <c r="U923" s="6"/>
      <c r="V923" s="3">
        <f t="shared" si="771"/>
        <v>-100164.77136905372</v>
      </c>
      <c r="W923" s="7">
        <f t="shared" si="731"/>
        <v>-61.75</v>
      </c>
      <c r="X923" s="7">
        <f t="shared" si="734"/>
        <v>17894.849999999999</v>
      </c>
      <c r="Y923" s="3">
        <f t="shared" si="735"/>
        <v>45832522.282553174</v>
      </c>
      <c r="Z923" s="3">
        <f t="shared" si="732"/>
        <v>110149233.34255314</v>
      </c>
      <c r="AA923" s="2">
        <v>44942</v>
      </c>
      <c r="AB923" s="7">
        <f t="shared" si="736"/>
        <v>214.38903686666652</v>
      </c>
      <c r="AC923" s="7">
        <f t="shared" si="737"/>
        <v>152.77507427517725</v>
      </c>
      <c r="AD923" s="7">
        <f t="shared" si="738"/>
        <v>183.58205557092188</v>
      </c>
      <c r="AE923" s="7"/>
      <c r="AF923" s="7">
        <f t="shared" si="772"/>
        <v>-73213.071369053767</v>
      </c>
      <c r="AG923" s="3">
        <f t="shared" si="739"/>
        <v>74343975.172283515</v>
      </c>
      <c r="AH923" s="7"/>
      <c r="AI923" s="7"/>
      <c r="AJ923" s="7"/>
      <c r="AK923" s="7"/>
      <c r="AL923" s="3">
        <f t="shared" si="740"/>
        <v>89374190.999621779</v>
      </c>
      <c r="AM923" s="3">
        <f t="shared" si="741"/>
        <v>29027264.112283576</v>
      </c>
      <c r="AN923" s="3">
        <f t="shared" si="742"/>
        <v>24030215.827338845</v>
      </c>
      <c r="AO923" s="3">
        <f t="shared" si="743"/>
        <v>34316711.060000002</v>
      </c>
      <c r="AP923" s="3">
        <f t="shared" si="744"/>
        <v>64316711.059999958</v>
      </c>
      <c r="AQ923" s="7"/>
      <c r="AR923" s="40">
        <f t="shared" si="773"/>
        <v>-100164.77136905372</v>
      </c>
      <c r="AS923" s="5">
        <f t="shared" si="733"/>
        <v>26951.699999999953</v>
      </c>
      <c r="AT923" s="5">
        <f t="shared" si="745"/>
        <v>5467.625899280576</v>
      </c>
      <c r="AU923" s="5">
        <f t="shared" si="746"/>
        <v>-67745.445469773185</v>
      </c>
      <c r="AV923" s="5">
        <f t="shared" si="747"/>
        <v>49374190.999621607</v>
      </c>
      <c r="AW923" s="3"/>
      <c r="AX923" s="4">
        <f t="shared" si="748"/>
        <v>-7.5742373390319149E-4</v>
      </c>
      <c r="AY923" s="4">
        <f t="shared" si="749"/>
        <v>-3.4388469977612687E-3</v>
      </c>
      <c r="AZ923" s="4">
        <f t="shared" si="750"/>
        <v>2.2758306781974746E-4</v>
      </c>
      <c r="BA923" s="4">
        <f t="shared" si="751"/>
        <v>4.1922228778427912E-4</v>
      </c>
      <c r="BB923" s="3"/>
      <c r="BC923" s="2">
        <f t="shared" si="752"/>
        <v>44942</v>
      </c>
      <c r="BD923" s="22">
        <f t="shared" si="753"/>
        <v>223.43547749905443</v>
      </c>
      <c r="BE923" s="22">
        <f t="shared" si="754"/>
        <v>152.77507427517671</v>
      </c>
      <c r="BF923" s="22">
        <f t="shared" si="755"/>
        <v>126.47482014388866</v>
      </c>
      <c r="BG923" s="22">
        <f t="shared" si="756"/>
        <v>214.38903686666652</v>
      </c>
      <c r="BH923" s="22"/>
      <c r="BI923" s="3">
        <f t="shared" si="757"/>
        <v>90174094.572048321</v>
      </c>
      <c r="BJ923" s="3">
        <f t="shared" si="758"/>
        <v>30515785.609397959</v>
      </c>
      <c r="BK923" s="3">
        <f t="shared" si="759"/>
        <v>24030215.827338845</v>
      </c>
      <c r="BL923" s="3">
        <f t="shared" si="760"/>
        <v>64596686.229999952</v>
      </c>
      <c r="BM923" s="22"/>
      <c r="BN923" s="3">
        <f t="shared" si="761"/>
        <v>-799903.5724265743</v>
      </c>
      <c r="BO923" s="3">
        <f t="shared" si="762"/>
        <v>-1488521.4971143687</v>
      </c>
      <c r="BP923" s="3">
        <f t="shared" si="763"/>
        <v>0</v>
      </c>
      <c r="BQ923" s="3">
        <f t="shared" si="764"/>
        <v>-279975.17000000004</v>
      </c>
      <c r="BR923" s="3"/>
      <c r="BS923" s="22">
        <f t="shared" si="765"/>
        <v>-0.88706582109062182</v>
      </c>
      <c r="BT923" s="22">
        <f t="shared" si="766"/>
        <v>-4.8778737541528283</v>
      </c>
      <c r="BU923" s="22">
        <f t="shared" si="767"/>
        <v>0</v>
      </c>
      <c r="BV923" s="22">
        <f t="shared" si="768"/>
        <v>-0.43342032902916022</v>
      </c>
      <c r="BW923" s="3"/>
      <c r="BX923" s="7"/>
      <c r="BY923" t="str">
        <f t="shared" si="724"/>
        <v>12023</v>
      </c>
      <c r="CQ923" s="15">
        <v>40003</v>
      </c>
      <c r="CR923" s="16">
        <v>4080.95</v>
      </c>
    </row>
    <row r="924" spans="1:96">
      <c r="A924" t="s">
        <v>433</v>
      </c>
      <c r="B924" t="s">
        <v>433</v>
      </c>
      <c r="C924" s="3">
        <v>715826</v>
      </c>
      <c r="D924">
        <v>-679016.56</v>
      </c>
      <c r="E924">
        <v>36809.53</v>
      </c>
      <c r="F924" s="3">
        <v>-512759</v>
      </c>
      <c r="G924" s="3">
        <v>2982112</v>
      </c>
      <c r="J924" s="3">
        <f t="shared" si="769"/>
        <v>203066.70999999993</v>
      </c>
      <c r="L924" s="3">
        <f t="shared" si="770"/>
        <v>64519777.769999959</v>
      </c>
      <c r="M924" s="4">
        <f t="shared" si="725"/>
        <v>3.1572931304052919E-3</v>
      </c>
      <c r="N924" s="4">
        <f t="shared" si="726"/>
        <v>6.7688903333333311E-3</v>
      </c>
      <c r="O924" s="4"/>
      <c r="P924" s="3">
        <f t="shared" si="727"/>
        <v>-76908.460000000108</v>
      </c>
      <c r="Q924" s="3">
        <f t="shared" si="728"/>
        <v>64596686.229999952</v>
      </c>
      <c r="R924" s="6">
        <f t="shared" si="729"/>
        <v>-1.1905945101605279E-3</v>
      </c>
      <c r="S924" s="6">
        <f t="shared" si="730"/>
        <v>-1.1346814437133354E-3</v>
      </c>
      <c r="T924" s="6"/>
      <c r="U924" s="6"/>
      <c r="V924" s="3">
        <f t="shared" si="771"/>
        <v>257021.99228221268</v>
      </c>
      <c r="W924" s="7">
        <f t="shared" si="731"/>
        <v>158.45000000000073</v>
      </c>
      <c r="X924" s="7">
        <f t="shared" si="734"/>
        <v>18053.3</v>
      </c>
      <c r="Y924" s="3">
        <f t="shared" si="735"/>
        <v>46238346.480893508</v>
      </c>
      <c r="Z924" s="3">
        <f t="shared" si="732"/>
        <v>110758124.25089347</v>
      </c>
      <c r="AA924" s="2">
        <v>44943</v>
      </c>
      <c r="AB924" s="7">
        <f t="shared" si="736"/>
        <v>215.06592589999985</v>
      </c>
      <c r="AC924" s="7">
        <f t="shared" si="737"/>
        <v>154.12782160297834</v>
      </c>
      <c r="AD924" s="7">
        <f t="shared" si="738"/>
        <v>184.59687375148911</v>
      </c>
      <c r="AE924" s="7"/>
      <c r="AF924" s="7">
        <f t="shared" si="772"/>
        <v>460088.70228221262</v>
      </c>
      <c r="AG924" s="3">
        <f t="shared" si="739"/>
        <v>74804063.874565721</v>
      </c>
      <c r="AH924" s="7"/>
      <c r="AI924" s="7"/>
      <c r="AJ924" s="7"/>
      <c r="AK924" s="7"/>
      <c r="AL924" s="3">
        <f t="shared" si="740"/>
        <v>89839747.327803269</v>
      </c>
      <c r="AM924" s="3">
        <f t="shared" si="741"/>
        <v>29284286.104565788</v>
      </c>
      <c r="AN924" s="3">
        <f t="shared" si="742"/>
        <v>24035683.453238126</v>
      </c>
      <c r="AO924" s="3">
        <f t="shared" si="743"/>
        <v>34519777.770000003</v>
      </c>
      <c r="AP924" s="3">
        <f t="shared" si="744"/>
        <v>64519777.769999959</v>
      </c>
      <c r="AQ924" s="7"/>
      <c r="AR924" s="40">
        <f t="shared" si="773"/>
        <v>257021.99228221268</v>
      </c>
      <c r="AS924" s="5">
        <f t="shared" si="733"/>
        <v>203066.70999999993</v>
      </c>
      <c r="AT924" s="5">
        <f t="shared" si="745"/>
        <v>5467.625899280576</v>
      </c>
      <c r="AU924" s="5">
        <f t="shared" si="746"/>
        <v>465556.32818149321</v>
      </c>
      <c r="AV924" s="5">
        <f t="shared" si="747"/>
        <v>49839747.327803098</v>
      </c>
      <c r="AW924" s="3"/>
      <c r="AX924" s="4">
        <f t="shared" si="748"/>
        <v>5.2090690049822483E-3</v>
      </c>
      <c r="AY924" s="4">
        <f t="shared" si="749"/>
        <v>8.854502831820368E-3</v>
      </c>
      <c r="AZ924" s="4">
        <f t="shared" si="750"/>
        <v>2.2753128555175661E-4</v>
      </c>
      <c r="BA924" s="4">
        <f t="shared" si="751"/>
        <v>3.1572931304052919E-3</v>
      </c>
      <c r="BB924" s="3"/>
      <c r="BC924" s="2">
        <f t="shared" si="752"/>
        <v>44943</v>
      </c>
      <c r="BD924" s="22">
        <f t="shared" si="753"/>
        <v>224.59936831950819</v>
      </c>
      <c r="BE924" s="22">
        <f t="shared" si="754"/>
        <v>154.12782160297783</v>
      </c>
      <c r="BF924" s="22">
        <f t="shared" si="755"/>
        <v>126.50359712230592</v>
      </c>
      <c r="BG924" s="22">
        <f t="shared" si="756"/>
        <v>215.06592589999985</v>
      </c>
      <c r="BH924" s="22"/>
      <c r="BI924" s="3">
        <f t="shared" si="757"/>
        <v>90174094.572048321</v>
      </c>
      <c r="BJ924" s="3">
        <f t="shared" si="758"/>
        <v>30515785.609397959</v>
      </c>
      <c r="BK924" s="3">
        <f t="shared" si="759"/>
        <v>24035683.453238126</v>
      </c>
      <c r="BL924" s="3">
        <f t="shared" si="760"/>
        <v>64596686.229999952</v>
      </c>
      <c r="BM924" s="22"/>
      <c r="BN924" s="3">
        <f t="shared" si="761"/>
        <v>-334347.24424508109</v>
      </c>
      <c r="BO924" s="3">
        <f t="shared" si="762"/>
        <v>-1231499.504832156</v>
      </c>
      <c r="BP924" s="3">
        <f t="shared" si="763"/>
        <v>0</v>
      </c>
      <c r="BQ924" s="3">
        <f t="shared" si="764"/>
        <v>-76908.460000000108</v>
      </c>
      <c r="BR924" s="3"/>
      <c r="BS924" s="22">
        <f t="shared" si="765"/>
        <v>-0.37077970766641916</v>
      </c>
      <c r="BT924" s="22">
        <f t="shared" si="766"/>
        <v>-4.0356146179402002</v>
      </c>
      <c r="BU924" s="22">
        <f t="shared" si="767"/>
        <v>0</v>
      </c>
      <c r="BV924" s="22">
        <f t="shared" si="768"/>
        <v>-0.11905945101605278</v>
      </c>
      <c r="BW924" s="3"/>
      <c r="BX924" s="7"/>
      <c r="BY924" t="str">
        <f t="shared" si="724"/>
        <v>12023</v>
      </c>
      <c r="CQ924" s="15">
        <v>40004</v>
      </c>
      <c r="CR924" s="16">
        <v>4003.9</v>
      </c>
    </row>
    <row r="925" spans="1:96">
      <c r="A925" t="s">
        <v>434</v>
      </c>
      <c r="B925" t="s">
        <v>434</v>
      </c>
      <c r="C925" s="3">
        <v>-736841</v>
      </c>
      <c r="D925">
        <v>166963.6</v>
      </c>
      <c r="E925">
        <v>-569877.69999999995</v>
      </c>
      <c r="F925" s="3">
        <v>845980</v>
      </c>
      <c r="G925" s="3">
        <v>2412235</v>
      </c>
      <c r="J925" s="3">
        <f t="shared" si="769"/>
        <v>109139.16000000003</v>
      </c>
      <c r="L925" s="3">
        <f t="shared" si="770"/>
        <v>64628916.929999955</v>
      </c>
      <c r="M925" s="4">
        <f t="shared" si="725"/>
        <v>1.6915613130141149E-3</v>
      </c>
      <c r="N925" s="4">
        <f t="shared" si="726"/>
        <v>3.637972000000001E-3</v>
      </c>
      <c r="O925" s="4"/>
      <c r="P925" s="3">
        <f t="shared" si="727"/>
        <v>0</v>
      </c>
      <c r="Q925" s="3">
        <f t="shared" si="728"/>
        <v>64628916.929999955</v>
      </c>
      <c r="R925" s="6">
        <f t="shared" si="729"/>
        <v>0</v>
      </c>
      <c r="S925" s="6">
        <f t="shared" si="730"/>
        <v>0</v>
      </c>
      <c r="T925" s="6"/>
      <c r="U925" s="6"/>
      <c r="V925" s="3">
        <f t="shared" si="771"/>
        <v>181756.4798688647</v>
      </c>
      <c r="W925" s="7">
        <f t="shared" si="731"/>
        <v>112.04999999999927</v>
      </c>
      <c r="X925" s="7">
        <f t="shared" si="734"/>
        <v>18165.349999999999</v>
      </c>
      <c r="Y925" s="3">
        <f t="shared" si="735"/>
        <v>46525330.396475926</v>
      </c>
      <c r="Z925" s="3">
        <f t="shared" si="732"/>
        <v>111154247.32647589</v>
      </c>
      <c r="AA925" s="2">
        <v>44944</v>
      </c>
      <c r="AB925" s="7">
        <f t="shared" si="736"/>
        <v>215.42972309999985</v>
      </c>
      <c r="AC925" s="7">
        <f t="shared" si="737"/>
        <v>155.08443465491973</v>
      </c>
      <c r="AD925" s="7">
        <f t="shared" si="738"/>
        <v>185.2570788774598</v>
      </c>
      <c r="AE925" s="7"/>
      <c r="AF925" s="7">
        <f t="shared" si="772"/>
        <v>290895.63986886473</v>
      </c>
      <c r="AG925" s="3">
        <f t="shared" si="739"/>
        <v>75094959.514434591</v>
      </c>
      <c r="AH925" s="7"/>
      <c r="AI925" s="7"/>
      <c r="AJ925" s="7"/>
      <c r="AK925" s="7"/>
      <c r="AL925" s="3">
        <f t="shared" si="740"/>
        <v>90136110.59357141</v>
      </c>
      <c r="AM925" s="3">
        <f t="shared" si="741"/>
        <v>29466042.584434655</v>
      </c>
      <c r="AN925" s="3">
        <f t="shared" si="742"/>
        <v>24041151.079137407</v>
      </c>
      <c r="AO925" s="3">
        <f t="shared" si="743"/>
        <v>34628916.93</v>
      </c>
      <c r="AP925" s="3">
        <f t="shared" si="744"/>
        <v>64628916.929999955</v>
      </c>
      <c r="AQ925" s="7"/>
      <c r="AR925" s="40">
        <f t="shared" si="773"/>
        <v>181756.4798688647</v>
      </c>
      <c r="AS925" s="5">
        <f t="shared" si="733"/>
        <v>109139.16000000003</v>
      </c>
      <c r="AT925" s="5">
        <f t="shared" si="745"/>
        <v>5467.625899280576</v>
      </c>
      <c r="AU925" s="5">
        <f t="shared" si="746"/>
        <v>296363.26576814533</v>
      </c>
      <c r="AV925" s="5">
        <f t="shared" si="747"/>
        <v>50136110.593571246</v>
      </c>
      <c r="AW925" s="3"/>
      <c r="AX925" s="4">
        <f t="shared" si="748"/>
        <v>3.2987989679755915E-3</v>
      </c>
      <c r="AY925" s="4">
        <f t="shared" si="749"/>
        <v>6.2066215041017029E-3</v>
      </c>
      <c r="AZ925" s="4">
        <f t="shared" si="750"/>
        <v>2.2747952684257743E-4</v>
      </c>
      <c r="BA925" s="4">
        <f t="shared" si="751"/>
        <v>1.6915613130141149E-3</v>
      </c>
      <c r="BB925" s="3"/>
      <c r="BC925" s="2">
        <f t="shared" si="752"/>
        <v>44944</v>
      </c>
      <c r="BD925" s="22">
        <f t="shared" si="753"/>
        <v>225.34027648392851</v>
      </c>
      <c r="BE925" s="22">
        <f t="shared" si="754"/>
        <v>155.08443465491922</v>
      </c>
      <c r="BF925" s="22">
        <f t="shared" si="755"/>
        <v>126.5323741007232</v>
      </c>
      <c r="BG925" s="22">
        <f t="shared" si="756"/>
        <v>215.42972309999985</v>
      </c>
      <c r="BH925" s="22"/>
      <c r="BI925" s="3">
        <f t="shared" si="757"/>
        <v>90174094.572048321</v>
      </c>
      <c r="BJ925" s="3">
        <f t="shared" si="758"/>
        <v>30515785.609397959</v>
      </c>
      <c r="BK925" s="3">
        <f t="shared" si="759"/>
        <v>24041151.079137407</v>
      </c>
      <c r="BL925" s="3">
        <f t="shared" si="760"/>
        <v>64628916.929999955</v>
      </c>
      <c r="BM925" s="22"/>
      <c r="BN925" s="3">
        <f t="shared" si="761"/>
        <v>-37983.978476935765</v>
      </c>
      <c r="BO925" s="3">
        <f t="shared" si="762"/>
        <v>-1049743.0249632914</v>
      </c>
      <c r="BP925" s="3">
        <f t="shared" si="763"/>
        <v>0</v>
      </c>
      <c r="BQ925" s="3">
        <f t="shared" si="764"/>
        <v>0</v>
      </c>
      <c r="BR925" s="3"/>
      <c r="BS925" s="22">
        <f t="shared" si="765"/>
        <v>-4.2122938585856161E-2</v>
      </c>
      <c r="BT925" s="22">
        <f t="shared" si="766"/>
        <v>-3.4400000000000048</v>
      </c>
      <c r="BU925" s="22">
        <f t="shared" si="767"/>
        <v>0</v>
      </c>
      <c r="BV925" s="22">
        <f t="shared" si="768"/>
        <v>0</v>
      </c>
      <c r="BW925" s="3"/>
      <c r="BX925" s="7"/>
      <c r="BY925" t="str">
        <f t="shared" si="724"/>
        <v>12023</v>
      </c>
      <c r="CQ925" s="15">
        <v>40005</v>
      </c>
      <c r="CR925" s="16">
        <v>4003.9</v>
      </c>
    </row>
    <row r="926" spans="1:96">
      <c r="A926" t="s">
        <v>435</v>
      </c>
      <c r="B926" t="s">
        <v>435</v>
      </c>
      <c r="C926" s="3">
        <v>510955</v>
      </c>
      <c r="D926">
        <v>109415.86</v>
      </c>
      <c r="E926">
        <v>620370.78</v>
      </c>
      <c r="F926" s="3">
        <v>-57548</v>
      </c>
      <c r="G926" s="3">
        <v>3032605</v>
      </c>
      <c r="J926" s="3">
        <f t="shared" si="769"/>
        <v>453407.26</v>
      </c>
      <c r="L926" s="3">
        <f t="shared" si="770"/>
        <v>65082324.189999953</v>
      </c>
      <c r="M926" s="4">
        <f t="shared" si="725"/>
        <v>7.0155478621294039E-3</v>
      </c>
      <c r="N926" s="4">
        <f t="shared" si="726"/>
        <v>1.5113575333333334E-2</v>
      </c>
      <c r="O926" s="4"/>
      <c r="P926" s="3">
        <f t="shared" si="727"/>
        <v>0</v>
      </c>
      <c r="Q926" s="3">
        <f t="shared" si="728"/>
        <v>65082324.189999953</v>
      </c>
      <c r="R926" s="6">
        <f t="shared" si="729"/>
        <v>0</v>
      </c>
      <c r="S926" s="6">
        <f t="shared" si="730"/>
        <v>0</v>
      </c>
      <c r="T926" s="6"/>
      <c r="U926" s="6"/>
      <c r="V926" s="3">
        <f t="shared" si="771"/>
        <v>-93270.8397363658</v>
      </c>
      <c r="W926" s="7">
        <f t="shared" si="731"/>
        <v>-57.5</v>
      </c>
      <c r="X926" s="7">
        <f t="shared" si="734"/>
        <v>18107.849999999999</v>
      </c>
      <c r="Y926" s="3">
        <f t="shared" si="735"/>
        <v>46378060.649523765</v>
      </c>
      <c r="Z926" s="3">
        <f t="shared" si="732"/>
        <v>111460384.83952372</v>
      </c>
      <c r="AA926" s="2">
        <v>44945</v>
      </c>
      <c r="AB926" s="7">
        <f t="shared" si="736"/>
        <v>216.94108063333317</v>
      </c>
      <c r="AC926" s="7">
        <f t="shared" si="737"/>
        <v>154.59353549841254</v>
      </c>
      <c r="AD926" s="7">
        <f t="shared" si="738"/>
        <v>185.76730806587287</v>
      </c>
      <c r="AE926" s="7"/>
      <c r="AF926" s="7">
        <f t="shared" si="772"/>
        <v>360136.42026363418</v>
      </c>
      <c r="AG926" s="3">
        <f t="shared" si="739"/>
        <v>75455095.934698224</v>
      </c>
      <c r="AH926" s="7"/>
      <c r="AI926" s="7"/>
      <c r="AJ926" s="7"/>
      <c r="AK926" s="7"/>
      <c r="AL926" s="3">
        <f t="shared" si="740"/>
        <v>90501714.639734328</v>
      </c>
      <c r="AM926" s="3">
        <f t="shared" si="741"/>
        <v>29372771.74469829</v>
      </c>
      <c r="AN926" s="3">
        <f t="shared" si="742"/>
        <v>24046618.705036689</v>
      </c>
      <c r="AO926" s="3">
        <f t="shared" si="743"/>
        <v>35082324.189999998</v>
      </c>
      <c r="AP926" s="3">
        <f t="shared" si="744"/>
        <v>65082324.189999953</v>
      </c>
      <c r="AQ926" s="7"/>
      <c r="AR926" s="40">
        <f t="shared" si="773"/>
        <v>-93270.8397363658</v>
      </c>
      <c r="AS926" s="5">
        <f t="shared" si="733"/>
        <v>453407.26</v>
      </c>
      <c r="AT926" s="5">
        <f t="shared" si="745"/>
        <v>5467.625899280576</v>
      </c>
      <c r="AU926" s="5">
        <f t="shared" si="746"/>
        <v>365604.04616291478</v>
      </c>
      <c r="AV926" s="5">
        <f t="shared" si="747"/>
        <v>50501714.639734164</v>
      </c>
      <c r="AW926" s="3"/>
      <c r="AX926" s="4">
        <f t="shared" si="748"/>
        <v>4.0561329278056288E-3</v>
      </c>
      <c r="AY926" s="4">
        <f t="shared" si="749"/>
        <v>-3.1653670311884989E-3</v>
      </c>
      <c r="AZ926" s="4">
        <f t="shared" si="750"/>
        <v>2.2742779167613607E-4</v>
      </c>
      <c r="BA926" s="4">
        <f t="shared" si="751"/>
        <v>7.0155478621294039E-3</v>
      </c>
      <c r="BB926" s="3"/>
      <c r="BC926" s="2">
        <f t="shared" si="752"/>
        <v>44945</v>
      </c>
      <c r="BD926" s="22">
        <f t="shared" si="753"/>
        <v>226.25428659933581</v>
      </c>
      <c r="BE926" s="22">
        <f t="shared" si="754"/>
        <v>154.59353549841205</v>
      </c>
      <c r="BF926" s="22">
        <f t="shared" si="755"/>
        <v>126.56115107914047</v>
      </c>
      <c r="BG926" s="22">
        <f t="shared" si="756"/>
        <v>216.94108063333317</v>
      </c>
      <c r="BH926" s="22"/>
      <c r="BI926" s="3">
        <f t="shared" si="757"/>
        <v>90501714.639734328</v>
      </c>
      <c r="BJ926" s="3">
        <f t="shared" si="758"/>
        <v>30515785.609397959</v>
      </c>
      <c r="BK926" s="3">
        <f t="shared" si="759"/>
        <v>24046618.705036689</v>
      </c>
      <c r="BL926" s="3">
        <f t="shared" si="760"/>
        <v>65082324.189999953</v>
      </c>
      <c r="BM926" s="22"/>
      <c r="BN926" s="3">
        <f t="shared" si="761"/>
        <v>0</v>
      </c>
      <c r="BO926" s="3">
        <f t="shared" si="762"/>
        <v>-1143013.8646996571</v>
      </c>
      <c r="BP926" s="3">
        <f t="shared" si="763"/>
        <v>0</v>
      </c>
      <c r="BQ926" s="3">
        <f t="shared" si="764"/>
        <v>0</v>
      </c>
      <c r="BR926" s="3"/>
      <c r="BS926" s="22">
        <f t="shared" si="765"/>
        <v>0</v>
      </c>
      <c r="BT926" s="22">
        <f t="shared" si="766"/>
        <v>-3.7456478405315665</v>
      </c>
      <c r="BU926" s="22">
        <f t="shared" si="767"/>
        <v>0</v>
      </c>
      <c r="BV926" s="22">
        <f t="shared" si="768"/>
        <v>0</v>
      </c>
      <c r="BW926" s="3"/>
      <c r="BX926" s="7"/>
      <c r="BY926" t="str">
        <f t="shared" si="724"/>
        <v>12023</v>
      </c>
      <c r="CQ926" s="15">
        <v>40006</v>
      </c>
      <c r="CR926" s="16">
        <v>4003.9</v>
      </c>
    </row>
    <row r="927" spans="1:96">
      <c r="A927" t="s">
        <v>436</v>
      </c>
      <c r="B927" t="s">
        <v>436</v>
      </c>
      <c r="C927" s="3">
        <v>34217</v>
      </c>
      <c r="D927">
        <v>115025.95</v>
      </c>
      <c r="E927">
        <v>149243.19</v>
      </c>
      <c r="F927" s="3">
        <v>5610</v>
      </c>
      <c r="G927" s="3">
        <v>3181849</v>
      </c>
      <c r="J927" s="3">
        <f t="shared" si="769"/>
        <v>39827.090000000011</v>
      </c>
      <c r="L927" s="3">
        <f t="shared" si="770"/>
        <v>65122151.279999956</v>
      </c>
      <c r="M927" s="4">
        <f t="shared" si="725"/>
        <v>6.1194941169786209E-4</v>
      </c>
      <c r="N927" s="4">
        <f t="shared" si="726"/>
        <v>1.327569666666667E-3</v>
      </c>
      <c r="O927" s="4"/>
      <c r="P927" s="3">
        <f t="shared" si="727"/>
        <v>0</v>
      </c>
      <c r="Q927" s="3">
        <f t="shared" si="728"/>
        <v>65122151.279999956</v>
      </c>
      <c r="R927" s="6">
        <f t="shared" si="729"/>
        <v>0</v>
      </c>
      <c r="S927" s="6">
        <f t="shared" si="730"/>
        <v>0</v>
      </c>
      <c r="T927" s="6"/>
      <c r="U927" s="6"/>
      <c r="V927" s="3">
        <f t="shared" si="771"/>
        <v>-130092.54516271768</v>
      </c>
      <c r="W927" s="7">
        <f t="shared" si="731"/>
        <v>-80.19999999999709</v>
      </c>
      <c r="X927" s="7">
        <f t="shared" si="734"/>
        <v>18027.650000000001</v>
      </c>
      <c r="Y927" s="3">
        <f t="shared" si="735"/>
        <v>46172651.367687896</v>
      </c>
      <c r="Z927" s="3">
        <f t="shared" si="732"/>
        <v>111294802.64768785</v>
      </c>
      <c r="AA927" s="2">
        <v>44946</v>
      </c>
      <c r="AB927" s="7">
        <f t="shared" si="736"/>
        <v>217.07383759999988</v>
      </c>
      <c r="AC927" s="7">
        <f t="shared" si="737"/>
        <v>153.90883789229298</v>
      </c>
      <c r="AD927" s="7">
        <f t="shared" si="738"/>
        <v>185.4913377461464</v>
      </c>
      <c r="AE927" s="7"/>
      <c r="AF927" s="7">
        <f t="shared" si="772"/>
        <v>-90265.45516271767</v>
      </c>
      <c r="AG927" s="3">
        <f t="shared" si="739"/>
        <v>75364830.479535505</v>
      </c>
      <c r="AH927" s="7"/>
      <c r="AI927" s="7"/>
      <c r="AJ927" s="7"/>
      <c r="AK927" s="7"/>
      <c r="AL927" s="3">
        <f t="shared" si="740"/>
        <v>90416916.810470894</v>
      </c>
      <c r="AM927" s="3">
        <f t="shared" si="741"/>
        <v>29242679.199535571</v>
      </c>
      <c r="AN927" s="3">
        <f t="shared" si="742"/>
        <v>24052086.33093597</v>
      </c>
      <c r="AO927" s="3">
        <f t="shared" si="743"/>
        <v>35122151.280000001</v>
      </c>
      <c r="AP927" s="3">
        <f t="shared" si="744"/>
        <v>65122151.279999956</v>
      </c>
      <c r="AQ927" s="7"/>
      <c r="AR927" s="40">
        <f t="shared" si="773"/>
        <v>-130092.54516271768</v>
      </c>
      <c r="AS927" s="5">
        <f t="shared" si="733"/>
        <v>39827.090000000011</v>
      </c>
      <c r="AT927" s="5">
        <f t="shared" si="745"/>
        <v>5467.625899280576</v>
      </c>
      <c r="AU927" s="5">
        <f t="shared" si="746"/>
        <v>-84797.829263437088</v>
      </c>
      <c r="AV927" s="5">
        <f t="shared" si="747"/>
        <v>50416916.81047073</v>
      </c>
      <c r="AW927" s="3"/>
      <c r="AX927" s="4">
        <f t="shared" si="748"/>
        <v>-9.3697483634422795E-4</v>
      </c>
      <c r="AY927" s="4">
        <f t="shared" si="749"/>
        <v>-4.4290183539181672E-3</v>
      </c>
      <c r="AZ927" s="4">
        <f t="shared" si="750"/>
        <v>2.2737608003637342E-4</v>
      </c>
      <c r="BA927" s="4">
        <f t="shared" si="751"/>
        <v>6.1194941169786209E-4</v>
      </c>
      <c r="BB927" s="3"/>
      <c r="BC927" s="2">
        <f t="shared" si="752"/>
        <v>44946</v>
      </c>
      <c r="BD927" s="22">
        <f t="shared" si="753"/>
        <v>226.04229202617722</v>
      </c>
      <c r="BE927" s="22">
        <f t="shared" si="754"/>
        <v>153.9088378922925</v>
      </c>
      <c r="BF927" s="22">
        <f t="shared" si="755"/>
        <v>126.58992805755773</v>
      </c>
      <c r="BG927" s="22">
        <f t="shared" si="756"/>
        <v>217.07383759999988</v>
      </c>
      <c r="BH927" s="22"/>
      <c r="BI927" s="3">
        <f t="shared" si="757"/>
        <v>90501714.639734328</v>
      </c>
      <c r="BJ927" s="3">
        <f t="shared" si="758"/>
        <v>30515785.609397959</v>
      </c>
      <c r="BK927" s="3">
        <f t="shared" si="759"/>
        <v>24052086.33093597</v>
      </c>
      <c r="BL927" s="3">
        <f t="shared" si="760"/>
        <v>65122151.279999956</v>
      </c>
      <c r="BM927" s="22"/>
      <c r="BN927" s="3">
        <f t="shared" si="761"/>
        <v>-84797.829263437088</v>
      </c>
      <c r="BO927" s="3">
        <f t="shared" si="762"/>
        <v>-1273106.4098623747</v>
      </c>
      <c r="BP927" s="3">
        <f t="shared" si="763"/>
        <v>0</v>
      </c>
      <c r="BQ927" s="3">
        <f t="shared" si="764"/>
        <v>0</v>
      </c>
      <c r="BR927" s="3"/>
      <c r="BS927" s="22">
        <f t="shared" si="765"/>
        <v>-9.369748363442279E-2</v>
      </c>
      <c r="BT927" s="22">
        <f t="shared" si="766"/>
        <v>-4.1719601328903542</v>
      </c>
      <c r="BU927" s="22">
        <f t="shared" si="767"/>
        <v>0</v>
      </c>
      <c r="BV927" s="22">
        <f t="shared" si="768"/>
        <v>0</v>
      </c>
      <c r="BW927" s="3"/>
      <c r="BX927" s="7"/>
      <c r="BY927" t="str">
        <f t="shared" si="724"/>
        <v>12023</v>
      </c>
      <c r="CQ927" s="15">
        <v>40007</v>
      </c>
      <c r="CR927" s="16">
        <v>3974.05</v>
      </c>
    </row>
    <row r="928" spans="1:96">
      <c r="A928" t="s">
        <v>437</v>
      </c>
      <c r="B928" t="s">
        <v>437</v>
      </c>
      <c r="C928" s="3">
        <v>41945</v>
      </c>
      <c r="D928">
        <v>82024.350000000006</v>
      </c>
      <c r="E928">
        <v>123969.71</v>
      </c>
      <c r="F928" s="3">
        <v>-33002</v>
      </c>
      <c r="G928" s="3">
        <v>3305818</v>
      </c>
      <c r="J928" s="3">
        <f t="shared" si="769"/>
        <v>8943.4000000000087</v>
      </c>
      <c r="L928" s="3">
        <f t="shared" si="770"/>
        <v>65131094.679999955</v>
      </c>
      <c r="M928" s="4">
        <f t="shared" si="725"/>
        <v>1.3733268671587434E-4</v>
      </c>
      <c r="N928" s="4">
        <f t="shared" si="726"/>
        <v>2.9811333333333362E-4</v>
      </c>
      <c r="O928" s="4"/>
      <c r="P928" s="3">
        <f t="shared" si="727"/>
        <v>0</v>
      </c>
      <c r="Q928" s="3">
        <f t="shared" si="728"/>
        <v>65131094.679999955</v>
      </c>
      <c r="R928" s="6">
        <f t="shared" si="729"/>
        <v>0</v>
      </c>
      <c r="S928" s="6">
        <f t="shared" si="730"/>
        <v>0</v>
      </c>
      <c r="T928" s="6"/>
      <c r="U928" s="6"/>
      <c r="V928" s="3">
        <f t="shared" si="771"/>
        <v>147449.03186148606</v>
      </c>
      <c r="W928" s="7">
        <f t="shared" si="731"/>
        <v>90.899999999997817</v>
      </c>
      <c r="X928" s="7">
        <f t="shared" si="734"/>
        <v>18118.55</v>
      </c>
      <c r="Y928" s="3">
        <f t="shared" si="735"/>
        <v>46405465.62852183</v>
      </c>
      <c r="Z928" s="3">
        <f t="shared" si="732"/>
        <v>111536560.30852178</v>
      </c>
      <c r="AA928" s="2">
        <v>44949</v>
      </c>
      <c r="AB928" s="7">
        <f t="shared" si="736"/>
        <v>217.1036489333332</v>
      </c>
      <c r="AC928" s="7">
        <f t="shared" si="737"/>
        <v>154.68488542840612</v>
      </c>
      <c r="AD928" s="7">
        <f t="shared" si="738"/>
        <v>185.89426718086963</v>
      </c>
      <c r="AE928" s="7"/>
      <c r="AF928" s="7">
        <f t="shared" si="772"/>
        <v>156392.43186148605</v>
      </c>
      <c r="AG928" s="3">
        <f t="shared" si="739"/>
        <v>75521222.911396995</v>
      </c>
      <c r="AH928" s="7"/>
      <c r="AI928" s="7"/>
      <c r="AJ928" s="7"/>
      <c r="AK928" s="7"/>
      <c r="AL928" s="3">
        <f t="shared" si="740"/>
        <v>90578776.868231654</v>
      </c>
      <c r="AM928" s="3">
        <f t="shared" si="741"/>
        <v>29390128.231397059</v>
      </c>
      <c r="AN928" s="3">
        <f t="shared" si="742"/>
        <v>24057553.956835251</v>
      </c>
      <c r="AO928" s="3">
        <f t="shared" si="743"/>
        <v>35131094.68</v>
      </c>
      <c r="AP928" s="3">
        <f t="shared" si="744"/>
        <v>65131094.679999955</v>
      </c>
      <c r="AQ928" s="7"/>
      <c r="AR928" s="40">
        <f t="shared" si="773"/>
        <v>147449.03186148606</v>
      </c>
      <c r="AS928" s="5">
        <f t="shared" si="733"/>
        <v>8943.4000000000087</v>
      </c>
      <c r="AT928" s="5">
        <f t="shared" si="745"/>
        <v>5467.625899280576</v>
      </c>
      <c r="AU928" s="5">
        <f t="shared" si="746"/>
        <v>161860.05776076662</v>
      </c>
      <c r="AV928" s="5">
        <f t="shared" si="747"/>
        <v>50578776.868231498</v>
      </c>
      <c r="AW928" s="3"/>
      <c r="AX928" s="4">
        <f t="shared" si="748"/>
        <v>1.7901523682791862E-3</v>
      </c>
      <c r="AY928" s="4">
        <f t="shared" si="749"/>
        <v>5.0422545367808788E-3</v>
      </c>
      <c r="AZ928" s="4">
        <f t="shared" si="750"/>
        <v>2.2732439190724488E-4</v>
      </c>
      <c r="BA928" s="4">
        <f t="shared" si="751"/>
        <v>1.3733268671587434E-4</v>
      </c>
      <c r="BB928" s="3"/>
      <c r="BC928" s="2">
        <f t="shared" si="752"/>
        <v>44949</v>
      </c>
      <c r="BD928" s="22">
        <f t="shared" si="753"/>
        <v>226.44694217057912</v>
      </c>
      <c r="BE928" s="22">
        <f t="shared" si="754"/>
        <v>154.68488542840558</v>
      </c>
      <c r="BF928" s="22">
        <f t="shared" si="755"/>
        <v>126.61870503597501</v>
      </c>
      <c r="BG928" s="22">
        <f t="shared" si="756"/>
        <v>217.1036489333332</v>
      </c>
      <c r="BH928" s="22"/>
      <c r="BI928" s="3">
        <f t="shared" si="757"/>
        <v>90578776.868231654</v>
      </c>
      <c r="BJ928" s="3">
        <f t="shared" si="758"/>
        <v>30515785.609397959</v>
      </c>
      <c r="BK928" s="3">
        <f t="shared" si="759"/>
        <v>24057553.956835251</v>
      </c>
      <c r="BL928" s="3">
        <f t="shared" si="760"/>
        <v>65131094.679999955</v>
      </c>
      <c r="BM928" s="22"/>
      <c r="BN928" s="3">
        <f t="shared" si="761"/>
        <v>0</v>
      </c>
      <c r="BO928" s="3">
        <f t="shared" si="762"/>
        <v>-1125657.3780008885</v>
      </c>
      <c r="BP928" s="3">
        <f t="shared" si="763"/>
        <v>0</v>
      </c>
      <c r="BQ928" s="3">
        <f t="shared" si="764"/>
        <v>0</v>
      </c>
      <c r="BR928" s="3"/>
      <c r="BS928" s="22">
        <f t="shared" si="765"/>
        <v>0</v>
      </c>
      <c r="BT928" s="22">
        <f t="shared" si="766"/>
        <v>-3.6887707641196017</v>
      </c>
      <c r="BU928" s="22">
        <f t="shared" si="767"/>
        <v>0</v>
      </c>
      <c r="BV928" s="22">
        <f t="shared" si="768"/>
        <v>0</v>
      </c>
      <c r="BW928" s="3"/>
      <c r="BX928" s="7"/>
      <c r="BY928" t="str">
        <f t="shared" si="724"/>
        <v>12023</v>
      </c>
      <c r="CQ928" s="15">
        <v>40008</v>
      </c>
      <c r="CR928" s="16">
        <v>4111.3999999999996</v>
      </c>
    </row>
    <row r="929" spans="1:96">
      <c r="A929" t="s">
        <v>438</v>
      </c>
      <c r="B929" t="s">
        <v>438</v>
      </c>
      <c r="C929" s="3">
        <v>-187988</v>
      </c>
      <c r="D929">
        <v>282155.18</v>
      </c>
      <c r="E929">
        <v>94167.06</v>
      </c>
      <c r="F929" s="3">
        <v>200131</v>
      </c>
      <c r="G929" s="3">
        <v>3399985</v>
      </c>
      <c r="J929" s="3">
        <f t="shared" si="769"/>
        <v>12142.829999999987</v>
      </c>
      <c r="L929" s="3">
        <f t="shared" si="770"/>
        <v>65143237.509999953</v>
      </c>
      <c r="M929" s="4">
        <f t="shared" si="725"/>
        <v>1.8643675589455019E-4</v>
      </c>
      <c r="N929" s="4">
        <f t="shared" si="726"/>
        <v>4.0476099999999958E-4</v>
      </c>
      <c r="O929" s="4"/>
      <c r="P929" s="3">
        <f t="shared" si="727"/>
        <v>0</v>
      </c>
      <c r="Q929" s="3">
        <f t="shared" si="728"/>
        <v>65143237.509999953</v>
      </c>
      <c r="R929" s="6">
        <f t="shared" si="729"/>
        <v>0</v>
      </c>
      <c r="S929" s="6">
        <f t="shared" si="730"/>
        <v>0</v>
      </c>
      <c r="T929" s="6"/>
      <c r="U929" s="6"/>
      <c r="V929" s="3">
        <f t="shared" si="771"/>
        <v>-405.5253901581122</v>
      </c>
      <c r="W929" s="7">
        <f t="shared" si="731"/>
        <v>-0.25</v>
      </c>
      <c r="X929" s="7">
        <f t="shared" si="734"/>
        <v>18118.3</v>
      </c>
      <c r="Y929" s="3">
        <f t="shared" si="735"/>
        <v>46404825.325274207</v>
      </c>
      <c r="Z929" s="3">
        <f t="shared" si="732"/>
        <v>111548062.83527416</v>
      </c>
      <c r="AA929" s="2">
        <v>44950</v>
      </c>
      <c r="AB929" s="7">
        <f t="shared" si="736"/>
        <v>217.14412503333315</v>
      </c>
      <c r="AC929" s="7">
        <f t="shared" si="737"/>
        <v>154.68275108424737</v>
      </c>
      <c r="AD929" s="7">
        <f t="shared" si="738"/>
        <v>185.91343805879026</v>
      </c>
      <c r="AE929" s="7"/>
      <c r="AF929" s="7">
        <f t="shared" si="772"/>
        <v>11737.304609841874</v>
      </c>
      <c r="AG929" s="3">
        <f t="shared" si="739"/>
        <v>75532960.21600683</v>
      </c>
      <c r="AH929" s="7"/>
      <c r="AI929" s="7"/>
      <c r="AJ929" s="7"/>
      <c r="AK929" s="7"/>
      <c r="AL929" s="3">
        <f t="shared" si="740"/>
        <v>90595981.798740774</v>
      </c>
      <c r="AM929" s="3">
        <f t="shared" si="741"/>
        <v>29389722.706006899</v>
      </c>
      <c r="AN929" s="3">
        <f t="shared" si="742"/>
        <v>24063021.582734533</v>
      </c>
      <c r="AO929" s="3">
        <f t="shared" si="743"/>
        <v>35143237.509999998</v>
      </c>
      <c r="AP929" s="3">
        <f t="shared" si="744"/>
        <v>65143237.509999953</v>
      </c>
      <c r="AQ929" s="7"/>
      <c r="AR929" s="40">
        <f t="shared" si="773"/>
        <v>-405.5253901581122</v>
      </c>
      <c r="AS929" s="5">
        <f t="shared" si="733"/>
        <v>12142.829999999987</v>
      </c>
      <c r="AT929" s="5">
        <f t="shared" si="745"/>
        <v>5467.625899280576</v>
      </c>
      <c r="AU929" s="5">
        <f t="shared" si="746"/>
        <v>17204.930509122452</v>
      </c>
      <c r="AV929" s="5">
        <f t="shared" si="747"/>
        <v>50595981.798740618</v>
      </c>
      <c r="AW929" s="3"/>
      <c r="AX929" s="4">
        <f t="shared" si="748"/>
        <v>1.8994438988893735E-4</v>
      </c>
      <c r="AY929" s="4">
        <f t="shared" si="749"/>
        <v>-1.3798013637956679E-5</v>
      </c>
      <c r="AZ929" s="4">
        <f t="shared" si="750"/>
        <v>2.272727272727205E-4</v>
      </c>
      <c r="BA929" s="4">
        <f t="shared" si="751"/>
        <v>1.8643675589455019E-4</v>
      </c>
      <c r="BB929" s="3"/>
      <c r="BC929" s="2">
        <f t="shared" si="752"/>
        <v>44950</v>
      </c>
      <c r="BD929" s="22">
        <f t="shared" si="753"/>
        <v>226.48995449685194</v>
      </c>
      <c r="BE929" s="22">
        <f t="shared" si="754"/>
        <v>154.68275108424686</v>
      </c>
      <c r="BF929" s="22">
        <f t="shared" si="755"/>
        <v>126.64748201439228</v>
      </c>
      <c r="BG929" s="22">
        <f t="shared" si="756"/>
        <v>217.14412503333315</v>
      </c>
      <c r="BH929" s="22"/>
      <c r="BI929" s="3">
        <f t="shared" si="757"/>
        <v>90595981.798740774</v>
      </c>
      <c r="BJ929" s="3">
        <f t="shared" si="758"/>
        <v>30515785.609397959</v>
      </c>
      <c r="BK929" s="3">
        <f t="shared" si="759"/>
        <v>24063021.582734533</v>
      </c>
      <c r="BL929" s="3">
        <f t="shared" si="760"/>
        <v>65143237.509999953</v>
      </c>
      <c r="BM929" s="22"/>
      <c r="BN929" s="3">
        <f t="shared" si="761"/>
        <v>0</v>
      </c>
      <c r="BO929" s="3">
        <f t="shared" si="762"/>
        <v>-1126062.9033910467</v>
      </c>
      <c r="BP929" s="3">
        <f t="shared" si="763"/>
        <v>0</v>
      </c>
      <c r="BQ929" s="3">
        <f t="shared" si="764"/>
        <v>0</v>
      </c>
      <c r="BR929" s="3"/>
      <c r="BS929" s="22">
        <f t="shared" si="765"/>
        <v>0</v>
      </c>
      <c r="BT929" s="22">
        <f t="shared" si="766"/>
        <v>-3.6900996677740867</v>
      </c>
      <c r="BU929" s="22">
        <f t="shared" si="767"/>
        <v>0</v>
      </c>
      <c r="BV929" s="22">
        <f t="shared" si="768"/>
        <v>0</v>
      </c>
      <c r="BW929" s="3"/>
      <c r="BX929" s="7"/>
      <c r="BY929" t="str">
        <f t="shared" si="724"/>
        <v>12023</v>
      </c>
      <c r="CQ929" s="15">
        <v>40009</v>
      </c>
      <c r="CR929" s="16">
        <v>4233.5</v>
      </c>
    </row>
    <row r="930" spans="1:96">
      <c r="A930" t="s">
        <v>439</v>
      </c>
      <c r="B930" t="s">
        <v>439</v>
      </c>
      <c r="C930" s="3">
        <v>210943</v>
      </c>
      <c r="D930">
        <v>-258846.29</v>
      </c>
      <c r="E930">
        <v>-47903.45</v>
      </c>
      <c r="F930" s="3">
        <v>-541001</v>
      </c>
      <c r="G930" s="3">
        <v>3352082</v>
      </c>
      <c r="J930" s="3">
        <f t="shared" si="769"/>
        <v>-330058.46999999997</v>
      </c>
      <c r="L930" s="3">
        <f t="shared" si="770"/>
        <v>64813179.039999954</v>
      </c>
      <c r="M930" s="4">
        <f t="shared" si="725"/>
        <v>-5.0666574554163605E-3</v>
      </c>
      <c r="N930" s="4">
        <f t="shared" si="726"/>
        <v>-1.1001948999999999E-2</v>
      </c>
      <c r="O930" s="4"/>
      <c r="P930" s="3">
        <f t="shared" si="727"/>
        <v>-330058.46999999997</v>
      </c>
      <c r="Q930" s="3">
        <f t="shared" si="728"/>
        <v>65143237.509999953</v>
      </c>
      <c r="R930" s="6">
        <f t="shared" si="729"/>
        <v>-5.0666574554163605E-3</v>
      </c>
      <c r="S930" s="6">
        <f t="shared" si="730"/>
        <v>-5.0666574554163605E-3</v>
      </c>
      <c r="T930" s="6"/>
      <c r="U930" s="6"/>
      <c r="V930" s="3">
        <f t="shared" si="771"/>
        <v>-367162.68824915244</v>
      </c>
      <c r="W930" s="7">
        <f t="shared" si="731"/>
        <v>-226.34999999999854</v>
      </c>
      <c r="X930" s="7">
        <f t="shared" si="734"/>
        <v>17891.95</v>
      </c>
      <c r="Y930" s="3">
        <f t="shared" si="735"/>
        <v>45825094.764880806</v>
      </c>
      <c r="Z930" s="3">
        <f t="shared" si="732"/>
        <v>110638273.80488077</v>
      </c>
      <c r="AA930" s="2">
        <v>44951</v>
      </c>
      <c r="AB930" s="7">
        <f t="shared" si="736"/>
        <v>216.04393013333319</v>
      </c>
      <c r="AC930" s="7">
        <f t="shared" si="737"/>
        <v>152.75031588293601</v>
      </c>
      <c r="AD930" s="7">
        <f t="shared" si="738"/>
        <v>184.39712300813463</v>
      </c>
      <c r="AE930" s="7"/>
      <c r="AF930" s="7">
        <f t="shared" si="772"/>
        <v>-697221.15824915236</v>
      </c>
      <c r="AG930" s="3">
        <f t="shared" si="739"/>
        <v>74835739.057757676</v>
      </c>
      <c r="AH930" s="7"/>
      <c r="AI930" s="7"/>
      <c r="AJ930" s="7"/>
      <c r="AK930" s="7"/>
      <c r="AL930" s="3">
        <f t="shared" si="740"/>
        <v>89904228.266390905</v>
      </c>
      <c r="AM930" s="3">
        <f t="shared" si="741"/>
        <v>29022560.017757747</v>
      </c>
      <c r="AN930" s="3">
        <f t="shared" si="742"/>
        <v>24068489.208633814</v>
      </c>
      <c r="AO930" s="3">
        <f t="shared" si="743"/>
        <v>34813179.039999999</v>
      </c>
      <c r="AP930" s="3">
        <f t="shared" si="744"/>
        <v>64813179.039999954</v>
      </c>
      <c r="AQ930" s="7"/>
      <c r="AR930" s="40">
        <f t="shared" si="773"/>
        <v>-367162.68824915244</v>
      </c>
      <c r="AS930" s="5">
        <f t="shared" si="733"/>
        <v>-330058.46999999997</v>
      </c>
      <c r="AT930" s="5">
        <f t="shared" si="745"/>
        <v>5467.625899280576</v>
      </c>
      <c r="AU930" s="5">
        <f t="shared" si="746"/>
        <v>-691753.53234987182</v>
      </c>
      <c r="AV930" s="5">
        <f t="shared" si="747"/>
        <v>49904228.266390748</v>
      </c>
      <c r="AW930" s="3"/>
      <c r="AX930" s="4">
        <f t="shared" si="748"/>
        <v>-7.6355873474234677E-3</v>
      </c>
      <c r="AY930" s="4">
        <f t="shared" si="749"/>
        <v>-1.2492893924926651E-2</v>
      </c>
      <c r="AZ930" s="4">
        <f t="shared" si="750"/>
        <v>2.2722108611678487E-4</v>
      </c>
      <c r="BA930" s="4">
        <f t="shared" si="751"/>
        <v>-5.0666574554163605E-3</v>
      </c>
      <c r="BB930" s="3"/>
      <c r="BC930" s="2">
        <f t="shared" si="752"/>
        <v>44951</v>
      </c>
      <c r="BD930" s="22">
        <f t="shared" si="753"/>
        <v>224.76057066597724</v>
      </c>
      <c r="BE930" s="22">
        <f t="shared" si="754"/>
        <v>152.7503158829355</v>
      </c>
      <c r="BF930" s="22">
        <f t="shared" si="755"/>
        <v>126.67625899280954</v>
      </c>
      <c r="BG930" s="22">
        <f t="shared" si="756"/>
        <v>216.04393013333319</v>
      </c>
      <c r="BH930" s="22"/>
      <c r="BI930" s="3">
        <f t="shared" si="757"/>
        <v>90595981.798740774</v>
      </c>
      <c r="BJ930" s="3">
        <f t="shared" si="758"/>
        <v>30515785.609397959</v>
      </c>
      <c r="BK930" s="3">
        <f t="shared" si="759"/>
        <v>24068489.208633814</v>
      </c>
      <c r="BL930" s="3">
        <f t="shared" si="760"/>
        <v>65143237.509999953</v>
      </c>
      <c r="BM930" s="22"/>
      <c r="BN930" s="3">
        <f t="shared" si="761"/>
        <v>-691753.53234987182</v>
      </c>
      <c r="BO930" s="3">
        <f t="shared" si="762"/>
        <v>-1493225.5916401991</v>
      </c>
      <c r="BP930" s="3">
        <f t="shared" si="763"/>
        <v>0</v>
      </c>
      <c r="BQ930" s="3">
        <f t="shared" si="764"/>
        <v>-330058.46999999997</v>
      </c>
      <c r="BR930" s="3"/>
      <c r="BS930" s="22">
        <f t="shared" si="765"/>
        <v>-0.76355873474234681</v>
      </c>
      <c r="BT930" s="22">
        <f t="shared" si="766"/>
        <v>-4.893289036544842</v>
      </c>
      <c r="BU930" s="22">
        <f t="shared" si="767"/>
        <v>0</v>
      </c>
      <c r="BV930" s="22">
        <f t="shared" si="768"/>
        <v>-0.50666574554163601</v>
      </c>
      <c r="BW930" s="3"/>
      <c r="BX930" s="7"/>
      <c r="BY930" t="str">
        <f t="shared" si="724"/>
        <v>12023</v>
      </c>
      <c r="CQ930" s="15">
        <v>40010</v>
      </c>
      <c r="CR930" s="16">
        <v>4231.3999999999996</v>
      </c>
    </row>
    <row r="931" spans="1:96">
      <c r="A931" t="s">
        <v>440</v>
      </c>
      <c r="B931" t="s">
        <v>440</v>
      </c>
      <c r="C931">
        <v>0</v>
      </c>
      <c r="D931">
        <v>-258846.29</v>
      </c>
      <c r="E931">
        <v>-258846.29</v>
      </c>
      <c r="F931" t="s">
        <v>10</v>
      </c>
      <c r="G931" s="3">
        <v>3093236</v>
      </c>
      <c r="J931" s="3">
        <f t="shared" si="769"/>
        <v>0</v>
      </c>
      <c r="L931" s="3">
        <f t="shared" si="770"/>
        <v>64813179.039999954</v>
      </c>
      <c r="M931" s="4">
        <f t="shared" si="725"/>
        <v>0</v>
      </c>
      <c r="N931" s="4">
        <f t="shared" si="726"/>
        <v>0</v>
      </c>
      <c r="O931" s="4"/>
      <c r="P931" s="3">
        <f t="shared" si="727"/>
        <v>-330058.46999999997</v>
      </c>
      <c r="Q931" s="3">
        <f t="shared" si="728"/>
        <v>65143237.509999953</v>
      </c>
      <c r="R931" s="6">
        <f t="shared" si="729"/>
        <v>-5.0666574554163605E-3</v>
      </c>
      <c r="S931" s="6">
        <f t="shared" si="730"/>
        <v>-5.0666574554163605E-3</v>
      </c>
      <c r="T931" s="6"/>
      <c r="U931" s="6"/>
      <c r="V931" s="3">
        <f t="shared" si="771"/>
        <v>0</v>
      </c>
      <c r="W931" s="7">
        <f t="shared" si="731"/>
        <v>0</v>
      </c>
      <c r="X931" s="7">
        <f t="shared" si="734"/>
        <v>17891.95</v>
      </c>
      <c r="Y931" s="3">
        <f t="shared" si="735"/>
        <v>45825094.764880806</v>
      </c>
      <c r="Z931" s="3">
        <f t="shared" si="732"/>
        <v>110638273.80488077</v>
      </c>
      <c r="AA931" s="2">
        <v>44952</v>
      </c>
      <c r="AB931" s="7">
        <f t="shared" si="736"/>
        <v>216.04393013333319</v>
      </c>
      <c r="AC931" s="7">
        <f t="shared" si="737"/>
        <v>152.75031588293601</v>
      </c>
      <c r="AD931" s="7">
        <f t="shared" si="738"/>
        <v>184.39712300813463</v>
      </c>
      <c r="AE931" s="7"/>
      <c r="AF931" s="7">
        <f t="shared" si="772"/>
        <v>0</v>
      </c>
      <c r="AG931" s="3">
        <f t="shared" si="739"/>
        <v>74835739.057757676</v>
      </c>
      <c r="AH931" s="7"/>
      <c r="AI931" s="7"/>
      <c r="AJ931" s="7"/>
      <c r="AK931" s="7"/>
      <c r="AL931" s="3">
        <f t="shared" si="740"/>
        <v>89909695.89229019</v>
      </c>
      <c r="AM931" s="3">
        <f t="shared" si="741"/>
        <v>29022560.017757747</v>
      </c>
      <c r="AN931" s="3">
        <f t="shared" si="742"/>
        <v>24073956.834533095</v>
      </c>
      <c r="AO931" s="3">
        <f t="shared" si="743"/>
        <v>34813179.039999999</v>
      </c>
      <c r="AP931" s="3">
        <f t="shared" si="744"/>
        <v>64813179.039999954</v>
      </c>
      <c r="AQ931" s="7"/>
      <c r="AR931" s="40">
        <f t="shared" si="773"/>
        <v>0</v>
      </c>
      <c r="AS931" s="5">
        <f t="shared" si="733"/>
        <v>0</v>
      </c>
      <c r="AT931" s="5">
        <f t="shared" si="745"/>
        <v>5467.625899280576</v>
      </c>
      <c r="AU931" s="5">
        <f t="shared" si="746"/>
        <v>5467.625899280576</v>
      </c>
      <c r="AV931" s="5">
        <f t="shared" si="747"/>
        <v>49909695.892290026</v>
      </c>
      <c r="AW931" s="3"/>
      <c r="AX931" s="4">
        <f t="shared" si="748"/>
        <v>6.0816115156227316E-5</v>
      </c>
      <c r="AY931" s="4">
        <f t="shared" si="749"/>
        <v>0</v>
      </c>
      <c r="AZ931" s="4">
        <f t="shared" si="750"/>
        <v>2.271694684234371E-4</v>
      </c>
      <c r="BA931" s="4">
        <f t="shared" si="751"/>
        <v>0</v>
      </c>
      <c r="BB931" s="3"/>
      <c r="BC931" s="2">
        <f t="shared" si="752"/>
        <v>44952</v>
      </c>
      <c r="BD931" s="22">
        <f t="shared" si="753"/>
        <v>224.77423973072547</v>
      </c>
      <c r="BE931" s="22">
        <f t="shared" si="754"/>
        <v>152.7503158829355</v>
      </c>
      <c r="BF931" s="22">
        <f t="shared" si="755"/>
        <v>126.70503597122682</v>
      </c>
      <c r="BG931" s="22">
        <f t="shared" si="756"/>
        <v>216.04393013333319</v>
      </c>
      <c r="BH931" s="22"/>
      <c r="BI931" s="3">
        <f t="shared" si="757"/>
        <v>90595981.798740774</v>
      </c>
      <c r="BJ931" s="3">
        <f t="shared" si="758"/>
        <v>30515785.609397959</v>
      </c>
      <c r="BK931" s="3">
        <f t="shared" si="759"/>
        <v>24073956.834533095</v>
      </c>
      <c r="BL931" s="3">
        <f t="shared" si="760"/>
        <v>65143237.509999953</v>
      </c>
      <c r="BM931" s="22"/>
      <c r="BN931" s="3">
        <f t="shared" si="761"/>
        <v>-686285.90645059128</v>
      </c>
      <c r="BO931" s="3">
        <f t="shared" si="762"/>
        <v>-1493225.5916401991</v>
      </c>
      <c r="BP931" s="3">
        <f t="shared" si="763"/>
        <v>0</v>
      </c>
      <c r="BQ931" s="3">
        <f t="shared" si="764"/>
        <v>-330058.46999999997</v>
      </c>
      <c r="BR931" s="3"/>
      <c r="BS931" s="22">
        <f t="shared" si="765"/>
        <v>-0.75752355990266473</v>
      </c>
      <c r="BT931" s="22">
        <f t="shared" si="766"/>
        <v>-4.893289036544842</v>
      </c>
      <c r="BU931" s="22">
        <f t="shared" si="767"/>
        <v>0</v>
      </c>
      <c r="BV931" s="22">
        <f t="shared" si="768"/>
        <v>-0.50666574554163601</v>
      </c>
      <c r="BW931" s="3"/>
      <c r="BX931" s="7"/>
      <c r="BY931" t="str">
        <f t="shared" si="724"/>
        <v>12023</v>
      </c>
      <c r="CQ931" s="15">
        <v>40011</v>
      </c>
      <c r="CR931" s="16">
        <v>4374.95</v>
      </c>
    </row>
    <row r="932" spans="1:96">
      <c r="A932" t="s">
        <v>441</v>
      </c>
      <c r="B932" t="s">
        <v>441</v>
      </c>
      <c r="C932" s="3">
        <v>-245401</v>
      </c>
      <c r="D932">
        <v>-238258.49</v>
      </c>
      <c r="E932">
        <v>-483659.61</v>
      </c>
      <c r="F932" s="3">
        <v>20588</v>
      </c>
      <c r="G932" s="3">
        <v>2609576</v>
      </c>
      <c r="J932" s="3">
        <f t="shared" si="769"/>
        <v>-224813.19999999998</v>
      </c>
      <c r="L932" s="3">
        <f t="shared" si="770"/>
        <v>64588365.839999951</v>
      </c>
      <c r="M932" s="4">
        <f t="shared" si="725"/>
        <v>-3.4686340545223801E-3</v>
      </c>
      <c r="N932" s="4">
        <f t="shared" si="726"/>
        <v>-7.4937733333333327E-3</v>
      </c>
      <c r="O932" s="4"/>
      <c r="P932" s="3">
        <f t="shared" si="727"/>
        <v>-554871.66999999993</v>
      </c>
      <c r="Q932" s="3">
        <f t="shared" si="728"/>
        <v>65143237.509999953</v>
      </c>
      <c r="R932" s="6">
        <f t="shared" si="729"/>
        <v>-8.517717129346283E-3</v>
      </c>
      <c r="S932" s="6">
        <f t="shared" si="730"/>
        <v>-8.5352915099387409E-3</v>
      </c>
      <c r="T932" s="6"/>
      <c r="U932" s="6"/>
      <c r="V932" s="3">
        <f t="shared" si="771"/>
        <v>-466516.40883789584</v>
      </c>
      <c r="W932" s="7">
        <f t="shared" si="731"/>
        <v>-287.60000000000218</v>
      </c>
      <c r="X932" s="7">
        <f t="shared" si="734"/>
        <v>17604.349999999999</v>
      </c>
      <c r="Y932" s="3">
        <f t="shared" si="735"/>
        <v>45088489.908820964</v>
      </c>
      <c r="Z932" s="3">
        <f t="shared" si="732"/>
        <v>109676855.74882092</v>
      </c>
      <c r="AA932" s="2">
        <v>44953</v>
      </c>
      <c r="AB932" s="7">
        <f t="shared" si="736"/>
        <v>215.29455279999982</v>
      </c>
      <c r="AC932" s="7">
        <f t="shared" si="737"/>
        <v>150.29496636273655</v>
      </c>
      <c r="AD932" s="7">
        <f t="shared" si="738"/>
        <v>182.7947595813682</v>
      </c>
      <c r="AE932" s="7"/>
      <c r="AF932" s="7">
        <f t="shared" si="772"/>
        <v>-691329.60883789579</v>
      </c>
      <c r="AG932" s="3">
        <f t="shared" si="739"/>
        <v>74144409.448919773</v>
      </c>
      <c r="AH932" s="7"/>
      <c r="AI932" s="7"/>
      <c r="AJ932" s="7"/>
      <c r="AK932" s="7"/>
      <c r="AL932" s="3">
        <f t="shared" si="740"/>
        <v>89223833.909351572</v>
      </c>
      <c r="AM932" s="3">
        <f t="shared" si="741"/>
        <v>28556043.608919851</v>
      </c>
      <c r="AN932" s="3">
        <f t="shared" si="742"/>
        <v>24079424.460432377</v>
      </c>
      <c r="AO932" s="3">
        <f t="shared" si="743"/>
        <v>34588365.839999996</v>
      </c>
      <c r="AP932" s="3">
        <f t="shared" si="744"/>
        <v>64588365.839999951</v>
      </c>
      <c r="AQ932" s="7"/>
      <c r="AR932" s="40">
        <f t="shared" si="773"/>
        <v>-466516.40883789584</v>
      </c>
      <c r="AS932" s="5">
        <f t="shared" si="733"/>
        <v>-224813.19999999998</v>
      </c>
      <c r="AT932" s="5">
        <f t="shared" si="745"/>
        <v>5467.625899280576</v>
      </c>
      <c r="AU932" s="5">
        <f t="shared" si="746"/>
        <v>-685861.98293861526</v>
      </c>
      <c r="AV932" s="5">
        <f t="shared" si="747"/>
        <v>49223833.909351408</v>
      </c>
      <c r="AW932" s="3"/>
      <c r="AX932" s="4">
        <f t="shared" si="748"/>
        <v>-7.6283428181123268E-3</v>
      </c>
      <c r="AY932" s="4">
        <f t="shared" si="749"/>
        <v>-1.60742680367429E-2</v>
      </c>
      <c r="AZ932" s="4">
        <f t="shared" si="750"/>
        <v>2.2711787417669093E-4</v>
      </c>
      <c r="BA932" s="4">
        <f t="shared" si="751"/>
        <v>-3.4686340545223801E-3</v>
      </c>
      <c r="BB932" s="3"/>
      <c r="BC932" s="2">
        <f t="shared" si="752"/>
        <v>44953</v>
      </c>
      <c r="BD932" s="22">
        <f t="shared" si="753"/>
        <v>223.05958477337896</v>
      </c>
      <c r="BE932" s="22">
        <f t="shared" si="754"/>
        <v>150.29496636273606</v>
      </c>
      <c r="BF932" s="22">
        <f t="shared" si="755"/>
        <v>126.7338129496441</v>
      </c>
      <c r="BG932" s="22">
        <f t="shared" si="756"/>
        <v>215.29455279999982</v>
      </c>
      <c r="BH932" s="22"/>
      <c r="BI932" s="3">
        <f t="shared" si="757"/>
        <v>90595981.798740774</v>
      </c>
      <c r="BJ932" s="3">
        <f t="shared" si="758"/>
        <v>30515785.609397959</v>
      </c>
      <c r="BK932" s="3">
        <f t="shared" si="759"/>
        <v>24079424.460432377</v>
      </c>
      <c r="BL932" s="3">
        <f t="shared" si="760"/>
        <v>65143237.509999953</v>
      </c>
      <c r="BM932" s="22"/>
      <c r="BN932" s="3">
        <f t="shared" si="761"/>
        <v>-1372147.8893892067</v>
      </c>
      <c r="BO932" s="3">
        <f t="shared" si="762"/>
        <v>-1959742.0004780949</v>
      </c>
      <c r="BP932" s="3">
        <f t="shared" si="763"/>
        <v>0</v>
      </c>
      <c r="BQ932" s="3">
        <f t="shared" si="764"/>
        <v>-554871.66999999993</v>
      </c>
      <c r="BR932" s="3"/>
      <c r="BS932" s="22">
        <f t="shared" si="765"/>
        <v>-1.5145791923061633</v>
      </c>
      <c r="BT932" s="22">
        <f t="shared" si="766"/>
        <v>-6.4220598006644547</v>
      </c>
      <c r="BU932" s="22">
        <f t="shared" si="767"/>
        <v>0</v>
      </c>
      <c r="BV932" s="22">
        <f t="shared" si="768"/>
        <v>-0.85177171293462828</v>
      </c>
      <c r="BW932" s="3"/>
      <c r="BX932" s="7"/>
      <c r="BY932" t="str">
        <f t="shared" si="724"/>
        <v>12023</v>
      </c>
      <c r="CQ932" s="15">
        <v>40012</v>
      </c>
      <c r="CR932" s="16">
        <v>4374.95</v>
      </c>
    </row>
    <row r="933" spans="1:96">
      <c r="A933" t="s">
        <v>442</v>
      </c>
      <c r="B933" t="s">
        <v>442</v>
      </c>
      <c r="C933" s="3">
        <v>107226</v>
      </c>
      <c r="D933">
        <v>-267072.12</v>
      </c>
      <c r="E933">
        <v>-159846.04</v>
      </c>
      <c r="F933" s="3">
        <v>-28814</v>
      </c>
      <c r="G933" s="3">
        <v>2449730</v>
      </c>
      <c r="J933" s="3">
        <f t="shared" si="769"/>
        <v>78412.37</v>
      </c>
      <c r="L933" s="3">
        <f t="shared" si="770"/>
        <v>64666778.209999949</v>
      </c>
      <c r="M933" s="4">
        <f t="shared" si="725"/>
        <v>1.2140324186904689E-3</v>
      </c>
      <c r="N933" s="4">
        <f t="shared" si="726"/>
        <v>2.6137456666666665E-3</v>
      </c>
      <c r="O933" s="4"/>
      <c r="P933" s="3">
        <f t="shared" si="727"/>
        <v>-476459.29999999993</v>
      </c>
      <c r="Q933" s="3">
        <f t="shared" si="728"/>
        <v>65143237.509999953</v>
      </c>
      <c r="R933" s="6">
        <f t="shared" si="729"/>
        <v>-7.3140254953840758E-3</v>
      </c>
      <c r="S933" s="6">
        <f t="shared" si="730"/>
        <v>-7.3212590912482721E-3</v>
      </c>
      <c r="T933" s="6"/>
      <c r="U933" s="6"/>
      <c r="V933" s="3">
        <f t="shared" si="771"/>
        <v>72345.729604210763</v>
      </c>
      <c r="W933" s="7">
        <f t="shared" si="731"/>
        <v>44.600000000002183</v>
      </c>
      <c r="X933" s="7">
        <f t="shared" si="734"/>
        <v>17648.95</v>
      </c>
      <c r="Y933" s="3">
        <f t="shared" si="735"/>
        <v>45202720.008196041</v>
      </c>
      <c r="Z933" s="3">
        <f t="shared" si="732"/>
        <v>109869498.21819599</v>
      </c>
      <c r="AA933" s="2">
        <v>44956</v>
      </c>
      <c r="AB933" s="7">
        <f t="shared" si="736"/>
        <v>215.55592736666651</v>
      </c>
      <c r="AC933" s="7">
        <f t="shared" si="737"/>
        <v>150.67573336065348</v>
      </c>
      <c r="AD933" s="7">
        <f t="shared" si="738"/>
        <v>183.11583036366</v>
      </c>
      <c r="AE933" s="7"/>
      <c r="AF933" s="7">
        <f t="shared" si="772"/>
        <v>150758.09960421076</v>
      </c>
      <c r="AG933" s="3">
        <f t="shared" si="739"/>
        <v>74295167.548523977</v>
      </c>
      <c r="AH933" s="7"/>
      <c r="AI933" s="7"/>
      <c r="AJ933" s="7"/>
      <c r="AK933" s="7"/>
      <c r="AL933" s="3">
        <f t="shared" si="740"/>
        <v>89380059.634855062</v>
      </c>
      <c r="AM933" s="3">
        <f t="shared" si="741"/>
        <v>28628389.338524062</v>
      </c>
      <c r="AN933" s="3">
        <f t="shared" si="742"/>
        <v>24084892.086331658</v>
      </c>
      <c r="AO933" s="3">
        <f t="shared" si="743"/>
        <v>34666778.209999993</v>
      </c>
      <c r="AP933" s="3">
        <f t="shared" si="744"/>
        <v>64666778.209999949</v>
      </c>
      <c r="AQ933" s="7"/>
      <c r="AR933" s="40">
        <f t="shared" si="773"/>
        <v>72345.729604210763</v>
      </c>
      <c r="AS933" s="5">
        <f t="shared" si="733"/>
        <v>78412.37</v>
      </c>
      <c r="AT933" s="5">
        <f t="shared" si="745"/>
        <v>5467.625899280576</v>
      </c>
      <c r="AU933" s="5">
        <f t="shared" si="746"/>
        <v>156225.72550349133</v>
      </c>
      <c r="AV933" s="5">
        <f t="shared" si="747"/>
        <v>49380059.634854898</v>
      </c>
      <c r="AW933" s="3"/>
      <c r="AX933" s="4">
        <f t="shared" si="748"/>
        <v>1.7509416336246146E-3</v>
      </c>
      <c r="AY933" s="4">
        <f t="shared" si="749"/>
        <v>2.5334647402489828E-3</v>
      </c>
      <c r="AZ933" s="4">
        <f t="shared" si="750"/>
        <v>2.2706630336057451E-4</v>
      </c>
      <c r="BA933" s="4">
        <f t="shared" si="751"/>
        <v>1.2140324186904689E-3</v>
      </c>
      <c r="BB933" s="3"/>
      <c r="BC933" s="2">
        <f t="shared" si="752"/>
        <v>44956</v>
      </c>
      <c r="BD933" s="22">
        <f t="shared" si="753"/>
        <v>223.45014908713767</v>
      </c>
      <c r="BE933" s="22">
        <f t="shared" si="754"/>
        <v>150.67573336065297</v>
      </c>
      <c r="BF933" s="22">
        <f t="shared" si="755"/>
        <v>126.76258992806136</v>
      </c>
      <c r="BG933" s="22">
        <f t="shared" si="756"/>
        <v>215.55592736666651</v>
      </c>
      <c r="BH933" s="22"/>
      <c r="BI933" s="3">
        <f t="shared" si="757"/>
        <v>90595981.798740774</v>
      </c>
      <c r="BJ933" s="3">
        <f t="shared" si="758"/>
        <v>30515785.609397959</v>
      </c>
      <c r="BK933" s="3">
        <f t="shared" si="759"/>
        <v>24084892.086331658</v>
      </c>
      <c r="BL933" s="3">
        <f t="shared" si="760"/>
        <v>65143237.509999953</v>
      </c>
      <c r="BM933" s="22"/>
      <c r="BN933" s="3">
        <f t="shared" si="761"/>
        <v>-1215922.1638857154</v>
      </c>
      <c r="BO933" s="3">
        <f t="shared" si="762"/>
        <v>-1887396.2708738842</v>
      </c>
      <c r="BP933" s="3">
        <f t="shared" si="763"/>
        <v>0</v>
      </c>
      <c r="BQ933" s="3">
        <f t="shared" si="764"/>
        <v>-476459.29999999993</v>
      </c>
      <c r="BR933" s="3"/>
      <c r="BS933" s="22">
        <f t="shared" si="765"/>
        <v>-1.3421369687089322</v>
      </c>
      <c r="BT933" s="22">
        <f t="shared" si="766"/>
        <v>-6.1849833887043104</v>
      </c>
      <c r="BU933" s="22">
        <f t="shared" si="767"/>
        <v>0</v>
      </c>
      <c r="BV933" s="22">
        <f t="shared" si="768"/>
        <v>-0.73140254953840755</v>
      </c>
      <c r="BW933" s="3"/>
      <c r="BX933" s="7"/>
      <c r="BY933" t="str">
        <f t="shared" si="724"/>
        <v>12023</v>
      </c>
      <c r="CQ933" s="15">
        <v>40013</v>
      </c>
      <c r="CR933" s="16">
        <v>4374.95</v>
      </c>
    </row>
    <row r="934" spans="1:96">
      <c r="A934" t="s">
        <v>443</v>
      </c>
      <c r="B934" t="s">
        <v>443</v>
      </c>
      <c r="C934" s="3">
        <v>93719</v>
      </c>
      <c r="D934">
        <v>-195773.74</v>
      </c>
      <c r="E934">
        <v>-102054.79</v>
      </c>
      <c r="F934" s="3">
        <v>71298</v>
      </c>
      <c r="G934" s="3">
        <v>2347675</v>
      </c>
      <c r="J934" s="3">
        <f t="shared" si="769"/>
        <v>165017.38</v>
      </c>
      <c r="L934" s="3">
        <f t="shared" si="770"/>
        <v>64831795.589999951</v>
      </c>
      <c r="M934" s="4">
        <f t="shared" si="725"/>
        <v>2.5518107530287017E-3</v>
      </c>
      <c r="N934" s="4">
        <f t="shared" si="726"/>
        <v>5.5005793333333334E-3</v>
      </c>
      <c r="O934" s="4"/>
      <c r="P934" s="3">
        <f t="shared" si="727"/>
        <v>-311441.91999999993</v>
      </c>
      <c r="Q934" s="3">
        <f t="shared" si="728"/>
        <v>65143237.509999953</v>
      </c>
      <c r="R934" s="6">
        <f t="shared" si="729"/>
        <v>-4.7808787512624218E-3</v>
      </c>
      <c r="S934" s="6">
        <f t="shared" si="730"/>
        <v>-4.7694483382195703E-3</v>
      </c>
      <c r="T934" s="6"/>
      <c r="U934" s="6"/>
      <c r="V934" s="3">
        <f t="shared" si="771"/>
        <v>21411.740600349505</v>
      </c>
      <c r="W934" s="7">
        <f t="shared" si="731"/>
        <v>13.200000000000728</v>
      </c>
      <c r="X934" s="7">
        <f t="shared" si="734"/>
        <v>17662.150000000001</v>
      </c>
      <c r="Y934" s="3">
        <f t="shared" si="735"/>
        <v>45236528.019670278</v>
      </c>
      <c r="Z934" s="3">
        <f t="shared" si="732"/>
        <v>110068323.60967022</v>
      </c>
      <c r="AA934" s="2">
        <v>44957</v>
      </c>
      <c r="AB934" s="7">
        <f t="shared" si="736"/>
        <v>216.10598529999984</v>
      </c>
      <c r="AC934" s="7">
        <f t="shared" si="737"/>
        <v>150.78842673223426</v>
      </c>
      <c r="AD934" s="7">
        <f t="shared" si="738"/>
        <v>183.44720601611704</v>
      </c>
      <c r="AE934" s="7"/>
      <c r="AF934" s="7">
        <f t="shared" si="772"/>
        <v>186429.1206003495</v>
      </c>
      <c r="AG934" s="3">
        <f t="shared" si="739"/>
        <v>74481596.66912432</v>
      </c>
      <c r="AH934" s="7"/>
      <c r="AI934" s="7"/>
      <c r="AJ934" s="7"/>
      <c r="AK934" s="7"/>
      <c r="AL934" s="3">
        <f t="shared" si="740"/>
        <v>89571956.38135469</v>
      </c>
      <c r="AM934" s="3">
        <f t="shared" si="741"/>
        <v>28649801.079124413</v>
      </c>
      <c r="AN934" s="3">
        <f t="shared" si="742"/>
        <v>24090359.712230939</v>
      </c>
      <c r="AO934" s="3">
        <f t="shared" si="743"/>
        <v>34831795.589999996</v>
      </c>
      <c r="AP934" s="3">
        <f t="shared" si="744"/>
        <v>64831795.589999951</v>
      </c>
      <c r="AQ934" s="7"/>
      <c r="AR934" s="40">
        <f t="shared" si="773"/>
        <v>21411.740600349505</v>
      </c>
      <c r="AS934" s="5">
        <f t="shared" si="733"/>
        <v>165017.38</v>
      </c>
      <c r="AT934" s="5">
        <f t="shared" si="745"/>
        <v>5467.625899280576</v>
      </c>
      <c r="AU934" s="5">
        <f t="shared" si="746"/>
        <v>191896.74649963007</v>
      </c>
      <c r="AV934" s="5">
        <f t="shared" si="747"/>
        <v>49571956.381354526</v>
      </c>
      <c r="AW934" s="3"/>
      <c r="AX934" s="4">
        <f t="shared" si="748"/>
        <v>2.146974921292144E-3</v>
      </c>
      <c r="AY934" s="4">
        <f t="shared" si="749"/>
        <v>7.4791984792300535E-4</v>
      </c>
      <c r="AZ934" s="4">
        <f t="shared" si="750"/>
        <v>2.2701475595913055E-4</v>
      </c>
      <c r="BA934" s="4">
        <f t="shared" si="751"/>
        <v>2.5518107530287017E-3</v>
      </c>
      <c r="BB934" s="3"/>
      <c r="BC934" s="2">
        <f t="shared" si="752"/>
        <v>44957</v>
      </c>
      <c r="BD934" s="22">
        <f t="shared" si="753"/>
        <v>223.92989095338672</v>
      </c>
      <c r="BE934" s="22">
        <f t="shared" si="754"/>
        <v>150.78842673223377</v>
      </c>
      <c r="BF934" s="22">
        <f t="shared" si="755"/>
        <v>126.79136690647863</v>
      </c>
      <c r="BG934" s="22">
        <f t="shared" si="756"/>
        <v>216.10598529999984</v>
      </c>
      <c r="BH934" s="22"/>
      <c r="BI934" s="3">
        <f t="shared" si="757"/>
        <v>90595981.798740774</v>
      </c>
      <c r="BJ934" s="3">
        <f t="shared" si="758"/>
        <v>30515785.609397959</v>
      </c>
      <c r="BK934" s="3">
        <f t="shared" si="759"/>
        <v>24090359.712230939</v>
      </c>
      <c r="BL934" s="3">
        <f t="shared" si="760"/>
        <v>65143237.509999953</v>
      </c>
      <c r="BM934" s="22"/>
      <c r="BN934" s="3">
        <f t="shared" si="761"/>
        <v>-1024025.4173860854</v>
      </c>
      <c r="BO934" s="3">
        <f t="shared" si="762"/>
        <v>-1865984.5302735346</v>
      </c>
      <c r="BP934" s="3">
        <f t="shared" si="763"/>
        <v>0</v>
      </c>
      <c r="BQ934" s="3">
        <f t="shared" si="764"/>
        <v>-311441.91999999993</v>
      </c>
      <c r="BR934" s="3"/>
      <c r="BS934" s="22">
        <f t="shared" si="765"/>
        <v>-1.1303210109924751</v>
      </c>
      <c r="BT934" s="22">
        <f t="shared" si="766"/>
        <v>-6.1148172757474955</v>
      </c>
      <c r="BU934" s="22">
        <f t="shared" si="767"/>
        <v>0</v>
      </c>
      <c r="BV934" s="22">
        <f t="shared" si="768"/>
        <v>-0.47808787512624218</v>
      </c>
      <c r="BW934" s="3"/>
      <c r="BX934" s="7"/>
      <c r="BY934" t="str">
        <f t="shared" si="724"/>
        <v>12023</v>
      </c>
      <c r="CQ934" s="15">
        <v>40014</v>
      </c>
      <c r="CR934" s="16">
        <v>4502.25</v>
      </c>
    </row>
    <row r="935" spans="1:96">
      <c r="A935" s="2">
        <v>44928</v>
      </c>
      <c r="B935" s="2">
        <v>44928</v>
      </c>
      <c r="C935" s="3">
        <v>-970615</v>
      </c>
      <c r="D935">
        <v>-1230776.47</v>
      </c>
      <c r="E935">
        <v>-2201391.94</v>
      </c>
      <c r="F935" s="3">
        <v>-1035003</v>
      </c>
      <c r="G935" s="3">
        <v>146283</v>
      </c>
      <c r="J935" s="3">
        <f t="shared" si="769"/>
        <v>-2005617.7299999997</v>
      </c>
      <c r="L935" s="3">
        <f t="shared" si="770"/>
        <v>62826177.859999955</v>
      </c>
      <c r="M935" s="4">
        <f t="shared" si="725"/>
        <v>-3.0935711586389539E-2</v>
      </c>
      <c r="N935" s="4">
        <f t="shared" si="726"/>
        <v>-6.6853924333333328E-2</v>
      </c>
      <c r="O935" s="4"/>
      <c r="P935" s="3">
        <f t="shared" si="727"/>
        <v>-2317059.6499999994</v>
      </c>
      <c r="Q935" s="3">
        <f t="shared" si="728"/>
        <v>65143237.509999953</v>
      </c>
      <c r="R935" s="6">
        <f t="shared" si="729"/>
        <v>-3.5568690451473407E-2</v>
      </c>
      <c r="S935" s="6">
        <f t="shared" si="730"/>
        <v>-3.5705159924609112E-2</v>
      </c>
      <c r="T935" s="6"/>
      <c r="U935" s="6"/>
      <c r="V935" s="3">
        <f t="shared" si="771"/>
        <v>-74373.356555001315</v>
      </c>
      <c r="W935" s="7">
        <f t="shared" si="731"/>
        <v>-45.850000000002183</v>
      </c>
      <c r="X935" s="7">
        <f t="shared" si="734"/>
        <v>17616.3</v>
      </c>
      <c r="Y935" s="3">
        <f t="shared" si="735"/>
        <v>45119096.404057115</v>
      </c>
      <c r="Z935" s="3">
        <f t="shared" si="732"/>
        <v>107945274.26405707</v>
      </c>
      <c r="AA935" s="2">
        <v>44958</v>
      </c>
      <c r="AB935" s="7">
        <f t="shared" si="736"/>
        <v>209.42059286666651</v>
      </c>
      <c r="AC935" s="7">
        <f t="shared" si="737"/>
        <v>150.39698801352372</v>
      </c>
      <c r="AD935" s="7">
        <f t="shared" si="738"/>
        <v>179.90879044009512</v>
      </c>
      <c r="AE935" s="7"/>
      <c r="AF935" s="7">
        <f t="shared" si="772"/>
        <v>-2079991.0865550011</v>
      </c>
      <c r="AG935" s="3">
        <f t="shared" si="739"/>
        <v>72401605.582569316</v>
      </c>
      <c r="AH935" s="7"/>
      <c r="AI935" s="7"/>
      <c r="AJ935" s="7"/>
      <c r="AK935" s="7"/>
      <c r="AL935" s="3">
        <f t="shared" si="740"/>
        <v>87497432.920698971</v>
      </c>
      <c r="AM935" s="3">
        <f t="shared" si="741"/>
        <v>28575427.722569413</v>
      </c>
      <c r="AN935" s="3">
        <f t="shared" si="742"/>
        <v>24095827.338130221</v>
      </c>
      <c r="AO935" s="3">
        <f t="shared" si="743"/>
        <v>32826177.859999996</v>
      </c>
      <c r="AP935" s="3">
        <f t="shared" si="744"/>
        <v>62826177.859999955</v>
      </c>
      <c r="AQ935" s="7"/>
      <c r="AR935" s="40">
        <f t="shared" si="773"/>
        <v>-74373.356555001315</v>
      </c>
      <c r="AS935" s="5">
        <f t="shared" si="733"/>
        <v>-2005617.7299999997</v>
      </c>
      <c r="AT935" s="5">
        <f t="shared" si="745"/>
        <v>5467.625899280576</v>
      </c>
      <c r="AU935" s="5">
        <f t="shared" si="746"/>
        <v>-2074523.4606557204</v>
      </c>
      <c r="AV935" s="5">
        <f t="shared" si="747"/>
        <v>47497432.920698807</v>
      </c>
      <c r="AW935" s="3"/>
      <c r="AX935" s="4">
        <f t="shared" si="748"/>
        <v>-2.3160412527146203E-2</v>
      </c>
      <c r="AY935" s="4">
        <f t="shared" si="749"/>
        <v>-2.5959466995808646E-3</v>
      </c>
      <c r="AZ935" s="4">
        <f t="shared" si="750"/>
        <v>2.2696323195641626E-4</v>
      </c>
      <c r="BA935" s="4">
        <f t="shared" si="751"/>
        <v>-3.0935711586389539E-2</v>
      </c>
      <c r="BB935" s="3"/>
      <c r="BC935" s="2">
        <f t="shared" si="752"/>
        <v>44958</v>
      </c>
      <c r="BD935" s="22">
        <f t="shared" si="753"/>
        <v>218.74358230174744</v>
      </c>
      <c r="BE935" s="22">
        <f t="shared" si="754"/>
        <v>150.39698801352324</v>
      </c>
      <c r="BF935" s="22">
        <f t="shared" si="755"/>
        <v>126.82014388489591</v>
      </c>
      <c r="BG935" s="22">
        <f t="shared" si="756"/>
        <v>209.42059286666651</v>
      </c>
      <c r="BH935" s="22"/>
      <c r="BI935" s="3">
        <f t="shared" si="757"/>
        <v>90595981.798740774</v>
      </c>
      <c r="BJ935" s="3">
        <f t="shared" si="758"/>
        <v>30515785.609397959</v>
      </c>
      <c r="BK935" s="3">
        <f t="shared" si="759"/>
        <v>24095827.338130221</v>
      </c>
      <c r="BL935" s="3">
        <f t="shared" si="760"/>
        <v>65143237.509999953</v>
      </c>
      <c r="BM935" s="22"/>
      <c r="BN935" s="3">
        <f t="shared" si="761"/>
        <v>-3098548.8780418057</v>
      </c>
      <c r="BO935" s="3">
        <f t="shared" si="762"/>
        <v>-1940357.8868285359</v>
      </c>
      <c r="BP935" s="3">
        <f t="shared" si="763"/>
        <v>0</v>
      </c>
      <c r="BQ935" s="3">
        <f t="shared" si="764"/>
        <v>-2317059.6499999994</v>
      </c>
      <c r="BR935" s="3"/>
      <c r="BS935" s="22">
        <f t="shared" si="765"/>
        <v>-3.4201835628044082</v>
      </c>
      <c r="BT935" s="22">
        <f t="shared" si="766"/>
        <v>-6.3585382059800661</v>
      </c>
      <c r="BU935" s="22">
        <f t="shared" si="767"/>
        <v>0</v>
      </c>
      <c r="BV935" s="22">
        <f t="shared" si="768"/>
        <v>-3.5568690451473408</v>
      </c>
      <c r="BW935" s="3"/>
      <c r="BX935" s="7"/>
      <c r="BY935" t="str">
        <f t="shared" si="724"/>
        <v>22023</v>
      </c>
      <c r="CQ935" s="15">
        <v>40015</v>
      </c>
      <c r="CR935" s="16">
        <v>4469.1000000000004</v>
      </c>
    </row>
    <row r="936" spans="1:96">
      <c r="A936" s="2">
        <v>44959</v>
      </c>
      <c r="B936" s="2">
        <v>44959</v>
      </c>
      <c r="C936" s="3">
        <v>159956</v>
      </c>
      <c r="D936">
        <v>-873277.13</v>
      </c>
      <c r="E936">
        <v>-713321.53</v>
      </c>
      <c r="F936" s="3">
        <v>357499</v>
      </c>
      <c r="G936" s="3">
        <v>-567038</v>
      </c>
      <c r="J936" s="3">
        <f t="shared" si="769"/>
        <v>517455.33999999997</v>
      </c>
      <c r="L936" s="3">
        <f t="shared" si="770"/>
        <v>63343633.199999958</v>
      </c>
      <c r="M936" s="4">
        <f t="shared" si="725"/>
        <v>8.2363014530834992E-3</v>
      </c>
      <c r="N936" s="4">
        <f t="shared" si="726"/>
        <v>1.7248511333333331E-2</v>
      </c>
      <c r="O936" s="4"/>
      <c r="P936" s="3">
        <f t="shared" si="727"/>
        <v>-1799604.3099999996</v>
      </c>
      <c r="Q936" s="3">
        <f t="shared" si="728"/>
        <v>65143237.509999953</v>
      </c>
      <c r="R936" s="6">
        <f t="shared" si="729"/>
        <v>-2.7625343455239655E-2</v>
      </c>
      <c r="S936" s="6">
        <f t="shared" si="730"/>
        <v>-2.7468858471525612E-2</v>
      </c>
      <c r="T936" s="6"/>
      <c r="U936" s="6"/>
      <c r="V936" s="3">
        <f t="shared" si="771"/>
        <v>-9570.3992077279072</v>
      </c>
      <c r="W936" s="7">
        <f t="shared" si="731"/>
        <v>-5.8999999999978172</v>
      </c>
      <c r="X936" s="7">
        <f t="shared" si="734"/>
        <v>17610.400000000001</v>
      </c>
      <c r="Y936" s="3">
        <f t="shared" si="735"/>
        <v>45103985.247413337</v>
      </c>
      <c r="Z936" s="3">
        <f t="shared" si="732"/>
        <v>108447618.4474133</v>
      </c>
      <c r="AA936" s="2">
        <v>44959</v>
      </c>
      <c r="AB936" s="7">
        <f t="shared" si="736"/>
        <v>211.14544399999988</v>
      </c>
      <c r="AC936" s="7">
        <f t="shared" si="737"/>
        <v>150.3466174913778</v>
      </c>
      <c r="AD936" s="7">
        <f t="shared" si="738"/>
        <v>180.74603074568881</v>
      </c>
      <c r="AE936" s="7"/>
      <c r="AF936" s="7">
        <f t="shared" si="772"/>
        <v>507884.94079227204</v>
      </c>
      <c r="AG936" s="3">
        <f t="shared" si="739"/>
        <v>72909490.523361593</v>
      </c>
      <c r="AH936" s="7"/>
      <c r="AI936" s="7"/>
      <c r="AJ936" s="7"/>
      <c r="AK936" s="7"/>
      <c r="AL936" s="3">
        <f t="shared" si="740"/>
        <v>88010785.487390518</v>
      </c>
      <c r="AM936" s="3">
        <f t="shared" si="741"/>
        <v>28565857.323361687</v>
      </c>
      <c r="AN936" s="3">
        <f t="shared" si="742"/>
        <v>24101294.964029502</v>
      </c>
      <c r="AO936" s="3">
        <f t="shared" si="743"/>
        <v>33343633.199999996</v>
      </c>
      <c r="AP936" s="3">
        <f t="shared" si="744"/>
        <v>63343633.199999958</v>
      </c>
      <c r="AQ936" s="7"/>
      <c r="AR936" s="40">
        <f t="shared" si="773"/>
        <v>-9570.3992077279072</v>
      </c>
      <c r="AS936" s="5">
        <f t="shared" si="733"/>
        <v>517455.33999999997</v>
      </c>
      <c r="AT936" s="5">
        <f t="shared" si="745"/>
        <v>5467.625899280576</v>
      </c>
      <c r="AU936" s="5">
        <f t="shared" si="746"/>
        <v>513352.56669155264</v>
      </c>
      <c r="AV936" s="5">
        <f t="shared" si="747"/>
        <v>48010785.487390362</v>
      </c>
      <c r="AW936" s="3"/>
      <c r="AX936" s="4">
        <f t="shared" si="748"/>
        <v>5.8670586045286204E-3</v>
      </c>
      <c r="AY936" s="4">
        <f t="shared" si="749"/>
        <v>-3.3491709382775135E-4</v>
      </c>
      <c r="AZ936" s="4">
        <f t="shared" si="750"/>
        <v>2.2691173133650329E-4</v>
      </c>
      <c r="BA936" s="4">
        <f t="shared" si="751"/>
        <v>8.2363014530834992E-3</v>
      </c>
      <c r="BB936" s="3"/>
      <c r="BC936" s="2">
        <f t="shared" si="752"/>
        <v>44959</v>
      </c>
      <c r="BD936" s="22">
        <f t="shared" si="753"/>
        <v>220.02696371847628</v>
      </c>
      <c r="BE936" s="22">
        <f t="shared" si="754"/>
        <v>150.34661749137729</v>
      </c>
      <c r="BF936" s="22">
        <f t="shared" si="755"/>
        <v>126.84892086331317</v>
      </c>
      <c r="BG936" s="22">
        <f t="shared" si="756"/>
        <v>211.14544399999988</v>
      </c>
      <c r="BH936" s="22"/>
      <c r="BI936" s="3">
        <f t="shared" si="757"/>
        <v>90595981.798740774</v>
      </c>
      <c r="BJ936" s="3">
        <f t="shared" si="758"/>
        <v>30515785.609397959</v>
      </c>
      <c r="BK936" s="3">
        <f t="shared" si="759"/>
        <v>24101294.964029502</v>
      </c>
      <c r="BL936" s="3">
        <f t="shared" si="760"/>
        <v>65143237.509999953</v>
      </c>
      <c r="BM936" s="22"/>
      <c r="BN936" s="3">
        <f t="shared" si="761"/>
        <v>-2585196.3113502529</v>
      </c>
      <c r="BO936" s="3">
        <f t="shared" si="762"/>
        <v>-1949928.2860362639</v>
      </c>
      <c r="BP936" s="3">
        <f t="shared" si="763"/>
        <v>0</v>
      </c>
      <c r="BQ936" s="3">
        <f t="shared" si="764"/>
        <v>-1799604.3099999996</v>
      </c>
      <c r="BR936" s="3"/>
      <c r="BS936" s="22">
        <f t="shared" si="765"/>
        <v>-2.8535441197527653</v>
      </c>
      <c r="BT936" s="22">
        <f t="shared" si="766"/>
        <v>-6.3899003322259009</v>
      </c>
      <c r="BU936" s="22">
        <f t="shared" si="767"/>
        <v>0</v>
      </c>
      <c r="BV936" s="22">
        <f t="shared" si="768"/>
        <v>-2.7625343455239655</v>
      </c>
      <c r="BW936" s="3"/>
      <c r="BX936" s="7"/>
      <c r="BY936" t="str">
        <f t="shared" si="724"/>
        <v>22023</v>
      </c>
      <c r="CQ936" s="15">
        <v>40016</v>
      </c>
      <c r="CR936" s="16">
        <v>4398.8999999999996</v>
      </c>
    </row>
    <row r="937" spans="1:96">
      <c r="A937" s="2">
        <v>44987</v>
      </c>
      <c r="B937" s="2">
        <v>44987</v>
      </c>
      <c r="C937" s="3">
        <v>-277069</v>
      </c>
      <c r="D937">
        <v>-481783.36</v>
      </c>
      <c r="E937">
        <v>-758851.88</v>
      </c>
      <c r="F937" s="3">
        <v>391494</v>
      </c>
      <c r="G937" s="3">
        <v>-1325890</v>
      </c>
      <c r="J937" s="3">
        <f t="shared" si="769"/>
        <v>114424.77000000002</v>
      </c>
      <c r="L937" s="3">
        <f t="shared" si="770"/>
        <v>63458057.969999962</v>
      </c>
      <c r="M937" s="4">
        <f t="shared" si="725"/>
        <v>1.8064131187220897E-3</v>
      </c>
      <c r="N937" s="4">
        <f t="shared" si="726"/>
        <v>3.8141590000000006E-3</v>
      </c>
      <c r="O937" s="4"/>
      <c r="P937" s="3">
        <f t="shared" si="727"/>
        <v>-1685179.5399999996</v>
      </c>
      <c r="Q937" s="3">
        <f t="shared" si="728"/>
        <v>65143237.509999953</v>
      </c>
      <c r="R937" s="6">
        <f t="shared" si="729"/>
        <v>-2.5868833119344313E-2</v>
      </c>
      <c r="S937" s="6">
        <f t="shared" si="730"/>
        <v>-2.5662445352803522E-2</v>
      </c>
      <c r="T937" s="6"/>
      <c r="U937" s="6"/>
      <c r="V937" s="3">
        <f t="shared" si="771"/>
        <v>395225.04524809262</v>
      </c>
      <c r="W937" s="7">
        <f t="shared" si="731"/>
        <v>243.64999999999782</v>
      </c>
      <c r="X937" s="7">
        <f t="shared" si="734"/>
        <v>17854.05</v>
      </c>
      <c r="Y937" s="3">
        <f t="shared" si="735"/>
        <v>45728024.792541899</v>
      </c>
      <c r="Z937" s="3">
        <f t="shared" si="732"/>
        <v>109186082.76254186</v>
      </c>
      <c r="AA937" s="2">
        <v>44960</v>
      </c>
      <c r="AB937" s="7">
        <f t="shared" si="736"/>
        <v>211.52685989999989</v>
      </c>
      <c r="AC937" s="7">
        <f t="shared" si="737"/>
        <v>152.42674930847301</v>
      </c>
      <c r="AD937" s="7">
        <f t="shared" si="738"/>
        <v>181.97680460423643</v>
      </c>
      <c r="AE937" s="7"/>
      <c r="AF937" s="7">
        <f t="shared" si="772"/>
        <v>509649.81524809264</v>
      </c>
      <c r="AG937" s="3">
        <f t="shared" si="739"/>
        <v>73419140.338609681</v>
      </c>
      <c r="AH937" s="7"/>
      <c r="AI937" s="7"/>
      <c r="AJ937" s="7"/>
      <c r="AK937" s="7"/>
      <c r="AL937" s="3">
        <f t="shared" si="740"/>
        <v>88525902.92853789</v>
      </c>
      <c r="AM937" s="3">
        <f t="shared" si="741"/>
        <v>28961082.368609779</v>
      </c>
      <c r="AN937" s="3">
        <f t="shared" si="742"/>
        <v>24106762.589928783</v>
      </c>
      <c r="AO937" s="3">
        <f t="shared" si="743"/>
        <v>33458057.969999995</v>
      </c>
      <c r="AP937" s="3">
        <f t="shared" si="744"/>
        <v>63458057.969999962</v>
      </c>
      <c r="AQ937" s="7"/>
      <c r="AR937" s="40">
        <f t="shared" si="773"/>
        <v>395225.04524809262</v>
      </c>
      <c r="AS937" s="5">
        <f t="shared" si="733"/>
        <v>114424.77000000002</v>
      </c>
      <c r="AT937" s="5">
        <f t="shared" si="745"/>
        <v>5467.625899280576</v>
      </c>
      <c r="AU937" s="5">
        <f t="shared" si="746"/>
        <v>515117.44114737323</v>
      </c>
      <c r="AV937" s="5">
        <f t="shared" si="747"/>
        <v>48525902.928537734</v>
      </c>
      <c r="AW937" s="3"/>
      <c r="AX937" s="4">
        <f t="shared" si="748"/>
        <v>5.8528899417807732E-3</v>
      </c>
      <c r="AY937" s="4">
        <f t="shared" si="749"/>
        <v>1.3835574433289291E-2</v>
      </c>
      <c r="AZ937" s="4">
        <f t="shared" si="750"/>
        <v>2.2686025408347776E-4</v>
      </c>
      <c r="BA937" s="4">
        <f t="shared" si="751"/>
        <v>1.8064131187220897E-3</v>
      </c>
      <c r="BB937" s="3"/>
      <c r="BC937" s="2">
        <f t="shared" si="752"/>
        <v>44960</v>
      </c>
      <c r="BD937" s="22">
        <f t="shared" si="753"/>
        <v>221.3147573213447</v>
      </c>
      <c r="BE937" s="22">
        <f t="shared" si="754"/>
        <v>152.42674930847249</v>
      </c>
      <c r="BF937" s="22">
        <f t="shared" si="755"/>
        <v>126.87769784173044</v>
      </c>
      <c r="BG937" s="22">
        <f t="shared" si="756"/>
        <v>211.52685989999989</v>
      </c>
      <c r="BH937" s="22"/>
      <c r="BI937" s="3">
        <f t="shared" si="757"/>
        <v>90595981.798740774</v>
      </c>
      <c r="BJ937" s="3">
        <f t="shared" si="758"/>
        <v>30515785.609397959</v>
      </c>
      <c r="BK937" s="3">
        <f t="shared" si="759"/>
        <v>24106762.589928783</v>
      </c>
      <c r="BL937" s="3">
        <f t="shared" si="760"/>
        <v>65143237.509999953</v>
      </c>
      <c r="BM937" s="22"/>
      <c r="BN937" s="3">
        <f t="shared" si="761"/>
        <v>-2070078.8702028797</v>
      </c>
      <c r="BO937" s="3">
        <f t="shared" si="762"/>
        <v>-1554703.2407881713</v>
      </c>
      <c r="BP937" s="3">
        <f t="shared" si="763"/>
        <v>0</v>
      </c>
      <c r="BQ937" s="3">
        <f t="shared" si="764"/>
        <v>-1685179.5399999996</v>
      </c>
      <c r="BR937" s="3"/>
      <c r="BS937" s="22">
        <f t="shared" si="765"/>
        <v>-2.2849566052516166</v>
      </c>
      <c r="BT937" s="22">
        <f t="shared" si="766"/>
        <v>-5.0947508305647835</v>
      </c>
      <c r="BU937" s="22">
        <f t="shared" si="767"/>
        <v>0</v>
      </c>
      <c r="BV937" s="22">
        <f t="shared" si="768"/>
        <v>-2.5868833119344314</v>
      </c>
      <c r="BW937" s="3"/>
      <c r="BX937" s="7"/>
      <c r="BY937" t="str">
        <f t="shared" si="724"/>
        <v>22023</v>
      </c>
      <c r="CQ937" s="15">
        <v>40017</v>
      </c>
      <c r="CR937" s="16">
        <v>4523.75</v>
      </c>
    </row>
    <row r="938" spans="1:96">
      <c r="A938" s="2">
        <v>45079</v>
      </c>
      <c r="B938" s="2">
        <v>45079</v>
      </c>
      <c r="C938" s="3">
        <v>-175728</v>
      </c>
      <c r="D938">
        <v>-186297.17</v>
      </c>
      <c r="E938">
        <v>-362025.3</v>
      </c>
      <c r="F938" s="3">
        <v>295486</v>
      </c>
      <c r="G938" s="3">
        <v>-1687915</v>
      </c>
      <c r="J938" s="3">
        <f t="shared" si="769"/>
        <v>119758.18999999994</v>
      </c>
      <c r="L938" s="3">
        <f t="shared" si="770"/>
        <v>63577816.159999959</v>
      </c>
      <c r="M938" s="4">
        <f t="shared" si="725"/>
        <v>1.8872022534414162E-3</v>
      </c>
      <c r="N938" s="4">
        <f t="shared" si="726"/>
        <v>3.9919396666666645E-3</v>
      </c>
      <c r="O938" s="4"/>
      <c r="P938" s="3">
        <f t="shared" si="727"/>
        <v>-1565421.3499999996</v>
      </c>
      <c r="Q938" s="3">
        <f t="shared" si="728"/>
        <v>65143237.509999953</v>
      </c>
      <c r="R938" s="6">
        <f t="shared" si="729"/>
        <v>-2.4030450586059623E-2</v>
      </c>
      <c r="S938" s="6">
        <f t="shared" si="730"/>
        <v>-2.3775243099362107E-2</v>
      </c>
      <c r="T938" s="6"/>
      <c r="U938" s="6"/>
      <c r="V938" s="3">
        <f t="shared" si="771"/>
        <v>-145096.98459857373</v>
      </c>
      <c r="W938" s="7">
        <f t="shared" si="731"/>
        <v>-89.450000000000728</v>
      </c>
      <c r="X938" s="7">
        <f t="shared" si="734"/>
        <v>17764.599999999999</v>
      </c>
      <c r="Y938" s="3">
        <f t="shared" si="735"/>
        <v>45498924.290544152</v>
      </c>
      <c r="Z938" s="3">
        <f t="shared" si="732"/>
        <v>109076740.45054412</v>
      </c>
      <c r="AA938" s="2">
        <v>44963</v>
      </c>
      <c r="AB938" s="7">
        <f t="shared" si="736"/>
        <v>211.92605386666651</v>
      </c>
      <c r="AC938" s="7">
        <f t="shared" si="737"/>
        <v>151.6630809684805</v>
      </c>
      <c r="AD938" s="7">
        <f t="shared" si="738"/>
        <v>181.79456741757355</v>
      </c>
      <c r="AE938" s="7"/>
      <c r="AF938" s="7">
        <f t="shared" si="772"/>
        <v>-25338.79459857379</v>
      </c>
      <c r="AG938" s="3">
        <f t="shared" si="739"/>
        <v>73393801.544011101</v>
      </c>
      <c r="AH938" s="7"/>
      <c r="AI938" s="7"/>
      <c r="AJ938" s="7"/>
      <c r="AK938" s="7"/>
      <c r="AL938" s="3">
        <f t="shared" si="740"/>
        <v>88506031.759838596</v>
      </c>
      <c r="AM938" s="3">
        <f t="shared" si="741"/>
        <v>28815985.384011205</v>
      </c>
      <c r="AN938" s="3">
        <f t="shared" si="742"/>
        <v>24112230.215828065</v>
      </c>
      <c r="AO938" s="3">
        <f t="shared" si="743"/>
        <v>33577816.159999996</v>
      </c>
      <c r="AP938" s="3">
        <f t="shared" si="744"/>
        <v>63577816.159999959</v>
      </c>
      <c r="AQ938" s="7"/>
      <c r="AR938" s="40">
        <f t="shared" si="773"/>
        <v>-145096.98459857373</v>
      </c>
      <c r="AS938" s="5">
        <f t="shared" si="733"/>
        <v>119758.18999999994</v>
      </c>
      <c r="AT938" s="5">
        <f t="shared" si="745"/>
        <v>5467.625899280576</v>
      </c>
      <c r="AU938" s="5">
        <f t="shared" si="746"/>
        <v>-19871.168699293215</v>
      </c>
      <c r="AV938" s="5">
        <f t="shared" si="747"/>
        <v>48506031.75983844</v>
      </c>
      <c r="AW938" s="3"/>
      <c r="AX938" s="4">
        <f t="shared" si="748"/>
        <v>-2.2446728067076731E-4</v>
      </c>
      <c r="AY938" s="4">
        <f t="shared" si="749"/>
        <v>-5.0100677437332547E-3</v>
      </c>
      <c r="AZ938" s="4">
        <f t="shared" si="750"/>
        <v>2.2680880018144023E-4</v>
      </c>
      <c r="BA938" s="4">
        <f t="shared" si="751"/>
        <v>1.8872022534414162E-3</v>
      </c>
      <c r="BB938" s="3"/>
      <c r="BC938" s="2">
        <f t="shared" si="752"/>
        <v>44963</v>
      </c>
      <c r="BD938" s="22">
        <f t="shared" si="753"/>
        <v>221.26507939959649</v>
      </c>
      <c r="BE938" s="22">
        <f t="shared" si="754"/>
        <v>151.66308096848002</v>
      </c>
      <c r="BF938" s="22">
        <f t="shared" si="755"/>
        <v>126.90647482014772</v>
      </c>
      <c r="BG938" s="22">
        <f t="shared" si="756"/>
        <v>211.92605386666651</v>
      </c>
      <c r="BH938" s="22"/>
      <c r="BI938" s="3">
        <f t="shared" si="757"/>
        <v>90595981.798740774</v>
      </c>
      <c r="BJ938" s="3">
        <f t="shared" si="758"/>
        <v>30515785.609397959</v>
      </c>
      <c r="BK938" s="3">
        <f t="shared" si="759"/>
        <v>24112230.215828065</v>
      </c>
      <c r="BL938" s="3">
        <f t="shared" si="760"/>
        <v>65143237.509999953</v>
      </c>
      <c r="BM938" s="22"/>
      <c r="BN938" s="3">
        <f t="shared" si="761"/>
        <v>-2089950.0389021728</v>
      </c>
      <c r="BO938" s="3">
        <f t="shared" si="762"/>
        <v>-1699800.2253867451</v>
      </c>
      <c r="BP938" s="3">
        <f t="shared" si="763"/>
        <v>0</v>
      </c>
      <c r="BQ938" s="3">
        <f t="shared" si="764"/>
        <v>-1565421.3499999996</v>
      </c>
      <c r="BR938" s="3"/>
      <c r="BS938" s="22">
        <f t="shared" si="765"/>
        <v>-2.3068904353230617</v>
      </c>
      <c r="BT938" s="22">
        <f t="shared" si="766"/>
        <v>-5.5702325581395389</v>
      </c>
      <c r="BU938" s="22">
        <f t="shared" si="767"/>
        <v>0</v>
      </c>
      <c r="BV938" s="22">
        <f t="shared" si="768"/>
        <v>-2.4030450586059624</v>
      </c>
      <c r="BW938" s="3"/>
      <c r="BX938" s="7"/>
      <c r="BY938" t="str">
        <f t="shared" si="724"/>
        <v>22023</v>
      </c>
      <c r="CQ938" s="15">
        <v>40018</v>
      </c>
      <c r="CR938" s="16">
        <v>4568.55</v>
      </c>
    </row>
    <row r="939" spans="1:96">
      <c r="A939" s="2">
        <v>45109</v>
      </c>
      <c r="B939" s="2">
        <v>45109</v>
      </c>
      <c r="C939">
        <v>0</v>
      </c>
      <c r="D939">
        <v>-105214.41</v>
      </c>
      <c r="E939">
        <v>-105214.41</v>
      </c>
      <c r="F939" s="3">
        <v>81083</v>
      </c>
      <c r="G939" s="3">
        <v>-1793130</v>
      </c>
      <c r="J939" s="3">
        <f t="shared" si="769"/>
        <v>81082.760000000009</v>
      </c>
      <c r="L939" s="3">
        <f t="shared" si="770"/>
        <v>63658898.919999957</v>
      </c>
      <c r="M939" s="4">
        <f t="shared" si="725"/>
        <v>1.2753310021839553E-3</v>
      </c>
      <c r="N939" s="4">
        <f t="shared" si="726"/>
        <v>2.7027586666666672E-3</v>
      </c>
      <c r="O939" s="4"/>
      <c r="P939" s="3">
        <f t="shared" si="727"/>
        <v>-1484338.5899999996</v>
      </c>
      <c r="Q939" s="3">
        <f t="shared" si="728"/>
        <v>65143237.509999953</v>
      </c>
      <c r="R939" s="6">
        <f t="shared" si="729"/>
        <v>-2.2785766362504518E-2</v>
      </c>
      <c r="S939" s="6">
        <f t="shared" si="730"/>
        <v>-2.2499912097178151E-2</v>
      </c>
      <c r="T939" s="6"/>
      <c r="U939" s="6"/>
      <c r="V939" s="3">
        <f t="shared" si="771"/>
        <v>-69912.577263256186</v>
      </c>
      <c r="W939" s="7">
        <f t="shared" si="731"/>
        <v>-43.099999999998545</v>
      </c>
      <c r="X939" s="7">
        <f t="shared" si="734"/>
        <v>17721.5</v>
      </c>
      <c r="Y939" s="3">
        <f t="shared" si="735"/>
        <v>45388536.0106548</v>
      </c>
      <c r="Z939" s="3">
        <f t="shared" si="732"/>
        <v>109047434.93065476</v>
      </c>
      <c r="AA939" s="2">
        <v>44964</v>
      </c>
      <c r="AB939" s="7">
        <f t="shared" si="736"/>
        <v>212.19632973333319</v>
      </c>
      <c r="AC939" s="7">
        <f t="shared" si="737"/>
        <v>151.29512003551599</v>
      </c>
      <c r="AD939" s="7">
        <f t="shared" si="738"/>
        <v>181.74572488442459</v>
      </c>
      <c r="AE939" s="7"/>
      <c r="AF939" s="7">
        <f t="shared" si="772"/>
        <v>11170.182736743824</v>
      </c>
      <c r="AG939" s="3">
        <f t="shared" si="739"/>
        <v>73404971.726747841</v>
      </c>
      <c r="AH939" s="7"/>
      <c r="AI939" s="7"/>
      <c r="AJ939" s="7"/>
      <c r="AK939" s="7"/>
      <c r="AL939" s="3">
        <f t="shared" si="740"/>
        <v>88522669.568474621</v>
      </c>
      <c r="AM939" s="3">
        <f t="shared" si="741"/>
        <v>28746072.806747951</v>
      </c>
      <c r="AN939" s="3">
        <f t="shared" si="742"/>
        <v>24117697.841727346</v>
      </c>
      <c r="AO939" s="3">
        <f t="shared" si="743"/>
        <v>33658898.919999994</v>
      </c>
      <c r="AP939" s="3">
        <f t="shared" si="744"/>
        <v>63658898.919999957</v>
      </c>
      <c r="AQ939" s="7"/>
      <c r="AR939" s="40">
        <f t="shared" si="773"/>
        <v>-69912.577263256186</v>
      </c>
      <c r="AS939" s="5">
        <f t="shared" si="733"/>
        <v>81082.760000000009</v>
      </c>
      <c r="AT939" s="5">
        <f t="shared" si="745"/>
        <v>5467.625899280576</v>
      </c>
      <c r="AU939" s="5">
        <f t="shared" si="746"/>
        <v>16637.808636024398</v>
      </c>
      <c r="AV939" s="5">
        <f t="shared" si="747"/>
        <v>48522669.568474464</v>
      </c>
      <c r="AW939" s="3"/>
      <c r="AX939" s="4">
        <f t="shared" si="748"/>
        <v>1.879850254858465E-4</v>
      </c>
      <c r="AY939" s="4">
        <f t="shared" si="749"/>
        <v>-2.4261734010334337E-3</v>
      </c>
      <c r="AZ939" s="4">
        <f t="shared" si="750"/>
        <v>2.2675736961450565E-4</v>
      </c>
      <c r="BA939" s="4">
        <f t="shared" si="751"/>
        <v>1.2753310021839553E-3</v>
      </c>
      <c r="BB939" s="3"/>
      <c r="BC939" s="2">
        <f t="shared" si="752"/>
        <v>44964</v>
      </c>
      <c r="BD939" s="22">
        <f t="shared" si="753"/>
        <v>221.30667392118656</v>
      </c>
      <c r="BE939" s="22">
        <f t="shared" si="754"/>
        <v>151.29512003551554</v>
      </c>
      <c r="BF939" s="22">
        <f t="shared" si="755"/>
        <v>126.93525179856498</v>
      </c>
      <c r="BG939" s="22">
        <f t="shared" si="756"/>
        <v>212.19632973333319</v>
      </c>
      <c r="BH939" s="22"/>
      <c r="BI939" s="3">
        <f t="shared" si="757"/>
        <v>90595981.798740774</v>
      </c>
      <c r="BJ939" s="3">
        <f t="shared" si="758"/>
        <v>30515785.609397959</v>
      </c>
      <c r="BK939" s="3">
        <f t="shared" si="759"/>
        <v>24117697.841727346</v>
      </c>
      <c r="BL939" s="3">
        <f t="shared" si="760"/>
        <v>65143237.509999953</v>
      </c>
      <c r="BM939" s="22"/>
      <c r="BN939" s="3">
        <f t="shared" si="761"/>
        <v>-2073312.2302661485</v>
      </c>
      <c r="BO939" s="3">
        <f t="shared" si="762"/>
        <v>-1769712.8026500014</v>
      </c>
      <c r="BP939" s="3">
        <f t="shared" si="763"/>
        <v>0</v>
      </c>
      <c r="BQ939" s="3">
        <f t="shared" si="764"/>
        <v>-1484338.5899999996</v>
      </c>
      <c r="BR939" s="3"/>
      <c r="BS939" s="22">
        <f t="shared" si="765"/>
        <v>-2.2885255936317543</v>
      </c>
      <c r="BT939" s="22">
        <f t="shared" si="766"/>
        <v>-5.7993355481727535</v>
      </c>
      <c r="BU939" s="22">
        <f t="shared" si="767"/>
        <v>0</v>
      </c>
      <c r="BV939" s="22">
        <f t="shared" si="768"/>
        <v>-2.278576636250452</v>
      </c>
      <c r="BW939" s="3"/>
      <c r="BX939" s="7"/>
      <c r="BY939" t="str">
        <f t="shared" si="724"/>
        <v>22023</v>
      </c>
      <c r="CQ939" s="15">
        <v>40019</v>
      </c>
      <c r="CR939" s="16">
        <v>4568.55</v>
      </c>
    </row>
    <row r="940" spans="1:96">
      <c r="A940" s="2">
        <v>45140</v>
      </c>
      <c r="B940" s="2">
        <v>45140</v>
      </c>
      <c r="C940" s="3">
        <v>-716792</v>
      </c>
      <c r="D940">
        <v>654950.16</v>
      </c>
      <c r="E940">
        <v>-61841.55</v>
      </c>
      <c r="F940" s="3">
        <v>760165</v>
      </c>
      <c r="G940" s="3">
        <v>-1854971</v>
      </c>
      <c r="J940" s="3">
        <f t="shared" si="769"/>
        <v>43372.570000000036</v>
      </c>
      <c r="L940" s="3">
        <f t="shared" si="770"/>
        <v>63702271.489999957</v>
      </c>
      <c r="M940" s="4">
        <f t="shared" si="725"/>
        <v>6.8132768137422984E-4</v>
      </c>
      <c r="N940" s="4">
        <f t="shared" si="726"/>
        <v>1.4457523333333345E-3</v>
      </c>
      <c r="O940" s="4"/>
      <c r="P940" s="3">
        <f t="shared" si="727"/>
        <v>-1440966.0199999996</v>
      </c>
      <c r="Q940" s="3">
        <f t="shared" si="728"/>
        <v>65143237.509999953</v>
      </c>
      <c r="R940" s="6">
        <f t="shared" si="729"/>
        <v>-2.211996325449439E-2</v>
      </c>
      <c r="S940" s="6">
        <f t="shared" si="730"/>
        <v>-2.1818584415803921E-2</v>
      </c>
      <c r="T940" s="6"/>
      <c r="U940" s="6"/>
      <c r="V940" s="3">
        <f t="shared" si="771"/>
        <v>243639.65440699499</v>
      </c>
      <c r="W940" s="7">
        <f t="shared" si="731"/>
        <v>150.20000000000073</v>
      </c>
      <c r="X940" s="7">
        <f t="shared" si="734"/>
        <v>17871.7</v>
      </c>
      <c r="Y940" s="3">
        <f t="shared" si="735"/>
        <v>45773230.201823741</v>
      </c>
      <c r="Z940" s="3">
        <f t="shared" si="732"/>
        <v>109475501.69182369</v>
      </c>
      <c r="AA940" s="2">
        <v>44965</v>
      </c>
      <c r="AB940" s="7">
        <f t="shared" si="736"/>
        <v>212.3409049666665</v>
      </c>
      <c r="AC940" s="7">
        <f t="shared" si="737"/>
        <v>152.57743400607913</v>
      </c>
      <c r="AD940" s="7">
        <f t="shared" si="738"/>
        <v>182.45916948637282</v>
      </c>
      <c r="AE940" s="7"/>
      <c r="AF940" s="7">
        <f t="shared" si="772"/>
        <v>287012.224406995</v>
      </c>
      <c r="AG940" s="3">
        <f t="shared" si="739"/>
        <v>73691983.951154843</v>
      </c>
      <c r="AH940" s="7"/>
      <c r="AI940" s="7"/>
      <c r="AJ940" s="7"/>
      <c r="AK940" s="7"/>
      <c r="AL940" s="3">
        <f t="shared" si="740"/>
        <v>88815149.418780893</v>
      </c>
      <c r="AM940" s="3">
        <f t="shared" si="741"/>
        <v>28989712.461154945</v>
      </c>
      <c r="AN940" s="3">
        <f t="shared" si="742"/>
        <v>24123165.467626628</v>
      </c>
      <c r="AO940" s="3">
        <f t="shared" si="743"/>
        <v>33702271.489999995</v>
      </c>
      <c r="AP940" s="3">
        <f t="shared" si="744"/>
        <v>63702271.489999957</v>
      </c>
      <c r="AQ940" s="7"/>
      <c r="AR940" s="40">
        <f t="shared" si="773"/>
        <v>243639.65440699499</v>
      </c>
      <c r="AS940" s="5">
        <f t="shared" si="733"/>
        <v>43372.570000000036</v>
      </c>
      <c r="AT940" s="5">
        <f t="shared" si="745"/>
        <v>5467.625899280576</v>
      </c>
      <c r="AU940" s="5">
        <f t="shared" si="746"/>
        <v>292479.85030627559</v>
      </c>
      <c r="AV940" s="5">
        <f t="shared" si="747"/>
        <v>48815149.418780737</v>
      </c>
      <c r="AW940" s="3"/>
      <c r="AX940" s="4">
        <f t="shared" si="748"/>
        <v>3.304010732302133E-3</v>
      </c>
      <c r="AY940" s="4">
        <f t="shared" si="749"/>
        <v>8.4755805095505839E-3</v>
      </c>
      <c r="AZ940" s="4">
        <f t="shared" si="750"/>
        <v>2.2670596236680344E-4</v>
      </c>
      <c r="BA940" s="4">
        <f t="shared" si="751"/>
        <v>6.8132768137422984E-4</v>
      </c>
      <c r="BB940" s="3"/>
      <c r="BC940" s="2">
        <f t="shared" si="752"/>
        <v>44965</v>
      </c>
      <c r="BD940" s="22">
        <f t="shared" si="753"/>
        <v>222.03787354695223</v>
      </c>
      <c r="BE940" s="22">
        <f t="shared" si="754"/>
        <v>152.57743400607865</v>
      </c>
      <c r="BF940" s="22">
        <f t="shared" si="755"/>
        <v>126.96402877698225</v>
      </c>
      <c r="BG940" s="22">
        <f t="shared" si="756"/>
        <v>212.3409049666665</v>
      </c>
      <c r="BH940" s="22"/>
      <c r="BI940" s="3">
        <f t="shared" si="757"/>
        <v>90595981.798740774</v>
      </c>
      <c r="BJ940" s="3">
        <f t="shared" si="758"/>
        <v>30515785.609397959</v>
      </c>
      <c r="BK940" s="3">
        <f t="shared" si="759"/>
        <v>24123165.467626628</v>
      </c>
      <c r="BL940" s="3">
        <f t="shared" si="760"/>
        <v>65143237.509999953</v>
      </c>
      <c r="BM940" s="22"/>
      <c r="BN940" s="3">
        <f t="shared" si="761"/>
        <v>-1780832.3799598729</v>
      </c>
      <c r="BO940" s="3">
        <f t="shared" si="762"/>
        <v>-1526073.1482430063</v>
      </c>
      <c r="BP940" s="3">
        <f t="shared" si="763"/>
        <v>0</v>
      </c>
      <c r="BQ940" s="3">
        <f t="shared" si="764"/>
        <v>-1440966.0199999996</v>
      </c>
      <c r="BR940" s="3"/>
      <c r="BS940" s="22">
        <f t="shared" si="765"/>
        <v>-1.9656858335240488</v>
      </c>
      <c r="BT940" s="22">
        <f t="shared" si="766"/>
        <v>-5.0009302325581313</v>
      </c>
      <c r="BU940" s="22">
        <f t="shared" si="767"/>
        <v>0</v>
      </c>
      <c r="BV940" s="22">
        <f t="shared" si="768"/>
        <v>-2.211996325449439</v>
      </c>
      <c r="BW940" s="3"/>
      <c r="BX940" s="7"/>
      <c r="BY940" t="str">
        <f t="shared" si="724"/>
        <v>22023</v>
      </c>
      <c r="CQ940" s="15">
        <v>40020</v>
      </c>
      <c r="CR940" s="16">
        <v>4568.55</v>
      </c>
    </row>
    <row r="941" spans="1:96">
      <c r="A941" s="2">
        <v>45171</v>
      </c>
      <c r="B941" s="2">
        <v>45171</v>
      </c>
      <c r="C941" s="3">
        <v>1123275</v>
      </c>
      <c r="D941">
        <v>-240983.95</v>
      </c>
      <c r="E941">
        <v>882291.31</v>
      </c>
      <c r="F941" s="3">
        <v>-895934</v>
      </c>
      <c r="G941" s="3">
        <v>-972680</v>
      </c>
      <c r="J941" s="3">
        <f t="shared" si="769"/>
        <v>227340.89</v>
      </c>
      <c r="L941" s="3">
        <f t="shared" si="770"/>
        <v>63929612.379999958</v>
      </c>
      <c r="M941" s="4">
        <f t="shared" si="725"/>
        <v>3.5688035086109638E-3</v>
      </c>
      <c r="N941" s="4">
        <f t="shared" si="726"/>
        <v>7.5780296666666672E-3</v>
      </c>
      <c r="O941" s="4"/>
      <c r="P941" s="3">
        <f t="shared" si="727"/>
        <v>-1213625.1299999994</v>
      </c>
      <c r="Q941" s="3">
        <f t="shared" si="728"/>
        <v>65143237.509999953</v>
      </c>
      <c r="R941" s="6">
        <f t="shared" si="729"/>
        <v>-1.8630101548356408E-2</v>
      </c>
      <c r="S941" s="6">
        <f t="shared" si="730"/>
        <v>-1.8249780907192956E-2</v>
      </c>
      <c r="T941" s="6"/>
      <c r="U941" s="6"/>
      <c r="V941" s="3">
        <f t="shared" si="771"/>
        <v>35280.708943755759</v>
      </c>
      <c r="W941" s="7">
        <f t="shared" si="731"/>
        <v>21.75</v>
      </c>
      <c r="X941" s="7">
        <f t="shared" si="734"/>
        <v>17893.45</v>
      </c>
      <c r="Y941" s="3">
        <f t="shared" si="735"/>
        <v>45828936.584366515</v>
      </c>
      <c r="Z941" s="3">
        <f t="shared" si="732"/>
        <v>109758548.96436647</v>
      </c>
      <c r="AA941" s="2">
        <v>44966</v>
      </c>
      <c r="AB941" s="7">
        <f t="shared" si="736"/>
        <v>213.0987079333332</v>
      </c>
      <c r="AC941" s="7">
        <f t="shared" si="737"/>
        <v>152.76312194788838</v>
      </c>
      <c r="AD941" s="7">
        <f t="shared" si="738"/>
        <v>182.93091494061079</v>
      </c>
      <c r="AE941" s="7"/>
      <c r="AF941" s="7">
        <f t="shared" si="772"/>
        <v>262621.59894375579</v>
      </c>
      <c r="AG941" s="3">
        <f t="shared" si="739"/>
        <v>73954605.550098598</v>
      </c>
      <c r="AH941" s="7"/>
      <c r="AI941" s="7"/>
      <c r="AJ941" s="7"/>
      <c r="AK941" s="7"/>
      <c r="AL941" s="3">
        <f t="shared" si="740"/>
        <v>89083238.643623933</v>
      </c>
      <c r="AM941" s="3">
        <f t="shared" si="741"/>
        <v>29024993.1700987</v>
      </c>
      <c r="AN941" s="3">
        <f t="shared" si="742"/>
        <v>24128633.093525909</v>
      </c>
      <c r="AO941" s="3">
        <f t="shared" si="743"/>
        <v>33929612.379999995</v>
      </c>
      <c r="AP941" s="3">
        <f t="shared" si="744"/>
        <v>63929612.379999958</v>
      </c>
      <c r="AQ941" s="7"/>
      <c r="AR941" s="40">
        <f t="shared" si="773"/>
        <v>35280.708943755759</v>
      </c>
      <c r="AS941" s="5">
        <f t="shared" si="733"/>
        <v>227340.89</v>
      </c>
      <c r="AT941" s="5">
        <f t="shared" si="745"/>
        <v>5467.625899280576</v>
      </c>
      <c r="AU941" s="5">
        <f t="shared" si="746"/>
        <v>268089.22484303638</v>
      </c>
      <c r="AV941" s="5">
        <f t="shared" si="747"/>
        <v>49083238.643623769</v>
      </c>
      <c r="AW941" s="3"/>
      <c r="AX941" s="4">
        <f t="shared" si="748"/>
        <v>3.0185078401314507E-3</v>
      </c>
      <c r="AY941" s="4">
        <f t="shared" si="749"/>
        <v>1.2170078951638619E-3</v>
      </c>
      <c r="AZ941" s="4">
        <f t="shared" si="750"/>
        <v>2.266545784224773E-4</v>
      </c>
      <c r="BA941" s="4">
        <f t="shared" si="751"/>
        <v>3.5688035086109638E-3</v>
      </c>
      <c r="BB941" s="3"/>
      <c r="BC941" s="2">
        <f t="shared" si="752"/>
        <v>44966</v>
      </c>
      <c r="BD941" s="22">
        <f t="shared" si="753"/>
        <v>222.70809660905982</v>
      </c>
      <c r="BE941" s="22">
        <f t="shared" si="754"/>
        <v>152.7631219478879</v>
      </c>
      <c r="BF941" s="22">
        <f t="shared" si="755"/>
        <v>126.99280575539953</v>
      </c>
      <c r="BG941" s="22">
        <f t="shared" si="756"/>
        <v>213.0987079333332</v>
      </c>
      <c r="BH941" s="22"/>
      <c r="BI941" s="3">
        <f t="shared" si="757"/>
        <v>90595981.798740774</v>
      </c>
      <c r="BJ941" s="3">
        <f t="shared" si="758"/>
        <v>30515785.609397959</v>
      </c>
      <c r="BK941" s="3">
        <f t="shared" si="759"/>
        <v>24128633.093525909</v>
      </c>
      <c r="BL941" s="3">
        <f t="shared" si="760"/>
        <v>65143237.509999953</v>
      </c>
      <c r="BM941" s="22"/>
      <c r="BN941" s="3">
        <f t="shared" si="761"/>
        <v>-1512743.1551168365</v>
      </c>
      <c r="BO941" s="3">
        <f t="shared" si="762"/>
        <v>-1490792.4392992505</v>
      </c>
      <c r="BP941" s="3">
        <f t="shared" si="763"/>
        <v>0</v>
      </c>
      <c r="BQ941" s="3">
        <f t="shared" si="764"/>
        <v>-1213625.1299999994</v>
      </c>
      <c r="BR941" s="3"/>
      <c r="BS941" s="22">
        <f t="shared" si="765"/>
        <v>-1.6697684876106313</v>
      </c>
      <c r="BT941" s="22">
        <f t="shared" si="766"/>
        <v>-4.8853156146179328</v>
      </c>
      <c r="BU941" s="22">
        <f t="shared" si="767"/>
        <v>0</v>
      </c>
      <c r="BV941" s="22">
        <f t="shared" si="768"/>
        <v>-1.8630101548356408</v>
      </c>
      <c r="BW941" s="3"/>
      <c r="BX941" s="7"/>
      <c r="BY941" t="str">
        <f t="shared" ref="BY941:BY975" si="774">+MONTH(BC941)&amp;YEAR(BC941)</f>
        <v>22023</v>
      </c>
      <c r="CQ941" s="15">
        <v>40021</v>
      </c>
      <c r="CR941" s="16">
        <v>4572.3</v>
      </c>
    </row>
    <row r="942" spans="1:96">
      <c r="A942" s="2">
        <v>45201</v>
      </c>
      <c r="B942" s="2">
        <v>45201</v>
      </c>
      <c r="C942" s="3">
        <v>-5011</v>
      </c>
      <c r="D942">
        <v>-285818.95</v>
      </c>
      <c r="E942">
        <v>-290829.78000000003</v>
      </c>
      <c r="F942" s="3">
        <v>-44835</v>
      </c>
      <c r="G942" s="3">
        <v>-1263510</v>
      </c>
      <c r="J942" s="3">
        <f t="shared" si="769"/>
        <v>-49846</v>
      </c>
      <c r="L942" s="3">
        <f t="shared" si="770"/>
        <v>63879766.379999958</v>
      </c>
      <c r="M942" s="4">
        <f t="shared" si="725"/>
        <v>-7.7970127057416761E-4</v>
      </c>
      <c r="N942" s="4">
        <f t="shared" si="726"/>
        <v>-1.6615333333333334E-3</v>
      </c>
      <c r="O942" s="4"/>
      <c r="P942" s="3">
        <f t="shared" si="727"/>
        <v>-1263471.1299999994</v>
      </c>
      <c r="Q942" s="3">
        <f t="shared" si="728"/>
        <v>65143237.509999953</v>
      </c>
      <c r="R942" s="6">
        <f t="shared" si="729"/>
        <v>-1.9395276905082397E-2</v>
      </c>
      <c r="S942" s="6">
        <f t="shared" si="730"/>
        <v>-1.9029482177767124E-2</v>
      </c>
      <c r="T942" s="6"/>
      <c r="U942" s="6"/>
      <c r="V942" s="3">
        <f t="shared" si="771"/>
        <v>-59936.652665370166</v>
      </c>
      <c r="W942" s="7">
        <f t="shared" si="731"/>
        <v>-36.950000000000728</v>
      </c>
      <c r="X942" s="7">
        <f t="shared" si="734"/>
        <v>17856.5</v>
      </c>
      <c r="Y942" s="3">
        <f t="shared" si="735"/>
        <v>45734299.764368564</v>
      </c>
      <c r="Z942" s="3">
        <f t="shared" si="732"/>
        <v>109614066.14436853</v>
      </c>
      <c r="AA942" s="2">
        <v>44967</v>
      </c>
      <c r="AB942" s="7">
        <f t="shared" si="736"/>
        <v>212.93255459999986</v>
      </c>
      <c r="AC942" s="7">
        <f t="shared" si="737"/>
        <v>152.44766588122855</v>
      </c>
      <c r="AD942" s="7">
        <f t="shared" si="738"/>
        <v>182.69011024061422</v>
      </c>
      <c r="AE942" s="7"/>
      <c r="AF942" s="7">
        <f t="shared" si="772"/>
        <v>-109782.65266537017</v>
      </c>
      <c r="AG942" s="3">
        <f t="shared" si="739"/>
        <v>73844822.897433221</v>
      </c>
      <c r="AH942" s="7"/>
      <c r="AI942" s="7"/>
      <c r="AJ942" s="7"/>
      <c r="AK942" s="7"/>
      <c r="AL942" s="3">
        <f t="shared" si="740"/>
        <v>88978923.616857842</v>
      </c>
      <c r="AM942" s="3">
        <f t="shared" si="741"/>
        <v>28965056.51743333</v>
      </c>
      <c r="AN942" s="3">
        <f t="shared" si="742"/>
        <v>24134100.71942519</v>
      </c>
      <c r="AO942" s="3">
        <f t="shared" si="743"/>
        <v>33879766.379999995</v>
      </c>
      <c r="AP942" s="3">
        <f t="shared" si="744"/>
        <v>63879766.379999958</v>
      </c>
      <c r="AQ942" s="7"/>
      <c r="AR942" s="40">
        <f t="shared" si="773"/>
        <v>-59936.652665370166</v>
      </c>
      <c r="AS942" s="5">
        <f t="shared" si="733"/>
        <v>-49846</v>
      </c>
      <c r="AT942" s="5">
        <f t="shared" si="745"/>
        <v>5467.625899280576</v>
      </c>
      <c r="AU942" s="5">
        <f t="shared" si="746"/>
        <v>-104315.02676608959</v>
      </c>
      <c r="AV942" s="5">
        <f t="shared" si="747"/>
        <v>48978923.616857678</v>
      </c>
      <c r="AW942" s="3"/>
      <c r="AX942" s="4">
        <f t="shared" si="748"/>
        <v>-1.1709837715195804E-3</v>
      </c>
      <c r="AY942" s="4">
        <f t="shared" si="749"/>
        <v>-2.0650014390741146E-3</v>
      </c>
      <c r="AZ942" s="4">
        <f t="shared" si="750"/>
        <v>2.2660321776568545E-4</v>
      </c>
      <c r="BA942" s="4">
        <f t="shared" si="751"/>
        <v>-7.7970127057416761E-4</v>
      </c>
      <c r="BB942" s="3"/>
      <c r="BC942" s="2">
        <f t="shared" si="752"/>
        <v>44967</v>
      </c>
      <c r="BD942" s="22">
        <f t="shared" si="753"/>
        <v>222.44730904214461</v>
      </c>
      <c r="BE942" s="22">
        <f t="shared" si="754"/>
        <v>152.44766588122803</v>
      </c>
      <c r="BF942" s="22">
        <f t="shared" si="755"/>
        <v>127.02158273381679</v>
      </c>
      <c r="BG942" s="22">
        <f t="shared" si="756"/>
        <v>212.93255459999986</v>
      </c>
      <c r="BH942" s="22"/>
      <c r="BI942" s="3">
        <f t="shared" si="757"/>
        <v>90595981.798740774</v>
      </c>
      <c r="BJ942" s="3">
        <f t="shared" si="758"/>
        <v>30515785.609397959</v>
      </c>
      <c r="BK942" s="3">
        <f t="shared" si="759"/>
        <v>24134100.71942519</v>
      </c>
      <c r="BL942" s="3">
        <f t="shared" si="760"/>
        <v>65143237.509999953</v>
      </c>
      <c r="BM942" s="22"/>
      <c r="BN942" s="3">
        <f t="shared" si="761"/>
        <v>-1617058.181882926</v>
      </c>
      <c r="BO942" s="3">
        <f t="shared" si="762"/>
        <v>-1550729.0919646206</v>
      </c>
      <c r="BP942" s="3">
        <f t="shared" si="763"/>
        <v>0</v>
      </c>
      <c r="BQ942" s="3">
        <f t="shared" si="764"/>
        <v>-1263471.1299999994</v>
      </c>
      <c r="BR942" s="3"/>
      <c r="BS942" s="22">
        <f t="shared" si="765"/>
        <v>-1.7849115929614023</v>
      </c>
      <c r="BT942" s="22">
        <f t="shared" si="766"/>
        <v>-5.0817275747508264</v>
      </c>
      <c r="BU942" s="22">
        <f t="shared" si="767"/>
        <v>0</v>
      </c>
      <c r="BV942" s="22">
        <f t="shared" si="768"/>
        <v>-1.9395276905082397</v>
      </c>
      <c r="BW942" s="3"/>
      <c r="BX942" s="7"/>
      <c r="BY942" t="str">
        <f t="shared" si="774"/>
        <v>22023</v>
      </c>
      <c r="CQ942" s="15">
        <v>40022</v>
      </c>
      <c r="CR942" s="16">
        <v>4564.1000000000004</v>
      </c>
    </row>
    <row r="943" spans="1:96">
      <c r="A943" t="s">
        <v>444</v>
      </c>
      <c r="B943" t="s">
        <v>444</v>
      </c>
      <c r="C943">
        <v>0</v>
      </c>
      <c r="D943">
        <v>-265276.56</v>
      </c>
      <c r="E943">
        <v>-265276.56</v>
      </c>
      <c r="F943" s="3">
        <v>20542</v>
      </c>
      <c r="G943" s="3">
        <v>-1528786</v>
      </c>
      <c r="J943" s="3">
        <f t="shared" si="769"/>
        <v>20542.390000000014</v>
      </c>
      <c r="L943" s="3">
        <f t="shared" si="770"/>
        <v>63900308.769999959</v>
      </c>
      <c r="M943" s="4">
        <f t="shared" si="725"/>
        <v>3.2157897819788531E-4</v>
      </c>
      <c r="N943" s="4">
        <f t="shared" si="726"/>
        <v>6.8474633333333377E-4</v>
      </c>
      <c r="O943" s="4"/>
      <c r="P943" s="3">
        <f t="shared" si="727"/>
        <v>-1242928.7399999993</v>
      </c>
      <c r="Q943" s="3">
        <f t="shared" si="728"/>
        <v>65143237.509999953</v>
      </c>
      <c r="R943" s="6">
        <f t="shared" si="729"/>
        <v>-1.9079935040213512E-2</v>
      </c>
      <c r="S943" s="6">
        <f t="shared" si="730"/>
        <v>-1.8707903199569238E-2</v>
      </c>
      <c r="T943" s="6"/>
      <c r="U943" s="6"/>
      <c r="V943" s="3">
        <f t="shared" si="771"/>
        <v>-138851.89359013527</v>
      </c>
      <c r="W943" s="7">
        <f t="shared" si="731"/>
        <v>-85.599999999998545</v>
      </c>
      <c r="X943" s="7">
        <f t="shared" si="734"/>
        <v>17770.900000000001</v>
      </c>
      <c r="Y943" s="3">
        <f t="shared" si="735"/>
        <v>45515059.932384141</v>
      </c>
      <c r="Z943" s="3">
        <f t="shared" si="732"/>
        <v>109415368.7023841</v>
      </c>
      <c r="AA943" s="2">
        <v>44970</v>
      </c>
      <c r="AB943" s="7">
        <f t="shared" si="736"/>
        <v>213.00102923333321</v>
      </c>
      <c r="AC943" s="7">
        <f t="shared" si="737"/>
        <v>151.71686644128047</v>
      </c>
      <c r="AD943" s="7">
        <f t="shared" si="738"/>
        <v>182.35894783730683</v>
      </c>
      <c r="AE943" s="7"/>
      <c r="AF943" s="7">
        <f t="shared" si="772"/>
        <v>-118309.50359013525</v>
      </c>
      <c r="AG943" s="3">
        <f t="shared" si="739"/>
        <v>73726513.393843085</v>
      </c>
      <c r="AH943" s="7"/>
      <c r="AI943" s="7"/>
      <c r="AJ943" s="7"/>
      <c r="AK943" s="7"/>
      <c r="AL943" s="3">
        <f t="shared" si="740"/>
        <v>88866081.73916699</v>
      </c>
      <c r="AM943" s="3">
        <f t="shared" si="741"/>
        <v>28826204.623843197</v>
      </c>
      <c r="AN943" s="3">
        <f t="shared" si="742"/>
        <v>24139568.345324472</v>
      </c>
      <c r="AO943" s="3">
        <f t="shared" si="743"/>
        <v>33900308.769999996</v>
      </c>
      <c r="AP943" s="3">
        <f t="shared" si="744"/>
        <v>63900308.769999959</v>
      </c>
      <c r="AQ943" s="7"/>
      <c r="AR943" s="40">
        <f t="shared" si="773"/>
        <v>-138851.89359013527</v>
      </c>
      <c r="AS943" s="5">
        <f t="shared" si="733"/>
        <v>20542.390000000014</v>
      </c>
      <c r="AT943" s="5">
        <f t="shared" si="745"/>
        <v>5467.625899280576</v>
      </c>
      <c r="AU943" s="5">
        <f t="shared" si="746"/>
        <v>-112841.87769085467</v>
      </c>
      <c r="AV943" s="5">
        <f t="shared" si="747"/>
        <v>48866081.739166826</v>
      </c>
      <c r="AW943" s="3"/>
      <c r="AX943" s="4">
        <f t="shared" si="748"/>
        <v>-1.2681865896327362E-3</v>
      </c>
      <c r="AY943" s="4">
        <f t="shared" si="749"/>
        <v>-4.7937725758126467E-3</v>
      </c>
      <c r="AZ943" s="4">
        <f t="shared" si="750"/>
        <v>2.2655188038060034E-4</v>
      </c>
      <c r="BA943" s="4">
        <f t="shared" si="751"/>
        <v>3.2157897819788531E-4</v>
      </c>
      <c r="BB943" s="3"/>
      <c r="BC943" s="2">
        <f t="shared" si="752"/>
        <v>44970</v>
      </c>
      <c r="BD943" s="22">
        <f t="shared" si="753"/>
        <v>222.16520434791747</v>
      </c>
      <c r="BE943" s="22">
        <f t="shared" si="754"/>
        <v>151.71686644127996</v>
      </c>
      <c r="BF943" s="22">
        <f t="shared" si="755"/>
        <v>127.05035971223407</v>
      </c>
      <c r="BG943" s="22">
        <f t="shared" si="756"/>
        <v>213.00102923333321</v>
      </c>
      <c r="BH943" s="22"/>
      <c r="BI943" s="3">
        <f t="shared" si="757"/>
        <v>90595981.798740774</v>
      </c>
      <c r="BJ943" s="3">
        <f t="shared" si="758"/>
        <v>30515785.609397959</v>
      </c>
      <c r="BK943" s="3">
        <f t="shared" si="759"/>
        <v>24139568.345324472</v>
      </c>
      <c r="BL943" s="3">
        <f t="shared" si="760"/>
        <v>65143237.509999953</v>
      </c>
      <c r="BM943" s="22"/>
      <c r="BN943" s="3">
        <f t="shared" si="761"/>
        <v>-1729900.0595737807</v>
      </c>
      <c r="BO943" s="3">
        <f t="shared" si="762"/>
        <v>-1689580.9855547559</v>
      </c>
      <c r="BP943" s="3">
        <f t="shared" si="763"/>
        <v>0</v>
      </c>
      <c r="BQ943" s="3">
        <f t="shared" si="764"/>
        <v>-1242928.7399999993</v>
      </c>
      <c r="BR943" s="3"/>
      <c r="BS943" s="22">
        <f t="shared" si="765"/>
        <v>-1.9094666509788023</v>
      </c>
      <c r="BT943" s="22">
        <f t="shared" si="766"/>
        <v>-5.5367441860464996</v>
      </c>
      <c r="BU943" s="22">
        <f t="shared" si="767"/>
        <v>0</v>
      </c>
      <c r="BV943" s="22">
        <f t="shared" si="768"/>
        <v>-1.9079935040213511</v>
      </c>
      <c r="BW943" s="3"/>
      <c r="BX943" s="7"/>
      <c r="BY943" t="str">
        <f t="shared" si="774"/>
        <v>22023</v>
      </c>
      <c r="CQ943" s="15">
        <v>40023</v>
      </c>
      <c r="CR943" s="16">
        <v>4513.5</v>
      </c>
    </row>
    <row r="944" spans="1:96">
      <c r="A944" t="s">
        <v>445</v>
      </c>
      <c r="B944" t="s">
        <v>445</v>
      </c>
      <c r="C944" s="3">
        <v>-61753</v>
      </c>
      <c r="D944">
        <v>-171732.18</v>
      </c>
      <c r="E944">
        <v>-233485.43</v>
      </c>
      <c r="F944" s="3">
        <v>93544</v>
      </c>
      <c r="G944" s="3">
        <v>-1762272</v>
      </c>
      <c r="J944" s="3">
        <f t="shared" si="769"/>
        <v>31791.380000000005</v>
      </c>
      <c r="L944" s="3">
        <f t="shared" si="770"/>
        <v>63932100.149999961</v>
      </c>
      <c r="M944" s="4">
        <f t="shared" ref="M944:M975" si="775">+J944/L943</f>
        <v>4.9751527984674595E-4</v>
      </c>
      <c r="N944" s="4">
        <f t="shared" ref="N944:N975" si="776">+J944/$L$2</f>
        <v>1.0597126666666667E-3</v>
      </c>
      <c r="O944" s="4"/>
      <c r="P944" s="3">
        <f t="shared" ref="P944:P975" si="777">+MIN(J944+P943,0)</f>
        <v>-1211137.3599999994</v>
      </c>
      <c r="Q944" s="3">
        <f t="shared" ref="Q944:Q975" si="778">+MAX(L944,Q943)</f>
        <v>65143237.509999953</v>
      </c>
      <c r="R944" s="6">
        <f t="shared" ref="R944:R975" si="779">+P944/Q944</f>
        <v>-1.8591912319587758E-2</v>
      </c>
      <c r="S944" s="6">
        <f t="shared" ref="S944:S975" si="780">+MIN(M944+S943,0)</f>
        <v>-1.8210387919722491E-2</v>
      </c>
      <c r="T944" s="6"/>
      <c r="U944" s="6"/>
      <c r="V944" s="3">
        <f t="shared" si="771"/>
        <v>257833.04306252301</v>
      </c>
      <c r="W944" s="7">
        <f t="shared" si="731"/>
        <v>158.94999999999709</v>
      </c>
      <c r="X944" s="7">
        <f t="shared" si="734"/>
        <v>17929.849999999999</v>
      </c>
      <c r="Y944" s="3">
        <f t="shared" si="735"/>
        <v>45922164.737219706</v>
      </c>
      <c r="Z944" s="3">
        <f t="shared" si="732"/>
        <v>109854264.88721967</v>
      </c>
      <c r="AA944" s="2">
        <v>44971</v>
      </c>
      <c r="AB944" s="7">
        <f t="shared" si="736"/>
        <v>213.10700049999988</v>
      </c>
      <c r="AC944" s="7">
        <f t="shared" si="737"/>
        <v>153.07388245739901</v>
      </c>
      <c r="AD944" s="7">
        <f t="shared" si="738"/>
        <v>183.09044147869943</v>
      </c>
      <c r="AE944" s="7"/>
      <c r="AF944" s="7">
        <f t="shared" si="772"/>
        <v>289624.42306252301</v>
      </c>
      <c r="AG944" s="3">
        <f t="shared" si="739"/>
        <v>74016137.816905603</v>
      </c>
      <c r="AH944" s="7"/>
      <c r="AI944" s="7"/>
      <c r="AJ944" s="7"/>
      <c r="AK944" s="7"/>
      <c r="AL944" s="3">
        <f t="shared" si="740"/>
        <v>89161173.788128793</v>
      </c>
      <c r="AM944" s="3">
        <f t="shared" si="741"/>
        <v>29084037.66690572</v>
      </c>
      <c r="AN944" s="3">
        <f t="shared" si="742"/>
        <v>24145035.971223753</v>
      </c>
      <c r="AO944" s="3">
        <f t="shared" si="743"/>
        <v>33932100.149999999</v>
      </c>
      <c r="AP944" s="3">
        <f t="shared" si="744"/>
        <v>63932100.149999961</v>
      </c>
      <c r="AQ944" s="7"/>
      <c r="AR944" s="40">
        <f t="shared" si="773"/>
        <v>257833.04306252301</v>
      </c>
      <c r="AS944" s="5">
        <f t="shared" si="733"/>
        <v>31791.380000000005</v>
      </c>
      <c r="AT944" s="5">
        <f t="shared" si="745"/>
        <v>5467.625899280576</v>
      </c>
      <c r="AU944" s="5">
        <f t="shared" si="746"/>
        <v>295092.04896180361</v>
      </c>
      <c r="AV944" s="5">
        <f t="shared" si="747"/>
        <v>49161173.788128629</v>
      </c>
      <c r="AW944" s="3"/>
      <c r="AX944" s="4">
        <f t="shared" si="748"/>
        <v>3.3206375614481969E-3</v>
      </c>
      <c r="AY944" s="4">
        <f t="shared" si="749"/>
        <v>8.9443978639234378E-3</v>
      </c>
      <c r="AZ944" s="4">
        <f t="shared" si="750"/>
        <v>2.265005662514088E-4</v>
      </c>
      <c r="BA944" s="4">
        <f t="shared" si="751"/>
        <v>4.9751527984674595E-4</v>
      </c>
      <c r="BB944" s="3"/>
      <c r="BC944" s="2">
        <f t="shared" si="752"/>
        <v>44971</v>
      </c>
      <c r="BD944" s="22">
        <f t="shared" si="753"/>
        <v>222.90293447032198</v>
      </c>
      <c r="BE944" s="22">
        <f t="shared" si="754"/>
        <v>153.07388245739853</v>
      </c>
      <c r="BF944" s="22">
        <f t="shared" si="755"/>
        <v>127.07913669065134</v>
      </c>
      <c r="BG944" s="22">
        <f t="shared" si="756"/>
        <v>213.10700049999988</v>
      </c>
      <c r="BH944" s="22"/>
      <c r="BI944" s="3">
        <f t="shared" si="757"/>
        <v>90595981.798740774</v>
      </c>
      <c r="BJ944" s="3">
        <f t="shared" si="758"/>
        <v>30515785.609397959</v>
      </c>
      <c r="BK944" s="3">
        <f t="shared" si="759"/>
        <v>24145035.971223753</v>
      </c>
      <c r="BL944" s="3">
        <f t="shared" si="760"/>
        <v>65143237.509999953</v>
      </c>
      <c r="BM944" s="22"/>
      <c r="BN944" s="3">
        <f t="shared" si="761"/>
        <v>-1434808.0106119772</v>
      </c>
      <c r="BO944" s="3">
        <f t="shared" si="762"/>
        <v>-1431747.9424922329</v>
      </c>
      <c r="BP944" s="3">
        <f t="shared" si="763"/>
        <v>0</v>
      </c>
      <c r="BQ944" s="3">
        <f t="shared" si="764"/>
        <v>-1211137.3599999994</v>
      </c>
      <c r="BR944" s="3"/>
      <c r="BS944" s="22">
        <f t="shared" si="765"/>
        <v>-1.5837435415175558</v>
      </c>
      <c r="BT944" s="22">
        <f t="shared" si="766"/>
        <v>-4.691827242524921</v>
      </c>
      <c r="BU944" s="22">
        <f t="shared" si="767"/>
        <v>0</v>
      </c>
      <c r="BV944" s="22">
        <f t="shared" si="768"/>
        <v>-1.8591912319587758</v>
      </c>
      <c r="BW944" s="3"/>
      <c r="BX944" s="7"/>
      <c r="BY944" t="str">
        <f t="shared" si="774"/>
        <v>22023</v>
      </c>
      <c r="CQ944" s="15">
        <v>40024</v>
      </c>
      <c r="CR944" s="16">
        <v>4571.45</v>
      </c>
    </row>
    <row r="945" spans="1:96">
      <c r="A945" t="s">
        <v>446</v>
      </c>
      <c r="B945" t="s">
        <v>446</v>
      </c>
      <c r="C945" s="3">
        <v>-236616</v>
      </c>
      <c r="D945">
        <v>45021.41</v>
      </c>
      <c r="E945">
        <v>-191594.42</v>
      </c>
      <c r="F945" s="3">
        <v>216754</v>
      </c>
      <c r="G945" s="3">
        <v>-1953866</v>
      </c>
      <c r="J945" s="3">
        <f t="shared" si="769"/>
        <v>-19862.410000000003</v>
      </c>
      <c r="L945" s="3">
        <f t="shared" si="770"/>
        <v>63912237.739999965</v>
      </c>
      <c r="M945" s="4">
        <f t="shared" si="775"/>
        <v>-3.1067976733750415E-4</v>
      </c>
      <c r="N945" s="4">
        <f t="shared" si="776"/>
        <v>-6.6208033333333349E-4</v>
      </c>
      <c r="O945" s="4"/>
      <c r="P945" s="3">
        <f t="shared" si="777"/>
        <v>-1230999.7699999993</v>
      </c>
      <c r="Q945" s="3">
        <f t="shared" si="778"/>
        <v>65143237.509999953</v>
      </c>
      <c r="R945" s="6">
        <f t="shared" si="779"/>
        <v>-1.8896815955931449E-2</v>
      </c>
      <c r="S945" s="6">
        <f t="shared" si="780"/>
        <v>-1.8521067687059994E-2</v>
      </c>
      <c r="T945" s="6"/>
      <c r="U945" s="6"/>
      <c r="V945" s="3">
        <f t="shared" si="771"/>
        <v>139500.7342143906</v>
      </c>
      <c r="W945" s="7">
        <f t="shared" si="731"/>
        <v>86</v>
      </c>
      <c r="X945" s="7">
        <f t="shared" si="734"/>
        <v>18015.849999999999</v>
      </c>
      <c r="Y945" s="3">
        <f t="shared" si="735"/>
        <v>46142429.054400325</v>
      </c>
      <c r="Z945" s="3">
        <f t="shared" si="732"/>
        <v>110054666.79440029</v>
      </c>
      <c r="AA945" s="2">
        <v>44972</v>
      </c>
      <c r="AB945" s="7">
        <f t="shared" si="736"/>
        <v>213.04079246666655</v>
      </c>
      <c r="AC945" s="7">
        <f t="shared" si="737"/>
        <v>153.80809684800107</v>
      </c>
      <c r="AD945" s="7">
        <f t="shared" si="738"/>
        <v>183.42444465733379</v>
      </c>
      <c r="AE945" s="7"/>
      <c r="AF945" s="7">
        <f t="shared" si="772"/>
        <v>119638.3242143906</v>
      </c>
      <c r="AG945" s="3">
        <f t="shared" si="739"/>
        <v>74135776.141119987</v>
      </c>
      <c r="AH945" s="7"/>
      <c r="AI945" s="7"/>
      <c r="AJ945" s="7"/>
      <c r="AK945" s="7"/>
      <c r="AL945" s="3">
        <f t="shared" si="740"/>
        <v>89286279.738242462</v>
      </c>
      <c r="AM945" s="3">
        <f t="shared" si="741"/>
        <v>29223538.401120111</v>
      </c>
      <c r="AN945" s="3">
        <f t="shared" si="742"/>
        <v>24150503.597123034</v>
      </c>
      <c r="AO945" s="3">
        <f t="shared" si="743"/>
        <v>33912237.740000002</v>
      </c>
      <c r="AP945" s="3">
        <f t="shared" si="744"/>
        <v>63912237.739999965</v>
      </c>
      <c r="AQ945" s="7"/>
      <c r="AR945" s="40">
        <f t="shared" si="773"/>
        <v>139500.7342143906</v>
      </c>
      <c r="AS945" s="5">
        <f t="shared" si="733"/>
        <v>-19862.410000000003</v>
      </c>
      <c r="AT945" s="5">
        <f t="shared" si="745"/>
        <v>5467.625899280576</v>
      </c>
      <c r="AU945" s="5">
        <f t="shared" si="746"/>
        <v>125105.95011367118</v>
      </c>
      <c r="AV945" s="5">
        <f t="shared" si="747"/>
        <v>49286279.738242298</v>
      </c>
      <c r="AW945" s="3"/>
      <c r="AX945" s="4">
        <f t="shared" si="748"/>
        <v>1.4031438214458342E-3</v>
      </c>
      <c r="AY945" s="4">
        <f t="shared" si="749"/>
        <v>4.7964706899388436E-3</v>
      </c>
      <c r="AZ945" s="4">
        <f t="shared" si="750"/>
        <v>2.2644927536231201E-4</v>
      </c>
      <c r="BA945" s="4">
        <f t="shared" si="751"/>
        <v>-3.1067976733750415E-4</v>
      </c>
      <c r="BB945" s="3"/>
      <c r="BC945" s="2">
        <f t="shared" si="752"/>
        <v>44972</v>
      </c>
      <c r="BD945" s="22">
        <f t="shared" si="753"/>
        <v>223.21569934560617</v>
      </c>
      <c r="BE945" s="22">
        <f t="shared" si="754"/>
        <v>153.80809684800059</v>
      </c>
      <c r="BF945" s="22">
        <f t="shared" si="755"/>
        <v>127.10791366906859</v>
      </c>
      <c r="BG945" s="22">
        <f t="shared" si="756"/>
        <v>213.04079246666655</v>
      </c>
      <c r="BH945" s="22"/>
      <c r="BI945" s="3">
        <f t="shared" si="757"/>
        <v>90595981.798740774</v>
      </c>
      <c r="BJ945" s="3">
        <f t="shared" si="758"/>
        <v>30515785.609397959</v>
      </c>
      <c r="BK945" s="3">
        <f t="shared" si="759"/>
        <v>24150503.597123034</v>
      </c>
      <c r="BL945" s="3">
        <f t="shared" si="760"/>
        <v>65143237.509999953</v>
      </c>
      <c r="BM945" s="22"/>
      <c r="BN945" s="3">
        <f t="shared" si="761"/>
        <v>-1309702.0604983061</v>
      </c>
      <c r="BO945" s="3">
        <f t="shared" si="762"/>
        <v>-1292247.2082778423</v>
      </c>
      <c r="BP945" s="3">
        <f t="shared" si="763"/>
        <v>0</v>
      </c>
      <c r="BQ945" s="3">
        <f t="shared" si="764"/>
        <v>-1230999.7699999993</v>
      </c>
      <c r="BR945" s="3"/>
      <c r="BS945" s="22">
        <f t="shared" si="765"/>
        <v>-1.4456513793380072</v>
      </c>
      <c r="BT945" s="22">
        <f t="shared" si="766"/>
        <v>-4.2346843853820637</v>
      </c>
      <c r="BU945" s="22">
        <f t="shared" si="767"/>
        <v>0</v>
      </c>
      <c r="BV945" s="22">
        <f t="shared" si="768"/>
        <v>-1.889681595593145</v>
      </c>
      <c r="BW945" s="3"/>
      <c r="BX945" s="7"/>
      <c r="BY945" t="str">
        <f t="shared" si="774"/>
        <v>22023</v>
      </c>
      <c r="CQ945" s="15">
        <v>40025</v>
      </c>
      <c r="CR945" s="16">
        <v>4636.45</v>
      </c>
    </row>
    <row r="946" spans="1:96">
      <c r="A946" t="s">
        <v>447</v>
      </c>
      <c r="B946" t="s">
        <v>447</v>
      </c>
      <c r="C946" s="3">
        <v>-43962</v>
      </c>
      <c r="D946">
        <v>89899.32</v>
      </c>
      <c r="E946">
        <v>45937.19</v>
      </c>
      <c r="F946" s="3">
        <v>44878</v>
      </c>
      <c r="G946" s="3">
        <v>-1907929</v>
      </c>
      <c r="J946" s="3">
        <f t="shared" si="769"/>
        <v>915.91000000000349</v>
      </c>
      <c r="L946" s="3">
        <f t="shared" si="770"/>
        <v>63913153.649999961</v>
      </c>
      <c r="M946" s="4">
        <f t="shared" si="775"/>
        <v>1.433074529053415E-5</v>
      </c>
      <c r="N946" s="4">
        <f t="shared" si="776"/>
        <v>3.053033333333345E-5</v>
      </c>
      <c r="O946" s="4"/>
      <c r="P946" s="3">
        <f t="shared" si="777"/>
        <v>-1230083.8599999994</v>
      </c>
      <c r="Q946" s="3">
        <f t="shared" si="778"/>
        <v>65143237.509999953</v>
      </c>
      <c r="R946" s="6">
        <f t="shared" si="779"/>
        <v>-1.8882756016097183E-2</v>
      </c>
      <c r="S946" s="6">
        <f t="shared" si="780"/>
        <v>-1.850673694176946E-2</v>
      </c>
      <c r="T946" s="6"/>
      <c r="U946" s="6"/>
      <c r="V946" s="3">
        <f t="shared" si="771"/>
        <v>32442.031212648977</v>
      </c>
      <c r="W946" s="7">
        <f t="shared" si="731"/>
        <v>20</v>
      </c>
      <c r="X946" s="7">
        <f t="shared" si="734"/>
        <v>18035.849999999999</v>
      </c>
      <c r="Y946" s="3">
        <f t="shared" si="735"/>
        <v>46193653.314209774</v>
      </c>
      <c r="Z946" s="3">
        <f t="shared" si="732"/>
        <v>110106806.96420974</v>
      </c>
      <c r="AA946" s="2">
        <v>44973</v>
      </c>
      <c r="AB946" s="7">
        <f t="shared" si="736"/>
        <v>213.04384549999989</v>
      </c>
      <c r="AC946" s="7">
        <f t="shared" si="737"/>
        <v>153.97884438069923</v>
      </c>
      <c r="AD946" s="7">
        <f t="shared" si="738"/>
        <v>183.51134494034955</v>
      </c>
      <c r="AE946" s="7"/>
      <c r="AF946" s="7">
        <f t="shared" si="772"/>
        <v>33357.941212648977</v>
      </c>
      <c r="AG946" s="3">
        <f t="shared" si="739"/>
        <v>74169134.082332641</v>
      </c>
      <c r="AH946" s="7"/>
      <c r="AI946" s="7"/>
      <c r="AJ946" s="7"/>
      <c r="AK946" s="7"/>
      <c r="AL946" s="3">
        <f t="shared" si="740"/>
        <v>89325105.305354387</v>
      </c>
      <c r="AM946" s="3">
        <f t="shared" si="741"/>
        <v>29255980.432332762</v>
      </c>
      <c r="AN946" s="3">
        <f t="shared" si="742"/>
        <v>24155971.223022316</v>
      </c>
      <c r="AO946" s="3">
        <f t="shared" si="743"/>
        <v>33913153.649999999</v>
      </c>
      <c r="AP946" s="3">
        <f t="shared" si="744"/>
        <v>63913153.649999961</v>
      </c>
      <c r="AQ946" s="7"/>
      <c r="AR946" s="40">
        <f t="shared" si="773"/>
        <v>32442.031212648977</v>
      </c>
      <c r="AS946" s="5">
        <f t="shared" si="733"/>
        <v>915.91000000000349</v>
      </c>
      <c r="AT946" s="5">
        <f t="shared" si="745"/>
        <v>5467.625899280576</v>
      </c>
      <c r="AU946" s="5">
        <f t="shared" si="746"/>
        <v>38825.567111929551</v>
      </c>
      <c r="AV946" s="5">
        <f t="shared" si="747"/>
        <v>49325105.30535423</v>
      </c>
      <c r="AW946" s="3"/>
      <c r="AX946" s="4">
        <f t="shared" si="748"/>
        <v>4.3484359775939978E-4</v>
      </c>
      <c r="AY946" s="4">
        <f t="shared" si="749"/>
        <v>1.1101335768226308E-3</v>
      </c>
      <c r="AZ946" s="4">
        <f t="shared" si="750"/>
        <v>2.2639800769752542E-4</v>
      </c>
      <c r="BA946" s="4">
        <f t="shared" si="751"/>
        <v>1.433074529053415E-5</v>
      </c>
      <c r="BB946" s="3"/>
      <c r="BC946" s="2">
        <f t="shared" si="752"/>
        <v>44973</v>
      </c>
      <c r="BD946" s="22">
        <f t="shared" si="753"/>
        <v>223.31276326338596</v>
      </c>
      <c r="BE946" s="22">
        <f t="shared" si="754"/>
        <v>153.97884438069875</v>
      </c>
      <c r="BF946" s="22">
        <f t="shared" si="755"/>
        <v>127.13669064748588</v>
      </c>
      <c r="BG946" s="22">
        <f t="shared" si="756"/>
        <v>213.04384549999989</v>
      </c>
      <c r="BH946" s="22"/>
      <c r="BI946" s="3">
        <f t="shared" si="757"/>
        <v>90595981.798740774</v>
      </c>
      <c r="BJ946" s="3">
        <f t="shared" si="758"/>
        <v>30515785.609397959</v>
      </c>
      <c r="BK946" s="3">
        <f t="shared" si="759"/>
        <v>24155971.223022316</v>
      </c>
      <c r="BL946" s="3">
        <f t="shared" si="760"/>
        <v>65143237.509999953</v>
      </c>
      <c r="BM946" s="22"/>
      <c r="BN946" s="3">
        <f t="shared" si="761"/>
        <v>-1270876.4933863764</v>
      </c>
      <c r="BO946" s="3">
        <f t="shared" si="762"/>
        <v>-1259805.1770651932</v>
      </c>
      <c r="BP946" s="3">
        <f t="shared" si="763"/>
        <v>0</v>
      </c>
      <c r="BQ946" s="3">
        <f t="shared" si="764"/>
        <v>-1230083.8599999994</v>
      </c>
      <c r="BR946" s="3"/>
      <c r="BS946" s="22">
        <f t="shared" si="765"/>
        <v>-1.4027956518089644</v>
      </c>
      <c r="BT946" s="22">
        <f t="shared" si="766"/>
        <v>-4.1283720930232599</v>
      </c>
      <c r="BU946" s="22">
        <f t="shared" si="767"/>
        <v>0</v>
      </c>
      <c r="BV946" s="22">
        <f t="shared" si="768"/>
        <v>-1.8882756016097184</v>
      </c>
      <c r="BW946" s="3"/>
      <c r="BX946" s="7"/>
      <c r="BY946" t="str">
        <f t="shared" si="774"/>
        <v>22023</v>
      </c>
      <c r="CQ946" s="15">
        <v>40026</v>
      </c>
      <c r="CR946" s="16">
        <v>4636.45</v>
      </c>
    </row>
    <row r="947" spans="1:96">
      <c r="A947" t="s">
        <v>448</v>
      </c>
      <c r="B947" t="s">
        <v>448</v>
      </c>
      <c r="C947" s="3">
        <v>75287</v>
      </c>
      <c r="D947">
        <v>-45437.78</v>
      </c>
      <c r="E947">
        <v>29849.45</v>
      </c>
      <c r="F947" s="3">
        <v>-135337</v>
      </c>
      <c r="G947" s="3">
        <v>-1878080</v>
      </c>
      <c r="J947" s="3">
        <f t="shared" si="769"/>
        <v>-60050.100000000006</v>
      </c>
      <c r="L947" s="3">
        <f t="shared" si="770"/>
        <v>63853103.54999996</v>
      </c>
      <c r="M947" s="4">
        <f t="shared" si="775"/>
        <v>-9.3955776816843147E-4</v>
      </c>
      <c r="N947" s="4">
        <f t="shared" si="776"/>
        <v>-2.0016700000000001E-3</v>
      </c>
      <c r="O947" s="4"/>
      <c r="P947" s="3">
        <f t="shared" si="777"/>
        <v>-1290133.9599999995</v>
      </c>
      <c r="Q947" s="3">
        <f t="shared" si="778"/>
        <v>65143237.509999953</v>
      </c>
      <c r="R947" s="6">
        <f t="shared" si="779"/>
        <v>-1.9804572344166264E-2</v>
      </c>
      <c r="S947" s="6">
        <f t="shared" si="780"/>
        <v>-1.9446294709937893E-2</v>
      </c>
      <c r="T947" s="6"/>
      <c r="U947" s="6"/>
      <c r="V947" s="3">
        <f t="shared" si="771"/>
        <v>-148665.60803196038</v>
      </c>
      <c r="W947" s="7">
        <f t="shared" si="731"/>
        <v>-91.649999999997817</v>
      </c>
      <c r="X947" s="7">
        <f t="shared" si="734"/>
        <v>17944.2</v>
      </c>
      <c r="Y947" s="3">
        <f t="shared" si="735"/>
        <v>45958918.143632993</v>
      </c>
      <c r="Z947" s="3">
        <f t="shared" si="732"/>
        <v>109812021.69363296</v>
      </c>
      <c r="AA947" s="2">
        <v>44974</v>
      </c>
      <c r="AB947" s="7">
        <f t="shared" si="736"/>
        <v>212.84367849999987</v>
      </c>
      <c r="AC947" s="7">
        <f t="shared" si="737"/>
        <v>153.19639381210999</v>
      </c>
      <c r="AD947" s="7">
        <f t="shared" si="738"/>
        <v>183.02003615605494</v>
      </c>
      <c r="AE947" s="7"/>
      <c r="AF947" s="7">
        <f t="shared" si="772"/>
        <v>-208715.70803196038</v>
      </c>
      <c r="AG947" s="3">
        <f t="shared" si="739"/>
        <v>73960418.374300674</v>
      </c>
      <c r="AH947" s="7"/>
      <c r="AI947" s="7"/>
      <c r="AJ947" s="7"/>
      <c r="AK947" s="7"/>
      <c r="AL947" s="3">
        <f t="shared" si="740"/>
        <v>89121857.223221704</v>
      </c>
      <c r="AM947" s="3">
        <f t="shared" si="741"/>
        <v>29107314.8243008</v>
      </c>
      <c r="AN947" s="3">
        <f t="shared" si="742"/>
        <v>24161438.848921597</v>
      </c>
      <c r="AO947" s="3">
        <f t="shared" si="743"/>
        <v>33853103.549999997</v>
      </c>
      <c r="AP947" s="3">
        <f t="shared" si="744"/>
        <v>63853103.54999996</v>
      </c>
      <c r="AQ947" s="7"/>
      <c r="AR947" s="40">
        <f t="shared" si="773"/>
        <v>-148665.60803196038</v>
      </c>
      <c r="AS947" s="5">
        <f t="shared" si="733"/>
        <v>-60050.100000000006</v>
      </c>
      <c r="AT947" s="5">
        <f t="shared" si="745"/>
        <v>5467.625899280576</v>
      </c>
      <c r="AU947" s="5">
        <f t="shared" si="746"/>
        <v>-203248.08213267982</v>
      </c>
      <c r="AV947" s="5">
        <f t="shared" si="747"/>
        <v>49121857.223221548</v>
      </c>
      <c r="AW947" s="3"/>
      <c r="AX947" s="4">
        <f t="shared" si="748"/>
        <v>-2.2753746714082694E-3</v>
      </c>
      <c r="AY947" s="4">
        <f t="shared" si="749"/>
        <v>-5.0815459210404711E-3</v>
      </c>
      <c r="AZ947" s="4">
        <f t="shared" si="750"/>
        <v>2.2634676324127879E-4</v>
      </c>
      <c r="BA947" s="4">
        <f t="shared" si="751"/>
        <v>-9.3955776816843147E-4</v>
      </c>
      <c r="BB947" s="3"/>
      <c r="BC947" s="2">
        <f t="shared" si="752"/>
        <v>44974</v>
      </c>
      <c r="BD947" s="22">
        <f t="shared" si="753"/>
        <v>222.80464305805427</v>
      </c>
      <c r="BE947" s="22">
        <f t="shared" si="754"/>
        <v>153.19639381210948</v>
      </c>
      <c r="BF947" s="22">
        <f t="shared" si="755"/>
        <v>127.16546762590315</v>
      </c>
      <c r="BG947" s="22">
        <f t="shared" si="756"/>
        <v>212.84367849999987</v>
      </c>
      <c r="BH947" s="22"/>
      <c r="BI947" s="3">
        <f t="shared" si="757"/>
        <v>90595981.798740774</v>
      </c>
      <c r="BJ947" s="3">
        <f t="shared" si="758"/>
        <v>30515785.609397959</v>
      </c>
      <c r="BK947" s="3">
        <f t="shared" si="759"/>
        <v>24161438.848921597</v>
      </c>
      <c r="BL947" s="3">
        <f t="shared" si="760"/>
        <v>65143237.509999953</v>
      </c>
      <c r="BM947" s="22"/>
      <c r="BN947" s="3">
        <f t="shared" si="761"/>
        <v>-1474124.5755190563</v>
      </c>
      <c r="BO947" s="3">
        <f t="shared" si="762"/>
        <v>-1408470.7850971536</v>
      </c>
      <c r="BP947" s="3">
        <f t="shared" si="763"/>
        <v>0</v>
      </c>
      <c r="BQ947" s="3">
        <f t="shared" si="764"/>
        <v>-1290133.9599999995</v>
      </c>
      <c r="BR947" s="3"/>
      <c r="BS947" s="22">
        <f t="shared" si="765"/>
        <v>-1.6271412332545037</v>
      </c>
      <c r="BT947" s="22">
        <f t="shared" si="766"/>
        <v>-4.6155481727574674</v>
      </c>
      <c r="BU947" s="22">
        <f t="shared" si="767"/>
        <v>0</v>
      </c>
      <c r="BV947" s="22">
        <f t="shared" si="768"/>
        <v>-1.9804572344166265</v>
      </c>
      <c r="BW947" s="3"/>
      <c r="BX947" s="7"/>
      <c r="BY947" t="str">
        <f t="shared" si="774"/>
        <v>22023</v>
      </c>
      <c r="CQ947" s="15">
        <v>40027</v>
      </c>
      <c r="CR947" s="16">
        <v>4636.45</v>
      </c>
    </row>
    <row r="948" spans="1:96">
      <c r="A948" t="s">
        <v>449</v>
      </c>
      <c r="B948" t="s">
        <v>449</v>
      </c>
      <c r="C948">
        <v>0</v>
      </c>
      <c r="D948">
        <v>-39060.519999999997</v>
      </c>
      <c r="E948">
        <v>-39060.519999999997</v>
      </c>
      <c r="F948" s="3">
        <v>6377</v>
      </c>
      <c r="G948" s="3">
        <v>-1917140</v>
      </c>
      <c r="J948" s="3">
        <f t="shared" si="769"/>
        <v>6377.260000000002</v>
      </c>
      <c r="L948" s="3">
        <f t="shared" si="770"/>
        <v>63859480.809999958</v>
      </c>
      <c r="M948" s="4">
        <f t="shared" si="775"/>
        <v>9.9873923825900013E-5</v>
      </c>
      <c r="N948" s="4">
        <f t="shared" si="776"/>
        <v>2.1257533333333341E-4</v>
      </c>
      <c r="O948" s="4"/>
      <c r="P948" s="3">
        <f t="shared" si="777"/>
        <v>-1283756.6999999995</v>
      </c>
      <c r="Q948" s="3">
        <f t="shared" si="778"/>
        <v>65143237.509999953</v>
      </c>
      <c r="R948" s="6">
        <f t="shared" si="779"/>
        <v>-1.9706676380690069E-2</v>
      </c>
      <c r="S948" s="6">
        <f t="shared" si="780"/>
        <v>-1.9346420786111991E-2</v>
      </c>
      <c r="T948" s="6"/>
      <c r="U948" s="6"/>
      <c r="V948" s="3">
        <f t="shared" si="771"/>
        <v>-161561.31543899543</v>
      </c>
      <c r="W948" s="7">
        <f t="shared" si="731"/>
        <v>-99.600000000002183</v>
      </c>
      <c r="X948" s="7">
        <f t="shared" si="734"/>
        <v>17844.599999999999</v>
      </c>
      <c r="Y948" s="3">
        <f t="shared" si="735"/>
        <v>45703821.32978195</v>
      </c>
      <c r="Z948" s="3">
        <f t="shared" si="732"/>
        <v>109563302.13978191</v>
      </c>
      <c r="AA948" s="2">
        <v>44977</v>
      </c>
      <c r="AB948" s="7">
        <f t="shared" si="736"/>
        <v>212.86493603333318</v>
      </c>
      <c r="AC948" s="7">
        <f t="shared" si="737"/>
        <v>152.34607109927316</v>
      </c>
      <c r="AD948" s="7">
        <f t="shared" si="738"/>
        <v>182.60550356630318</v>
      </c>
      <c r="AE948" s="7"/>
      <c r="AF948" s="7">
        <f t="shared" si="772"/>
        <v>-155184.05543899542</v>
      </c>
      <c r="AG948" s="3">
        <f t="shared" si="739"/>
        <v>73805234.318861678</v>
      </c>
      <c r="AH948" s="7"/>
      <c r="AI948" s="7"/>
      <c r="AJ948" s="7"/>
      <c r="AK948" s="7"/>
      <c r="AL948" s="3">
        <f t="shared" si="740"/>
        <v>88972140.793681994</v>
      </c>
      <c r="AM948" s="3">
        <f t="shared" si="741"/>
        <v>28945753.508861803</v>
      </c>
      <c r="AN948" s="3">
        <f t="shared" si="742"/>
        <v>24166906.474820878</v>
      </c>
      <c r="AO948" s="3">
        <f t="shared" si="743"/>
        <v>33859480.809999995</v>
      </c>
      <c r="AP948" s="3">
        <f t="shared" si="744"/>
        <v>63859480.809999958</v>
      </c>
      <c r="AQ948" s="7"/>
      <c r="AR948" s="40">
        <f t="shared" si="773"/>
        <v>-161561.31543899543</v>
      </c>
      <c r="AS948" s="5">
        <f t="shared" si="733"/>
        <v>6377.260000000002</v>
      </c>
      <c r="AT948" s="5">
        <f t="shared" si="745"/>
        <v>5467.625899280576</v>
      </c>
      <c r="AU948" s="5">
        <f t="shared" si="746"/>
        <v>-149716.42953971485</v>
      </c>
      <c r="AV948" s="5">
        <f t="shared" si="747"/>
        <v>48972140.79368183</v>
      </c>
      <c r="AW948" s="3"/>
      <c r="AX948" s="4">
        <f t="shared" si="748"/>
        <v>-1.6799069746125594E-3</v>
      </c>
      <c r="AY948" s="4">
        <f t="shared" si="749"/>
        <v>-5.5505400073562567E-3</v>
      </c>
      <c r="AZ948" s="4">
        <f t="shared" si="750"/>
        <v>2.262955419778162E-4</v>
      </c>
      <c r="BA948" s="4">
        <f t="shared" si="751"/>
        <v>9.9873923825900013E-5</v>
      </c>
      <c r="BB948" s="3"/>
      <c r="BC948" s="2">
        <f t="shared" si="752"/>
        <v>44977</v>
      </c>
      <c r="BD948" s="22">
        <f t="shared" si="753"/>
        <v>222.43035198420498</v>
      </c>
      <c r="BE948" s="22">
        <f t="shared" si="754"/>
        <v>152.34607109927265</v>
      </c>
      <c r="BF948" s="22">
        <f t="shared" si="755"/>
        <v>127.1942446043204</v>
      </c>
      <c r="BG948" s="22">
        <f t="shared" si="756"/>
        <v>212.86493603333318</v>
      </c>
      <c r="BH948" s="22"/>
      <c r="BI948" s="3">
        <f t="shared" si="757"/>
        <v>90595981.798740774</v>
      </c>
      <c r="BJ948" s="3">
        <f t="shared" si="758"/>
        <v>30515785.609397959</v>
      </c>
      <c r="BK948" s="3">
        <f t="shared" si="759"/>
        <v>24166906.474820878</v>
      </c>
      <c r="BL948" s="3">
        <f t="shared" si="760"/>
        <v>65143237.509999953</v>
      </c>
      <c r="BM948" s="22"/>
      <c r="BN948" s="3">
        <f t="shared" si="761"/>
        <v>-1623841.0050587712</v>
      </c>
      <c r="BO948" s="3">
        <f t="shared" si="762"/>
        <v>-1570032.100536149</v>
      </c>
      <c r="BP948" s="3">
        <f t="shared" si="763"/>
        <v>0</v>
      </c>
      <c r="BQ948" s="3">
        <f t="shared" si="764"/>
        <v>-1283756.6999999995</v>
      </c>
      <c r="BR948" s="3"/>
      <c r="BS948" s="22">
        <f t="shared" si="765"/>
        <v>-1.7923984848093357</v>
      </c>
      <c r="BT948" s="22">
        <f t="shared" si="766"/>
        <v>-5.1449833887043228</v>
      </c>
      <c r="BU948" s="22">
        <f t="shared" si="767"/>
        <v>0</v>
      </c>
      <c r="BV948" s="22">
        <f t="shared" si="768"/>
        <v>-1.9706676380690069</v>
      </c>
      <c r="BW948" s="3"/>
      <c r="BX948" s="7"/>
      <c r="BY948" t="str">
        <f t="shared" si="774"/>
        <v>22023</v>
      </c>
      <c r="CQ948" s="15">
        <v>40028</v>
      </c>
      <c r="CR948" s="16">
        <v>4711.3999999999996</v>
      </c>
    </row>
    <row r="949" spans="1:96">
      <c r="A949" t="s">
        <v>450</v>
      </c>
      <c r="B949" t="s">
        <v>450</v>
      </c>
      <c r="C949" s="3">
        <v>190671</v>
      </c>
      <c r="D949">
        <v>4984.87</v>
      </c>
      <c r="E949">
        <v>195655.79</v>
      </c>
      <c r="F949" s="3">
        <v>44045</v>
      </c>
      <c r="G949" s="3">
        <v>-1721484</v>
      </c>
      <c r="J949" s="3">
        <f t="shared" si="769"/>
        <v>234716.38999999998</v>
      </c>
      <c r="L949" s="3">
        <f t="shared" si="770"/>
        <v>64094197.199999958</v>
      </c>
      <c r="M949" s="4">
        <f t="shared" si="775"/>
        <v>3.6755135967726973E-3</v>
      </c>
      <c r="N949" s="4">
        <f t="shared" si="776"/>
        <v>7.8238796666666669E-3</v>
      </c>
      <c r="O949" s="4"/>
      <c r="P949" s="3">
        <f t="shared" si="777"/>
        <v>-1049040.3099999996</v>
      </c>
      <c r="Q949" s="3">
        <f t="shared" si="778"/>
        <v>65143237.509999953</v>
      </c>
      <c r="R949" s="6">
        <f t="shared" si="779"/>
        <v>-1.61035949409018E-2</v>
      </c>
      <c r="S949" s="6">
        <f t="shared" si="780"/>
        <v>-1.5670907189339292E-2</v>
      </c>
      <c r="T949" s="6"/>
      <c r="U949" s="6"/>
      <c r="V949" s="3">
        <f t="shared" si="771"/>
        <v>-29035.617935317292</v>
      </c>
      <c r="W949" s="7">
        <f t="shared" si="731"/>
        <v>-17.899999999997817</v>
      </c>
      <c r="X949" s="7">
        <f t="shared" si="734"/>
        <v>17826.7</v>
      </c>
      <c r="Y949" s="3">
        <f t="shared" si="735"/>
        <v>45657975.617252499</v>
      </c>
      <c r="Z949" s="3">
        <f t="shared" si="732"/>
        <v>109752172.81725246</v>
      </c>
      <c r="AA949" s="2">
        <v>44978</v>
      </c>
      <c r="AB949" s="7">
        <f t="shared" si="736"/>
        <v>213.64732399999986</v>
      </c>
      <c r="AC949" s="7">
        <f t="shared" si="737"/>
        <v>152.19325205750835</v>
      </c>
      <c r="AD949" s="7">
        <f t="shared" si="738"/>
        <v>182.92028802875407</v>
      </c>
      <c r="AE949" s="7"/>
      <c r="AF949" s="7">
        <f t="shared" si="772"/>
        <v>205680.77206468268</v>
      </c>
      <c r="AG949" s="3">
        <f t="shared" si="739"/>
        <v>74010915.090926364</v>
      </c>
      <c r="AH949" s="7"/>
      <c r="AI949" s="7"/>
      <c r="AJ949" s="7"/>
      <c r="AK949" s="7"/>
      <c r="AL949" s="3">
        <f t="shared" si="740"/>
        <v>89183289.19164595</v>
      </c>
      <c r="AM949" s="3">
        <f t="shared" si="741"/>
        <v>28916717.890926484</v>
      </c>
      <c r="AN949" s="3">
        <f t="shared" si="742"/>
        <v>24172374.10072016</v>
      </c>
      <c r="AO949" s="3">
        <f t="shared" si="743"/>
        <v>34094197.199999996</v>
      </c>
      <c r="AP949" s="3">
        <f t="shared" si="744"/>
        <v>64094197.199999958</v>
      </c>
      <c r="AQ949" s="7"/>
      <c r="AR949" s="40">
        <f t="shared" si="773"/>
        <v>-29035.617935317292</v>
      </c>
      <c r="AS949" s="5">
        <f t="shared" si="733"/>
        <v>234716.38999999998</v>
      </c>
      <c r="AT949" s="5">
        <f t="shared" si="745"/>
        <v>5467.625899280576</v>
      </c>
      <c r="AU949" s="5">
        <f t="shared" si="746"/>
        <v>211148.39796396325</v>
      </c>
      <c r="AV949" s="5">
        <f t="shared" si="747"/>
        <v>49183289.191645794</v>
      </c>
      <c r="AW949" s="3"/>
      <c r="AX949" s="4">
        <f t="shared" si="748"/>
        <v>2.3731967791310819E-3</v>
      </c>
      <c r="AY949" s="4">
        <f t="shared" si="749"/>
        <v>-1.0031045806573311E-3</v>
      </c>
      <c r="AZ949" s="4">
        <f t="shared" si="750"/>
        <v>2.2624434389139587E-4</v>
      </c>
      <c r="BA949" s="4">
        <f t="shared" si="751"/>
        <v>3.6755135967726973E-3</v>
      </c>
      <c r="BB949" s="3"/>
      <c r="BC949" s="2">
        <f t="shared" si="752"/>
        <v>44978</v>
      </c>
      <c r="BD949" s="22">
        <f t="shared" si="753"/>
        <v>222.95822297911491</v>
      </c>
      <c r="BE949" s="22">
        <f t="shared" si="754"/>
        <v>152.19325205750781</v>
      </c>
      <c r="BF949" s="22">
        <f t="shared" si="755"/>
        <v>127.22302158273769</v>
      </c>
      <c r="BG949" s="22">
        <f t="shared" si="756"/>
        <v>213.64732399999986</v>
      </c>
      <c r="BH949" s="22"/>
      <c r="BI949" s="3">
        <f t="shared" si="757"/>
        <v>90595981.798740774</v>
      </c>
      <c r="BJ949" s="3">
        <f t="shared" si="758"/>
        <v>30515785.609397959</v>
      </c>
      <c r="BK949" s="3">
        <f t="shared" si="759"/>
        <v>24172374.10072016</v>
      </c>
      <c r="BL949" s="3">
        <f t="shared" si="760"/>
        <v>65143237.509999953</v>
      </c>
      <c r="BM949" s="22"/>
      <c r="BN949" s="3">
        <f t="shared" si="761"/>
        <v>-1412692.607094808</v>
      </c>
      <c r="BO949" s="3">
        <f t="shared" si="762"/>
        <v>-1599067.7184714663</v>
      </c>
      <c r="BP949" s="3">
        <f t="shared" si="763"/>
        <v>0</v>
      </c>
      <c r="BQ949" s="3">
        <f t="shared" si="764"/>
        <v>-1049040.3099999996</v>
      </c>
      <c r="BR949" s="3"/>
      <c r="BS949" s="22">
        <f t="shared" si="765"/>
        <v>-1.5593325212072966</v>
      </c>
      <c r="BT949" s="22">
        <f t="shared" si="766"/>
        <v>-5.2401328903654409</v>
      </c>
      <c r="BU949" s="22">
        <f t="shared" si="767"/>
        <v>0</v>
      </c>
      <c r="BV949" s="22">
        <f t="shared" si="768"/>
        <v>-1.61035949409018</v>
      </c>
      <c r="BW949" s="3"/>
      <c r="BX949" s="7"/>
      <c r="BY949" t="str">
        <f t="shared" si="774"/>
        <v>22023</v>
      </c>
      <c r="CQ949" s="15">
        <v>40029</v>
      </c>
      <c r="CR949" s="16">
        <v>4680.5</v>
      </c>
    </row>
    <row r="950" spans="1:96">
      <c r="A950" t="s">
        <v>451</v>
      </c>
      <c r="B950" t="s">
        <v>451</v>
      </c>
      <c r="C950" s="3">
        <v>-49637</v>
      </c>
      <c r="D950">
        <v>-524232.64</v>
      </c>
      <c r="E950">
        <v>-573869.86</v>
      </c>
      <c r="F950" s="3">
        <v>-529218</v>
      </c>
      <c r="G950" s="3">
        <v>-2295354</v>
      </c>
      <c r="J950" s="3">
        <f t="shared" si="769"/>
        <v>-578854.51</v>
      </c>
      <c r="L950" s="3">
        <f t="shared" si="770"/>
        <v>63515342.68999996</v>
      </c>
      <c r="M950" s="4">
        <f t="shared" si="775"/>
        <v>-9.0313091557062269E-3</v>
      </c>
      <c r="N950" s="4">
        <f t="shared" si="776"/>
        <v>-1.9295150333333334E-2</v>
      </c>
      <c r="O950" s="4"/>
      <c r="P950" s="3">
        <f t="shared" si="777"/>
        <v>-1627894.8199999996</v>
      </c>
      <c r="Q950" s="3">
        <f t="shared" si="778"/>
        <v>65143237.509999953</v>
      </c>
      <c r="R950" s="6">
        <f t="shared" si="779"/>
        <v>-2.4989467552178474E-2</v>
      </c>
      <c r="S950" s="6">
        <f t="shared" si="780"/>
        <v>-2.4702216345045519E-2</v>
      </c>
      <c r="T950" s="6"/>
      <c r="U950" s="6"/>
      <c r="V950" s="3">
        <f t="shared" si="771"/>
        <v>-441860.46511628141</v>
      </c>
      <c r="W950" s="7">
        <f t="shared" si="731"/>
        <v>-272.40000000000146</v>
      </c>
      <c r="X950" s="7">
        <f t="shared" si="734"/>
        <v>17554.3</v>
      </c>
      <c r="Y950" s="3">
        <f t="shared" si="735"/>
        <v>44960301.198647842</v>
      </c>
      <c r="Z950" s="3">
        <f t="shared" si="732"/>
        <v>108475643.88864779</v>
      </c>
      <c r="AA950" s="2">
        <v>44979</v>
      </c>
      <c r="AB950" s="7">
        <f t="shared" si="736"/>
        <v>211.71780896666652</v>
      </c>
      <c r="AC950" s="7">
        <f t="shared" si="737"/>
        <v>149.86767066215947</v>
      </c>
      <c r="AD950" s="7">
        <f t="shared" si="738"/>
        <v>180.79273981441298</v>
      </c>
      <c r="AE950" s="7"/>
      <c r="AF950" s="7">
        <f t="shared" si="772"/>
        <v>-1020714.9751162814</v>
      </c>
      <c r="AG950" s="3">
        <f t="shared" si="739"/>
        <v>72990200.115810081</v>
      </c>
      <c r="AH950" s="7"/>
      <c r="AI950" s="7"/>
      <c r="AJ950" s="7"/>
      <c r="AK950" s="7"/>
      <c r="AL950" s="3">
        <f t="shared" si="740"/>
        <v>88168041.842428952</v>
      </c>
      <c r="AM950" s="3">
        <f t="shared" si="741"/>
        <v>28474857.425810203</v>
      </c>
      <c r="AN950" s="3">
        <f t="shared" si="742"/>
        <v>24177841.726619441</v>
      </c>
      <c r="AO950" s="3">
        <f t="shared" si="743"/>
        <v>33515342.689999994</v>
      </c>
      <c r="AP950" s="3">
        <f t="shared" si="744"/>
        <v>63515342.68999996</v>
      </c>
      <c r="AQ950" s="7"/>
      <c r="AR950" s="40">
        <f t="shared" si="773"/>
        <v>-441860.46511628141</v>
      </c>
      <c r="AS950" s="5">
        <f t="shared" si="733"/>
        <v>-578854.51</v>
      </c>
      <c r="AT950" s="5">
        <f t="shared" si="745"/>
        <v>5467.625899280576</v>
      </c>
      <c r="AU950" s="5">
        <f t="shared" si="746"/>
        <v>-1015247.3492170009</v>
      </c>
      <c r="AV950" s="5">
        <f t="shared" si="747"/>
        <v>48168041.842428796</v>
      </c>
      <c r="AW950" s="3"/>
      <c r="AX950" s="4">
        <f t="shared" si="748"/>
        <v>-1.1383829396955029E-2</v>
      </c>
      <c r="AY950" s="4">
        <f t="shared" si="749"/>
        <v>-1.5280450111349906E-2</v>
      </c>
      <c r="AZ950" s="4">
        <f t="shared" si="750"/>
        <v>2.2619316896629036E-4</v>
      </c>
      <c r="BA950" s="4">
        <f t="shared" si="751"/>
        <v>-9.0313091557062269E-3</v>
      </c>
      <c r="BB950" s="3"/>
      <c r="BC950" s="2">
        <f t="shared" si="752"/>
        <v>44979</v>
      </c>
      <c r="BD950" s="22">
        <f t="shared" si="753"/>
        <v>220.42010460607239</v>
      </c>
      <c r="BE950" s="22">
        <f t="shared" si="754"/>
        <v>149.86767066215896</v>
      </c>
      <c r="BF950" s="22">
        <f t="shared" si="755"/>
        <v>127.25179856115496</v>
      </c>
      <c r="BG950" s="22">
        <f t="shared" si="756"/>
        <v>211.71780896666652</v>
      </c>
      <c r="BH950" s="22"/>
      <c r="BI950" s="3">
        <f t="shared" si="757"/>
        <v>90595981.798740774</v>
      </c>
      <c r="BJ950" s="3">
        <f t="shared" si="758"/>
        <v>30515785.609397959</v>
      </c>
      <c r="BK950" s="3">
        <f t="shared" si="759"/>
        <v>24177841.726619441</v>
      </c>
      <c r="BL950" s="3">
        <f t="shared" si="760"/>
        <v>65143237.509999953</v>
      </c>
      <c r="BM950" s="22"/>
      <c r="BN950" s="3">
        <f t="shared" si="761"/>
        <v>-2427939.9563118089</v>
      </c>
      <c r="BO950" s="3">
        <f t="shared" si="762"/>
        <v>-2040928.1835877476</v>
      </c>
      <c r="BP950" s="3">
        <f t="shared" si="763"/>
        <v>0</v>
      </c>
      <c r="BQ950" s="3">
        <f t="shared" si="764"/>
        <v>-1627894.8199999996</v>
      </c>
      <c r="BR950" s="3"/>
      <c r="BS950" s="22">
        <f t="shared" si="765"/>
        <v>-2.6799642855082517</v>
      </c>
      <c r="BT950" s="22">
        <f t="shared" si="766"/>
        <v>-6.6881063122923567</v>
      </c>
      <c r="BU950" s="22">
        <f t="shared" si="767"/>
        <v>0</v>
      </c>
      <c r="BV950" s="22">
        <f t="shared" si="768"/>
        <v>-2.4989467552178475</v>
      </c>
      <c r="BW950" s="3"/>
      <c r="BX950" s="7"/>
      <c r="BY950" t="str">
        <f t="shared" si="774"/>
        <v>22023</v>
      </c>
      <c r="CQ950" s="15">
        <v>40030</v>
      </c>
      <c r="CR950" s="16">
        <v>4694.1499999999996</v>
      </c>
    </row>
    <row r="951" spans="1:96">
      <c r="A951" t="s">
        <v>452</v>
      </c>
      <c r="B951" t="s">
        <v>452</v>
      </c>
      <c r="C951" s="3">
        <v>-103219</v>
      </c>
      <c r="D951" s="3">
        <v>-143726</v>
      </c>
      <c r="E951">
        <v>-246944.54</v>
      </c>
      <c r="F951" s="3">
        <v>380507</v>
      </c>
      <c r="G951" s="3">
        <v>-2542299</v>
      </c>
      <c r="J951" s="3">
        <f t="shared" si="769"/>
        <v>277287.64</v>
      </c>
      <c r="L951" s="3">
        <f t="shared" si="770"/>
        <v>63792630.329999961</v>
      </c>
      <c r="M951" s="4">
        <f t="shared" si="775"/>
        <v>4.3656796650434664E-3</v>
      </c>
      <c r="N951" s="4">
        <f t="shared" si="776"/>
        <v>9.2429213333333343E-3</v>
      </c>
      <c r="O951" s="4"/>
      <c r="P951" s="3">
        <f t="shared" si="777"/>
        <v>-1350607.1799999997</v>
      </c>
      <c r="Q951" s="3">
        <f t="shared" si="778"/>
        <v>65143237.509999953</v>
      </c>
      <c r="R951" s="6">
        <f t="shared" si="779"/>
        <v>-2.0732883897467819E-2</v>
      </c>
      <c r="S951" s="6">
        <f t="shared" si="780"/>
        <v>-2.0336536680002053E-2</v>
      </c>
      <c r="T951" s="6"/>
      <c r="U951" s="6"/>
      <c r="V951" s="3">
        <f t="shared" si="771"/>
        <v>-69831.472185225735</v>
      </c>
      <c r="W951" s="7">
        <f t="shared" si="731"/>
        <v>-43.049999999999272</v>
      </c>
      <c r="X951" s="7">
        <f t="shared" si="734"/>
        <v>17511.25</v>
      </c>
      <c r="Y951" s="3">
        <f t="shared" si="735"/>
        <v>44850040.979408011</v>
      </c>
      <c r="Z951" s="3">
        <f t="shared" si="732"/>
        <v>108642671.30940798</v>
      </c>
      <c r="AA951" s="2">
        <v>44980</v>
      </c>
      <c r="AB951" s="7">
        <f t="shared" si="736"/>
        <v>212.64210109999988</v>
      </c>
      <c r="AC951" s="7">
        <f t="shared" si="737"/>
        <v>149.5001365980267</v>
      </c>
      <c r="AD951" s="7">
        <f t="shared" si="738"/>
        <v>181.07111884901329</v>
      </c>
      <c r="AE951" s="7"/>
      <c r="AF951" s="7">
        <f t="shared" si="772"/>
        <v>207456.16781477426</v>
      </c>
      <c r="AG951" s="3">
        <f t="shared" si="739"/>
        <v>73197656.283624858</v>
      </c>
      <c r="AH951" s="7"/>
      <c r="AI951" s="7"/>
      <c r="AJ951" s="7"/>
      <c r="AK951" s="7"/>
      <c r="AL951" s="3">
        <f t="shared" si="740"/>
        <v>88380965.636143014</v>
      </c>
      <c r="AM951" s="3">
        <f t="shared" si="741"/>
        <v>28405025.953624979</v>
      </c>
      <c r="AN951" s="3">
        <f t="shared" si="742"/>
        <v>24183309.352518722</v>
      </c>
      <c r="AO951" s="3">
        <f t="shared" si="743"/>
        <v>33792630.329999991</v>
      </c>
      <c r="AP951" s="3">
        <f t="shared" si="744"/>
        <v>63792630.329999961</v>
      </c>
      <c r="AQ951" s="7"/>
      <c r="AR951" s="40">
        <f t="shared" si="773"/>
        <v>-69831.472185225735</v>
      </c>
      <c r="AS951" s="5">
        <f t="shared" si="733"/>
        <v>277287.64</v>
      </c>
      <c r="AT951" s="5">
        <f t="shared" si="745"/>
        <v>5467.625899280576</v>
      </c>
      <c r="AU951" s="5">
        <f t="shared" si="746"/>
        <v>212923.79371405483</v>
      </c>
      <c r="AV951" s="5">
        <f t="shared" si="747"/>
        <v>48380965.63614285</v>
      </c>
      <c r="AW951" s="3"/>
      <c r="AX951" s="4">
        <f t="shared" si="748"/>
        <v>2.4149770060061591E-3</v>
      </c>
      <c r="AY951" s="4">
        <f t="shared" si="749"/>
        <v>-2.4523905823643929E-3</v>
      </c>
      <c r="AZ951" s="4">
        <f t="shared" si="750"/>
        <v>2.2614201718678645E-4</v>
      </c>
      <c r="BA951" s="4">
        <f t="shared" si="751"/>
        <v>4.3656796650434664E-3</v>
      </c>
      <c r="BB951" s="3"/>
      <c r="BC951" s="2">
        <f t="shared" si="752"/>
        <v>44980</v>
      </c>
      <c r="BD951" s="22">
        <f t="shared" si="753"/>
        <v>220.95241409035756</v>
      </c>
      <c r="BE951" s="22">
        <f t="shared" si="754"/>
        <v>149.50013659802622</v>
      </c>
      <c r="BF951" s="22">
        <f t="shared" si="755"/>
        <v>127.28057553957221</v>
      </c>
      <c r="BG951" s="22">
        <f t="shared" si="756"/>
        <v>212.64210109999988</v>
      </c>
      <c r="BH951" s="22"/>
      <c r="BI951" s="3">
        <f t="shared" si="757"/>
        <v>90595981.798740774</v>
      </c>
      <c r="BJ951" s="3">
        <f t="shared" si="758"/>
        <v>30515785.609397959</v>
      </c>
      <c r="BK951" s="3">
        <f t="shared" si="759"/>
        <v>24183309.352518722</v>
      </c>
      <c r="BL951" s="3">
        <f t="shared" si="760"/>
        <v>65143237.509999953</v>
      </c>
      <c r="BM951" s="22"/>
      <c r="BN951" s="3">
        <f t="shared" si="761"/>
        <v>-2215016.162597754</v>
      </c>
      <c r="BO951" s="3">
        <f t="shared" si="762"/>
        <v>-2110759.6557729733</v>
      </c>
      <c r="BP951" s="3">
        <f t="shared" si="763"/>
        <v>0</v>
      </c>
      <c r="BQ951" s="3">
        <f t="shared" si="764"/>
        <v>-1350607.1799999997</v>
      </c>
      <c r="BR951" s="3"/>
      <c r="BS951" s="22">
        <f t="shared" si="765"/>
        <v>-2.4449386370340562</v>
      </c>
      <c r="BT951" s="22">
        <f t="shared" si="766"/>
        <v>-6.9169435215946793</v>
      </c>
      <c r="BU951" s="22">
        <f t="shared" si="767"/>
        <v>0</v>
      </c>
      <c r="BV951" s="22">
        <f t="shared" si="768"/>
        <v>-2.0732883897467818</v>
      </c>
      <c r="BW951" s="3"/>
      <c r="BX951" s="7"/>
      <c r="BY951" t="str">
        <f t="shared" si="774"/>
        <v>22023</v>
      </c>
      <c r="CQ951" s="15">
        <v>40031</v>
      </c>
      <c r="CR951" s="16">
        <v>4585.5</v>
      </c>
    </row>
    <row r="952" spans="1:96">
      <c r="A952" t="s">
        <v>453</v>
      </c>
      <c r="B952" t="s">
        <v>453</v>
      </c>
      <c r="C952" s="3">
        <v>-111081</v>
      </c>
      <c r="D952" s="3">
        <v>-124592</v>
      </c>
      <c r="E952">
        <v>-235672.48</v>
      </c>
      <c r="F952" s="3">
        <v>19134</v>
      </c>
      <c r="G952" s="3">
        <v>-2777971</v>
      </c>
      <c r="J952" s="3">
        <f t="shared" si="769"/>
        <v>-91947</v>
      </c>
      <c r="L952" s="3">
        <f t="shared" si="770"/>
        <v>63700683.329999961</v>
      </c>
      <c r="M952" s="4">
        <f t="shared" si="775"/>
        <v>-1.4413420409905844E-3</v>
      </c>
      <c r="N952" s="4">
        <f t="shared" si="776"/>
        <v>-3.0649000000000002E-3</v>
      </c>
      <c r="O952" s="4"/>
      <c r="P952" s="3">
        <f t="shared" si="777"/>
        <v>-1442554.1799999997</v>
      </c>
      <c r="Q952" s="3">
        <f t="shared" si="778"/>
        <v>65143237.509999953</v>
      </c>
      <c r="R952" s="6">
        <f t="shared" si="779"/>
        <v>-2.2144342761266006E-2</v>
      </c>
      <c r="S952" s="6">
        <f t="shared" si="780"/>
        <v>-2.1777878720992638E-2</v>
      </c>
      <c r="T952" s="6"/>
      <c r="U952" s="6"/>
      <c r="V952" s="3">
        <f t="shared" si="771"/>
        <v>-73724.515930745983</v>
      </c>
      <c r="W952" s="7">
        <f t="shared" si="731"/>
        <v>-45.450000000000728</v>
      </c>
      <c r="X952" s="7">
        <f t="shared" si="734"/>
        <v>17465.8</v>
      </c>
      <c r="Y952" s="3">
        <f t="shared" si="735"/>
        <v>44733633.848991044</v>
      </c>
      <c r="Z952" s="3">
        <f t="shared" si="732"/>
        <v>108434317.178991</v>
      </c>
      <c r="AA952" s="2">
        <v>44981</v>
      </c>
      <c r="AB952" s="7">
        <f t="shared" si="736"/>
        <v>212.33561109999988</v>
      </c>
      <c r="AC952" s="7">
        <f t="shared" si="737"/>
        <v>149.11211282997016</v>
      </c>
      <c r="AD952" s="7">
        <f t="shared" si="738"/>
        <v>180.72386196498499</v>
      </c>
      <c r="AE952" s="7"/>
      <c r="AF952" s="7">
        <f t="shared" si="772"/>
        <v>-165671.51593074598</v>
      </c>
      <c r="AG952" s="3">
        <f t="shared" si="739"/>
        <v>73031984.767694116</v>
      </c>
      <c r="AH952" s="7"/>
      <c r="AI952" s="7"/>
      <c r="AJ952" s="7"/>
      <c r="AK952" s="7"/>
      <c r="AL952" s="3">
        <f t="shared" si="740"/>
        <v>88220761.746111542</v>
      </c>
      <c r="AM952" s="3">
        <f t="shared" si="741"/>
        <v>28331301.437694233</v>
      </c>
      <c r="AN952" s="3">
        <f t="shared" si="742"/>
        <v>24188776.978418004</v>
      </c>
      <c r="AO952" s="3">
        <f t="shared" si="743"/>
        <v>33700683.329999991</v>
      </c>
      <c r="AP952" s="3">
        <f t="shared" si="744"/>
        <v>63700683.329999961</v>
      </c>
      <c r="AQ952" s="7"/>
      <c r="AR952" s="40">
        <f t="shared" si="773"/>
        <v>-73724.515930745983</v>
      </c>
      <c r="AS952" s="5">
        <f t="shared" si="733"/>
        <v>-91947</v>
      </c>
      <c r="AT952" s="5">
        <f t="shared" si="745"/>
        <v>5467.625899280576</v>
      </c>
      <c r="AU952" s="5">
        <f t="shared" si="746"/>
        <v>-160203.89003146542</v>
      </c>
      <c r="AV952" s="5">
        <f t="shared" si="747"/>
        <v>48220761.746111386</v>
      </c>
      <c r="AW952" s="3"/>
      <c r="AX952" s="4">
        <f t="shared" si="748"/>
        <v>-1.8126515011276448E-3</v>
      </c>
      <c r="AY952" s="4">
        <f t="shared" si="749"/>
        <v>-2.5954743379256601E-3</v>
      </c>
      <c r="AZ952" s="4">
        <f t="shared" si="750"/>
        <v>2.2609088853718507E-4</v>
      </c>
      <c r="BA952" s="4">
        <f t="shared" si="751"/>
        <v>-1.4413420409905844E-3</v>
      </c>
      <c r="BB952" s="3"/>
      <c r="BC952" s="2">
        <f t="shared" si="752"/>
        <v>44981</v>
      </c>
      <c r="BD952" s="22">
        <f t="shared" si="753"/>
        <v>220.55190436527886</v>
      </c>
      <c r="BE952" s="22">
        <f t="shared" si="754"/>
        <v>149.11211282996965</v>
      </c>
      <c r="BF952" s="22">
        <f t="shared" si="755"/>
        <v>127.3093525179895</v>
      </c>
      <c r="BG952" s="22">
        <f t="shared" si="756"/>
        <v>212.33561109999988</v>
      </c>
      <c r="BH952" s="22"/>
      <c r="BI952" s="3">
        <f t="shared" si="757"/>
        <v>90595981.798740774</v>
      </c>
      <c r="BJ952" s="3">
        <f t="shared" si="758"/>
        <v>30515785.609397959</v>
      </c>
      <c r="BK952" s="3">
        <f t="shared" si="759"/>
        <v>24188776.978418004</v>
      </c>
      <c r="BL952" s="3">
        <f t="shared" si="760"/>
        <v>65143237.509999953</v>
      </c>
      <c r="BM952" s="22"/>
      <c r="BN952" s="3">
        <f t="shared" si="761"/>
        <v>-2375220.0526292194</v>
      </c>
      <c r="BO952" s="3">
        <f t="shared" si="762"/>
        <v>-2184484.1717037195</v>
      </c>
      <c r="BP952" s="3">
        <f t="shared" si="763"/>
        <v>0</v>
      </c>
      <c r="BQ952" s="3">
        <f t="shared" si="764"/>
        <v>-1442554.1799999997</v>
      </c>
      <c r="BR952" s="3"/>
      <c r="BS952" s="22">
        <f t="shared" si="765"/>
        <v>-2.6217719654562357</v>
      </c>
      <c r="BT952" s="22">
        <f t="shared" si="766"/>
        <v>-7.1585382059800651</v>
      </c>
      <c r="BU952" s="22">
        <f t="shared" si="767"/>
        <v>0</v>
      </c>
      <c r="BV952" s="22">
        <f t="shared" si="768"/>
        <v>-2.2144342761266005</v>
      </c>
      <c r="BW952" s="3"/>
      <c r="BX952" s="7"/>
      <c r="BY952" t="str">
        <f t="shared" si="774"/>
        <v>22023</v>
      </c>
      <c r="CQ952" s="15">
        <v>40032</v>
      </c>
      <c r="CR952" s="16">
        <v>4481.3999999999996</v>
      </c>
    </row>
    <row r="953" spans="1:96">
      <c r="A953" t="s">
        <v>454</v>
      </c>
      <c r="B953" t="s">
        <v>454</v>
      </c>
      <c r="C953" s="3">
        <v>-106128</v>
      </c>
      <c r="D953" s="3">
        <v>77590</v>
      </c>
      <c r="E953">
        <v>-28537.34</v>
      </c>
      <c r="F953" s="3">
        <v>202182</v>
      </c>
      <c r="G953" s="3">
        <v>-2806509</v>
      </c>
      <c r="J953" s="3">
        <f t="shared" si="769"/>
        <v>96054</v>
      </c>
      <c r="L953" s="3">
        <f t="shared" si="770"/>
        <v>63796737.329999961</v>
      </c>
      <c r="M953" s="4">
        <f t="shared" si="775"/>
        <v>1.5078959122368344E-3</v>
      </c>
      <c r="N953" s="4">
        <f t="shared" si="776"/>
        <v>3.2017999999999999E-3</v>
      </c>
      <c r="O953" s="4"/>
      <c r="P953" s="3">
        <f t="shared" si="777"/>
        <v>-1346500.1799999997</v>
      </c>
      <c r="Q953" s="3">
        <f t="shared" si="778"/>
        <v>65143237.509999953</v>
      </c>
      <c r="R953" s="6">
        <f t="shared" si="779"/>
        <v>-2.0669838212958057E-2</v>
      </c>
      <c r="S953" s="6">
        <f t="shared" si="780"/>
        <v>-2.0269982808755804E-2</v>
      </c>
      <c r="T953" s="6"/>
      <c r="U953" s="6"/>
      <c r="V953" s="3">
        <f t="shared" si="771"/>
        <v>-118575.62408222965</v>
      </c>
      <c r="W953" s="7">
        <f t="shared" si="731"/>
        <v>-73.099999999998545</v>
      </c>
      <c r="X953" s="7">
        <f t="shared" si="734"/>
        <v>17392.7</v>
      </c>
      <c r="Y953" s="3">
        <f t="shared" si="735"/>
        <v>44546409.179387525</v>
      </c>
      <c r="Z953" s="3">
        <f t="shared" si="732"/>
        <v>108343146.50938749</v>
      </c>
      <c r="AA953" s="2">
        <v>44984</v>
      </c>
      <c r="AB953" s="7">
        <f t="shared" si="736"/>
        <v>212.65579109999985</v>
      </c>
      <c r="AC953" s="7">
        <f t="shared" si="737"/>
        <v>148.48803059795841</v>
      </c>
      <c r="AD953" s="7">
        <f t="shared" si="738"/>
        <v>180.57191084897914</v>
      </c>
      <c r="AE953" s="7"/>
      <c r="AF953" s="7">
        <f t="shared" si="772"/>
        <v>-22521.624082229653</v>
      </c>
      <c r="AG953" s="3">
        <f t="shared" si="739"/>
        <v>73009463.143611893</v>
      </c>
      <c r="AH953" s="7"/>
      <c r="AI953" s="7"/>
      <c r="AJ953" s="7"/>
      <c r="AK953" s="7"/>
      <c r="AL953" s="3">
        <f t="shared" si="740"/>
        <v>88203707.74792859</v>
      </c>
      <c r="AM953" s="3">
        <f t="shared" si="741"/>
        <v>28212725.813612003</v>
      </c>
      <c r="AN953" s="3">
        <f t="shared" si="742"/>
        <v>24194244.604317285</v>
      </c>
      <c r="AO953" s="3">
        <f t="shared" si="743"/>
        <v>33796737.329999991</v>
      </c>
      <c r="AP953" s="3">
        <f t="shared" si="744"/>
        <v>63796737.329999961</v>
      </c>
      <c r="AQ953" s="7"/>
      <c r="AR953" s="40">
        <f t="shared" si="773"/>
        <v>-118575.62408222965</v>
      </c>
      <c r="AS953" s="5">
        <f t="shared" si="733"/>
        <v>96054</v>
      </c>
      <c r="AT953" s="5">
        <f t="shared" si="745"/>
        <v>5467.625899280576</v>
      </c>
      <c r="AU953" s="5">
        <f t="shared" si="746"/>
        <v>-17053.998182949079</v>
      </c>
      <c r="AV953" s="5">
        <f t="shared" si="747"/>
        <v>48203707.747928433</v>
      </c>
      <c r="AW953" s="3"/>
      <c r="AX953" s="4">
        <f t="shared" si="748"/>
        <v>-1.9331048435093295E-4</v>
      </c>
      <c r="AY953" s="4">
        <f t="shared" si="749"/>
        <v>-4.1853221724741227E-3</v>
      </c>
      <c r="AZ953" s="4">
        <f t="shared" si="750"/>
        <v>2.2603978300180145E-4</v>
      </c>
      <c r="BA953" s="4">
        <f t="shared" si="751"/>
        <v>1.5078959122368344E-3</v>
      </c>
      <c r="BB953" s="3"/>
      <c r="BC953" s="2">
        <f t="shared" si="752"/>
        <v>44984</v>
      </c>
      <c r="BD953" s="22">
        <f t="shared" si="753"/>
        <v>220.50926936982148</v>
      </c>
      <c r="BE953" s="22">
        <f t="shared" si="754"/>
        <v>148.48803059795793</v>
      </c>
      <c r="BF953" s="22">
        <f t="shared" si="755"/>
        <v>127.33812949640676</v>
      </c>
      <c r="BG953" s="22">
        <f t="shared" si="756"/>
        <v>212.65579109999985</v>
      </c>
      <c r="BH953" s="22"/>
      <c r="BI953" s="3">
        <f t="shared" si="757"/>
        <v>90595981.798740774</v>
      </c>
      <c r="BJ953" s="3">
        <f t="shared" si="758"/>
        <v>30515785.609397959</v>
      </c>
      <c r="BK953" s="3">
        <f t="shared" si="759"/>
        <v>24194244.604317285</v>
      </c>
      <c r="BL953" s="3">
        <f t="shared" si="760"/>
        <v>65143237.509999953</v>
      </c>
      <c r="BM953" s="22"/>
      <c r="BN953" s="3">
        <f t="shared" si="761"/>
        <v>-2392274.0508121685</v>
      </c>
      <c r="BO953" s="3">
        <f t="shared" si="762"/>
        <v>-2303059.7957859491</v>
      </c>
      <c r="BP953" s="3">
        <f t="shared" si="763"/>
        <v>0</v>
      </c>
      <c r="BQ953" s="3">
        <f t="shared" si="764"/>
        <v>-1346500.1799999997</v>
      </c>
      <c r="BR953" s="3"/>
      <c r="BS953" s="22">
        <f t="shared" si="765"/>
        <v>-2.6405961978828287</v>
      </c>
      <c r="BT953" s="22">
        <f t="shared" si="766"/>
        <v>-7.5471096345514859</v>
      </c>
      <c r="BU953" s="22">
        <f t="shared" si="767"/>
        <v>0</v>
      </c>
      <c r="BV953" s="22">
        <f t="shared" si="768"/>
        <v>-2.0669838212958056</v>
      </c>
      <c r="BW953" s="3"/>
      <c r="BX953" s="7"/>
      <c r="BY953" t="str">
        <f t="shared" si="774"/>
        <v>22023</v>
      </c>
      <c r="CQ953" s="15">
        <v>40033</v>
      </c>
      <c r="CR953" s="16">
        <v>4481.3999999999996</v>
      </c>
    </row>
    <row r="954" spans="1:96">
      <c r="A954" t="s">
        <v>455</v>
      </c>
      <c r="B954" t="s">
        <v>455</v>
      </c>
      <c r="C954" s="3">
        <v>67679</v>
      </c>
      <c r="D954" s="3">
        <v>75262</v>
      </c>
      <c r="E954">
        <v>142940.54</v>
      </c>
      <c r="F954" s="3">
        <v>-2329</v>
      </c>
      <c r="G954" s="3">
        <v>-2663568</v>
      </c>
      <c r="J954" s="3">
        <f t="shared" si="769"/>
        <v>65351</v>
      </c>
      <c r="L954" s="3">
        <f t="shared" si="770"/>
        <v>63862088.329999961</v>
      </c>
      <c r="M954" s="4">
        <f t="shared" si="775"/>
        <v>1.0243627297421237E-3</v>
      </c>
      <c r="N954" s="4">
        <f t="shared" si="776"/>
        <v>2.1783666666666665E-3</v>
      </c>
      <c r="O954" s="4"/>
      <c r="P954" s="3">
        <f t="shared" si="777"/>
        <v>-1281149.1799999997</v>
      </c>
      <c r="Q954" s="3">
        <f t="shared" si="778"/>
        <v>65143237.509999953</v>
      </c>
      <c r="R954" s="6">
        <f t="shared" si="779"/>
        <v>-1.9666648895111088E-2</v>
      </c>
      <c r="S954" s="6">
        <f t="shared" si="780"/>
        <v>-1.9245620079013679E-2</v>
      </c>
      <c r="T954" s="6"/>
      <c r="U954" s="6"/>
      <c r="V954" s="3">
        <f t="shared" si="771"/>
        <v>-143961.51350612982</v>
      </c>
      <c r="W954" s="7">
        <f t="shared" si="731"/>
        <v>-88.75</v>
      </c>
      <c r="X954" s="7">
        <f t="shared" si="734"/>
        <v>17303.95</v>
      </c>
      <c r="Y954" s="3">
        <f t="shared" si="735"/>
        <v>44319101.526483111</v>
      </c>
      <c r="Z954" s="3">
        <f t="shared" si="732"/>
        <v>108181189.85648307</v>
      </c>
      <c r="AA954" s="2">
        <v>44985</v>
      </c>
      <c r="AB954" s="7">
        <f t="shared" si="736"/>
        <v>212.87362776666652</v>
      </c>
      <c r="AC954" s="7">
        <f t="shared" si="737"/>
        <v>147.73033842161036</v>
      </c>
      <c r="AD954" s="7">
        <f t="shared" si="738"/>
        <v>180.30198309413845</v>
      </c>
      <c r="AE954" s="7"/>
      <c r="AF954" s="7">
        <f t="shared" si="772"/>
        <v>-78610.513506129821</v>
      </c>
      <c r="AG954" s="3">
        <f t="shared" si="739"/>
        <v>72930852.630105764</v>
      </c>
      <c r="AH954" s="7"/>
      <c r="AI954" s="7"/>
      <c r="AJ954" s="7"/>
      <c r="AK954" s="7"/>
      <c r="AL954" s="3">
        <f t="shared" si="740"/>
        <v>88130564.860321745</v>
      </c>
      <c r="AM954" s="3">
        <f t="shared" si="741"/>
        <v>28068764.300105873</v>
      </c>
      <c r="AN954" s="3">
        <f t="shared" si="742"/>
        <v>24199712.230216566</v>
      </c>
      <c r="AO954" s="3">
        <f t="shared" si="743"/>
        <v>33862088.329999991</v>
      </c>
      <c r="AP954" s="3">
        <f t="shared" si="744"/>
        <v>63862088.329999961</v>
      </c>
      <c r="AQ954" s="7"/>
      <c r="AR954" s="40">
        <f t="shared" si="773"/>
        <v>-143961.51350612982</v>
      </c>
      <c r="AS954" s="5">
        <f t="shared" si="733"/>
        <v>65351</v>
      </c>
      <c r="AT954" s="5">
        <f t="shared" si="745"/>
        <v>5467.625899280576</v>
      </c>
      <c r="AU954" s="5">
        <f t="shared" si="746"/>
        <v>-73142.887606849239</v>
      </c>
      <c r="AV954" s="5">
        <f t="shared" si="747"/>
        <v>48130564.860321581</v>
      </c>
      <c r="AW954" s="3"/>
      <c r="AX954" s="4">
        <f t="shared" si="748"/>
        <v>-8.2924958002762597E-4</v>
      </c>
      <c r="AY954" s="4">
        <f t="shared" si="749"/>
        <v>-5.1027155070805545E-3</v>
      </c>
      <c r="AZ954" s="4">
        <f t="shared" si="750"/>
        <v>2.2598870056496486E-4</v>
      </c>
      <c r="BA954" s="4">
        <f t="shared" si="751"/>
        <v>1.0243627297421237E-3</v>
      </c>
      <c r="BB954" s="3"/>
      <c r="BC954" s="2">
        <f t="shared" si="752"/>
        <v>44985</v>
      </c>
      <c r="BD954" s="22">
        <f t="shared" si="753"/>
        <v>220.32641215080434</v>
      </c>
      <c r="BE954" s="22">
        <f t="shared" si="754"/>
        <v>147.73033842160984</v>
      </c>
      <c r="BF954" s="22">
        <f t="shared" si="755"/>
        <v>127.36690647482402</v>
      </c>
      <c r="BG954" s="22">
        <f t="shared" si="756"/>
        <v>212.87362776666652</v>
      </c>
      <c r="BH954" s="22"/>
      <c r="BI954" s="3">
        <f t="shared" si="757"/>
        <v>90595981.798740774</v>
      </c>
      <c r="BJ954" s="3">
        <f t="shared" si="758"/>
        <v>30515785.609397959</v>
      </c>
      <c r="BK954" s="3">
        <f t="shared" si="759"/>
        <v>24199712.230216566</v>
      </c>
      <c r="BL954" s="3">
        <f t="shared" si="760"/>
        <v>65143237.509999953</v>
      </c>
      <c r="BM954" s="22"/>
      <c r="BN954" s="3">
        <f t="shared" si="761"/>
        <v>-2465416.9384190179</v>
      </c>
      <c r="BO954" s="3">
        <f t="shared" si="762"/>
        <v>-2447021.3092920789</v>
      </c>
      <c r="BP954" s="3">
        <f t="shared" si="763"/>
        <v>0</v>
      </c>
      <c r="BQ954" s="3">
        <f t="shared" si="764"/>
        <v>-1281149.1799999997</v>
      </c>
      <c r="BR954" s="3"/>
      <c r="BS954" s="22">
        <f t="shared" si="765"/>
        <v>-2.7213314425974748</v>
      </c>
      <c r="BT954" s="22">
        <f t="shared" si="766"/>
        <v>-8.0188704318936779</v>
      </c>
      <c r="BU954" s="22">
        <f t="shared" si="767"/>
        <v>0</v>
      </c>
      <c r="BV954" s="22">
        <f t="shared" si="768"/>
        <v>-1.9666648895111087</v>
      </c>
      <c r="BW954" s="3"/>
      <c r="BX954" s="7"/>
      <c r="BY954" t="str">
        <f t="shared" si="774"/>
        <v>22023</v>
      </c>
      <c r="CQ954" s="15">
        <v>40034</v>
      </c>
      <c r="CR954" s="16">
        <v>4481.3999999999996</v>
      </c>
    </row>
    <row r="955" spans="1:96">
      <c r="A955" s="2">
        <v>44929</v>
      </c>
      <c r="B955" s="2">
        <v>44929</v>
      </c>
      <c r="C955" s="3">
        <v>32842</v>
      </c>
      <c r="D955" s="3">
        <v>156053</v>
      </c>
      <c r="E955">
        <v>188895.33</v>
      </c>
      <c r="F955" s="3">
        <v>80791</v>
      </c>
      <c r="G955" s="3">
        <v>-2474673</v>
      </c>
      <c r="J955" s="3">
        <f t="shared" si="769"/>
        <v>113633</v>
      </c>
      <c r="L955" s="3">
        <f t="shared" si="770"/>
        <v>63975721.329999961</v>
      </c>
      <c r="M955" s="4">
        <f t="shared" si="775"/>
        <v>1.7793498924246669E-3</v>
      </c>
      <c r="N955" s="4">
        <f t="shared" si="776"/>
        <v>3.7877666666666665E-3</v>
      </c>
      <c r="O955" s="4"/>
      <c r="P955" s="3">
        <f t="shared" si="777"/>
        <v>-1167516.1799999997</v>
      </c>
      <c r="Q955" s="3">
        <f t="shared" si="778"/>
        <v>65143237.509999953</v>
      </c>
      <c r="R955" s="6">
        <f t="shared" si="779"/>
        <v>-1.7922292852282289E-2</v>
      </c>
      <c r="S955" s="6">
        <f t="shared" si="780"/>
        <v>-1.7466270186589011E-2</v>
      </c>
      <c r="T955" s="6"/>
      <c r="U955" s="6"/>
      <c r="V955" s="3">
        <f t="shared" si="771"/>
        <v>238367.82433493953</v>
      </c>
      <c r="W955" s="7">
        <f t="shared" si="731"/>
        <v>146.95000000000073</v>
      </c>
      <c r="X955" s="7">
        <f t="shared" si="734"/>
        <v>17450.900000000001</v>
      </c>
      <c r="Y955" s="3">
        <f t="shared" si="735"/>
        <v>44695471.775433011</v>
      </c>
      <c r="Z955" s="3">
        <f t="shared" si="732"/>
        <v>108671193.10543297</v>
      </c>
      <c r="AA955" s="2">
        <v>44986</v>
      </c>
      <c r="AB955" s="7">
        <f t="shared" si="736"/>
        <v>213.25240443333323</v>
      </c>
      <c r="AC955" s="7">
        <f t="shared" si="737"/>
        <v>148.98490591811003</v>
      </c>
      <c r="AD955" s="7">
        <f t="shared" si="738"/>
        <v>181.11865517572161</v>
      </c>
      <c r="AE955" s="7"/>
      <c r="AF955" s="7">
        <f t="shared" si="772"/>
        <v>352000.82433493953</v>
      </c>
      <c r="AG955" s="3">
        <f t="shared" si="739"/>
        <v>73282853.454440698</v>
      </c>
      <c r="AH955" s="7"/>
      <c r="AI955" s="7"/>
      <c r="AJ955" s="7"/>
      <c r="AK955" s="7"/>
      <c r="AL955" s="3">
        <f t="shared" si="740"/>
        <v>88488033.310555965</v>
      </c>
      <c r="AM955" s="3">
        <f t="shared" si="741"/>
        <v>28307132.124440812</v>
      </c>
      <c r="AN955" s="3">
        <f t="shared" si="742"/>
        <v>24205179.856115848</v>
      </c>
      <c r="AO955" s="3">
        <f t="shared" si="743"/>
        <v>33975721.329999991</v>
      </c>
      <c r="AP955" s="3">
        <f t="shared" si="744"/>
        <v>63975721.329999961</v>
      </c>
      <c r="AQ955" s="7"/>
      <c r="AR955" s="40">
        <f t="shared" si="773"/>
        <v>238367.82433493953</v>
      </c>
      <c r="AS955" s="5">
        <f t="shared" si="733"/>
        <v>113633</v>
      </c>
      <c r="AT955" s="5">
        <f t="shared" si="745"/>
        <v>5467.625899280576</v>
      </c>
      <c r="AU955" s="5">
        <f t="shared" si="746"/>
        <v>357468.45023422013</v>
      </c>
      <c r="AV955" s="5">
        <f t="shared" si="747"/>
        <v>48488033.310555801</v>
      </c>
      <c r="AW955" s="3"/>
      <c r="AX955" s="4">
        <f t="shared" si="748"/>
        <v>4.056123443674421E-3</v>
      </c>
      <c r="AY955" s="4">
        <f t="shared" si="749"/>
        <v>8.492280664241441E-3</v>
      </c>
      <c r="AZ955" s="4">
        <f t="shared" si="750"/>
        <v>2.2593764121101888E-4</v>
      </c>
      <c r="BA955" s="4">
        <f t="shared" si="751"/>
        <v>1.7793498924246669E-3</v>
      </c>
      <c r="BB955" s="3"/>
      <c r="BC955" s="2">
        <f t="shared" si="752"/>
        <v>44986</v>
      </c>
      <c r="BD955" s="22">
        <f t="shared" si="753"/>
        <v>221.22008327638994</v>
      </c>
      <c r="BE955" s="22">
        <f t="shared" si="754"/>
        <v>148.98490591810955</v>
      </c>
      <c r="BF955" s="22">
        <f t="shared" si="755"/>
        <v>127.3956834532413</v>
      </c>
      <c r="BG955" s="22">
        <f t="shared" si="756"/>
        <v>213.25240443333323</v>
      </c>
      <c r="BH955" s="22"/>
      <c r="BI955" s="3">
        <f t="shared" si="757"/>
        <v>90595981.798740774</v>
      </c>
      <c r="BJ955" s="3">
        <f t="shared" si="758"/>
        <v>30515785.609397959</v>
      </c>
      <c r="BK955" s="3">
        <f t="shared" si="759"/>
        <v>24205179.856115848</v>
      </c>
      <c r="BL955" s="3">
        <f t="shared" si="760"/>
        <v>65143237.509999953</v>
      </c>
      <c r="BM955" s="22"/>
      <c r="BN955" s="3">
        <f t="shared" si="761"/>
        <v>-2107948.4881847976</v>
      </c>
      <c r="BO955" s="3">
        <f t="shared" si="762"/>
        <v>-2208653.4849571395</v>
      </c>
      <c r="BP955" s="3">
        <f t="shared" si="763"/>
        <v>0</v>
      </c>
      <c r="BQ955" s="3">
        <f t="shared" si="764"/>
        <v>-1167516.1799999997</v>
      </c>
      <c r="BR955" s="3"/>
      <c r="BS955" s="22">
        <f t="shared" si="765"/>
        <v>-2.3267571544923604</v>
      </c>
      <c r="BT955" s="22">
        <f t="shared" si="766"/>
        <v>-7.2377408637873621</v>
      </c>
      <c r="BU955" s="22">
        <f t="shared" si="767"/>
        <v>0</v>
      </c>
      <c r="BV955" s="22">
        <f t="shared" si="768"/>
        <v>-1.7922292852282289</v>
      </c>
      <c r="BW955" s="3"/>
      <c r="BX955" s="7"/>
      <c r="BY955" t="str">
        <f t="shared" si="774"/>
        <v>32023</v>
      </c>
      <c r="CQ955" s="15">
        <v>40035</v>
      </c>
      <c r="CR955" s="16">
        <v>4437.6499999999996</v>
      </c>
    </row>
    <row r="956" spans="1:96">
      <c r="A956" s="2">
        <v>44960</v>
      </c>
      <c r="B956" s="2">
        <v>44960</v>
      </c>
      <c r="C956" s="3">
        <v>441598</v>
      </c>
      <c r="D956" s="3">
        <v>-66189</v>
      </c>
      <c r="E956">
        <v>375408.98</v>
      </c>
      <c r="F956" s="3">
        <v>-222242</v>
      </c>
      <c r="G956" s="3">
        <v>-2099264</v>
      </c>
      <c r="J956" s="3">
        <f t="shared" si="769"/>
        <v>219356</v>
      </c>
      <c r="L956" s="3">
        <f t="shared" si="770"/>
        <v>64195077.329999961</v>
      </c>
      <c r="M956" s="4">
        <f t="shared" si="775"/>
        <v>3.4287382063035526E-3</v>
      </c>
      <c r="N956" s="4">
        <f t="shared" si="776"/>
        <v>7.3118666666666665E-3</v>
      </c>
      <c r="O956" s="4"/>
      <c r="P956" s="3">
        <f t="shared" si="777"/>
        <v>-948160.1799999997</v>
      </c>
      <c r="Q956" s="3">
        <f t="shared" si="778"/>
        <v>65143237.509999953</v>
      </c>
      <c r="R956" s="6">
        <f t="shared" si="779"/>
        <v>-1.4555005496225917E-2</v>
      </c>
      <c r="S956" s="6">
        <f t="shared" si="780"/>
        <v>-1.4037531980285458E-2</v>
      </c>
      <c r="T956" s="6"/>
      <c r="U956" s="6"/>
      <c r="V956" s="3">
        <f t="shared" si="771"/>
        <v>-209251.10132158588</v>
      </c>
      <c r="W956" s="7">
        <f t="shared" si="731"/>
        <v>-129</v>
      </c>
      <c r="X956" s="7">
        <f t="shared" si="734"/>
        <v>17321.900000000001</v>
      </c>
      <c r="Y956" s="3">
        <f t="shared" si="735"/>
        <v>44365075.299662083</v>
      </c>
      <c r="Z956" s="3">
        <f t="shared" si="732"/>
        <v>108560152.62966204</v>
      </c>
      <c r="AA956" s="2">
        <v>44987</v>
      </c>
      <c r="AB956" s="7">
        <f t="shared" si="736"/>
        <v>213.98359109999987</v>
      </c>
      <c r="AC956" s="7">
        <f t="shared" si="737"/>
        <v>147.88358433220694</v>
      </c>
      <c r="AD956" s="7">
        <f t="shared" si="738"/>
        <v>180.9335877161034</v>
      </c>
      <c r="AE956" s="7"/>
      <c r="AF956" s="7">
        <f t="shared" si="772"/>
        <v>10104.898678414116</v>
      </c>
      <c r="AG956" s="3">
        <f t="shared" si="739"/>
        <v>73292958.353119105</v>
      </c>
      <c r="AH956" s="7"/>
      <c r="AI956" s="7"/>
      <c r="AJ956" s="7"/>
      <c r="AK956" s="7"/>
      <c r="AL956" s="3">
        <f t="shared" si="740"/>
        <v>88503605.835133657</v>
      </c>
      <c r="AM956" s="3">
        <f t="shared" si="741"/>
        <v>28097881.023119226</v>
      </c>
      <c r="AN956" s="3">
        <f t="shared" si="742"/>
        <v>24210647.482015129</v>
      </c>
      <c r="AO956" s="3">
        <f t="shared" si="743"/>
        <v>34195077.329999991</v>
      </c>
      <c r="AP956" s="3">
        <f t="shared" si="744"/>
        <v>64195077.329999961</v>
      </c>
      <c r="AQ956" s="7"/>
      <c r="AR956" s="40">
        <f t="shared" si="773"/>
        <v>-209251.10132158588</v>
      </c>
      <c r="AS956" s="5">
        <f t="shared" si="733"/>
        <v>219356</v>
      </c>
      <c r="AT956" s="5">
        <f t="shared" si="745"/>
        <v>5467.625899280576</v>
      </c>
      <c r="AU956" s="5">
        <f t="shared" si="746"/>
        <v>15572.524577694692</v>
      </c>
      <c r="AV956" s="5">
        <f t="shared" si="747"/>
        <v>48503605.835133493</v>
      </c>
      <c r="AW956" s="3"/>
      <c r="AX956" s="4">
        <f t="shared" si="748"/>
        <v>1.7598452576114611E-4</v>
      </c>
      <c r="AY956" s="4">
        <f t="shared" si="749"/>
        <v>-7.3921688852723894E-3</v>
      </c>
      <c r="AZ956" s="4">
        <f t="shared" si="750"/>
        <v>2.258866049243211E-4</v>
      </c>
      <c r="BA956" s="4">
        <f t="shared" si="751"/>
        <v>3.4287382063035526E-3</v>
      </c>
      <c r="BB956" s="3"/>
      <c r="BC956" s="2">
        <f t="shared" si="752"/>
        <v>44987</v>
      </c>
      <c r="BD956" s="22">
        <f t="shared" si="753"/>
        <v>221.25901458783414</v>
      </c>
      <c r="BE956" s="22">
        <f t="shared" si="754"/>
        <v>147.88358433220645</v>
      </c>
      <c r="BF956" s="22">
        <f t="shared" si="755"/>
        <v>127.42446043165859</v>
      </c>
      <c r="BG956" s="22">
        <f t="shared" si="756"/>
        <v>213.98359109999987</v>
      </c>
      <c r="BH956" s="22"/>
      <c r="BI956" s="3">
        <f t="shared" si="757"/>
        <v>90595981.798740774</v>
      </c>
      <c r="BJ956" s="3">
        <f t="shared" si="758"/>
        <v>30515785.609397959</v>
      </c>
      <c r="BK956" s="3">
        <f t="shared" si="759"/>
        <v>24210647.482015129</v>
      </c>
      <c r="BL956" s="3">
        <f t="shared" si="760"/>
        <v>65143237.509999953</v>
      </c>
      <c r="BM956" s="22"/>
      <c r="BN956" s="3">
        <f t="shared" si="761"/>
        <v>-2092375.9636071029</v>
      </c>
      <c r="BO956" s="3">
        <f t="shared" si="762"/>
        <v>-2417904.5862787254</v>
      </c>
      <c r="BP956" s="3">
        <f t="shared" si="763"/>
        <v>0</v>
      </c>
      <c r="BQ956" s="3">
        <f t="shared" si="764"/>
        <v>-948160.1799999997</v>
      </c>
      <c r="BR956" s="3"/>
      <c r="BS956" s="22">
        <f t="shared" si="765"/>
        <v>-2.3095681751706407</v>
      </c>
      <c r="BT956" s="22">
        <f t="shared" si="766"/>
        <v>-7.9234551495016472</v>
      </c>
      <c r="BU956" s="22">
        <f t="shared" si="767"/>
        <v>0</v>
      </c>
      <c r="BV956" s="22">
        <f t="shared" si="768"/>
        <v>-1.4555005496225917</v>
      </c>
      <c r="BW956" s="3"/>
      <c r="BX956" s="7"/>
      <c r="BY956" t="str">
        <f t="shared" si="774"/>
        <v>32023</v>
      </c>
      <c r="CQ956" s="15">
        <v>40036</v>
      </c>
      <c r="CR956" s="16">
        <v>4471.3500000000004</v>
      </c>
    </row>
    <row r="957" spans="1:96">
      <c r="A957" s="2">
        <v>44988</v>
      </c>
      <c r="B957" s="2">
        <v>44988</v>
      </c>
      <c r="C957">
        <v>0</v>
      </c>
      <c r="D957" s="3">
        <v>-5390</v>
      </c>
      <c r="E957">
        <v>-5390.09</v>
      </c>
      <c r="F957" s="3">
        <v>60799</v>
      </c>
      <c r="G957" s="3">
        <v>-2104654</v>
      </c>
      <c r="J957" s="3">
        <f t="shared" si="769"/>
        <v>60799</v>
      </c>
      <c r="L957" s="3">
        <f t="shared" si="770"/>
        <v>64255876.329999961</v>
      </c>
      <c r="M957" s="4">
        <f t="shared" si="775"/>
        <v>9.4709754281403617E-4</v>
      </c>
      <c r="N957" s="4">
        <f t="shared" si="776"/>
        <v>2.0266333333333335E-3</v>
      </c>
      <c r="O957" s="4"/>
      <c r="P957" s="3">
        <f t="shared" si="777"/>
        <v>-887361.1799999997</v>
      </c>
      <c r="Q957" s="3">
        <f t="shared" si="778"/>
        <v>65143237.509999953</v>
      </c>
      <c r="R957" s="6">
        <f t="shared" si="779"/>
        <v>-1.3621692963353003E-2</v>
      </c>
      <c r="S957" s="6">
        <f t="shared" si="780"/>
        <v>-1.3090434437471422E-2</v>
      </c>
      <c r="T957" s="6"/>
      <c r="U957" s="6"/>
      <c r="V957" s="3">
        <f t="shared" si="771"/>
        <v>441941.57019430597</v>
      </c>
      <c r="W957" s="7">
        <f t="shared" si="731"/>
        <v>272.44999999999709</v>
      </c>
      <c r="X957" s="7">
        <f t="shared" si="734"/>
        <v>17594.349999999999</v>
      </c>
      <c r="Y957" s="3">
        <f t="shared" si="735"/>
        <v>45062877.778916247</v>
      </c>
      <c r="Z957" s="3">
        <f t="shared" si="732"/>
        <v>109318754.10891621</v>
      </c>
      <c r="AA957" s="2">
        <v>44988</v>
      </c>
      <c r="AB957" s="7">
        <f t="shared" si="736"/>
        <v>214.1862544333332</v>
      </c>
      <c r="AC957" s="7">
        <f t="shared" si="737"/>
        <v>150.20959259638749</v>
      </c>
      <c r="AD957" s="7">
        <f t="shared" si="738"/>
        <v>182.19792351486035</v>
      </c>
      <c r="AE957" s="7"/>
      <c r="AF957" s="7">
        <f t="shared" si="772"/>
        <v>502740.57019430597</v>
      </c>
      <c r="AG957" s="3">
        <f t="shared" si="739"/>
        <v>73795698.923313409</v>
      </c>
      <c r="AH957" s="7"/>
      <c r="AI957" s="7"/>
      <c r="AJ957" s="7"/>
      <c r="AK957" s="7"/>
      <c r="AL957" s="3">
        <f t="shared" si="740"/>
        <v>89011814.031227246</v>
      </c>
      <c r="AM957" s="3">
        <f t="shared" si="741"/>
        <v>28539822.593313534</v>
      </c>
      <c r="AN957" s="3">
        <f t="shared" si="742"/>
        <v>24216115.107914411</v>
      </c>
      <c r="AO957" s="3">
        <f t="shared" si="743"/>
        <v>34255876.329999991</v>
      </c>
      <c r="AP957" s="3">
        <f t="shared" si="744"/>
        <v>64255876.329999961</v>
      </c>
      <c r="AQ957" s="7"/>
      <c r="AR957" s="40">
        <f t="shared" si="773"/>
        <v>441941.57019430597</v>
      </c>
      <c r="AS957" s="5">
        <f t="shared" si="733"/>
        <v>60799</v>
      </c>
      <c r="AT957" s="5">
        <f t="shared" si="745"/>
        <v>5467.625899280576</v>
      </c>
      <c r="AU957" s="5">
        <f t="shared" si="746"/>
        <v>508208.19609358656</v>
      </c>
      <c r="AV957" s="5">
        <f t="shared" si="747"/>
        <v>49011814.031227082</v>
      </c>
      <c r="AW957" s="3"/>
      <c r="AX957" s="4">
        <f t="shared" si="748"/>
        <v>5.7422315316766562E-3</v>
      </c>
      <c r="AY957" s="4">
        <f t="shared" si="749"/>
        <v>1.5728644086387578E-2</v>
      </c>
      <c r="AZ957" s="4">
        <f t="shared" si="750"/>
        <v>2.2583559168924333E-4</v>
      </c>
      <c r="BA957" s="4">
        <f t="shared" si="751"/>
        <v>9.4709754281403617E-4</v>
      </c>
      <c r="BB957" s="3"/>
      <c r="BC957" s="2">
        <f t="shared" si="752"/>
        <v>44988</v>
      </c>
      <c r="BD957" s="22">
        <f t="shared" si="753"/>
        <v>222.52953507806811</v>
      </c>
      <c r="BE957" s="22">
        <f t="shared" si="754"/>
        <v>150.20959259638701</v>
      </c>
      <c r="BF957" s="22">
        <f t="shared" si="755"/>
        <v>127.45323741007584</v>
      </c>
      <c r="BG957" s="22">
        <f t="shared" si="756"/>
        <v>214.1862544333332</v>
      </c>
      <c r="BH957" s="22"/>
      <c r="BI957" s="3">
        <f t="shared" si="757"/>
        <v>90595981.798740774</v>
      </c>
      <c r="BJ957" s="3">
        <f t="shared" si="758"/>
        <v>30515785.609397959</v>
      </c>
      <c r="BK957" s="3">
        <f t="shared" si="759"/>
        <v>24216115.107914411</v>
      </c>
      <c r="BL957" s="3">
        <f t="shared" si="760"/>
        <v>65143237.509999953</v>
      </c>
      <c r="BM957" s="22"/>
      <c r="BN957" s="3">
        <f t="shared" si="761"/>
        <v>-1584167.7675135164</v>
      </c>
      <c r="BO957" s="3">
        <f t="shared" si="762"/>
        <v>-1975963.0160844196</v>
      </c>
      <c r="BP957" s="3">
        <f t="shared" si="763"/>
        <v>0</v>
      </c>
      <c r="BQ957" s="3">
        <f t="shared" si="764"/>
        <v>-887361.1799999997</v>
      </c>
      <c r="BR957" s="3"/>
      <c r="BS957" s="22">
        <f t="shared" si="765"/>
        <v>-1.7486070972029966</v>
      </c>
      <c r="BT957" s="22">
        <f t="shared" si="766"/>
        <v>-6.475215946843857</v>
      </c>
      <c r="BU957" s="22">
        <f t="shared" si="767"/>
        <v>0</v>
      </c>
      <c r="BV957" s="22">
        <f t="shared" si="768"/>
        <v>-1.3621692963353003</v>
      </c>
      <c r="BW957" s="3"/>
      <c r="BX957" s="7"/>
      <c r="BY957" t="str">
        <f t="shared" si="774"/>
        <v>32023</v>
      </c>
      <c r="CQ957" s="15">
        <v>40037</v>
      </c>
      <c r="CR957" s="16">
        <v>4457.5</v>
      </c>
    </row>
    <row r="958" spans="1:96">
      <c r="A958" s="2">
        <v>45080</v>
      </c>
      <c r="B958" s="2">
        <v>45080</v>
      </c>
      <c r="C958" s="3">
        <v>1124926</v>
      </c>
      <c r="D958" s="3">
        <v>-991975</v>
      </c>
      <c r="E958">
        <v>132950.85</v>
      </c>
      <c r="F958" s="3">
        <v>-986585</v>
      </c>
      <c r="G958" s="3">
        <v>-1971703</v>
      </c>
      <c r="J958" s="3">
        <f t="shared" si="769"/>
        <v>138341</v>
      </c>
      <c r="L958" s="3">
        <f t="shared" si="770"/>
        <v>64394217.329999961</v>
      </c>
      <c r="M958" s="4">
        <f t="shared" si="775"/>
        <v>2.1529704036642476E-3</v>
      </c>
      <c r="N958" s="4">
        <f t="shared" si="776"/>
        <v>4.6113666666666667E-3</v>
      </c>
      <c r="O958" s="4"/>
      <c r="P958" s="3">
        <f t="shared" si="777"/>
        <v>-749020.1799999997</v>
      </c>
      <c r="Q958" s="3">
        <f t="shared" si="778"/>
        <v>65143237.509999953</v>
      </c>
      <c r="R958" s="6">
        <f t="shared" si="779"/>
        <v>-1.1498049661486655E-2</v>
      </c>
      <c r="S958" s="6">
        <f t="shared" si="780"/>
        <v>-1.0937464033807173E-2</v>
      </c>
      <c r="T958" s="6"/>
      <c r="U958" s="6"/>
      <c r="V958" s="3">
        <f t="shared" si="771"/>
        <v>189948.09275006328</v>
      </c>
      <c r="W958" s="7">
        <f t="shared" si="731"/>
        <v>117.10000000000218</v>
      </c>
      <c r="X958" s="7">
        <f t="shared" si="734"/>
        <v>17711.45</v>
      </c>
      <c r="Y958" s="3">
        <f t="shared" si="735"/>
        <v>45362795.820100561</v>
      </c>
      <c r="Z958" s="3">
        <f t="shared" si="732"/>
        <v>109757013.15010053</v>
      </c>
      <c r="AA958" s="2">
        <v>44991</v>
      </c>
      <c r="AB958" s="7">
        <f t="shared" si="736"/>
        <v>214.64739109999988</v>
      </c>
      <c r="AC958" s="7">
        <f t="shared" si="737"/>
        <v>151.2093194003352</v>
      </c>
      <c r="AD958" s="7">
        <f t="shared" si="738"/>
        <v>182.92835525016756</v>
      </c>
      <c r="AE958" s="7"/>
      <c r="AF958" s="7">
        <f t="shared" si="772"/>
        <v>328289.09275006328</v>
      </c>
      <c r="AG958" s="3">
        <f t="shared" si="739"/>
        <v>74123988.016063467</v>
      </c>
      <c r="AH958" s="7"/>
      <c r="AI958" s="7"/>
      <c r="AJ958" s="7"/>
      <c r="AK958" s="7"/>
      <c r="AL958" s="3">
        <f t="shared" si="740"/>
        <v>89345570.749876589</v>
      </c>
      <c r="AM958" s="3">
        <f t="shared" si="741"/>
        <v>28729770.686063599</v>
      </c>
      <c r="AN958" s="3">
        <f t="shared" si="742"/>
        <v>24221582.733813692</v>
      </c>
      <c r="AO958" s="3">
        <f t="shared" si="743"/>
        <v>34394217.329999991</v>
      </c>
      <c r="AP958" s="3">
        <f t="shared" si="744"/>
        <v>64394217.329999961</v>
      </c>
      <c r="AQ958" s="7"/>
      <c r="AR958" s="40">
        <f t="shared" si="773"/>
        <v>189948.09275006328</v>
      </c>
      <c r="AS958" s="5">
        <f t="shared" si="733"/>
        <v>138341</v>
      </c>
      <c r="AT958" s="5">
        <f t="shared" si="745"/>
        <v>5467.625899280576</v>
      </c>
      <c r="AU958" s="5">
        <f t="shared" si="746"/>
        <v>333756.71864934388</v>
      </c>
      <c r="AV958" s="5">
        <f t="shared" si="747"/>
        <v>49345570.749876425</v>
      </c>
      <c r="AW958" s="3"/>
      <c r="AX958" s="4">
        <f t="shared" si="748"/>
        <v>3.7495777642758171E-3</v>
      </c>
      <c r="AY958" s="4">
        <f t="shared" si="749"/>
        <v>6.6555456723324333E-3</v>
      </c>
      <c r="AZ958" s="4">
        <f t="shared" si="750"/>
        <v>2.2578460149017148E-4</v>
      </c>
      <c r="BA958" s="4">
        <f t="shared" si="751"/>
        <v>2.1529704036642476E-3</v>
      </c>
      <c r="BB958" s="3"/>
      <c r="BC958" s="2">
        <f t="shared" si="752"/>
        <v>44991</v>
      </c>
      <c r="BD958" s="22">
        <f t="shared" si="753"/>
        <v>223.36392687469146</v>
      </c>
      <c r="BE958" s="22">
        <f t="shared" si="754"/>
        <v>151.20931940033472</v>
      </c>
      <c r="BF958" s="22">
        <f t="shared" si="755"/>
        <v>127.48201438849311</v>
      </c>
      <c r="BG958" s="22">
        <f t="shared" si="756"/>
        <v>214.64739109999988</v>
      </c>
      <c r="BH958" s="22"/>
      <c r="BI958" s="3">
        <f t="shared" si="757"/>
        <v>90595981.798740774</v>
      </c>
      <c r="BJ958" s="3">
        <f t="shared" si="758"/>
        <v>30515785.609397959</v>
      </c>
      <c r="BK958" s="3">
        <f t="shared" si="759"/>
        <v>24221582.733813692</v>
      </c>
      <c r="BL958" s="3">
        <f t="shared" si="760"/>
        <v>65143237.509999953</v>
      </c>
      <c r="BM958" s="22"/>
      <c r="BN958" s="3">
        <f t="shared" si="761"/>
        <v>-1250411.0488641725</v>
      </c>
      <c r="BO958" s="3">
        <f t="shared" si="762"/>
        <v>-1786014.9233343564</v>
      </c>
      <c r="BP958" s="3">
        <f t="shared" si="763"/>
        <v>0</v>
      </c>
      <c r="BQ958" s="3">
        <f t="shared" si="764"/>
        <v>-749020.1799999997</v>
      </c>
      <c r="BR958" s="3"/>
      <c r="BS958" s="22">
        <f t="shared" si="765"/>
        <v>-1.3802058590655424</v>
      </c>
      <c r="BT958" s="22">
        <f t="shared" si="766"/>
        <v>-5.8527574750830489</v>
      </c>
      <c r="BU958" s="22">
        <f t="shared" si="767"/>
        <v>0</v>
      </c>
      <c r="BV958" s="22">
        <f t="shared" si="768"/>
        <v>-1.1498049661486656</v>
      </c>
      <c r="BW958" s="3"/>
      <c r="BX958" s="7"/>
      <c r="BY958" t="str">
        <f t="shared" si="774"/>
        <v>32023</v>
      </c>
      <c r="CQ958" s="15">
        <v>40038</v>
      </c>
      <c r="CR958" s="16">
        <v>4605</v>
      </c>
    </row>
    <row r="959" spans="1:96">
      <c r="A959" s="2">
        <v>45110</v>
      </c>
      <c r="B959" s="2">
        <v>45110</v>
      </c>
      <c r="C959">
        <v>0</v>
      </c>
      <c r="D959" s="3">
        <v>-991975</v>
      </c>
      <c r="E959">
        <v>-991974.84</v>
      </c>
      <c r="F959" t="s">
        <v>10</v>
      </c>
      <c r="G959" s="3">
        <v>-2963678</v>
      </c>
      <c r="J959" s="3">
        <f t="shared" si="769"/>
        <v>0</v>
      </c>
      <c r="L959" s="3">
        <f t="shared" si="770"/>
        <v>64394217.329999961</v>
      </c>
      <c r="M959" s="4">
        <f t="shared" si="775"/>
        <v>0</v>
      </c>
      <c r="N959" s="4">
        <f t="shared" si="776"/>
        <v>0</v>
      </c>
      <c r="O959" s="4"/>
      <c r="P959" s="3">
        <f t="shared" si="777"/>
        <v>-749020.1799999997</v>
      </c>
      <c r="Q959" s="3">
        <f t="shared" si="778"/>
        <v>65143237.509999953</v>
      </c>
      <c r="R959" s="6">
        <f t="shared" si="779"/>
        <v>-1.1498049661486655E-2</v>
      </c>
      <c r="S959" s="6">
        <f t="shared" si="780"/>
        <v>-1.0937464033807173E-2</v>
      </c>
      <c r="T959" s="6"/>
      <c r="U959" s="6"/>
      <c r="V959" s="3">
        <f t="shared" si="771"/>
        <v>0</v>
      </c>
      <c r="W959" s="7">
        <f t="shared" si="731"/>
        <v>0</v>
      </c>
      <c r="X959" s="7">
        <f t="shared" si="734"/>
        <v>17711.45</v>
      </c>
      <c r="Y959" s="3">
        <f t="shared" si="735"/>
        <v>45362795.820100561</v>
      </c>
      <c r="Z959" s="3">
        <f t="shared" si="732"/>
        <v>109757013.15010053</v>
      </c>
      <c r="AA959" s="2">
        <v>44992</v>
      </c>
      <c r="AB959" s="7">
        <f t="shared" si="736"/>
        <v>214.64739109999988</v>
      </c>
      <c r="AC959" s="7">
        <f t="shared" si="737"/>
        <v>151.2093194003352</v>
      </c>
      <c r="AD959" s="7">
        <f t="shared" si="738"/>
        <v>182.92835525016756</v>
      </c>
      <c r="AE959" s="7"/>
      <c r="AF959" s="7">
        <f t="shared" si="772"/>
        <v>0</v>
      </c>
      <c r="AG959" s="3">
        <f t="shared" si="739"/>
        <v>74123988.016063467</v>
      </c>
      <c r="AH959" s="7"/>
      <c r="AI959" s="7"/>
      <c r="AJ959" s="7"/>
      <c r="AK959" s="7"/>
      <c r="AL959" s="3">
        <f t="shared" si="740"/>
        <v>89351038.375775874</v>
      </c>
      <c r="AM959" s="3">
        <f t="shared" si="741"/>
        <v>28729770.686063599</v>
      </c>
      <c r="AN959" s="3">
        <f t="shared" si="742"/>
        <v>24227050.359712973</v>
      </c>
      <c r="AO959" s="3">
        <f t="shared" si="743"/>
        <v>34394217.329999991</v>
      </c>
      <c r="AP959" s="3">
        <f t="shared" si="744"/>
        <v>64394217.329999961</v>
      </c>
      <c r="AQ959" s="7"/>
      <c r="AR959" s="40">
        <f t="shared" si="773"/>
        <v>0</v>
      </c>
      <c r="AS959" s="5">
        <f t="shared" si="733"/>
        <v>0</v>
      </c>
      <c r="AT959" s="5">
        <f t="shared" si="745"/>
        <v>5467.625899280576</v>
      </c>
      <c r="AU959" s="5">
        <f t="shared" si="746"/>
        <v>5467.625899280576</v>
      </c>
      <c r="AV959" s="5">
        <f t="shared" si="747"/>
        <v>49351038.375775702</v>
      </c>
      <c r="AW959" s="3"/>
      <c r="AX959" s="4">
        <f t="shared" si="748"/>
        <v>6.1196384480963521E-5</v>
      </c>
      <c r="AY959" s="4">
        <f t="shared" si="749"/>
        <v>0</v>
      </c>
      <c r="AZ959" s="4">
        <f t="shared" si="750"/>
        <v>2.2573363431150552E-4</v>
      </c>
      <c r="BA959" s="4">
        <f t="shared" si="751"/>
        <v>0</v>
      </c>
      <c r="BB959" s="3"/>
      <c r="BC959" s="2">
        <f t="shared" si="752"/>
        <v>44992</v>
      </c>
      <c r="BD959" s="22">
        <f t="shared" si="753"/>
        <v>223.37759593943969</v>
      </c>
      <c r="BE959" s="22">
        <f t="shared" si="754"/>
        <v>151.20931940033472</v>
      </c>
      <c r="BF959" s="22">
        <f t="shared" si="755"/>
        <v>127.5107913669104</v>
      </c>
      <c r="BG959" s="22">
        <f t="shared" si="756"/>
        <v>214.64739109999988</v>
      </c>
      <c r="BH959" s="22"/>
      <c r="BI959" s="3">
        <f t="shared" si="757"/>
        <v>90595981.798740774</v>
      </c>
      <c r="BJ959" s="3">
        <f t="shared" si="758"/>
        <v>30515785.609397959</v>
      </c>
      <c r="BK959" s="3">
        <f t="shared" si="759"/>
        <v>24227050.359712973</v>
      </c>
      <c r="BL959" s="3">
        <f t="shared" si="760"/>
        <v>65143237.509999953</v>
      </c>
      <c r="BM959" s="22"/>
      <c r="BN959" s="3">
        <f t="shared" si="761"/>
        <v>-1244943.4229648919</v>
      </c>
      <c r="BO959" s="3">
        <f t="shared" si="762"/>
        <v>-1786014.9233343564</v>
      </c>
      <c r="BP959" s="3">
        <f t="shared" si="763"/>
        <v>0</v>
      </c>
      <c r="BQ959" s="3">
        <f t="shared" si="764"/>
        <v>-749020.1799999997</v>
      </c>
      <c r="BR959" s="3"/>
      <c r="BS959" s="22">
        <f t="shared" si="765"/>
        <v>-1.3741706842258603</v>
      </c>
      <c r="BT959" s="22">
        <f t="shared" si="766"/>
        <v>-5.8527574750830489</v>
      </c>
      <c r="BU959" s="22">
        <f t="shared" si="767"/>
        <v>0</v>
      </c>
      <c r="BV959" s="22">
        <f t="shared" si="768"/>
        <v>-1.1498049661486656</v>
      </c>
      <c r="BW959" s="3"/>
      <c r="BX959" s="7"/>
      <c r="BY959" t="str">
        <f t="shared" si="774"/>
        <v>32023</v>
      </c>
      <c r="CQ959" s="15">
        <v>40039</v>
      </c>
      <c r="CR959" s="16">
        <v>4580.05</v>
      </c>
    </row>
    <row r="960" spans="1:96">
      <c r="A960" s="2">
        <v>45141</v>
      </c>
      <c r="B960" s="2">
        <v>45141</v>
      </c>
      <c r="C960" s="3">
        <v>-1096283</v>
      </c>
      <c r="D960" s="3">
        <v>46847</v>
      </c>
      <c r="E960">
        <v>-1049436.5</v>
      </c>
      <c r="F960" s="3">
        <v>1038821</v>
      </c>
      <c r="G960" s="3">
        <v>-4013114</v>
      </c>
      <c r="J960" s="3">
        <f t="shared" si="769"/>
        <v>-57461</v>
      </c>
      <c r="L960" s="3">
        <f t="shared" si="770"/>
        <v>64336756.329999961</v>
      </c>
      <c r="M960" s="4">
        <f t="shared" si="775"/>
        <v>-8.9233167794447411E-4</v>
      </c>
      <c r="N960" s="4">
        <f t="shared" si="776"/>
        <v>-1.9153666666666667E-3</v>
      </c>
      <c r="O960" s="4"/>
      <c r="P960" s="3">
        <f t="shared" si="777"/>
        <v>-806481.1799999997</v>
      </c>
      <c r="Q960" s="3">
        <f t="shared" si="778"/>
        <v>65143237.509999953</v>
      </c>
      <c r="R960" s="6">
        <f t="shared" si="779"/>
        <v>-1.2380121265483605E-2</v>
      </c>
      <c r="S960" s="6">
        <f t="shared" si="780"/>
        <v>-1.1829795711751648E-2</v>
      </c>
      <c r="T960" s="6"/>
      <c r="U960" s="6"/>
      <c r="V960" s="3">
        <f t="shared" si="771"/>
        <v>69669.262029164864</v>
      </c>
      <c r="W960" s="7">
        <f t="shared" si="731"/>
        <v>42.950000000000728</v>
      </c>
      <c r="X960" s="7">
        <f t="shared" si="734"/>
        <v>17754.400000000001</v>
      </c>
      <c r="Y960" s="3">
        <f t="shared" si="735"/>
        <v>45472799.918041348</v>
      </c>
      <c r="Z960" s="3">
        <f t="shared" si="732"/>
        <v>109809556.2480413</v>
      </c>
      <c r="AA960" s="2">
        <v>44993</v>
      </c>
      <c r="AB960" s="7">
        <f t="shared" si="736"/>
        <v>214.45585443333323</v>
      </c>
      <c r="AC960" s="7">
        <f t="shared" si="737"/>
        <v>151.5759997268045</v>
      </c>
      <c r="AD960" s="7">
        <f t="shared" si="738"/>
        <v>183.01592708006885</v>
      </c>
      <c r="AE960" s="7"/>
      <c r="AF960" s="7">
        <f t="shared" si="772"/>
        <v>12208.262029164864</v>
      </c>
      <c r="AG960" s="3">
        <f t="shared" si="739"/>
        <v>74136196.278092638</v>
      </c>
      <c r="AH960" s="7"/>
      <c r="AI960" s="7"/>
      <c r="AJ960" s="7"/>
      <c r="AK960" s="7"/>
      <c r="AL960" s="3">
        <f t="shared" si="740"/>
        <v>89368714.263704315</v>
      </c>
      <c r="AM960" s="3">
        <f t="shared" si="741"/>
        <v>28799439.948092762</v>
      </c>
      <c r="AN960" s="3">
        <f t="shared" si="742"/>
        <v>24232517.985612255</v>
      </c>
      <c r="AO960" s="3">
        <f t="shared" si="743"/>
        <v>34336756.329999991</v>
      </c>
      <c r="AP960" s="3">
        <f t="shared" si="744"/>
        <v>64336756.329999961</v>
      </c>
      <c r="AQ960" s="7"/>
      <c r="AR960" s="40">
        <f t="shared" si="773"/>
        <v>69669.262029164864</v>
      </c>
      <c r="AS960" s="5">
        <f t="shared" si="733"/>
        <v>-57461</v>
      </c>
      <c r="AT960" s="5">
        <f t="shared" si="745"/>
        <v>5467.625899280576</v>
      </c>
      <c r="AU960" s="5">
        <f t="shared" si="746"/>
        <v>17675.887928445438</v>
      </c>
      <c r="AV960" s="5">
        <f t="shared" si="747"/>
        <v>49368714.263704151</v>
      </c>
      <c r="AW960" s="3"/>
      <c r="AX960" s="4">
        <f t="shared" si="748"/>
        <v>1.9782520997805865E-4</v>
      </c>
      <c r="AY960" s="4">
        <f t="shared" si="749"/>
        <v>2.4249849673516686E-3</v>
      </c>
      <c r="AZ960" s="4">
        <f t="shared" si="750"/>
        <v>2.2568269013765953E-4</v>
      </c>
      <c r="BA960" s="4">
        <f t="shared" si="751"/>
        <v>-8.9233167794447411E-4</v>
      </c>
      <c r="BB960" s="3"/>
      <c r="BC960" s="2">
        <f t="shared" si="752"/>
        <v>44993</v>
      </c>
      <c r="BD960" s="22">
        <f t="shared" si="753"/>
        <v>223.42178565926082</v>
      </c>
      <c r="BE960" s="22">
        <f t="shared" si="754"/>
        <v>151.57599972680401</v>
      </c>
      <c r="BF960" s="22">
        <f t="shared" si="755"/>
        <v>127.53956834532765</v>
      </c>
      <c r="BG960" s="22">
        <f t="shared" si="756"/>
        <v>214.45585443333323</v>
      </c>
      <c r="BH960" s="22"/>
      <c r="BI960" s="3">
        <f t="shared" si="757"/>
        <v>90595981.798740774</v>
      </c>
      <c r="BJ960" s="3">
        <f t="shared" si="758"/>
        <v>30515785.609397959</v>
      </c>
      <c r="BK960" s="3">
        <f t="shared" si="759"/>
        <v>24232517.985612255</v>
      </c>
      <c r="BL960" s="3">
        <f t="shared" si="760"/>
        <v>65143237.509999953</v>
      </c>
      <c r="BM960" s="22"/>
      <c r="BN960" s="3">
        <f t="shared" si="761"/>
        <v>-1227267.5350364465</v>
      </c>
      <c r="BO960" s="3">
        <f t="shared" si="762"/>
        <v>-1716345.6613051915</v>
      </c>
      <c r="BP960" s="3">
        <f t="shared" si="763"/>
        <v>0</v>
      </c>
      <c r="BQ960" s="3">
        <f t="shared" si="764"/>
        <v>-806481.1799999997</v>
      </c>
      <c r="BR960" s="3"/>
      <c r="BS960" s="22">
        <f t="shared" si="765"/>
        <v>-1.3546600088322072</v>
      </c>
      <c r="BT960" s="22">
        <f t="shared" si="766"/>
        <v>-5.6244518272425132</v>
      </c>
      <c r="BU960" s="22">
        <f t="shared" si="767"/>
        <v>0</v>
      </c>
      <c r="BV960" s="22">
        <f t="shared" si="768"/>
        <v>-1.2380121265483606</v>
      </c>
      <c r="BW960" s="3"/>
      <c r="BX960" s="7"/>
      <c r="BY960" t="str">
        <f t="shared" si="774"/>
        <v>32023</v>
      </c>
      <c r="CQ960" s="15">
        <v>40040</v>
      </c>
      <c r="CR960" s="16">
        <v>4580.05</v>
      </c>
    </row>
    <row r="961" spans="1:96">
      <c r="A961" s="2">
        <v>45172</v>
      </c>
      <c r="B961" s="2">
        <v>45172</v>
      </c>
      <c r="C961" s="3">
        <v>114704</v>
      </c>
      <c r="D961" s="3">
        <v>12705</v>
      </c>
      <c r="E961">
        <v>127408.89</v>
      </c>
      <c r="F961" s="3">
        <v>-34142</v>
      </c>
      <c r="G961" s="3">
        <v>-3885705</v>
      </c>
      <c r="J961" s="3">
        <f t="shared" si="769"/>
        <v>80562</v>
      </c>
      <c r="L961" s="3">
        <f t="shared" si="770"/>
        <v>64417318.329999961</v>
      </c>
      <c r="M961" s="4">
        <f t="shared" si="775"/>
        <v>1.2521924417012345E-3</v>
      </c>
      <c r="N961" s="4">
        <f t="shared" si="776"/>
        <v>2.6854000000000001E-3</v>
      </c>
      <c r="O961" s="4"/>
      <c r="P961" s="3">
        <f t="shared" si="777"/>
        <v>-725919.1799999997</v>
      </c>
      <c r="Q961" s="3">
        <f t="shared" si="778"/>
        <v>65143237.509999953</v>
      </c>
      <c r="R961" s="6">
        <f t="shared" si="779"/>
        <v>-1.1143431118058354E-2</v>
      </c>
      <c r="S961" s="6">
        <f t="shared" si="780"/>
        <v>-1.0577603270050414E-2</v>
      </c>
      <c r="T961" s="6"/>
      <c r="U961" s="6"/>
      <c r="V961" s="3">
        <f t="shared" si="771"/>
        <v>-267322.33719223231</v>
      </c>
      <c r="W961" s="7">
        <f t="shared" si="731"/>
        <v>-164.80000000000291</v>
      </c>
      <c r="X961" s="7">
        <f t="shared" si="734"/>
        <v>17589.599999999999</v>
      </c>
      <c r="Y961" s="3">
        <f t="shared" si="735"/>
        <v>45050712.017211504</v>
      </c>
      <c r="Z961" s="3">
        <f t="shared" si="732"/>
        <v>109468030.34721147</v>
      </c>
      <c r="AA961" s="2">
        <v>44994</v>
      </c>
      <c r="AB961" s="7">
        <f t="shared" si="736"/>
        <v>214.7243944333332</v>
      </c>
      <c r="AC961" s="7">
        <f t="shared" si="737"/>
        <v>150.16904005737169</v>
      </c>
      <c r="AD961" s="7">
        <f t="shared" si="738"/>
        <v>182.44671724535243</v>
      </c>
      <c r="AE961" s="7"/>
      <c r="AF961" s="7">
        <f t="shared" si="772"/>
        <v>-186760.33719223231</v>
      </c>
      <c r="AG961" s="3">
        <f t="shared" si="739"/>
        <v>73949435.9409004</v>
      </c>
      <c r="AH961" s="7"/>
      <c r="AI961" s="7"/>
      <c r="AJ961" s="7"/>
      <c r="AK961" s="7"/>
      <c r="AL961" s="3">
        <f t="shared" si="740"/>
        <v>89187421.552411363</v>
      </c>
      <c r="AM961" s="3">
        <f t="shared" si="741"/>
        <v>28532117.610900529</v>
      </c>
      <c r="AN961" s="3">
        <f t="shared" si="742"/>
        <v>24237985.611511536</v>
      </c>
      <c r="AO961" s="3">
        <f t="shared" si="743"/>
        <v>34417318.329999991</v>
      </c>
      <c r="AP961" s="3">
        <f t="shared" si="744"/>
        <v>64417318.329999961</v>
      </c>
      <c r="AQ961" s="7"/>
      <c r="AR961" s="40">
        <f t="shared" si="773"/>
        <v>-267322.33719223231</v>
      </c>
      <c r="AS961" s="5">
        <f t="shared" si="733"/>
        <v>80562</v>
      </c>
      <c r="AT961" s="5">
        <f t="shared" si="745"/>
        <v>5467.625899280576</v>
      </c>
      <c r="AU961" s="5">
        <f t="shared" si="746"/>
        <v>-181292.71129295175</v>
      </c>
      <c r="AV961" s="5">
        <f t="shared" si="747"/>
        <v>49187421.552411199</v>
      </c>
      <c r="AW961" s="3"/>
      <c r="AX961" s="4">
        <f t="shared" si="748"/>
        <v>-2.0285925873119661E-3</v>
      </c>
      <c r="AY961" s="4">
        <f t="shared" si="749"/>
        <v>-9.2822061010230054E-3</v>
      </c>
      <c r="AZ961" s="4">
        <f t="shared" si="750"/>
        <v>2.2563176895306169E-4</v>
      </c>
      <c r="BA961" s="4">
        <f t="shared" si="751"/>
        <v>1.2521924417012345E-3</v>
      </c>
      <c r="BB961" s="3"/>
      <c r="BC961" s="2">
        <f t="shared" si="752"/>
        <v>44994</v>
      </c>
      <c r="BD961" s="22">
        <f t="shared" si="753"/>
        <v>222.96855388102838</v>
      </c>
      <c r="BE961" s="22">
        <f t="shared" si="754"/>
        <v>150.16904005737121</v>
      </c>
      <c r="BF961" s="22">
        <f t="shared" si="755"/>
        <v>127.56834532374492</v>
      </c>
      <c r="BG961" s="22">
        <f t="shared" si="756"/>
        <v>214.7243944333332</v>
      </c>
      <c r="BH961" s="22"/>
      <c r="BI961" s="3">
        <f t="shared" si="757"/>
        <v>90595981.798740774</v>
      </c>
      <c r="BJ961" s="3">
        <f t="shared" si="758"/>
        <v>30515785.609397959</v>
      </c>
      <c r="BK961" s="3">
        <f t="shared" si="759"/>
        <v>24237985.611511536</v>
      </c>
      <c r="BL961" s="3">
        <f t="shared" si="760"/>
        <v>65143237.509999953</v>
      </c>
      <c r="BM961" s="22"/>
      <c r="BN961" s="3">
        <f t="shared" si="761"/>
        <v>-1408560.2463293984</v>
      </c>
      <c r="BO961" s="3">
        <f t="shared" si="762"/>
        <v>-1983667.9984974237</v>
      </c>
      <c r="BP961" s="3">
        <f t="shared" si="763"/>
        <v>0</v>
      </c>
      <c r="BQ961" s="3">
        <f t="shared" si="764"/>
        <v>-725919.1799999997</v>
      </c>
      <c r="BR961" s="3"/>
      <c r="BS961" s="22">
        <f t="shared" si="765"/>
        <v>-1.5547712143111589</v>
      </c>
      <c r="BT961" s="22">
        <f t="shared" si="766"/>
        <v>-6.5004651162790736</v>
      </c>
      <c r="BU961" s="22">
        <f t="shared" si="767"/>
        <v>0</v>
      </c>
      <c r="BV961" s="22">
        <f t="shared" si="768"/>
        <v>-1.1143431118058353</v>
      </c>
      <c r="BW961" s="3"/>
      <c r="BX961" s="7"/>
      <c r="BY961" t="str">
        <f t="shared" si="774"/>
        <v>32023</v>
      </c>
      <c r="CQ961" s="15">
        <v>40041</v>
      </c>
      <c r="CR961" s="16">
        <v>4580.05</v>
      </c>
    </row>
    <row r="962" spans="1:96">
      <c r="A962" s="2">
        <v>45202</v>
      </c>
      <c r="B962" s="2">
        <v>45202</v>
      </c>
      <c r="C962" s="3">
        <v>47806</v>
      </c>
      <c r="D962" s="3">
        <v>-158754</v>
      </c>
      <c r="E962">
        <v>-110948.22</v>
      </c>
      <c r="F962" s="3">
        <v>-171459</v>
      </c>
      <c r="G962" s="3">
        <v>-3996654</v>
      </c>
      <c r="J962" s="3">
        <f t="shared" si="769"/>
        <v>-123653</v>
      </c>
      <c r="L962" s="3">
        <f t="shared" si="770"/>
        <v>64293665.329999961</v>
      </c>
      <c r="M962" s="4">
        <f t="shared" si="775"/>
        <v>-1.9195614348077143E-3</v>
      </c>
      <c r="N962" s="4">
        <f t="shared" si="776"/>
        <v>-4.121766666666667E-3</v>
      </c>
      <c r="O962" s="4"/>
      <c r="P962" s="3">
        <f t="shared" si="777"/>
        <v>-849572.1799999997</v>
      </c>
      <c r="Q962" s="3">
        <f t="shared" si="778"/>
        <v>65143237.509999953</v>
      </c>
      <c r="R962" s="6">
        <f t="shared" si="779"/>
        <v>-1.3041602052240408E-2</v>
      </c>
      <c r="S962" s="6">
        <f t="shared" si="780"/>
        <v>-1.2497164704858128E-2</v>
      </c>
      <c r="T962" s="6"/>
      <c r="U962" s="6"/>
      <c r="V962" s="3">
        <f t="shared" si="771"/>
        <v>-286625.34576374898</v>
      </c>
      <c r="W962" s="7">
        <f t="shared" si="731"/>
        <v>-176.69999999999709</v>
      </c>
      <c r="X962" s="7">
        <f t="shared" si="734"/>
        <v>17412.900000000001</v>
      </c>
      <c r="Y962" s="3">
        <f t="shared" si="735"/>
        <v>44598145.681795053</v>
      </c>
      <c r="Z962" s="3">
        <f t="shared" si="732"/>
        <v>108891811.01179501</v>
      </c>
      <c r="AA962" s="2">
        <v>44995</v>
      </c>
      <c r="AB962" s="7">
        <f t="shared" si="736"/>
        <v>214.31221776666655</v>
      </c>
      <c r="AC962" s="7">
        <f t="shared" si="737"/>
        <v>148.6604856059835</v>
      </c>
      <c r="AD962" s="7">
        <f t="shared" si="738"/>
        <v>181.48635168632504</v>
      </c>
      <c r="AE962" s="7"/>
      <c r="AF962" s="7">
        <f t="shared" si="772"/>
        <v>-410278.34576374898</v>
      </c>
      <c r="AG962" s="3">
        <f t="shared" si="739"/>
        <v>73539157.595136657</v>
      </c>
      <c r="AH962" s="7"/>
      <c r="AI962" s="7"/>
      <c r="AJ962" s="7"/>
      <c r="AK962" s="7"/>
      <c r="AL962" s="3">
        <f t="shared" si="740"/>
        <v>88782610.83254689</v>
      </c>
      <c r="AM962" s="3">
        <f t="shared" si="741"/>
        <v>28245492.265136778</v>
      </c>
      <c r="AN962" s="3">
        <f t="shared" si="742"/>
        <v>24243453.237410817</v>
      </c>
      <c r="AO962" s="3">
        <f t="shared" si="743"/>
        <v>34293665.329999991</v>
      </c>
      <c r="AP962" s="3">
        <f t="shared" si="744"/>
        <v>64293665.329999961</v>
      </c>
      <c r="AQ962" s="7"/>
      <c r="AR962" s="40">
        <f t="shared" si="773"/>
        <v>-286625.34576374898</v>
      </c>
      <c r="AS962" s="5">
        <f t="shared" si="733"/>
        <v>-123653</v>
      </c>
      <c r="AT962" s="5">
        <f t="shared" si="745"/>
        <v>5467.625899280576</v>
      </c>
      <c r="AU962" s="5">
        <f t="shared" si="746"/>
        <v>-404810.71986446838</v>
      </c>
      <c r="AV962" s="5">
        <f t="shared" si="747"/>
        <v>48782610.832546733</v>
      </c>
      <c r="AW962" s="3"/>
      <c r="AX962" s="4">
        <f t="shared" si="748"/>
        <v>-4.5388768148945718E-3</v>
      </c>
      <c r="AY962" s="4">
        <f t="shared" si="749"/>
        <v>-1.0045708827943617E-2</v>
      </c>
      <c r="AZ962" s="4">
        <f t="shared" si="750"/>
        <v>2.2558087074215415E-4</v>
      </c>
      <c r="BA962" s="4">
        <f t="shared" si="751"/>
        <v>-1.9195614348077143E-3</v>
      </c>
      <c r="BB962" s="3"/>
      <c r="BC962" s="2">
        <f t="shared" si="752"/>
        <v>44995</v>
      </c>
      <c r="BD962" s="22">
        <f t="shared" si="753"/>
        <v>221.95652708136723</v>
      </c>
      <c r="BE962" s="22">
        <f t="shared" si="754"/>
        <v>148.66048560598304</v>
      </c>
      <c r="BF962" s="22">
        <f t="shared" si="755"/>
        <v>127.59712230216221</v>
      </c>
      <c r="BG962" s="22">
        <f t="shared" si="756"/>
        <v>214.31221776666655</v>
      </c>
      <c r="BH962" s="22"/>
      <c r="BI962" s="3">
        <f t="shared" si="757"/>
        <v>90595981.798740774</v>
      </c>
      <c r="BJ962" s="3">
        <f t="shared" si="758"/>
        <v>30515785.609397959</v>
      </c>
      <c r="BK962" s="3">
        <f t="shared" si="759"/>
        <v>24243453.237410817</v>
      </c>
      <c r="BL962" s="3">
        <f t="shared" si="760"/>
        <v>65143237.509999953</v>
      </c>
      <c r="BM962" s="22"/>
      <c r="BN962" s="3">
        <f t="shared" si="761"/>
        <v>-1813370.9661938667</v>
      </c>
      <c r="BO962" s="3">
        <f t="shared" si="762"/>
        <v>-2270293.3442611727</v>
      </c>
      <c r="BP962" s="3">
        <f t="shared" si="763"/>
        <v>0</v>
      </c>
      <c r="BQ962" s="3">
        <f t="shared" si="764"/>
        <v>-849572.1799999997</v>
      </c>
      <c r="BR962" s="3"/>
      <c r="BS962" s="22">
        <f t="shared" si="765"/>
        <v>-2.0016019807835135</v>
      </c>
      <c r="BT962" s="22">
        <f t="shared" si="766"/>
        <v>-7.4397342192690914</v>
      </c>
      <c r="BU962" s="22">
        <f t="shared" si="767"/>
        <v>0</v>
      </c>
      <c r="BV962" s="22">
        <f t="shared" si="768"/>
        <v>-1.3041602052240409</v>
      </c>
      <c r="BW962" s="3"/>
      <c r="BX962" s="7"/>
      <c r="BY962" t="str">
        <f t="shared" si="774"/>
        <v>32023</v>
      </c>
      <c r="CQ962" s="15">
        <v>40042</v>
      </c>
      <c r="CR962" s="16">
        <v>4387.8999999999996</v>
      </c>
    </row>
    <row r="963" spans="1:96">
      <c r="A963" t="s">
        <v>456</v>
      </c>
      <c r="B963" t="s">
        <v>456</v>
      </c>
      <c r="C963" s="3">
        <v>77425</v>
      </c>
      <c r="D963" s="3">
        <v>-526445</v>
      </c>
      <c r="E963">
        <v>-449019.62</v>
      </c>
      <c r="F963" s="3">
        <v>-367691</v>
      </c>
      <c r="G963" s="3">
        <v>-4445673</v>
      </c>
      <c r="J963" s="3">
        <f t="shared" si="769"/>
        <v>-290266</v>
      </c>
      <c r="L963" s="3">
        <f t="shared" si="770"/>
        <v>64003399.329999961</v>
      </c>
      <c r="M963" s="4">
        <f t="shared" si="775"/>
        <v>-4.5146904988252311E-3</v>
      </c>
      <c r="N963" s="4">
        <f t="shared" si="776"/>
        <v>-9.6755333333333332E-3</v>
      </c>
      <c r="O963" s="4"/>
      <c r="P963" s="3">
        <f t="shared" si="777"/>
        <v>-1139838.1799999997</v>
      </c>
      <c r="Q963" s="3">
        <f t="shared" si="778"/>
        <v>65143237.509999953</v>
      </c>
      <c r="R963" s="6">
        <f t="shared" si="779"/>
        <v>-1.7497413754190932E-2</v>
      </c>
      <c r="S963" s="6">
        <f t="shared" si="780"/>
        <v>-1.7011855203683361E-2</v>
      </c>
      <c r="T963" s="6"/>
      <c r="U963" s="6"/>
      <c r="V963" s="3">
        <f t="shared" si="771"/>
        <v>-419475.46357955481</v>
      </c>
      <c r="W963" s="7">
        <f t="shared" si="731"/>
        <v>-258.60000000000218</v>
      </c>
      <c r="X963" s="7">
        <f t="shared" si="734"/>
        <v>17154.3</v>
      </c>
      <c r="Y963" s="3">
        <f t="shared" si="735"/>
        <v>43935816.002458908</v>
      </c>
      <c r="Z963" s="3">
        <f t="shared" si="732"/>
        <v>107939215.33245887</v>
      </c>
      <c r="AA963" s="2">
        <v>44998</v>
      </c>
      <c r="AB963" s="7">
        <f t="shared" si="736"/>
        <v>213.34466443333321</v>
      </c>
      <c r="AC963" s="7">
        <f t="shared" si="737"/>
        <v>146.45272000819637</v>
      </c>
      <c r="AD963" s="7">
        <f t="shared" si="738"/>
        <v>179.89869222076479</v>
      </c>
      <c r="AE963" s="7"/>
      <c r="AF963" s="7">
        <f t="shared" si="772"/>
        <v>-709741.46357955481</v>
      </c>
      <c r="AG963" s="3">
        <f t="shared" si="739"/>
        <v>72829416.131557107</v>
      </c>
      <c r="AH963" s="7"/>
      <c r="AI963" s="7"/>
      <c r="AJ963" s="7"/>
      <c r="AK963" s="7"/>
      <c r="AL963" s="3">
        <f t="shared" si="740"/>
        <v>88078336.99486661</v>
      </c>
      <c r="AM963" s="3">
        <f t="shared" si="741"/>
        <v>27826016.801557224</v>
      </c>
      <c r="AN963" s="3">
        <f t="shared" si="742"/>
        <v>24248920.863310099</v>
      </c>
      <c r="AO963" s="3">
        <f t="shared" si="743"/>
        <v>34003399.329999991</v>
      </c>
      <c r="AP963" s="3">
        <f t="shared" si="744"/>
        <v>64003399.329999961</v>
      </c>
      <c r="AQ963" s="7"/>
      <c r="AR963" s="40">
        <f t="shared" si="773"/>
        <v>-419475.46357955481</v>
      </c>
      <c r="AS963" s="5">
        <f t="shared" si="733"/>
        <v>-290266</v>
      </c>
      <c r="AT963" s="5">
        <f t="shared" si="745"/>
        <v>5467.625899280576</v>
      </c>
      <c r="AU963" s="5">
        <f t="shared" si="746"/>
        <v>-704273.83768027427</v>
      </c>
      <c r="AV963" s="5">
        <f t="shared" si="747"/>
        <v>48078336.994866461</v>
      </c>
      <c r="AW963" s="3"/>
      <c r="AX963" s="4">
        <f t="shared" si="748"/>
        <v>-7.9325650718765975E-3</v>
      </c>
      <c r="AY963" s="4">
        <f t="shared" si="749"/>
        <v>-1.485105869786205E-2</v>
      </c>
      <c r="AZ963" s="4">
        <f t="shared" si="750"/>
        <v>2.2552999548939318E-4</v>
      </c>
      <c r="BA963" s="4">
        <f t="shared" si="751"/>
        <v>-4.5146904988252311E-3</v>
      </c>
      <c r="BB963" s="3"/>
      <c r="BC963" s="2">
        <f t="shared" si="752"/>
        <v>44998</v>
      </c>
      <c r="BD963" s="22">
        <f t="shared" si="753"/>
        <v>220.19584248716652</v>
      </c>
      <c r="BE963" s="22">
        <f t="shared" si="754"/>
        <v>146.45272000819591</v>
      </c>
      <c r="BF963" s="22">
        <f t="shared" si="755"/>
        <v>127.62589928057946</v>
      </c>
      <c r="BG963" s="22">
        <f t="shared" si="756"/>
        <v>213.34466443333321</v>
      </c>
      <c r="BH963" s="22"/>
      <c r="BI963" s="3">
        <f t="shared" si="757"/>
        <v>90595981.798740774</v>
      </c>
      <c r="BJ963" s="3">
        <f t="shared" si="758"/>
        <v>30515785.609397959</v>
      </c>
      <c r="BK963" s="3">
        <f t="shared" si="759"/>
        <v>24248920.863310099</v>
      </c>
      <c r="BL963" s="3">
        <f t="shared" si="760"/>
        <v>65143237.509999953</v>
      </c>
      <c r="BM963" s="22"/>
      <c r="BN963" s="3">
        <f t="shared" si="761"/>
        <v>-2517644.8038741411</v>
      </c>
      <c r="BO963" s="3">
        <f t="shared" si="762"/>
        <v>-2689768.8078407273</v>
      </c>
      <c r="BP963" s="3">
        <f t="shared" si="763"/>
        <v>0</v>
      </c>
      <c r="BQ963" s="3">
        <f t="shared" si="764"/>
        <v>-1139838.1799999997</v>
      </c>
      <c r="BR963" s="3"/>
      <c r="BS963" s="22">
        <f t="shared" si="765"/>
        <v>-2.7789806500106109</v>
      </c>
      <c r="BT963" s="22">
        <f t="shared" si="766"/>
        <v>-8.8143521594684362</v>
      </c>
      <c r="BU963" s="22">
        <f t="shared" si="767"/>
        <v>0</v>
      </c>
      <c r="BV963" s="22">
        <f t="shared" si="768"/>
        <v>-1.7497413754190931</v>
      </c>
      <c r="BW963" s="3"/>
      <c r="BX963" s="7"/>
      <c r="BY963" t="str">
        <f t="shared" si="774"/>
        <v>32023</v>
      </c>
      <c r="CQ963" s="15">
        <v>40043</v>
      </c>
      <c r="CR963" s="16">
        <v>4458.8999999999996</v>
      </c>
    </row>
    <row r="964" spans="1:96">
      <c r="A964" t="s">
        <v>457</v>
      </c>
      <c r="B964" t="s">
        <v>457</v>
      </c>
      <c r="C964" s="3">
        <v>-224916</v>
      </c>
      <c r="D964" s="3">
        <v>-296651</v>
      </c>
      <c r="E964">
        <v>-521566.84</v>
      </c>
      <c r="F964" s="3">
        <v>229794</v>
      </c>
      <c r="G964" s="3">
        <v>-4967240</v>
      </c>
      <c r="J964" s="3">
        <f t="shared" si="769"/>
        <v>4878</v>
      </c>
      <c r="L964" s="3">
        <f t="shared" si="770"/>
        <v>64008277.329999961</v>
      </c>
      <c r="M964" s="4">
        <f t="shared" si="775"/>
        <v>7.6214701891834705E-5</v>
      </c>
      <c r="N964" s="4">
        <f t="shared" si="776"/>
        <v>1.6259999999999999E-4</v>
      </c>
      <c r="O964" s="4"/>
      <c r="P964" s="3">
        <f t="shared" si="777"/>
        <v>-1134960.1799999997</v>
      </c>
      <c r="Q964" s="3">
        <f t="shared" si="778"/>
        <v>65143237.509999953</v>
      </c>
      <c r="R964" s="6">
        <f t="shared" si="779"/>
        <v>-1.7422532612472248E-2</v>
      </c>
      <c r="S964" s="6">
        <f t="shared" si="780"/>
        <v>-1.6935640501791527E-2</v>
      </c>
      <c r="T964" s="6"/>
      <c r="U964" s="6"/>
      <c r="V964" s="3">
        <f t="shared" si="771"/>
        <v>-180053.27323020183</v>
      </c>
      <c r="W964" s="7">
        <f t="shared" ref="W964:W975" si="781">+X964-X963</f>
        <v>-111</v>
      </c>
      <c r="X964" s="7">
        <f t="shared" si="734"/>
        <v>17043.3</v>
      </c>
      <c r="Y964" s="3">
        <f t="shared" si="735"/>
        <v>43651521.360516481</v>
      </c>
      <c r="Z964" s="3">
        <f t="shared" ref="Z964:Z975" si="782">+Y964+L964</f>
        <v>107659798.69051644</v>
      </c>
      <c r="AA964" s="2">
        <v>44999</v>
      </c>
      <c r="AB964" s="7">
        <f t="shared" si="736"/>
        <v>213.3609244333332</v>
      </c>
      <c r="AC964" s="7">
        <f t="shared" si="737"/>
        <v>145.50507120172159</v>
      </c>
      <c r="AD964" s="7">
        <f t="shared" si="738"/>
        <v>179.43299781752739</v>
      </c>
      <c r="AE964" s="7"/>
      <c r="AF964" s="7">
        <f t="shared" si="772"/>
        <v>-175175.27323020183</v>
      </c>
      <c r="AG964" s="3">
        <f t="shared" si="739"/>
        <v>72654240.858326912</v>
      </c>
      <c r="AH964" s="7"/>
      <c r="AI964" s="7"/>
      <c r="AJ964" s="7"/>
      <c r="AK964" s="7"/>
      <c r="AL964" s="3">
        <f t="shared" si="740"/>
        <v>87908629.347535685</v>
      </c>
      <c r="AM964" s="3">
        <f t="shared" si="741"/>
        <v>27645963.528327022</v>
      </c>
      <c r="AN964" s="3">
        <f t="shared" si="742"/>
        <v>24254388.48920938</v>
      </c>
      <c r="AO964" s="3">
        <f t="shared" si="743"/>
        <v>34008277.329999991</v>
      </c>
      <c r="AP964" s="3">
        <f t="shared" si="744"/>
        <v>64008277.329999961</v>
      </c>
      <c r="AQ964" s="7"/>
      <c r="AR964" s="40">
        <f t="shared" si="773"/>
        <v>-180053.27323020183</v>
      </c>
      <c r="AS964" s="5">
        <f t="shared" ref="AS964:AS973" si="783">+J964</f>
        <v>4878</v>
      </c>
      <c r="AT964" s="5">
        <f t="shared" si="745"/>
        <v>5467.625899280576</v>
      </c>
      <c r="AU964" s="5">
        <f t="shared" si="746"/>
        <v>-169707.64733092126</v>
      </c>
      <c r="AV964" s="5">
        <f t="shared" si="747"/>
        <v>47908629.347535536</v>
      </c>
      <c r="AW964" s="3"/>
      <c r="AX964" s="4">
        <f t="shared" si="748"/>
        <v>-1.9267807853912157E-3</v>
      </c>
      <c r="AY964" s="4">
        <f t="shared" si="749"/>
        <v>-6.4706808205522801E-3</v>
      </c>
      <c r="AZ964" s="4">
        <f t="shared" si="750"/>
        <v>2.25479143179249E-4</v>
      </c>
      <c r="BA964" s="4">
        <f t="shared" si="751"/>
        <v>7.6214701891834705E-5</v>
      </c>
      <c r="BB964" s="3"/>
      <c r="BC964" s="2">
        <f t="shared" si="752"/>
        <v>44999</v>
      </c>
      <c r="BD964" s="22">
        <f t="shared" si="753"/>
        <v>219.7715733688392</v>
      </c>
      <c r="BE964" s="22">
        <f t="shared" si="754"/>
        <v>145.50507120172117</v>
      </c>
      <c r="BF964" s="22">
        <f t="shared" si="755"/>
        <v>127.65467625899673</v>
      </c>
      <c r="BG964" s="22">
        <f t="shared" si="756"/>
        <v>213.3609244333332</v>
      </c>
      <c r="BH964" s="22"/>
      <c r="BI964" s="3">
        <f t="shared" si="757"/>
        <v>90595981.798740774</v>
      </c>
      <c r="BJ964" s="3">
        <f t="shared" si="758"/>
        <v>30515785.609397959</v>
      </c>
      <c r="BK964" s="3">
        <f t="shared" si="759"/>
        <v>24254388.48920938</v>
      </c>
      <c r="BL964" s="3">
        <f t="shared" si="760"/>
        <v>65143237.509999953</v>
      </c>
      <c r="BM964" s="22"/>
      <c r="BN964" s="3">
        <f t="shared" si="761"/>
        <v>-2687352.4512050622</v>
      </c>
      <c r="BO964" s="3">
        <f t="shared" si="762"/>
        <v>-2869822.0810709293</v>
      </c>
      <c r="BP964" s="3">
        <f t="shared" si="763"/>
        <v>0</v>
      </c>
      <c r="BQ964" s="3">
        <f t="shared" si="764"/>
        <v>-1134960.1799999997</v>
      </c>
      <c r="BR964" s="3"/>
      <c r="BS964" s="22">
        <f t="shared" si="765"/>
        <v>-2.9663042420303176</v>
      </c>
      <c r="BT964" s="22">
        <f t="shared" si="766"/>
        <v>-9.4043853820597985</v>
      </c>
      <c r="BU964" s="22">
        <f t="shared" si="767"/>
        <v>0</v>
      </c>
      <c r="BV964" s="22">
        <f t="shared" si="768"/>
        <v>-1.7422532612472248</v>
      </c>
      <c r="BW964" s="3"/>
      <c r="BX964" s="7"/>
      <c r="BY964" t="str">
        <f t="shared" si="774"/>
        <v>32023</v>
      </c>
      <c r="CQ964" s="15">
        <v>40044</v>
      </c>
      <c r="CR964" s="16">
        <v>4394.1000000000004</v>
      </c>
    </row>
    <row r="965" spans="1:96">
      <c r="A965" t="s">
        <v>458</v>
      </c>
      <c r="B965" t="s">
        <v>458</v>
      </c>
      <c r="C965" s="3">
        <v>15806</v>
      </c>
      <c r="D965" s="3">
        <v>-288751</v>
      </c>
      <c r="E965">
        <v>-272945.34000000003</v>
      </c>
      <c r="F965" s="3">
        <v>7900</v>
      </c>
      <c r="G965" s="3">
        <v>-5240185</v>
      </c>
      <c r="J965" s="3">
        <f t="shared" si="769"/>
        <v>23706</v>
      </c>
      <c r="L965" s="3">
        <f t="shared" si="770"/>
        <v>64031983.329999961</v>
      </c>
      <c r="M965" s="4">
        <f t="shared" si="775"/>
        <v>3.7035835033931251E-4</v>
      </c>
      <c r="N965" s="4">
        <f t="shared" si="776"/>
        <v>7.9020000000000002E-4</v>
      </c>
      <c r="O965" s="4"/>
      <c r="P965" s="3">
        <f t="shared" si="777"/>
        <v>-1111254.1799999997</v>
      </c>
      <c r="Q965" s="3">
        <f t="shared" si="778"/>
        <v>65143237.509999953</v>
      </c>
      <c r="R965" s="6">
        <f t="shared" si="779"/>
        <v>-1.7058626842570025E-2</v>
      </c>
      <c r="S965" s="6">
        <f t="shared" si="780"/>
        <v>-1.6565282151452216E-2</v>
      </c>
      <c r="T965" s="6"/>
      <c r="U965" s="6"/>
      <c r="V965" s="3">
        <f t="shared" si="771"/>
        <v>-115412.52603899519</v>
      </c>
      <c r="W965" s="7">
        <f t="shared" si="781"/>
        <v>-71.149999999997817</v>
      </c>
      <c r="X965" s="7">
        <f t="shared" ref="X965:X975" si="784">+VLOOKUP(AA965,$CQ$4:$CR$5981,2,FALSE)</f>
        <v>16972.150000000001</v>
      </c>
      <c r="Y965" s="3">
        <f t="shared" ref="Y965:Y975" si="785">+Y964*(X965/X964)</f>
        <v>43469291.056244381</v>
      </c>
      <c r="Z965" s="3">
        <f t="shared" si="782"/>
        <v>107501274.38624434</v>
      </c>
      <c r="AA965" s="2">
        <v>45000</v>
      </c>
      <c r="AB965" s="7">
        <f t="shared" ref="AB965:AB975" si="786">+L965/$L$3*100</f>
        <v>213.43994443333321</v>
      </c>
      <c r="AC965" s="7">
        <f t="shared" ref="AC965:AC975" si="787">+Y965/$Y$3*100</f>
        <v>144.89763685414795</v>
      </c>
      <c r="AD965" s="7">
        <f t="shared" ref="AD965:AD975" si="788">+Z965/$Z$3*100</f>
        <v>179.16879064374055</v>
      </c>
      <c r="AE965" s="7"/>
      <c r="AF965" s="7">
        <f t="shared" si="772"/>
        <v>-91706.526038995187</v>
      </c>
      <c r="AG965" s="3">
        <f t="shared" ref="AG965:AG975" si="789">+AG964+AF965</f>
        <v>72562534.332287923</v>
      </c>
      <c r="AH965" s="7"/>
      <c r="AI965" s="7"/>
      <c r="AJ965" s="7"/>
      <c r="AK965" s="7"/>
      <c r="AL965" s="3">
        <f t="shared" ref="AL965:AL975" si="790">+AL964+AU965</f>
        <v>87822390.447395965</v>
      </c>
      <c r="AM965" s="3">
        <f t="shared" ref="AM965:AM975" si="791">+AM964+AR965</f>
        <v>27530551.002288025</v>
      </c>
      <c r="AN965" s="3">
        <f t="shared" ref="AN965:AN975" si="792">+AN964+AT965</f>
        <v>24259856.115108661</v>
      </c>
      <c r="AO965" s="3">
        <f t="shared" ref="AO965:AO975" si="793">+AO964+AS965</f>
        <v>34031983.329999991</v>
      </c>
      <c r="AP965" s="3">
        <f t="shared" ref="AP965:AP975" si="794">+AP964+AS965</f>
        <v>64031983.329999961</v>
      </c>
      <c r="AQ965" s="7"/>
      <c r="AR965" s="40">
        <f t="shared" si="773"/>
        <v>-115412.52603899519</v>
      </c>
      <c r="AS965" s="5">
        <f t="shared" si="783"/>
        <v>23706</v>
      </c>
      <c r="AT965" s="5">
        <f t="shared" ref="AT965:AT975" si="795">+$AN$3*4*$AT$1/973</f>
        <v>5467.625899280576</v>
      </c>
      <c r="AU965" s="5">
        <f t="shared" ref="AU965:AU975" si="796">+AR965+AS965+AT965</f>
        <v>-86238.900139714606</v>
      </c>
      <c r="AV965" s="5">
        <f t="shared" ref="AV965:AV975" si="797">+AU965+AV964</f>
        <v>47822390.447395824</v>
      </c>
      <c r="AW965" s="3"/>
      <c r="AX965" s="4">
        <f t="shared" ref="AX965:AX975" si="798">+AU965/AL964</f>
        <v>-9.8100608301808436E-4</v>
      </c>
      <c r="AY965" s="4">
        <f t="shared" ref="AY965:AY975" si="799">+AR965/AM964</f>
        <v>-4.1746610104849294E-3</v>
      </c>
      <c r="AZ965" s="4">
        <f t="shared" ref="AZ965:AZ975" si="800">+AT965/AN964</f>
        <v>2.2542831379620588E-4</v>
      </c>
      <c r="BA965" s="4">
        <f t="shared" ref="BA965:BA975" si="801">+AS965/AP964</f>
        <v>3.7035835033931251E-4</v>
      </c>
      <c r="BB965" s="3"/>
      <c r="BC965" s="2">
        <f t="shared" ref="BC965:BC975" si="802">+AA965</f>
        <v>45000</v>
      </c>
      <c r="BD965" s="22">
        <f t="shared" ref="BD965:BD975" si="803">+AL965/AL$3*100</f>
        <v>219.55597611848989</v>
      </c>
      <c r="BE965" s="22">
        <f t="shared" ref="BE965:BE975" si="804">+AM965/AM$3*100</f>
        <v>144.89763685414749</v>
      </c>
      <c r="BF965" s="22">
        <f t="shared" ref="BF965:BF975" si="805">+AN965/AN$3*100</f>
        <v>127.68345323741401</v>
      </c>
      <c r="BG965" s="22">
        <f t="shared" ref="BG965:BG975" si="806">+AP965/AP$3*100</f>
        <v>213.43994443333321</v>
      </c>
      <c r="BH965" s="22"/>
      <c r="BI965" s="3">
        <f t="shared" ref="BI965:BI975" si="807">+MAX(BI964,AL965)</f>
        <v>90595981.798740774</v>
      </c>
      <c r="BJ965" s="3">
        <f t="shared" ref="BJ965:BJ975" si="808">+MAX(BJ964,AM965)</f>
        <v>30515785.609397959</v>
      </c>
      <c r="BK965" s="3">
        <f t="shared" ref="BK965:BK975" si="809">+MAX(BK964,AN965)</f>
        <v>24259856.115108661</v>
      </c>
      <c r="BL965" s="3">
        <f t="shared" ref="BL965:BL975" si="810">+MAX(BL964,AP965)</f>
        <v>65143237.509999953</v>
      </c>
      <c r="BM965" s="22"/>
      <c r="BN965" s="3">
        <f t="shared" ref="BN965:BN975" si="811">+MIN(AU965+BN964,0)</f>
        <v>-2773591.3513447768</v>
      </c>
      <c r="BO965" s="3">
        <f t="shared" ref="BO965:BO975" si="812">+MIN(AR965+BO964,0)</f>
        <v>-2985234.6071099243</v>
      </c>
      <c r="BP965" s="3">
        <f t="shared" ref="BP965:BP975" si="813">+MIN(AT965+BP964,0)</f>
        <v>0</v>
      </c>
      <c r="BQ965" s="3">
        <f t="shared" ref="BQ965:BQ975" si="814">+MIN(AS965+BQ964,0)</f>
        <v>-1111254.1799999997</v>
      </c>
      <c r="BR965" s="3"/>
      <c r="BS965" s="22">
        <f t="shared" ref="BS965:BS975" si="815">+BN965/BI965*100</f>
        <v>-3.0614948878266124</v>
      </c>
      <c r="BT965" s="22">
        <f t="shared" ref="BT965:BT975" si="816">+BO965/BJ965*100</f>
        <v>-9.7825913621262313</v>
      </c>
      <c r="BU965" s="22">
        <f t="shared" ref="BU965:BU975" si="817">+BP965/BK965*100</f>
        <v>0</v>
      </c>
      <c r="BV965" s="22">
        <f t="shared" ref="BV965:BV975" si="818">+BQ965/BL965*100</f>
        <v>-1.7058626842570024</v>
      </c>
      <c r="BW965" s="3"/>
      <c r="BX965" s="7"/>
      <c r="BY965" t="str">
        <f t="shared" si="774"/>
        <v>32023</v>
      </c>
      <c r="CQ965" s="15">
        <v>40045</v>
      </c>
      <c r="CR965" s="16">
        <v>4453.45</v>
      </c>
    </row>
    <row r="966" spans="1:96">
      <c r="A966" t="s">
        <v>459</v>
      </c>
      <c r="B966" t="s">
        <v>459</v>
      </c>
      <c r="C966" s="3">
        <v>-442983</v>
      </c>
      <c r="D966" s="3">
        <v>-235787</v>
      </c>
      <c r="E966">
        <v>-678770.04</v>
      </c>
      <c r="F966" s="3">
        <v>52964</v>
      </c>
      <c r="G966" s="3">
        <v>-5918955</v>
      </c>
      <c r="J966" s="3">
        <f t="shared" ref="J966:J975" si="819">+C966+D966-D965</f>
        <v>-390019</v>
      </c>
      <c r="L966" s="3">
        <f t="shared" ref="L966:L975" si="820">+L965+J966</f>
        <v>63641964.329999961</v>
      </c>
      <c r="M966" s="4">
        <f t="shared" si="775"/>
        <v>-6.0910029600359126E-3</v>
      </c>
      <c r="N966" s="4">
        <f t="shared" si="776"/>
        <v>-1.3000633333333334E-2</v>
      </c>
      <c r="O966" s="4"/>
      <c r="P966" s="3">
        <f t="shared" si="777"/>
        <v>-1501273.1799999997</v>
      </c>
      <c r="Q966" s="3">
        <f t="shared" si="778"/>
        <v>65143237.509999953</v>
      </c>
      <c r="R966" s="6">
        <f t="shared" si="779"/>
        <v>-2.3045725656013698E-2</v>
      </c>
      <c r="S966" s="6">
        <f t="shared" si="780"/>
        <v>-2.2656285111488129E-2</v>
      </c>
      <c r="T966" s="6"/>
      <c r="U966" s="6"/>
      <c r="V966" s="3">
        <f t="shared" ref="V966:V975" si="821">+$U$4*W966</f>
        <v>21817.265990501717</v>
      </c>
      <c r="W966" s="7">
        <f t="shared" si="781"/>
        <v>13.44999999999709</v>
      </c>
      <c r="X966" s="7">
        <f t="shared" si="784"/>
        <v>16985.599999999999</v>
      </c>
      <c r="Y966" s="3">
        <f t="shared" si="785"/>
        <v>43503739.370966226</v>
      </c>
      <c r="Z966" s="3">
        <f t="shared" si="782"/>
        <v>107145703.70096618</v>
      </c>
      <c r="AA966" s="2">
        <v>45001</v>
      </c>
      <c r="AB966" s="7">
        <f t="shared" si="786"/>
        <v>212.13988109999988</v>
      </c>
      <c r="AC966" s="7">
        <f t="shared" si="787"/>
        <v>145.01246456988741</v>
      </c>
      <c r="AD966" s="7">
        <f t="shared" si="788"/>
        <v>178.57617283494363</v>
      </c>
      <c r="AE966" s="7"/>
      <c r="AF966" s="7">
        <f t="shared" ref="AF966:AF975" si="822">+J966+V966</f>
        <v>-368201.73400949826</v>
      </c>
      <c r="AG966" s="3">
        <f t="shared" si="789"/>
        <v>72194332.598278418</v>
      </c>
      <c r="AH966" s="7"/>
      <c r="AI966" s="7"/>
      <c r="AJ966" s="7"/>
      <c r="AK966" s="7"/>
      <c r="AL966" s="3">
        <f t="shared" si="790"/>
        <v>87459656.339285746</v>
      </c>
      <c r="AM966" s="3">
        <f t="shared" si="791"/>
        <v>27552368.268278528</v>
      </c>
      <c r="AN966" s="3">
        <f t="shared" si="792"/>
        <v>24265323.741007943</v>
      </c>
      <c r="AO966" s="3">
        <f t="shared" si="793"/>
        <v>33641964.329999991</v>
      </c>
      <c r="AP966" s="3">
        <f t="shared" si="794"/>
        <v>63641964.329999961</v>
      </c>
      <c r="AQ966" s="7"/>
      <c r="AR966" s="40">
        <f t="shared" ref="AR966:AR975" si="823">+V966</f>
        <v>21817.265990501717</v>
      </c>
      <c r="AS966" s="5">
        <f t="shared" si="783"/>
        <v>-390019</v>
      </c>
      <c r="AT966" s="5">
        <f t="shared" si="795"/>
        <v>5467.625899280576</v>
      </c>
      <c r="AU966" s="5">
        <f t="shared" si="796"/>
        <v>-362734.10811021767</v>
      </c>
      <c r="AV966" s="5">
        <f t="shared" si="797"/>
        <v>47459656.339285605</v>
      </c>
      <c r="AW966" s="3"/>
      <c r="AX966" s="4">
        <f t="shared" si="798"/>
        <v>-4.1303146755893522E-3</v>
      </c>
      <c r="AY966" s="4">
        <f t="shared" si="799"/>
        <v>7.9247473066153002E-4</v>
      </c>
      <c r="AZ966" s="4">
        <f t="shared" si="800"/>
        <v>2.2537750732476206E-4</v>
      </c>
      <c r="BA966" s="4">
        <f t="shared" si="801"/>
        <v>-6.0910029600359126E-3</v>
      </c>
      <c r="BB966" s="3"/>
      <c r="BC966" s="2">
        <f t="shared" si="802"/>
        <v>45001</v>
      </c>
      <c r="BD966" s="22">
        <f t="shared" si="803"/>
        <v>218.64914084821439</v>
      </c>
      <c r="BE966" s="22">
        <f t="shared" si="804"/>
        <v>145.01246456988699</v>
      </c>
      <c r="BF966" s="22">
        <f t="shared" si="805"/>
        <v>127.71223021583127</v>
      </c>
      <c r="BG966" s="22">
        <f t="shared" si="806"/>
        <v>212.13988109999988</v>
      </c>
      <c r="BH966" s="22"/>
      <c r="BI966" s="3">
        <f t="shared" si="807"/>
        <v>90595981.798740774</v>
      </c>
      <c r="BJ966" s="3">
        <f t="shared" si="808"/>
        <v>30515785.609397959</v>
      </c>
      <c r="BK966" s="3">
        <f t="shared" si="809"/>
        <v>24265323.741007943</v>
      </c>
      <c r="BL966" s="3">
        <f t="shared" si="810"/>
        <v>65143237.509999953</v>
      </c>
      <c r="BM966" s="22"/>
      <c r="BN966" s="3">
        <f t="shared" si="811"/>
        <v>-3136325.4594549946</v>
      </c>
      <c r="BO966" s="3">
        <f t="shared" si="812"/>
        <v>-2963417.3411194226</v>
      </c>
      <c r="BP966" s="3">
        <f t="shared" si="813"/>
        <v>0</v>
      </c>
      <c r="BQ966" s="3">
        <f t="shared" si="814"/>
        <v>-1501273.1799999997</v>
      </c>
      <c r="BR966" s="3"/>
      <c r="BS966" s="22">
        <f t="shared" si="815"/>
        <v>-3.4618814181211155</v>
      </c>
      <c r="BT966" s="22">
        <f t="shared" si="816"/>
        <v>-9.7110963455149513</v>
      </c>
      <c r="BU966" s="22">
        <f t="shared" si="817"/>
        <v>0</v>
      </c>
      <c r="BV966" s="22">
        <f t="shared" si="818"/>
        <v>-2.3045725656013696</v>
      </c>
      <c r="BW966" s="3"/>
      <c r="BX966" s="7"/>
      <c r="BY966" t="str">
        <f t="shared" si="774"/>
        <v>32023</v>
      </c>
      <c r="CQ966" s="15">
        <v>40046</v>
      </c>
      <c r="CR966" s="16">
        <v>4528.8</v>
      </c>
    </row>
    <row r="967" spans="1:96">
      <c r="A967" t="s">
        <v>460</v>
      </c>
      <c r="B967" t="s">
        <v>460</v>
      </c>
      <c r="C967" s="3">
        <v>206338</v>
      </c>
      <c r="D967" s="3">
        <v>-450750</v>
      </c>
      <c r="E967">
        <v>-244411.9</v>
      </c>
      <c r="F967" s="3">
        <v>-214963</v>
      </c>
      <c r="G967" s="3">
        <v>-6163367</v>
      </c>
      <c r="J967" s="3">
        <f t="shared" si="819"/>
        <v>-8625</v>
      </c>
      <c r="L967" s="3">
        <f t="shared" si="820"/>
        <v>63633339.329999961</v>
      </c>
      <c r="M967" s="4">
        <f t="shared" si="775"/>
        <v>-1.3552378671527414E-4</v>
      </c>
      <c r="N967" s="4">
        <f t="shared" si="776"/>
        <v>-2.875E-4</v>
      </c>
      <c r="O967" s="4"/>
      <c r="P967" s="3">
        <f t="shared" si="777"/>
        <v>-1509898.1799999997</v>
      </c>
      <c r="Q967" s="3">
        <f t="shared" si="778"/>
        <v>65143237.509999953</v>
      </c>
      <c r="R967" s="6">
        <f t="shared" si="779"/>
        <v>-2.3178126198720467E-2</v>
      </c>
      <c r="S967" s="6">
        <f t="shared" si="780"/>
        <v>-2.2791808898203404E-2</v>
      </c>
      <c r="T967" s="6"/>
      <c r="U967" s="6"/>
      <c r="V967" s="3">
        <f t="shared" si="821"/>
        <v>185649.52361438493</v>
      </c>
      <c r="W967" s="7">
        <f t="shared" si="781"/>
        <v>114.45000000000073</v>
      </c>
      <c r="X967" s="7">
        <f t="shared" si="784"/>
        <v>17100.05</v>
      </c>
      <c r="Y967" s="3">
        <f t="shared" si="785"/>
        <v>43796870.19772578</v>
      </c>
      <c r="Z967" s="3">
        <f t="shared" si="782"/>
        <v>107430209.52772574</v>
      </c>
      <c r="AA967" s="2">
        <v>45002</v>
      </c>
      <c r="AB967" s="7">
        <f t="shared" si="786"/>
        <v>212.11113109999985</v>
      </c>
      <c r="AC967" s="7">
        <f t="shared" si="787"/>
        <v>145.9895673257526</v>
      </c>
      <c r="AD967" s="7">
        <f t="shared" si="788"/>
        <v>179.05034921287623</v>
      </c>
      <c r="AE967" s="7"/>
      <c r="AF967" s="7">
        <f t="shared" si="822"/>
        <v>177024.52361438493</v>
      </c>
      <c r="AG967" s="3">
        <f t="shared" si="789"/>
        <v>72371357.12189281</v>
      </c>
      <c r="AH967" s="7"/>
      <c r="AI967" s="7"/>
      <c r="AJ967" s="7"/>
      <c r="AK967" s="7"/>
      <c r="AL967" s="3">
        <f t="shared" si="790"/>
        <v>87642148.488799408</v>
      </c>
      <c r="AM967" s="3">
        <f t="shared" si="791"/>
        <v>27738017.791892912</v>
      </c>
      <c r="AN967" s="3">
        <f t="shared" si="792"/>
        <v>24270791.366907224</v>
      </c>
      <c r="AO967" s="3">
        <f t="shared" si="793"/>
        <v>33633339.329999991</v>
      </c>
      <c r="AP967" s="3">
        <f t="shared" si="794"/>
        <v>63633339.329999961</v>
      </c>
      <c r="AQ967" s="7"/>
      <c r="AR967" s="40">
        <f t="shared" si="823"/>
        <v>185649.52361438493</v>
      </c>
      <c r="AS967" s="5">
        <f t="shared" si="783"/>
        <v>-8625</v>
      </c>
      <c r="AT967" s="5">
        <f t="shared" si="795"/>
        <v>5467.625899280576</v>
      </c>
      <c r="AU967" s="5">
        <f t="shared" si="796"/>
        <v>182492.1495136655</v>
      </c>
      <c r="AV967" s="5">
        <f t="shared" si="797"/>
        <v>47642148.488799267</v>
      </c>
      <c r="AW967" s="3"/>
      <c r="AX967" s="4">
        <f t="shared" si="798"/>
        <v>2.086586629219264E-3</v>
      </c>
      <c r="AY967" s="4">
        <f t="shared" si="799"/>
        <v>6.7380604747551273E-3</v>
      </c>
      <c r="AZ967" s="4">
        <f t="shared" si="800"/>
        <v>2.2532672374942975E-4</v>
      </c>
      <c r="BA967" s="4">
        <f t="shared" si="801"/>
        <v>-1.3552378671527414E-4</v>
      </c>
      <c r="BB967" s="3"/>
      <c r="BC967" s="2">
        <f t="shared" si="802"/>
        <v>45002</v>
      </c>
      <c r="BD967" s="22">
        <f t="shared" si="803"/>
        <v>219.10537122199852</v>
      </c>
      <c r="BE967" s="22">
        <f t="shared" si="804"/>
        <v>145.98956732575218</v>
      </c>
      <c r="BF967" s="22">
        <f t="shared" si="805"/>
        <v>127.74100719424854</v>
      </c>
      <c r="BG967" s="22">
        <f t="shared" si="806"/>
        <v>212.11113109999985</v>
      </c>
      <c r="BH967" s="22"/>
      <c r="BI967" s="3">
        <f t="shared" si="807"/>
        <v>90595981.798740774</v>
      </c>
      <c r="BJ967" s="3">
        <f t="shared" si="808"/>
        <v>30515785.609397959</v>
      </c>
      <c r="BK967" s="3">
        <f t="shared" si="809"/>
        <v>24270791.366907224</v>
      </c>
      <c r="BL967" s="3">
        <f t="shared" si="810"/>
        <v>65143237.509999953</v>
      </c>
      <c r="BM967" s="22"/>
      <c r="BN967" s="3">
        <f t="shared" si="811"/>
        <v>-2953833.3099413291</v>
      </c>
      <c r="BO967" s="3">
        <f t="shared" si="812"/>
        <v>-2777767.8175050374</v>
      </c>
      <c r="BP967" s="3">
        <f t="shared" si="813"/>
        <v>0</v>
      </c>
      <c r="BQ967" s="3">
        <f t="shared" si="814"/>
        <v>-1509898.1799999997</v>
      </c>
      <c r="BR967" s="3"/>
      <c r="BS967" s="22">
        <f t="shared" si="815"/>
        <v>-3.2604462706781829</v>
      </c>
      <c r="BT967" s="22">
        <f t="shared" si="816"/>
        <v>-9.1027242524916918</v>
      </c>
      <c r="BU967" s="22">
        <f t="shared" si="817"/>
        <v>0</v>
      </c>
      <c r="BV967" s="22">
        <f t="shared" si="818"/>
        <v>-2.3178126198720466</v>
      </c>
      <c r="BW967" s="3"/>
      <c r="BX967" s="7"/>
      <c r="BY967" t="str">
        <f t="shared" si="774"/>
        <v>32023</v>
      </c>
      <c r="CQ967" s="15">
        <v>40047</v>
      </c>
      <c r="CR967" s="16">
        <v>4528.8</v>
      </c>
    </row>
    <row r="968" spans="1:96">
      <c r="A968" t="s">
        <v>461</v>
      </c>
      <c r="B968" t="s">
        <v>461</v>
      </c>
      <c r="C968" s="3">
        <v>66116</v>
      </c>
      <c r="D968" s="3">
        <v>-354442</v>
      </c>
      <c r="E968">
        <v>-288325.71999999997</v>
      </c>
      <c r="F968" s="3">
        <v>96308</v>
      </c>
      <c r="G968" s="3">
        <v>-6451693</v>
      </c>
      <c r="J968" s="3">
        <f t="shared" si="819"/>
        <v>162424</v>
      </c>
      <c r="L968" s="3">
        <f t="shared" si="820"/>
        <v>63795763.329999961</v>
      </c>
      <c r="M968" s="4">
        <f t="shared" si="775"/>
        <v>2.552498449871939E-3</v>
      </c>
      <c r="N968" s="4">
        <f t="shared" si="776"/>
        <v>5.414133333333333E-3</v>
      </c>
      <c r="O968" s="4"/>
      <c r="P968" s="3">
        <f t="shared" si="777"/>
        <v>-1347474.1799999997</v>
      </c>
      <c r="Q968" s="3">
        <f t="shared" si="778"/>
        <v>65143237.509999953</v>
      </c>
      <c r="R968" s="6">
        <f t="shared" si="779"/>
        <v>-2.0684789880041698E-2</v>
      </c>
      <c r="S968" s="6">
        <f t="shared" si="780"/>
        <v>-2.0239310448331466E-2</v>
      </c>
      <c r="T968" s="6"/>
      <c r="U968" s="6"/>
      <c r="V968" s="3">
        <f t="shared" si="821"/>
        <v>-181107.63924460937</v>
      </c>
      <c r="W968" s="7">
        <f t="shared" si="781"/>
        <v>-111.64999999999782</v>
      </c>
      <c r="X968" s="7">
        <f t="shared" si="784"/>
        <v>16988.400000000001</v>
      </c>
      <c r="Y968" s="3">
        <f t="shared" si="785"/>
        <v>43510910.767339557</v>
      </c>
      <c r="Z968" s="3">
        <f t="shared" si="782"/>
        <v>107306674.09733951</v>
      </c>
      <c r="AA968" s="2">
        <v>45005</v>
      </c>
      <c r="AB968" s="7">
        <f t="shared" si="786"/>
        <v>212.65254443333319</v>
      </c>
      <c r="AC968" s="7">
        <f t="shared" si="787"/>
        <v>145.03636922446518</v>
      </c>
      <c r="AD968" s="7">
        <f t="shared" si="788"/>
        <v>178.84445682889918</v>
      </c>
      <c r="AE968" s="7"/>
      <c r="AF968" s="7">
        <f t="shared" si="822"/>
        <v>-18683.639244609367</v>
      </c>
      <c r="AG968" s="3">
        <f t="shared" si="789"/>
        <v>72352673.482648194</v>
      </c>
      <c r="AH968" s="7"/>
      <c r="AI968" s="7"/>
      <c r="AJ968" s="7"/>
      <c r="AK968" s="7"/>
      <c r="AL968" s="3">
        <f t="shared" si="790"/>
        <v>87628932.475454077</v>
      </c>
      <c r="AM968" s="3">
        <f t="shared" si="791"/>
        <v>27556910.152648304</v>
      </c>
      <c r="AN968" s="3">
        <f t="shared" si="792"/>
        <v>24276258.992806505</v>
      </c>
      <c r="AO968" s="3">
        <f t="shared" si="793"/>
        <v>33795763.329999991</v>
      </c>
      <c r="AP968" s="3">
        <f t="shared" si="794"/>
        <v>63795763.329999961</v>
      </c>
      <c r="AQ968" s="7"/>
      <c r="AR968" s="40">
        <f t="shared" si="823"/>
        <v>-181107.63924460937</v>
      </c>
      <c r="AS968" s="5">
        <f t="shared" si="783"/>
        <v>162424</v>
      </c>
      <c r="AT968" s="5">
        <f t="shared" si="795"/>
        <v>5467.625899280576</v>
      </c>
      <c r="AU968" s="5">
        <f t="shared" si="796"/>
        <v>-13216.013345328791</v>
      </c>
      <c r="AV968" s="5">
        <f t="shared" si="797"/>
        <v>47628932.475453936</v>
      </c>
      <c r="AW968" s="3"/>
      <c r="AX968" s="4">
        <f t="shared" si="798"/>
        <v>-1.5079517758533482E-4</v>
      </c>
      <c r="AY968" s="4">
        <f t="shared" si="799"/>
        <v>-6.5292206747932192E-3</v>
      </c>
      <c r="AZ968" s="4">
        <f t="shared" si="800"/>
        <v>2.2527596305473512E-4</v>
      </c>
      <c r="BA968" s="4">
        <f t="shared" si="801"/>
        <v>2.552498449871939E-3</v>
      </c>
      <c r="BB968" s="3"/>
      <c r="BC968" s="2">
        <f t="shared" si="802"/>
        <v>45005</v>
      </c>
      <c r="BD968" s="22">
        <f t="shared" si="803"/>
        <v>219.07233118863522</v>
      </c>
      <c r="BE968" s="22">
        <f t="shared" si="804"/>
        <v>145.03636922446475</v>
      </c>
      <c r="BF968" s="22">
        <f t="shared" si="805"/>
        <v>127.76978417266582</v>
      </c>
      <c r="BG968" s="22">
        <f t="shared" si="806"/>
        <v>212.65254443333319</v>
      </c>
      <c r="BH968" s="22"/>
      <c r="BI968" s="3">
        <f t="shared" si="807"/>
        <v>90595981.798740774</v>
      </c>
      <c r="BJ968" s="3">
        <f t="shared" si="808"/>
        <v>30515785.609397959</v>
      </c>
      <c r="BK968" s="3">
        <f t="shared" si="809"/>
        <v>24276258.992806505</v>
      </c>
      <c r="BL968" s="3">
        <f t="shared" si="810"/>
        <v>65143237.509999953</v>
      </c>
      <c r="BM968" s="22"/>
      <c r="BN968" s="3">
        <f t="shared" si="811"/>
        <v>-2967049.3232866577</v>
      </c>
      <c r="BO968" s="3">
        <f t="shared" si="812"/>
        <v>-2958875.4567496469</v>
      </c>
      <c r="BP968" s="3">
        <f t="shared" si="813"/>
        <v>0</v>
      </c>
      <c r="BQ968" s="3">
        <f t="shared" si="814"/>
        <v>-1347474.1799999997</v>
      </c>
      <c r="BR968" s="3"/>
      <c r="BS968" s="22">
        <f t="shared" si="815"/>
        <v>-3.2750341288623219</v>
      </c>
      <c r="BT968" s="22">
        <f t="shared" si="816"/>
        <v>-9.6962126245847031</v>
      </c>
      <c r="BU968" s="22">
        <f t="shared" si="817"/>
        <v>0</v>
      </c>
      <c r="BV968" s="22">
        <f t="shared" si="818"/>
        <v>-2.0684789880041698</v>
      </c>
      <c r="BW968" s="3"/>
      <c r="BX968" s="7"/>
      <c r="BY968" t="str">
        <f t="shared" si="774"/>
        <v>32023</v>
      </c>
      <c r="CQ968" s="15">
        <v>40048</v>
      </c>
      <c r="CR968" s="16">
        <v>4528.8</v>
      </c>
    </row>
    <row r="969" spans="1:96">
      <c r="A969" t="s">
        <v>462</v>
      </c>
      <c r="B969" t="s">
        <v>462</v>
      </c>
      <c r="C969" s="3">
        <v>-73106</v>
      </c>
      <c r="D969" s="3">
        <v>-429293</v>
      </c>
      <c r="E969">
        <v>-502399.35</v>
      </c>
      <c r="F969" s="3">
        <v>-74851</v>
      </c>
      <c r="G969" s="3">
        <v>-6954092</v>
      </c>
      <c r="J969" s="3">
        <f t="shared" si="819"/>
        <v>-147957</v>
      </c>
      <c r="L969" s="3">
        <f t="shared" si="820"/>
        <v>63647806.329999961</v>
      </c>
      <c r="M969" s="4">
        <f t="shared" si="775"/>
        <v>-2.319229244654609E-3</v>
      </c>
      <c r="N969" s="4">
        <f t="shared" si="776"/>
        <v>-4.9319000000000003E-3</v>
      </c>
      <c r="O969" s="4"/>
      <c r="P969" s="3">
        <f t="shared" si="777"/>
        <v>-1495431.1799999997</v>
      </c>
      <c r="Q969" s="3">
        <f t="shared" si="778"/>
        <v>65143237.509999953</v>
      </c>
      <c r="R969" s="6">
        <f t="shared" si="779"/>
        <v>-2.2956046355086978E-2</v>
      </c>
      <c r="S969" s="6">
        <f t="shared" si="780"/>
        <v>-2.2558539692986074E-2</v>
      </c>
      <c r="T969" s="6"/>
      <c r="U969" s="6"/>
      <c r="V969" s="3">
        <f t="shared" si="821"/>
        <v>193192.29587132231</v>
      </c>
      <c r="W969" s="7">
        <f t="shared" si="781"/>
        <v>119.09999999999854</v>
      </c>
      <c r="X969" s="7">
        <f t="shared" si="784"/>
        <v>17107.5</v>
      </c>
      <c r="Y969" s="3">
        <f t="shared" si="785"/>
        <v>43815951.234504811</v>
      </c>
      <c r="Z969" s="3">
        <f t="shared" si="782"/>
        <v>107463757.56450477</v>
      </c>
      <c r="AA969" s="2">
        <v>45006</v>
      </c>
      <c r="AB969" s="7">
        <f t="shared" si="786"/>
        <v>212.15935443333319</v>
      </c>
      <c r="AC969" s="7">
        <f t="shared" si="787"/>
        <v>146.0531707816827</v>
      </c>
      <c r="AD969" s="7">
        <f t="shared" si="788"/>
        <v>179.10626260750794</v>
      </c>
      <c r="AE969" s="7"/>
      <c r="AF969" s="7">
        <f t="shared" si="822"/>
        <v>45235.295871322305</v>
      </c>
      <c r="AG969" s="3">
        <f t="shared" si="789"/>
        <v>72397908.778519511</v>
      </c>
      <c r="AH969" s="7"/>
      <c r="AI969" s="7"/>
      <c r="AJ969" s="7"/>
      <c r="AK969" s="7"/>
      <c r="AL969" s="3">
        <f t="shared" si="790"/>
        <v>87679635.39722468</v>
      </c>
      <c r="AM969" s="3">
        <f t="shared" si="791"/>
        <v>27750102.448519625</v>
      </c>
      <c r="AN969" s="3">
        <f t="shared" si="792"/>
        <v>24281726.618705787</v>
      </c>
      <c r="AO969" s="3">
        <f t="shared" si="793"/>
        <v>33647806.329999991</v>
      </c>
      <c r="AP969" s="3">
        <f t="shared" si="794"/>
        <v>63647806.329999961</v>
      </c>
      <c r="AQ969" s="7"/>
      <c r="AR969" s="40">
        <f t="shared" si="823"/>
        <v>193192.29587132231</v>
      </c>
      <c r="AS969" s="5">
        <f t="shared" si="783"/>
        <v>-147957</v>
      </c>
      <c r="AT969" s="5">
        <f t="shared" si="795"/>
        <v>5467.625899280576</v>
      </c>
      <c r="AU969" s="5">
        <f t="shared" si="796"/>
        <v>50702.921770602879</v>
      </c>
      <c r="AV969" s="5">
        <f t="shared" si="797"/>
        <v>47679635.397224538</v>
      </c>
      <c r="AW969" s="3"/>
      <c r="AX969" s="4">
        <f t="shared" si="798"/>
        <v>5.7860937407636895E-4</v>
      </c>
      <c r="AY969" s="4">
        <f t="shared" si="799"/>
        <v>7.0106661015751047E-3</v>
      </c>
      <c r="AZ969" s="4">
        <f t="shared" si="800"/>
        <v>2.2522522522521829E-4</v>
      </c>
      <c r="BA969" s="4">
        <f t="shared" si="801"/>
        <v>-2.319229244654609E-3</v>
      </c>
      <c r="BB969" s="3"/>
      <c r="BC969" s="2">
        <f t="shared" si="802"/>
        <v>45006</v>
      </c>
      <c r="BD969" s="22">
        <f t="shared" si="803"/>
        <v>219.19908849306168</v>
      </c>
      <c r="BE969" s="22">
        <f t="shared" si="804"/>
        <v>146.05317078168224</v>
      </c>
      <c r="BF969" s="22">
        <f t="shared" si="805"/>
        <v>127.79856115108308</v>
      </c>
      <c r="BG969" s="22">
        <f t="shared" si="806"/>
        <v>212.15935443333319</v>
      </c>
      <c r="BH969" s="22"/>
      <c r="BI969" s="3">
        <f t="shared" si="807"/>
        <v>90595981.798740774</v>
      </c>
      <c r="BJ969" s="3">
        <f t="shared" si="808"/>
        <v>30515785.609397959</v>
      </c>
      <c r="BK969" s="3">
        <f t="shared" si="809"/>
        <v>24281726.618705787</v>
      </c>
      <c r="BL969" s="3">
        <f t="shared" si="810"/>
        <v>65143237.509999953</v>
      </c>
      <c r="BM969" s="22"/>
      <c r="BN969" s="3">
        <f t="shared" si="811"/>
        <v>-2916346.4015160548</v>
      </c>
      <c r="BO969" s="3">
        <f t="shared" si="812"/>
        <v>-2765683.1608783244</v>
      </c>
      <c r="BP969" s="3">
        <f t="shared" si="813"/>
        <v>0</v>
      </c>
      <c r="BQ969" s="3">
        <f t="shared" si="814"/>
        <v>-1495431.1799999997</v>
      </c>
      <c r="BR969" s="3"/>
      <c r="BS969" s="22">
        <f t="shared" si="815"/>
        <v>-3.2190681569020647</v>
      </c>
      <c r="BT969" s="22">
        <f t="shared" si="816"/>
        <v>-9.0631229235880326</v>
      </c>
      <c r="BU969" s="22">
        <f t="shared" si="817"/>
        <v>0</v>
      </c>
      <c r="BV969" s="22">
        <f t="shared" si="818"/>
        <v>-2.2956046355086976</v>
      </c>
      <c r="BW969" s="3"/>
      <c r="BX969" s="7"/>
      <c r="BY969" t="str">
        <f t="shared" si="774"/>
        <v>32023</v>
      </c>
      <c r="CQ969" s="15">
        <v>40049</v>
      </c>
      <c r="CR969" s="16">
        <v>4642.8</v>
      </c>
    </row>
    <row r="970" spans="1:96">
      <c r="A970" t="s">
        <v>463</v>
      </c>
      <c r="B970" t="s">
        <v>463</v>
      </c>
      <c r="C970" s="3">
        <v>-70116</v>
      </c>
      <c r="D970" s="3">
        <v>-355136</v>
      </c>
      <c r="E970">
        <v>-425252.28</v>
      </c>
      <c r="F970" s="3">
        <v>74157</v>
      </c>
      <c r="G970" s="3">
        <v>-7379345</v>
      </c>
      <c r="J970" s="3">
        <f t="shared" si="819"/>
        <v>4041</v>
      </c>
      <c r="L970" s="3">
        <f t="shared" si="820"/>
        <v>63651847.329999961</v>
      </c>
      <c r="M970" s="4">
        <f t="shared" si="775"/>
        <v>6.3490012193794995E-5</v>
      </c>
      <c r="N970" s="4">
        <f t="shared" si="776"/>
        <v>1.3469999999999999E-4</v>
      </c>
      <c r="O970" s="4"/>
      <c r="P970" s="3">
        <f t="shared" si="777"/>
        <v>-1491390.1799999997</v>
      </c>
      <c r="Q970" s="3">
        <f t="shared" si="778"/>
        <v>65143237.509999953</v>
      </c>
      <c r="R970" s="6">
        <f t="shared" si="779"/>
        <v>-2.2894013822556188E-2</v>
      </c>
      <c r="S970" s="6">
        <f t="shared" si="780"/>
        <v>-2.249504968079228E-2</v>
      </c>
      <c r="T970" s="6"/>
      <c r="U970" s="6"/>
      <c r="V970" s="3">
        <f t="shared" si="821"/>
        <v>72021.309292083082</v>
      </c>
      <c r="W970" s="7">
        <f t="shared" si="781"/>
        <v>44.400000000001455</v>
      </c>
      <c r="X970" s="7">
        <f t="shared" si="784"/>
        <v>17151.900000000001</v>
      </c>
      <c r="Y970" s="3">
        <f t="shared" si="785"/>
        <v>43929669.091281787</v>
      </c>
      <c r="Z970" s="3">
        <f t="shared" si="782"/>
        <v>107581516.42128175</v>
      </c>
      <c r="AA970" s="2">
        <v>45007</v>
      </c>
      <c r="AB970" s="7">
        <f t="shared" si="786"/>
        <v>212.17282443333318</v>
      </c>
      <c r="AC970" s="7">
        <f t="shared" si="787"/>
        <v>146.43223030427262</v>
      </c>
      <c r="AD970" s="7">
        <f t="shared" si="788"/>
        <v>179.30252736880291</v>
      </c>
      <c r="AE970" s="7"/>
      <c r="AF970" s="7">
        <f t="shared" si="822"/>
        <v>76062.309292083082</v>
      </c>
      <c r="AG970" s="3">
        <f t="shared" si="789"/>
        <v>72473971.087811589</v>
      </c>
      <c r="AH970" s="7"/>
      <c r="AI970" s="7"/>
      <c r="AJ970" s="7"/>
      <c r="AK970" s="7"/>
      <c r="AL970" s="3">
        <f t="shared" si="790"/>
        <v>87761165.332416043</v>
      </c>
      <c r="AM970" s="3">
        <f t="shared" si="791"/>
        <v>27822123.757811707</v>
      </c>
      <c r="AN970" s="3">
        <f t="shared" si="792"/>
        <v>24287194.244605068</v>
      </c>
      <c r="AO970" s="3">
        <f t="shared" si="793"/>
        <v>33651847.329999991</v>
      </c>
      <c r="AP970" s="3">
        <f t="shared" si="794"/>
        <v>63651847.329999961</v>
      </c>
      <c r="AQ970" s="7"/>
      <c r="AR970" s="40">
        <f t="shared" si="823"/>
        <v>72021.309292083082</v>
      </c>
      <c r="AS970" s="5">
        <f t="shared" si="783"/>
        <v>4041</v>
      </c>
      <c r="AT970" s="5">
        <f t="shared" si="795"/>
        <v>5467.625899280576</v>
      </c>
      <c r="AU970" s="5">
        <f t="shared" si="796"/>
        <v>81529.935191363664</v>
      </c>
      <c r="AV970" s="5">
        <f t="shared" si="797"/>
        <v>47761165.332415901</v>
      </c>
      <c r="AW970" s="3"/>
      <c r="AX970" s="4">
        <f t="shared" si="798"/>
        <v>9.2986170416881465E-4</v>
      </c>
      <c r="AY970" s="4">
        <f t="shared" si="799"/>
        <v>2.5953529153880718E-3</v>
      </c>
      <c r="AZ970" s="4">
        <f t="shared" si="800"/>
        <v>2.2517451024543328E-4</v>
      </c>
      <c r="BA970" s="4">
        <f t="shared" si="801"/>
        <v>6.3490012193794995E-5</v>
      </c>
      <c r="BB970" s="3"/>
      <c r="BC970" s="2">
        <f t="shared" si="802"/>
        <v>45007</v>
      </c>
      <c r="BD970" s="22">
        <f t="shared" si="803"/>
        <v>219.40291333104008</v>
      </c>
      <c r="BE970" s="22">
        <f t="shared" si="804"/>
        <v>146.43223030427214</v>
      </c>
      <c r="BF970" s="22">
        <f t="shared" si="805"/>
        <v>127.82733812950036</v>
      </c>
      <c r="BG970" s="22">
        <f t="shared" si="806"/>
        <v>212.17282443333318</v>
      </c>
      <c r="BH970" s="22"/>
      <c r="BI970" s="3">
        <f t="shared" si="807"/>
        <v>90595981.798740774</v>
      </c>
      <c r="BJ970" s="3">
        <f t="shared" si="808"/>
        <v>30515785.609397959</v>
      </c>
      <c r="BK970" s="3">
        <f t="shared" si="809"/>
        <v>24287194.244605068</v>
      </c>
      <c r="BL970" s="3">
        <f t="shared" si="810"/>
        <v>65143237.509999953</v>
      </c>
      <c r="BM970" s="22"/>
      <c r="BN970" s="3">
        <f t="shared" si="811"/>
        <v>-2834816.4663246912</v>
      </c>
      <c r="BO970" s="3">
        <f t="shared" si="812"/>
        <v>-2693661.8515862413</v>
      </c>
      <c r="BP970" s="3">
        <f t="shared" si="813"/>
        <v>0</v>
      </c>
      <c r="BQ970" s="3">
        <f t="shared" si="814"/>
        <v>-1491390.1799999997</v>
      </c>
      <c r="BR970" s="3"/>
      <c r="BS970" s="22">
        <f t="shared" si="815"/>
        <v>-3.1290752746873962</v>
      </c>
      <c r="BT970" s="22">
        <f t="shared" si="816"/>
        <v>-8.8271096345514799</v>
      </c>
      <c r="BU970" s="22">
        <f t="shared" si="817"/>
        <v>0</v>
      </c>
      <c r="BV970" s="22">
        <f t="shared" si="818"/>
        <v>-2.289401382255619</v>
      </c>
      <c r="BW970" s="3"/>
      <c r="BX970" s="7"/>
      <c r="BY970" t="str">
        <f t="shared" si="774"/>
        <v>32023</v>
      </c>
      <c r="CQ970" s="15">
        <v>40050</v>
      </c>
      <c r="CR970" s="16">
        <v>4659.3500000000004</v>
      </c>
    </row>
    <row r="971" spans="1:96">
      <c r="A971" t="s">
        <v>464</v>
      </c>
      <c r="B971" t="s">
        <v>464</v>
      </c>
      <c r="C971" s="3">
        <v>380745</v>
      </c>
      <c r="D971" s="3">
        <v>-595230</v>
      </c>
      <c r="E971">
        <v>-214485.65</v>
      </c>
      <c r="F971" s="3">
        <v>-240094</v>
      </c>
      <c r="G971" s="3">
        <v>-7593830</v>
      </c>
      <c r="J971" s="3">
        <f t="shared" si="819"/>
        <v>140651</v>
      </c>
      <c r="L971" s="3">
        <f t="shared" si="820"/>
        <v>63792498.329999961</v>
      </c>
      <c r="M971" s="4">
        <f t="shared" si="775"/>
        <v>2.2096923482959044E-3</v>
      </c>
      <c r="N971" s="4">
        <f t="shared" si="776"/>
        <v>4.6883666666666666E-3</v>
      </c>
      <c r="O971" s="4"/>
      <c r="P971" s="3">
        <f t="shared" si="777"/>
        <v>-1350739.1799999997</v>
      </c>
      <c r="Q971" s="3">
        <f t="shared" si="778"/>
        <v>65143237.509999953</v>
      </c>
      <c r="R971" s="6">
        <f t="shared" si="779"/>
        <v>-2.0734910201425767E-2</v>
      </c>
      <c r="S971" s="6">
        <f t="shared" si="780"/>
        <v>-2.0285357332496375E-2</v>
      </c>
      <c r="T971" s="6"/>
      <c r="U971" s="6"/>
      <c r="V971" s="3">
        <f t="shared" si="821"/>
        <v>-121657.61704743365</v>
      </c>
      <c r="W971" s="7">
        <f t="shared" si="781"/>
        <v>-75</v>
      </c>
      <c r="X971" s="7">
        <f t="shared" si="784"/>
        <v>17076.900000000001</v>
      </c>
      <c r="Y971" s="3">
        <f t="shared" si="785"/>
        <v>43737578.116996363</v>
      </c>
      <c r="Z971" s="3">
        <f t="shared" si="782"/>
        <v>107530076.44699633</v>
      </c>
      <c r="AA971" s="2">
        <v>45008</v>
      </c>
      <c r="AB971" s="7">
        <f t="shared" si="786"/>
        <v>212.64166109999988</v>
      </c>
      <c r="AC971" s="7">
        <f t="shared" si="787"/>
        <v>145.79192705665454</v>
      </c>
      <c r="AD971" s="7">
        <f t="shared" si="788"/>
        <v>179.21679407832721</v>
      </c>
      <c r="AE971" s="7"/>
      <c r="AF971" s="7">
        <f t="shared" si="822"/>
        <v>18993.382952566346</v>
      </c>
      <c r="AG971" s="3">
        <f t="shared" si="789"/>
        <v>72492964.47076416</v>
      </c>
      <c r="AH971" s="7"/>
      <c r="AI971" s="7"/>
      <c r="AJ971" s="7"/>
      <c r="AK971" s="7"/>
      <c r="AL971" s="3">
        <f t="shared" si="790"/>
        <v>87785626.341267884</v>
      </c>
      <c r="AM971" s="3">
        <f t="shared" si="791"/>
        <v>27700466.140764274</v>
      </c>
      <c r="AN971" s="3">
        <f t="shared" si="792"/>
        <v>24292661.870504349</v>
      </c>
      <c r="AO971" s="3">
        <f t="shared" si="793"/>
        <v>33792498.329999991</v>
      </c>
      <c r="AP971" s="3">
        <f t="shared" si="794"/>
        <v>63792498.329999961</v>
      </c>
      <c r="AQ971" s="7"/>
      <c r="AR971" s="40">
        <f t="shared" si="823"/>
        <v>-121657.61704743365</v>
      </c>
      <c r="AS971" s="5">
        <f t="shared" si="783"/>
        <v>140651</v>
      </c>
      <c r="AT971" s="5">
        <f t="shared" si="795"/>
        <v>5467.625899280576</v>
      </c>
      <c r="AU971" s="5">
        <f t="shared" si="796"/>
        <v>24461.00885184692</v>
      </c>
      <c r="AV971" s="5">
        <f t="shared" si="797"/>
        <v>47785626.34126775</v>
      </c>
      <c r="AW971" s="3"/>
      <c r="AX971" s="4">
        <f t="shared" si="798"/>
        <v>2.7872247091518328E-4</v>
      </c>
      <c r="AY971" s="4">
        <f t="shared" si="799"/>
        <v>-4.3726934042292677E-3</v>
      </c>
      <c r="AZ971" s="4">
        <f t="shared" si="800"/>
        <v>2.2512381809994803E-4</v>
      </c>
      <c r="BA971" s="4">
        <f t="shared" si="801"/>
        <v>2.2096923482959044E-3</v>
      </c>
      <c r="BB971" s="3"/>
      <c r="BC971" s="2">
        <f t="shared" si="802"/>
        <v>45008</v>
      </c>
      <c r="BD971" s="22">
        <f t="shared" si="803"/>
        <v>219.4640658531697</v>
      </c>
      <c r="BE971" s="22">
        <f t="shared" si="804"/>
        <v>145.79192705665406</v>
      </c>
      <c r="BF971" s="22">
        <f t="shared" si="805"/>
        <v>127.85611510791763</v>
      </c>
      <c r="BG971" s="22">
        <f t="shared" si="806"/>
        <v>212.64166109999988</v>
      </c>
      <c r="BH971" s="22"/>
      <c r="BI971" s="3">
        <f t="shared" si="807"/>
        <v>90595981.798740774</v>
      </c>
      <c r="BJ971" s="3">
        <f t="shared" si="808"/>
        <v>30515785.609397959</v>
      </c>
      <c r="BK971" s="3">
        <f t="shared" si="809"/>
        <v>24292661.870504349</v>
      </c>
      <c r="BL971" s="3">
        <f t="shared" si="810"/>
        <v>65143237.509999953</v>
      </c>
      <c r="BM971" s="22"/>
      <c r="BN971" s="3">
        <f t="shared" si="811"/>
        <v>-2810355.457472844</v>
      </c>
      <c r="BO971" s="3">
        <f t="shared" si="812"/>
        <v>-2815319.468633675</v>
      </c>
      <c r="BP971" s="3">
        <f t="shared" si="813"/>
        <v>0</v>
      </c>
      <c r="BQ971" s="3">
        <f t="shared" si="814"/>
        <v>-1350739.1799999997</v>
      </c>
      <c r="BR971" s="3"/>
      <c r="BS971" s="22">
        <f t="shared" si="815"/>
        <v>-3.102075171188118</v>
      </c>
      <c r="BT971" s="22">
        <f t="shared" si="816"/>
        <v>-9.2257807308969948</v>
      </c>
      <c r="BU971" s="22">
        <f t="shared" si="817"/>
        <v>0</v>
      </c>
      <c r="BV971" s="22">
        <f t="shared" si="818"/>
        <v>-2.0734910201425767</v>
      </c>
      <c r="BW971" s="3"/>
      <c r="BX971" s="7"/>
      <c r="BY971" t="str">
        <f t="shared" si="774"/>
        <v>32023</v>
      </c>
      <c r="CQ971" s="15">
        <v>40051</v>
      </c>
      <c r="CR971" s="16">
        <v>4680.8500000000004</v>
      </c>
    </row>
    <row r="972" spans="1:96">
      <c r="A972" t="s">
        <v>465</v>
      </c>
      <c r="B972" t="s">
        <v>465</v>
      </c>
      <c r="C972" s="3">
        <v>82998</v>
      </c>
      <c r="D972" s="3">
        <v>-772204</v>
      </c>
      <c r="E972">
        <v>-689205.76000000001</v>
      </c>
      <c r="F972" s="3">
        <v>-176973</v>
      </c>
      <c r="G972" s="3">
        <v>-8283036</v>
      </c>
      <c r="J972" s="3">
        <f t="shared" si="819"/>
        <v>-93976</v>
      </c>
      <c r="L972" s="3">
        <f t="shared" si="820"/>
        <v>63698522.329999961</v>
      </c>
      <c r="M972" s="4">
        <f t="shared" si="775"/>
        <v>-1.4731512710767359E-3</v>
      </c>
      <c r="N972" s="4">
        <f t="shared" si="776"/>
        <v>-3.1325333333333334E-3</v>
      </c>
      <c r="O972" s="4"/>
      <c r="P972" s="3">
        <f t="shared" si="777"/>
        <v>-1444715.1799999997</v>
      </c>
      <c r="Q972" s="3">
        <f t="shared" si="778"/>
        <v>65143237.509999953</v>
      </c>
      <c r="R972" s="6">
        <f t="shared" si="779"/>
        <v>-2.2177515813183609E-2</v>
      </c>
      <c r="S972" s="6">
        <f t="shared" si="780"/>
        <v>-2.1758508603573111E-2</v>
      </c>
      <c r="T972" s="6"/>
      <c r="U972" s="6"/>
      <c r="V972" s="3">
        <f t="shared" si="821"/>
        <v>-213874.09076939191</v>
      </c>
      <c r="W972" s="7">
        <f t="shared" si="781"/>
        <v>-131.85000000000218</v>
      </c>
      <c r="X972" s="7">
        <f t="shared" si="784"/>
        <v>16945.05</v>
      </c>
      <c r="Y972" s="3">
        <f t="shared" si="785"/>
        <v>43399882.184202582</v>
      </c>
      <c r="Z972" s="3">
        <f t="shared" si="782"/>
        <v>107098404.51420254</v>
      </c>
      <c r="AA972" s="2">
        <v>45009</v>
      </c>
      <c r="AB972" s="7">
        <f t="shared" si="786"/>
        <v>212.32840776666654</v>
      </c>
      <c r="AC972" s="7">
        <f t="shared" si="787"/>
        <v>144.66627394734192</v>
      </c>
      <c r="AD972" s="7">
        <f t="shared" si="788"/>
        <v>178.49734085700422</v>
      </c>
      <c r="AE972" s="7"/>
      <c r="AF972" s="7">
        <f t="shared" si="822"/>
        <v>-307850.09076939191</v>
      </c>
      <c r="AG972" s="3">
        <f t="shared" si="789"/>
        <v>72185114.379994765</v>
      </c>
      <c r="AH972" s="7"/>
      <c r="AI972" s="7"/>
      <c r="AJ972" s="7"/>
      <c r="AK972" s="7"/>
      <c r="AL972" s="3">
        <f t="shared" si="790"/>
        <v>87483243.876397774</v>
      </c>
      <c r="AM972" s="3">
        <f t="shared" si="791"/>
        <v>27486592.049994882</v>
      </c>
      <c r="AN972" s="3">
        <f t="shared" si="792"/>
        <v>24298129.496403631</v>
      </c>
      <c r="AO972" s="3">
        <f t="shared" si="793"/>
        <v>33698522.329999991</v>
      </c>
      <c r="AP972" s="3">
        <f t="shared" si="794"/>
        <v>63698522.329999961</v>
      </c>
      <c r="AQ972" s="7"/>
      <c r="AR972" s="40">
        <f t="shared" si="823"/>
        <v>-213874.09076939191</v>
      </c>
      <c r="AS972" s="5">
        <f t="shared" si="783"/>
        <v>-93976</v>
      </c>
      <c r="AT972" s="5">
        <f t="shared" si="795"/>
        <v>5467.625899280576</v>
      </c>
      <c r="AU972" s="5">
        <f t="shared" si="796"/>
        <v>-302382.46487011132</v>
      </c>
      <c r="AV972" s="5">
        <f t="shared" si="797"/>
        <v>47483243.87639764</v>
      </c>
      <c r="AW972" s="3"/>
      <c r="AX972" s="4">
        <f t="shared" si="798"/>
        <v>-3.4445555322985921E-3</v>
      </c>
      <c r="AY972" s="4">
        <f t="shared" si="799"/>
        <v>-7.7209563796709086E-3</v>
      </c>
      <c r="AZ972" s="4">
        <f t="shared" si="800"/>
        <v>2.250731487733444E-4</v>
      </c>
      <c r="BA972" s="4">
        <f t="shared" si="801"/>
        <v>-1.4731512710767359E-3</v>
      </c>
      <c r="BB972" s="3"/>
      <c r="BC972" s="2">
        <f t="shared" si="802"/>
        <v>45009</v>
      </c>
      <c r="BD972" s="22">
        <f t="shared" si="803"/>
        <v>218.70810969099441</v>
      </c>
      <c r="BE972" s="22">
        <f t="shared" si="804"/>
        <v>144.66627394734149</v>
      </c>
      <c r="BF972" s="22">
        <f t="shared" si="805"/>
        <v>127.88489208633489</v>
      </c>
      <c r="BG972" s="22">
        <f t="shared" si="806"/>
        <v>212.32840776666654</v>
      </c>
      <c r="BH972" s="22"/>
      <c r="BI972" s="3">
        <f t="shared" si="807"/>
        <v>90595981.798740774</v>
      </c>
      <c r="BJ972" s="3">
        <f t="shared" si="808"/>
        <v>30515785.609397959</v>
      </c>
      <c r="BK972" s="3">
        <f t="shared" si="809"/>
        <v>24298129.496403631</v>
      </c>
      <c r="BL972" s="3">
        <f t="shared" si="810"/>
        <v>65143237.509999953</v>
      </c>
      <c r="BM972" s="22"/>
      <c r="BN972" s="3">
        <f t="shared" si="811"/>
        <v>-3112737.9223429551</v>
      </c>
      <c r="BO972" s="3">
        <f t="shared" si="812"/>
        <v>-3029193.559403067</v>
      </c>
      <c r="BP972" s="3">
        <f t="shared" si="813"/>
        <v>0</v>
      </c>
      <c r="BQ972" s="3">
        <f t="shared" si="814"/>
        <v>-1444715.1799999997</v>
      </c>
      <c r="BR972" s="3"/>
      <c r="BS972" s="22">
        <f t="shared" si="815"/>
        <v>-3.4358454542254542</v>
      </c>
      <c r="BT972" s="22">
        <f t="shared" si="816"/>
        <v>-9.9266445182724219</v>
      </c>
      <c r="BU972" s="22">
        <f t="shared" si="817"/>
        <v>0</v>
      </c>
      <c r="BV972" s="22">
        <f t="shared" si="818"/>
        <v>-2.2177515813183608</v>
      </c>
      <c r="BW972" s="3"/>
      <c r="BX972" s="7"/>
      <c r="BY972" t="str">
        <f t="shared" si="774"/>
        <v>32023</v>
      </c>
      <c r="CQ972" s="15">
        <v>40052</v>
      </c>
      <c r="CR972" s="16">
        <v>4688.2</v>
      </c>
    </row>
    <row r="973" spans="1:96">
      <c r="A973" t="s">
        <v>466</v>
      </c>
      <c r="B973" t="s">
        <v>466</v>
      </c>
      <c r="C973" s="3">
        <v>-4873</v>
      </c>
      <c r="D973" s="3">
        <v>-498862</v>
      </c>
      <c r="E973">
        <v>-503734.46</v>
      </c>
      <c r="F973" s="3">
        <v>273342</v>
      </c>
      <c r="G973" s="3">
        <v>-8786771</v>
      </c>
      <c r="J973" s="3">
        <f t="shared" si="819"/>
        <v>268469</v>
      </c>
      <c r="L973" s="3">
        <f t="shared" si="820"/>
        <v>63966991.329999961</v>
      </c>
      <c r="M973" s="4">
        <f t="shared" si="775"/>
        <v>4.2146817568099173E-3</v>
      </c>
      <c r="N973" s="4">
        <f t="shared" si="776"/>
        <v>8.9489666666666672E-3</v>
      </c>
      <c r="O973" s="4"/>
      <c r="P973" s="3">
        <f t="shared" si="777"/>
        <v>-1176246.1799999997</v>
      </c>
      <c r="Q973" s="3">
        <f t="shared" si="778"/>
        <v>65143237.509999953</v>
      </c>
      <c r="R973" s="6">
        <f t="shared" si="779"/>
        <v>-1.8056305227682881E-2</v>
      </c>
      <c r="S973" s="6">
        <f t="shared" si="780"/>
        <v>-1.7543826846763193E-2</v>
      </c>
      <c r="T973" s="6"/>
      <c r="U973" s="6"/>
      <c r="V973" s="3">
        <f t="shared" si="821"/>
        <v>65938.42843971141</v>
      </c>
      <c r="W973" s="7">
        <f t="shared" si="781"/>
        <v>40.650000000001455</v>
      </c>
      <c r="X973" s="7">
        <f t="shared" si="784"/>
        <v>16985.7</v>
      </c>
      <c r="Y973" s="3">
        <f t="shared" si="785"/>
        <v>43503995.492265284</v>
      </c>
      <c r="Z973" s="3">
        <f t="shared" si="782"/>
        <v>107470986.82226524</v>
      </c>
      <c r="AA973" s="2">
        <v>45012</v>
      </c>
      <c r="AB973" s="7">
        <f t="shared" si="786"/>
        <v>213.2233044333332</v>
      </c>
      <c r="AC973" s="7">
        <f t="shared" si="787"/>
        <v>145.01331830755095</v>
      </c>
      <c r="AD973" s="7">
        <f t="shared" si="788"/>
        <v>179.11831137044206</v>
      </c>
      <c r="AE973" s="7"/>
      <c r="AF973" s="7">
        <f t="shared" si="822"/>
        <v>334407.4284397114</v>
      </c>
      <c r="AG973" s="3">
        <f t="shared" si="789"/>
        <v>72519521.808434471</v>
      </c>
      <c r="AH973" s="7"/>
      <c r="AI973" s="7"/>
      <c r="AJ973" s="7"/>
      <c r="AK973" s="7"/>
      <c r="AL973" s="3">
        <f t="shared" si="790"/>
        <v>87823118.930736765</v>
      </c>
      <c r="AM973" s="3">
        <f t="shared" si="791"/>
        <v>27552530.478434592</v>
      </c>
      <c r="AN973" s="3">
        <f t="shared" si="792"/>
        <v>24303597.122302912</v>
      </c>
      <c r="AO973" s="3">
        <f t="shared" si="793"/>
        <v>33966991.329999991</v>
      </c>
      <c r="AP973" s="3">
        <f t="shared" si="794"/>
        <v>63966991.329999961</v>
      </c>
      <c r="AQ973" s="7"/>
      <c r="AR973" s="40">
        <f t="shared" si="823"/>
        <v>65938.42843971141</v>
      </c>
      <c r="AS973" s="5">
        <f t="shared" si="783"/>
        <v>268469</v>
      </c>
      <c r="AT973" s="5">
        <f t="shared" si="795"/>
        <v>5467.625899280576</v>
      </c>
      <c r="AU973" s="5">
        <f t="shared" si="796"/>
        <v>339875.05433899199</v>
      </c>
      <c r="AV973" s="5">
        <f t="shared" si="797"/>
        <v>47823118.930736631</v>
      </c>
      <c r="AW973" s="3"/>
      <c r="AX973" s="4">
        <f t="shared" si="798"/>
        <v>3.8850303129955993E-3</v>
      </c>
      <c r="AY973" s="4">
        <f t="shared" si="799"/>
        <v>2.3989306611666211E-3</v>
      </c>
      <c r="AZ973" s="4">
        <f t="shared" si="800"/>
        <v>2.2502250225021807E-4</v>
      </c>
      <c r="BA973" s="4">
        <f t="shared" si="801"/>
        <v>4.2146817568099173E-3</v>
      </c>
      <c r="BB973" s="3"/>
      <c r="BC973" s="2">
        <f t="shared" si="802"/>
        <v>45012</v>
      </c>
      <c r="BD973" s="22">
        <f t="shared" si="803"/>
        <v>219.55779732684192</v>
      </c>
      <c r="BE973" s="22">
        <f t="shared" si="804"/>
        <v>145.01331830755049</v>
      </c>
      <c r="BF973" s="22">
        <f t="shared" si="805"/>
        <v>127.91366906475217</v>
      </c>
      <c r="BG973" s="22">
        <f t="shared" si="806"/>
        <v>213.2233044333332</v>
      </c>
      <c r="BH973" s="22"/>
      <c r="BI973" s="3">
        <f t="shared" si="807"/>
        <v>90595981.798740774</v>
      </c>
      <c r="BJ973" s="3">
        <f t="shared" si="808"/>
        <v>30515785.609397959</v>
      </c>
      <c r="BK973" s="3">
        <f t="shared" si="809"/>
        <v>24303597.122302912</v>
      </c>
      <c r="BL973" s="3">
        <f t="shared" si="810"/>
        <v>65143237.509999953</v>
      </c>
      <c r="BM973" s="22"/>
      <c r="BN973" s="3">
        <f t="shared" si="811"/>
        <v>-2772862.868003963</v>
      </c>
      <c r="BO973" s="3">
        <f t="shared" si="812"/>
        <v>-2963255.1309633558</v>
      </c>
      <c r="BP973" s="3">
        <f t="shared" si="813"/>
        <v>0</v>
      </c>
      <c r="BQ973" s="3">
        <f t="shared" si="814"/>
        <v>-1176246.1799999997</v>
      </c>
      <c r="BR973" s="3"/>
      <c r="BS973" s="22">
        <f t="shared" si="815"/>
        <v>-3.0606907866663291</v>
      </c>
      <c r="BT973" s="22">
        <f t="shared" si="816"/>
        <v>-9.7105647840531457</v>
      </c>
      <c r="BU973" s="22">
        <f t="shared" si="817"/>
        <v>0</v>
      </c>
      <c r="BV973" s="22">
        <f t="shared" si="818"/>
        <v>-1.8056305227682881</v>
      </c>
      <c r="BW973" s="3"/>
      <c r="BX973" s="7"/>
      <c r="BY973" t="str">
        <f t="shared" si="774"/>
        <v>32023</v>
      </c>
      <c r="CQ973" s="15">
        <v>40053</v>
      </c>
      <c r="CR973" s="16">
        <v>4732.3500000000004</v>
      </c>
    </row>
    <row r="974" spans="1:96">
      <c r="A974" t="s">
        <v>467</v>
      </c>
      <c r="B974" t="s">
        <v>467</v>
      </c>
      <c r="C974" s="3">
        <v>408014</v>
      </c>
      <c r="D974" s="3">
        <v>-568896</v>
      </c>
      <c r="E974">
        <v>-160881.29</v>
      </c>
      <c r="F974" s="3">
        <v>-70034</v>
      </c>
      <c r="G974" s="3">
        <v>-8947652</v>
      </c>
      <c r="J974" s="3">
        <f t="shared" si="819"/>
        <v>337980</v>
      </c>
      <c r="L974" s="3">
        <f t="shared" si="820"/>
        <v>64304971.329999961</v>
      </c>
      <c r="M974" s="4">
        <f t="shared" si="775"/>
        <v>5.2836626043015148E-3</v>
      </c>
      <c r="N974" s="4">
        <f t="shared" si="776"/>
        <v>1.1266E-2</v>
      </c>
      <c r="O974" s="4"/>
      <c r="P974" s="3">
        <f t="shared" si="777"/>
        <v>-838266.1799999997</v>
      </c>
      <c r="Q974" s="3">
        <f t="shared" si="778"/>
        <v>65143237.509999953</v>
      </c>
      <c r="R974" s="6">
        <f t="shared" si="779"/>
        <v>-1.2868046048084728E-2</v>
      </c>
      <c r="S974" s="6">
        <f t="shared" si="780"/>
        <v>-1.2260164242461678E-2</v>
      </c>
      <c r="T974" s="6"/>
      <c r="U974" s="6"/>
      <c r="V974" s="3">
        <f t="shared" si="821"/>
        <v>-55151.453061503256</v>
      </c>
      <c r="W974" s="7">
        <f t="shared" si="781"/>
        <v>-34</v>
      </c>
      <c r="X974" s="7">
        <f t="shared" si="784"/>
        <v>16951.7</v>
      </c>
      <c r="Y974" s="3">
        <f t="shared" si="785"/>
        <v>43416914.250589222</v>
      </c>
      <c r="Z974" s="3">
        <f t="shared" si="782"/>
        <v>107721885.58058918</v>
      </c>
      <c r="AA974" s="2">
        <v>45013</v>
      </c>
      <c r="AB974" s="7">
        <f t="shared" si="786"/>
        <v>214.34990443333319</v>
      </c>
      <c r="AC974" s="7">
        <f t="shared" si="787"/>
        <v>144.72304750196406</v>
      </c>
      <c r="AD974" s="7">
        <f t="shared" si="788"/>
        <v>179.53647596764864</v>
      </c>
      <c r="AE974" s="7"/>
      <c r="AF974" s="7">
        <f t="shared" si="822"/>
        <v>282828.54693849676</v>
      </c>
      <c r="AG974" s="3">
        <f t="shared" si="789"/>
        <v>72802350.355372965</v>
      </c>
      <c r="AH974" s="7"/>
      <c r="AI974" s="7"/>
      <c r="AJ974" s="7"/>
      <c r="AK974" s="7"/>
      <c r="AL974" s="3">
        <f t="shared" si="790"/>
        <v>88111415.103574544</v>
      </c>
      <c r="AM974" s="3">
        <f t="shared" si="791"/>
        <v>27497379.02537309</v>
      </c>
      <c r="AN974" s="3">
        <f t="shared" si="792"/>
        <v>24309064.748202194</v>
      </c>
      <c r="AO974" s="3">
        <f t="shared" si="793"/>
        <v>34304971.329999991</v>
      </c>
      <c r="AP974" s="3">
        <f t="shared" si="794"/>
        <v>64304971.329999961</v>
      </c>
      <c r="AQ974" s="7"/>
      <c r="AR974" s="40">
        <f t="shared" si="823"/>
        <v>-55151.453061503256</v>
      </c>
      <c r="AS974" s="5">
        <f t="shared" ref="AS974:AS975" si="824">+J974</f>
        <v>337980</v>
      </c>
      <c r="AT974" s="5">
        <f t="shared" si="795"/>
        <v>5467.625899280576</v>
      </c>
      <c r="AU974" s="5">
        <f t="shared" si="796"/>
        <v>288296.17283777735</v>
      </c>
      <c r="AV974" s="5">
        <f t="shared" si="797"/>
        <v>48111415.10357441</v>
      </c>
      <c r="AW974" s="3"/>
      <c r="AX974" s="4">
        <f t="shared" si="798"/>
        <v>3.2826911221992372E-3</v>
      </c>
      <c r="AY974" s="4">
        <f t="shared" si="799"/>
        <v>-2.001683769288283E-3</v>
      </c>
      <c r="AZ974" s="4">
        <f t="shared" si="800"/>
        <v>2.2497187851517865E-4</v>
      </c>
      <c r="BA974" s="4">
        <f t="shared" si="801"/>
        <v>5.2836626043015148E-3</v>
      </c>
      <c r="BB974" s="3"/>
      <c r="BC974" s="2">
        <f t="shared" si="802"/>
        <v>45013</v>
      </c>
      <c r="BD974" s="22">
        <f t="shared" si="803"/>
        <v>220.27853775893638</v>
      </c>
      <c r="BE974" s="22">
        <f t="shared" si="804"/>
        <v>144.72304750196363</v>
      </c>
      <c r="BF974" s="22">
        <f t="shared" si="805"/>
        <v>127.94244604316944</v>
      </c>
      <c r="BG974" s="22">
        <f t="shared" si="806"/>
        <v>214.34990443333319</v>
      </c>
      <c r="BH974" s="22"/>
      <c r="BI974" s="3">
        <f t="shared" si="807"/>
        <v>90595981.798740774</v>
      </c>
      <c r="BJ974" s="3">
        <f t="shared" si="808"/>
        <v>30515785.609397959</v>
      </c>
      <c r="BK974" s="3">
        <f t="shared" si="809"/>
        <v>24309064.748202194</v>
      </c>
      <c r="BL974" s="3">
        <f t="shared" si="810"/>
        <v>65143237.509999953</v>
      </c>
      <c r="BM974" s="22"/>
      <c r="BN974" s="3">
        <f t="shared" si="811"/>
        <v>-2484566.6951661855</v>
      </c>
      <c r="BO974" s="3">
        <f t="shared" si="812"/>
        <v>-3018406.5840248591</v>
      </c>
      <c r="BP974" s="3">
        <f t="shared" si="813"/>
        <v>0</v>
      </c>
      <c r="BQ974" s="3">
        <f t="shared" si="814"/>
        <v>-838266.1799999997</v>
      </c>
      <c r="BR974" s="3"/>
      <c r="BS974" s="22">
        <f t="shared" si="815"/>
        <v>-2.7424689769195916</v>
      </c>
      <c r="BT974" s="22">
        <f t="shared" si="816"/>
        <v>-9.891295681063113</v>
      </c>
      <c r="BU974" s="22">
        <f t="shared" si="817"/>
        <v>0</v>
      </c>
      <c r="BV974" s="22">
        <f t="shared" si="818"/>
        <v>-1.2868046048084729</v>
      </c>
      <c r="BW974" s="3"/>
      <c r="BX974" s="7"/>
      <c r="BY974" t="str">
        <f t="shared" si="774"/>
        <v>32023</v>
      </c>
      <c r="CQ974" s="15">
        <v>40054</v>
      </c>
      <c r="CR974" s="16">
        <v>4732.3500000000004</v>
      </c>
    </row>
    <row r="975" spans="1:96">
      <c r="A975" t="s">
        <v>468</v>
      </c>
      <c r="B975" t="s">
        <v>468</v>
      </c>
      <c r="C975" s="3">
        <v>-521212</v>
      </c>
      <c r="D975">
        <v>0</v>
      </c>
      <c r="E975">
        <v>-521212.39</v>
      </c>
      <c r="F975" s="3">
        <v>568896</v>
      </c>
      <c r="G975" s="3">
        <v>-9468864</v>
      </c>
      <c r="J975" s="3">
        <f t="shared" si="819"/>
        <v>47684</v>
      </c>
      <c r="L975" s="3">
        <f t="shared" si="820"/>
        <v>64352655.329999961</v>
      </c>
      <c r="M975" s="4">
        <f t="shared" si="775"/>
        <v>7.4152898312162315E-4</v>
      </c>
      <c r="N975" s="4">
        <f t="shared" si="776"/>
        <v>1.5894666666666666E-3</v>
      </c>
      <c r="O975" s="4"/>
      <c r="P975" s="3">
        <f t="shared" si="777"/>
        <v>-790582.1799999997</v>
      </c>
      <c r="Q975" s="3">
        <f t="shared" si="778"/>
        <v>65143237.509999953</v>
      </c>
      <c r="R975" s="6">
        <f t="shared" si="779"/>
        <v>-1.2136059094063904E-2</v>
      </c>
      <c r="S975" s="6">
        <f t="shared" si="780"/>
        <v>-1.1518635259340056E-2</v>
      </c>
      <c r="T975" s="6"/>
      <c r="U975" s="6"/>
      <c r="V975" s="3">
        <f t="shared" si="821"/>
        <v>209251.10132158588</v>
      </c>
      <c r="W975" s="7">
        <f t="shared" si="781"/>
        <v>129</v>
      </c>
      <c r="X975" s="7">
        <f t="shared" si="784"/>
        <v>17080.7</v>
      </c>
      <c r="Y975" s="3">
        <f t="shared" si="785"/>
        <v>43747310.72636015</v>
      </c>
      <c r="Z975" s="3">
        <f t="shared" si="782"/>
        <v>108099966.05636011</v>
      </c>
      <c r="AA975" s="2">
        <v>45014</v>
      </c>
      <c r="AB975" s="7">
        <f t="shared" si="786"/>
        <v>214.50885109999987</v>
      </c>
      <c r="AC975" s="7">
        <f t="shared" si="787"/>
        <v>145.82436908786715</v>
      </c>
      <c r="AD975" s="7">
        <f t="shared" si="788"/>
        <v>180.16661009393351</v>
      </c>
      <c r="AE975" s="7"/>
      <c r="AF975" s="7">
        <f t="shared" si="822"/>
        <v>256935.10132158588</v>
      </c>
      <c r="AG975" s="3">
        <f t="shared" si="789"/>
        <v>73059285.456694558</v>
      </c>
      <c r="AH975" s="7"/>
      <c r="AI975" s="7"/>
      <c r="AJ975" s="7"/>
      <c r="AK975" s="7"/>
      <c r="AL975" s="3">
        <f t="shared" si="790"/>
        <v>88373817.830795407</v>
      </c>
      <c r="AM975" s="3">
        <f t="shared" si="791"/>
        <v>27706630.126694676</v>
      </c>
      <c r="AN975" s="3">
        <f t="shared" si="792"/>
        <v>24314532.374101475</v>
      </c>
      <c r="AO975" s="3">
        <f t="shared" si="793"/>
        <v>34352655.329999991</v>
      </c>
      <c r="AP975" s="3">
        <f t="shared" si="794"/>
        <v>64352655.329999961</v>
      </c>
      <c r="AQ975" s="7"/>
      <c r="AR975" s="40">
        <f t="shared" si="823"/>
        <v>209251.10132158588</v>
      </c>
      <c r="AS975" s="5">
        <f t="shared" si="824"/>
        <v>47684</v>
      </c>
      <c r="AT975" s="5">
        <f t="shared" si="795"/>
        <v>5467.625899280576</v>
      </c>
      <c r="AU975" s="5">
        <f t="shared" si="796"/>
        <v>262402.72722086648</v>
      </c>
      <c r="AV975" s="5">
        <f t="shared" si="797"/>
        <v>48373817.830795273</v>
      </c>
      <c r="AW975" s="3"/>
      <c r="AX975" s="4">
        <f t="shared" si="798"/>
        <v>2.9780786849514713E-3</v>
      </c>
      <c r="AY975" s="4">
        <f t="shared" si="799"/>
        <v>7.6098562386073352E-3</v>
      </c>
      <c r="AZ975" s="4">
        <f t="shared" si="800"/>
        <v>2.2492127755284954E-4</v>
      </c>
      <c r="BA975" s="4">
        <f t="shared" si="801"/>
        <v>7.4152898312162315E-4</v>
      </c>
      <c r="BB975" s="3"/>
      <c r="BC975" s="2">
        <f t="shared" si="802"/>
        <v>45014</v>
      </c>
      <c r="BD975" s="22">
        <f t="shared" si="803"/>
        <v>220.93454457698854</v>
      </c>
      <c r="BE975" s="22">
        <f t="shared" si="804"/>
        <v>145.8243690878667</v>
      </c>
      <c r="BF975" s="22">
        <f t="shared" si="805"/>
        <v>127.9712230215867</v>
      </c>
      <c r="BG975" s="22">
        <f t="shared" si="806"/>
        <v>214.50885109999987</v>
      </c>
      <c r="BH975" s="22"/>
      <c r="BI975" s="3">
        <f t="shared" si="807"/>
        <v>90595981.798740774</v>
      </c>
      <c r="BJ975" s="3">
        <f t="shared" si="808"/>
        <v>30515785.609397959</v>
      </c>
      <c r="BK975" s="3">
        <f t="shared" si="809"/>
        <v>24314532.374101475</v>
      </c>
      <c r="BL975" s="3">
        <f t="shared" si="810"/>
        <v>65143237.509999953</v>
      </c>
      <c r="BM975" s="22"/>
      <c r="BN975" s="3">
        <f t="shared" si="811"/>
        <v>-2222163.9679453191</v>
      </c>
      <c r="BO975" s="3">
        <f t="shared" si="812"/>
        <v>-2809155.4827032732</v>
      </c>
      <c r="BP975" s="3">
        <f t="shared" si="813"/>
        <v>0</v>
      </c>
      <c r="BQ975" s="3">
        <f t="shared" si="814"/>
        <v>-790582.1799999997</v>
      </c>
      <c r="BR975" s="3"/>
      <c r="BS975" s="22">
        <f t="shared" si="815"/>
        <v>-2.4528283968287496</v>
      </c>
      <c r="BT975" s="22">
        <f t="shared" si="816"/>
        <v>-9.2055813953488279</v>
      </c>
      <c r="BU975" s="22">
        <f t="shared" si="817"/>
        <v>0</v>
      </c>
      <c r="BV975" s="22">
        <f t="shared" si="818"/>
        <v>-1.2136059094063905</v>
      </c>
      <c r="BW975" s="3"/>
      <c r="BX975" s="7"/>
      <c r="BY975" t="str">
        <f t="shared" si="774"/>
        <v>32023</v>
      </c>
      <c r="CQ975" s="15">
        <v>40055</v>
      </c>
      <c r="CR975" s="16">
        <v>4732.3500000000004</v>
      </c>
    </row>
    <row r="976" spans="1:96">
      <c r="X976" s="18"/>
      <c r="CQ976" s="15">
        <v>40056</v>
      </c>
      <c r="CR976" s="16">
        <v>4662.1000000000004</v>
      </c>
    </row>
    <row r="977" spans="3:96">
      <c r="C977" s="3">
        <v>29375397</v>
      </c>
      <c r="D977" s="3">
        <v>-68844261</v>
      </c>
      <c r="E977" s="3">
        <f>+SUM(E4:E975)</f>
        <v>-34491612.970000014</v>
      </c>
      <c r="F977" t="s">
        <v>10</v>
      </c>
      <c r="J977" s="3">
        <v>29375397</v>
      </c>
      <c r="V977" s="3">
        <f>+SUM(V4:V975)</f>
        <v>8706630.1266946606</v>
      </c>
      <c r="AF977" s="3">
        <f>+SUM(AF4:AF975)</f>
        <v>43059285.456694618</v>
      </c>
      <c r="AR977" s="5">
        <f t="shared" ref="AR977:AT977" si="825">+SUM(AR4:AR975)</f>
        <v>8706630.1266946606</v>
      </c>
      <c r="AS977" s="5">
        <f t="shared" si="825"/>
        <v>34352655.329999991</v>
      </c>
      <c r="AT977" s="5">
        <f t="shared" si="825"/>
        <v>5314532.3741006413</v>
      </c>
      <c r="AU977" s="5">
        <f>+SUM(AU4:AU975)</f>
        <v>48373817.830795273</v>
      </c>
      <c r="AV977" s="41">
        <f>+AV975/40000000</f>
        <v>1.2093454457698818</v>
      </c>
      <c r="AW977" s="23"/>
      <c r="AX977" s="23"/>
      <c r="AY977" s="23"/>
      <c r="AZ977" s="23"/>
      <c r="BA977" s="23"/>
      <c r="BB977" s="23"/>
      <c r="BC977" s="23"/>
      <c r="BD977" s="23"/>
      <c r="BE977" s="23"/>
      <c r="BF977" s="23"/>
      <c r="BG977" s="23"/>
      <c r="BH977" s="23"/>
      <c r="BI977" s="23"/>
      <c r="BJ977" s="23"/>
      <c r="BK977" s="23"/>
      <c r="BL977" s="23"/>
      <c r="BM977" s="23"/>
      <c r="BN977" s="23"/>
      <c r="BO977" s="23"/>
      <c r="BP977" s="23"/>
      <c r="BQ977" s="23"/>
      <c r="BR977" s="23"/>
      <c r="BS977" s="23">
        <f>+MIN(BS4:BS975)</f>
        <v>-31.874840317532428</v>
      </c>
      <c r="BT977" s="23">
        <f t="shared" ref="BT977:BV977" si="826">+MIN(BT4:BT975)</f>
        <v>-38.405973048439982</v>
      </c>
      <c r="BU977" s="23">
        <f t="shared" si="826"/>
        <v>0</v>
      </c>
      <c r="BV977" s="23">
        <f t="shared" si="826"/>
        <v>-23.712255720855669</v>
      </c>
      <c r="BW977" s="23"/>
      <c r="CQ977" s="15">
        <v>40057</v>
      </c>
      <c r="CR977" s="16">
        <v>4625.3500000000004</v>
      </c>
    </row>
    <row r="978" spans="3:96">
      <c r="CQ978" s="15">
        <v>40058</v>
      </c>
      <c r="CR978" s="16">
        <v>4608.3500000000004</v>
      </c>
    </row>
    <row r="979" spans="3:96">
      <c r="AA979" s="2"/>
      <c r="CQ979" s="15">
        <v>40059</v>
      </c>
      <c r="CR979" s="16">
        <v>4593.55</v>
      </c>
    </row>
    <row r="980" spans="3:96">
      <c r="CQ980" s="15">
        <v>40060</v>
      </c>
      <c r="CR980" s="16">
        <v>4680.3999999999996</v>
      </c>
    </row>
    <row r="981" spans="3:96">
      <c r="CQ981" s="15">
        <v>40061</v>
      </c>
      <c r="CR981" s="16">
        <v>4680.3999999999996</v>
      </c>
    </row>
    <row r="982" spans="3:96">
      <c r="CQ982" s="15">
        <v>40062</v>
      </c>
      <c r="CR982" s="16">
        <v>4680.3999999999996</v>
      </c>
    </row>
    <row r="983" spans="3:96">
      <c r="CQ983" s="15">
        <v>40063</v>
      </c>
      <c r="CR983" s="16">
        <v>4782.8999999999996</v>
      </c>
    </row>
    <row r="984" spans="3:96">
      <c r="AB984">
        <v>300</v>
      </c>
      <c r="CQ984" s="15">
        <v>40064</v>
      </c>
      <c r="CR984" s="16">
        <v>4805.25</v>
      </c>
    </row>
    <row r="985" spans="3:96">
      <c r="AB985">
        <v>700</v>
      </c>
      <c r="CQ985" s="15">
        <v>40065</v>
      </c>
      <c r="CR985" s="16">
        <v>4814.25</v>
      </c>
    </row>
    <row r="986" spans="3:96">
      <c r="AB986">
        <f>+AB985/AB984</f>
        <v>2.3333333333333335</v>
      </c>
      <c r="CQ986" s="15">
        <v>40066</v>
      </c>
      <c r="CR986" s="16">
        <v>4819.3999999999996</v>
      </c>
    </row>
    <row r="987" spans="3:96">
      <c r="AB987">
        <f>+AB986^(1/4)-1</f>
        <v>0.23593091702244706</v>
      </c>
      <c r="CQ987" s="15">
        <v>40067</v>
      </c>
      <c r="CR987" s="16">
        <v>4829.55</v>
      </c>
    </row>
    <row r="988" spans="3:96">
      <c r="CQ988" s="15">
        <v>40068</v>
      </c>
      <c r="CR988" s="16">
        <v>4829.55</v>
      </c>
    </row>
    <row r="989" spans="3:96">
      <c r="CQ989" s="15">
        <v>40069</v>
      </c>
      <c r="CR989" s="16">
        <v>4829.55</v>
      </c>
    </row>
    <row r="990" spans="3:96">
      <c r="CQ990" s="15">
        <v>40070</v>
      </c>
      <c r="CR990" s="16">
        <v>4808.6000000000004</v>
      </c>
    </row>
    <row r="991" spans="3:96">
      <c r="CQ991" s="15">
        <v>40071</v>
      </c>
      <c r="CR991" s="16">
        <v>4892.1000000000004</v>
      </c>
    </row>
    <row r="992" spans="3:96">
      <c r="CQ992" s="15">
        <v>40072</v>
      </c>
      <c r="CR992" s="16">
        <v>4958.3999999999996</v>
      </c>
    </row>
    <row r="993" spans="95:96">
      <c r="CQ993" s="15">
        <v>40073</v>
      </c>
      <c r="CR993" s="16">
        <v>4965.55</v>
      </c>
    </row>
    <row r="994" spans="95:96">
      <c r="CQ994" s="15">
        <v>40074</v>
      </c>
      <c r="CR994" s="16">
        <v>4976.05</v>
      </c>
    </row>
    <row r="995" spans="95:96">
      <c r="CQ995" s="15">
        <v>40075</v>
      </c>
      <c r="CR995" s="16">
        <v>4976.05</v>
      </c>
    </row>
    <row r="996" spans="95:96">
      <c r="CQ996" s="15">
        <v>40076</v>
      </c>
      <c r="CR996" s="16">
        <v>4976.05</v>
      </c>
    </row>
    <row r="997" spans="95:96">
      <c r="CQ997" s="15">
        <v>40077</v>
      </c>
      <c r="CR997" s="16">
        <v>4976.05</v>
      </c>
    </row>
    <row r="998" spans="95:96">
      <c r="CQ998" s="15">
        <v>40078</v>
      </c>
      <c r="CR998" s="16">
        <v>5020.2</v>
      </c>
    </row>
    <row r="999" spans="95:96">
      <c r="CQ999" s="15">
        <v>40079</v>
      </c>
      <c r="CR999" s="16">
        <v>4969.95</v>
      </c>
    </row>
    <row r="1000" spans="95:96">
      <c r="CQ1000" s="15">
        <v>40080</v>
      </c>
      <c r="CR1000" s="16">
        <v>4986.55</v>
      </c>
    </row>
    <row r="1001" spans="95:96">
      <c r="CQ1001" s="15">
        <v>40081</v>
      </c>
      <c r="CR1001" s="16">
        <v>4958.95</v>
      </c>
    </row>
    <row r="1002" spans="95:96">
      <c r="CQ1002" s="15">
        <v>40082</v>
      </c>
      <c r="CR1002" s="16">
        <v>4958.95</v>
      </c>
    </row>
    <row r="1003" spans="95:96">
      <c r="CQ1003" s="15">
        <v>40083</v>
      </c>
      <c r="CR1003" s="16">
        <v>4958.95</v>
      </c>
    </row>
    <row r="1004" spans="95:96">
      <c r="CQ1004" s="15">
        <v>40084</v>
      </c>
      <c r="CR1004" s="16">
        <v>4958.95</v>
      </c>
    </row>
    <row r="1005" spans="95:96">
      <c r="CQ1005" s="15">
        <v>40085</v>
      </c>
      <c r="CR1005" s="16">
        <v>5006.8500000000004</v>
      </c>
    </row>
    <row r="1006" spans="95:96">
      <c r="CQ1006" s="15">
        <v>40086</v>
      </c>
      <c r="CR1006" s="16">
        <v>5083.95</v>
      </c>
    </row>
    <row r="1007" spans="95:96">
      <c r="CQ1007" s="15">
        <v>40087</v>
      </c>
      <c r="CR1007" s="16">
        <v>5083.3999999999996</v>
      </c>
    </row>
    <row r="1008" spans="95:96">
      <c r="CQ1008" s="15">
        <v>40088</v>
      </c>
      <c r="CR1008" s="16">
        <v>5083.3999999999996</v>
      </c>
    </row>
    <row r="1009" spans="95:96">
      <c r="CQ1009" s="15">
        <v>40089</v>
      </c>
      <c r="CR1009" s="16">
        <v>5083.3999999999996</v>
      </c>
    </row>
    <row r="1010" spans="95:96">
      <c r="CQ1010" s="15">
        <v>40090</v>
      </c>
      <c r="CR1010" s="16">
        <v>5083.3999999999996</v>
      </c>
    </row>
    <row r="1011" spans="95:96">
      <c r="CQ1011" s="15">
        <v>40091</v>
      </c>
      <c r="CR1011" s="16">
        <v>5003.2</v>
      </c>
    </row>
    <row r="1012" spans="95:96">
      <c r="CQ1012" s="15">
        <v>40092</v>
      </c>
      <c r="CR1012" s="16">
        <v>5027.3999999999996</v>
      </c>
    </row>
    <row r="1013" spans="95:96">
      <c r="CQ1013" s="15">
        <v>40093</v>
      </c>
      <c r="CR1013" s="16">
        <v>4985.75</v>
      </c>
    </row>
    <row r="1014" spans="95:96">
      <c r="CQ1014" s="15">
        <v>40094</v>
      </c>
      <c r="CR1014" s="16">
        <v>5002.25</v>
      </c>
    </row>
    <row r="1015" spans="95:96">
      <c r="CQ1015" s="15">
        <v>40095</v>
      </c>
      <c r="CR1015" s="16">
        <v>4945.2</v>
      </c>
    </row>
    <row r="1016" spans="95:96">
      <c r="CQ1016" s="15">
        <v>40096</v>
      </c>
      <c r="CR1016" s="16">
        <v>4945.2</v>
      </c>
    </row>
    <row r="1017" spans="95:96">
      <c r="CQ1017" s="15">
        <v>40097</v>
      </c>
      <c r="CR1017" s="16">
        <v>4945.2</v>
      </c>
    </row>
    <row r="1018" spans="95:96">
      <c r="CQ1018" s="15">
        <v>40098</v>
      </c>
      <c r="CR1018" s="16">
        <v>5054.25</v>
      </c>
    </row>
    <row r="1019" spans="95:96">
      <c r="CQ1019" s="15">
        <v>40099</v>
      </c>
      <c r="CR1019" s="16">
        <v>5054.25</v>
      </c>
    </row>
    <row r="1020" spans="95:96">
      <c r="CQ1020" s="15">
        <v>40100</v>
      </c>
      <c r="CR1020" s="16">
        <v>5118.2</v>
      </c>
    </row>
    <row r="1021" spans="95:96">
      <c r="CQ1021" s="15">
        <v>40101</v>
      </c>
      <c r="CR1021" s="16">
        <v>5108.8500000000004</v>
      </c>
    </row>
    <row r="1022" spans="95:96">
      <c r="CQ1022" s="15">
        <v>40102</v>
      </c>
      <c r="CR1022" s="16">
        <v>5142.1499999999996</v>
      </c>
    </row>
    <row r="1023" spans="95:96">
      <c r="CQ1023" s="15">
        <v>40103</v>
      </c>
      <c r="CR1023" s="16">
        <v>5141.8</v>
      </c>
    </row>
    <row r="1024" spans="95:96">
      <c r="CQ1024" s="15">
        <v>40104</v>
      </c>
      <c r="CR1024" s="16">
        <v>5141.8</v>
      </c>
    </row>
    <row r="1025" spans="95:96">
      <c r="CQ1025" s="15">
        <v>40105</v>
      </c>
      <c r="CR1025" s="16">
        <v>5141.8</v>
      </c>
    </row>
    <row r="1026" spans="95:96">
      <c r="CQ1026" s="15">
        <v>40106</v>
      </c>
      <c r="CR1026" s="16">
        <v>5114.45</v>
      </c>
    </row>
    <row r="1027" spans="95:96">
      <c r="CQ1027" s="15">
        <v>40107</v>
      </c>
      <c r="CR1027" s="16">
        <v>5063.6000000000004</v>
      </c>
    </row>
    <row r="1028" spans="95:96">
      <c r="CQ1028" s="15">
        <v>40108</v>
      </c>
      <c r="CR1028" s="16">
        <v>4988.6000000000004</v>
      </c>
    </row>
    <row r="1029" spans="95:96">
      <c r="CQ1029" s="15">
        <v>40109</v>
      </c>
      <c r="CR1029" s="16">
        <v>4997.05</v>
      </c>
    </row>
    <row r="1030" spans="95:96">
      <c r="CQ1030" s="15">
        <v>40110</v>
      </c>
      <c r="CR1030" s="16">
        <v>4997.05</v>
      </c>
    </row>
    <row r="1031" spans="95:96">
      <c r="CQ1031" s="15">
        <v>40111</v>
      </c>
      <c r="CR1031" s="16">
        <v>4997.05</v>
      </c>
    </row>
    <row r="1032" spans="95:96">
      <c r="CQ1032" s="15">
        <v>40112</v>
      </c>
      <c r="CR1032" s="16">
        <v>4970.8999999999996</v>
      </c>
    </row>
    <row r="1033" spans="95:96">
      <c r="CQ1033" s="15">
        <v>40113</v>
      </c>
      <c r="CR1033" s="16">
        <v>4846.7</v>
      </c>
    </row>
    <row r="1034" spans="95:96">
      <c r="CQ1034" s="15">
        <v>40114</v>
      </c>
      <c r="CR1034" s="16">
        <v>4826.1499999999996</v>
      </c>
    </row>
    <row r="1035" spans="95:96">
      <c r="CQ1035" s="15">
        <v>40115</v>
      </c>
      <c r="CR1035" s="16">
        <v>4750.55</v>
      </c>
    </row>
    <row r="1036" spans="95:96">
      <c r="CQ1036" s="15">
        <v>40116</v>
      </c>
      <c r="CR1036" s="16">
        <v>4711.7</v>
      </c>
    </row>
    <row r="1037" spans="95:96">
      <c r="CQ1037" s="15">
        <v>40117</v>
      </c>
      <c r="CR1037" s="16">
        <v>4711.7</v>
      </c>
    </row>
    <row r="1038" spans="95:96">
      <c r="CQ1038" s="15">
        <v>40118</v>
      </c>
      <c r="CR1038" s="16">
        <v>4711.7</v>
      </c>
    </row>
    <row r="1039" spans="95:96">
      <c r="CQ1039" s="15">
        <v>40119</v>
      </c>
      <c r="CR1039" s="16">
        <v>4711.7</v>
      </c>
    </row>
    <row r="1040" spans="95:96">
      <c r="CQ1040" s="15">
        <v>40120</v>
      </c>
      <c r="CR1040" s="16">
        <v>4563.8999999999996</v>
      </c>
    </row>
    <row r="1041" spans="95:96">
      <c r="CQ1041" s="15">
        <v>40121</v>
      </c>
      <c r="CR1041" s="16">
        <v>4710.8</v>
      </c>
    </row>
    <row r="1042" spans="95:96">
      <c r="CQ1042" s="15">
        <v>40122</v>
      </c>
      <c r="CR1042" s="16">
        <v>4765.55</v>
      </c>
    </row>
    <row r="1043" spans="95:96">
      <c r="CQ1043" s="15">
        <v>40123</v>
      </c>
      <c r="CR1043" s="16">
        <v>4796.1499999999996</v>
      </c>
    </row>
    <row r="1044" spans="95:96">
      <c r="CQ1044" s="15">
        <v>40124</v>
      </c>
      <c r="CR1044" s="16">
        <v>4796.1499999999996</v>
      </c>
    </row>
    <row r="1045" spans="95:96">
      <c r="CQ1045" s="15">
        <v>40125</v>
      </c>
      <c r="CR1045" s="16">
        <v>4796.1499999999996</v>
      </c>
    </row>
    <row r="1046" spans="95:96">
      <c r="CQ1046" s="15">
        <v>40126</v>
      </c>
      <c r="CR1046" s="16">
        <v>4898.3999999999996</v>
      </c>
    </row>
    <row r="1047" spans="95:96">
      <c r="CQ1047" s="15">
        <v>40127</v>
      </c>
      <c r="CR1047" s="16">
        <v>4881.7</v>
      </c>
    </row>
    <row r="1048" spans="95:96">
      <c r="CQ1048" s="15">
        <v>40128</v>
      </c>
      <c r="CR1048" s="16">
        <v>5003.95</v>
      </c>
    </row>
    <row r="1049" spans="95:96">
      <c r="CQ1049" s="15">
        <v>40129</v>
      </c>
      <c r="CR1049" s="16">
        <v>4952.6499999999996</v>
      </c>
    </row>
    <row r="1050" spans="95:96">
      <c r="CQ1050" s="15">
        <v>40130</v>
      </c>
      <c r="CR1050" s="16">
        <v>4998.95</v>
      </c>
    </row>
    <row r="1051" spans="95:96">
      <c r="CQ1051" s="15">
        <v>40131</v>
      </c>
      <c r="CR1051" s="16">
        <v>4998.95</v>
      </c>
    </row>
    <row r="1052" spans="95:96">
      <c r="CQ1052" s="15">
        <v>40132</v>
      </c>
      <c r="CR1052" s="16">
        <v>4998.95</v>
      </c>
    </row>
    <row r="1053" spans="95:96">
      <c r="CQ1053" s="15">
        <v>40133</v>
      </c>
      <c r="CR1053" s="16">
        <v>5058.05</v>
      </c>
    </row>
    <row r="1054" spans="95:96">
      <c r="CQ1054" s="15">
        <v>40134</v>
      </c>
      <c r="CR1054" s="16">
        <v>5062.25</v>
      </c>
    </row>
    <row r="1055" spans="95:96">
      <c r="CQ1055" s="15">
        <v>40135</v>
      </c>
      <c r="CR1055" s="16">
        <v>5054.7</v>
      </c>
    </row>
    <row r="1056" spans="95:96">
      <c r="CQ1056" s="15">
        <v>40136</v>
      </c>
      <c r="CR1056" s="16">
        <v>4989</v>
      </c>
    </row>
    <row r="1057" spans="95:96">
      <c r="CQ1057" s="15">
        <v>40137</v>
      </c>
      <c r="CR1057" s="16">
        <v>5052.45</v>
      </c>
    </row>
    <row r="1058" spans="95:96">
      <c r="CQ1058" s="15">
        <v>40138</v>
      </c>
      <c r="CR1058" s="16">
        <v>5052.45</v>
      </c>
    </row>
    <row r="1059" spans="95:96">
      <c r="CQ1059" s="15">
        <v>40139</v>
      </c>
      <c r="CR1059" s="16">
        <v>5052.45</v>
      </c>
    </row>
    <row r="1060" spans="95:96">
      <c r="CQ1060" s="15">
        <v>40140</v>
      </c>
      <c r="CR1060" s="16">
        <v>5103.55</v>
      </c>
    </row>
    <row r="1061" spans="95:96">
      <c r="CQ1061" s="15">
        <v>40141</v>
      </c>
      <c r="CR1061" s="16">
        <v>5090.55</v>
      </c>
    </row>
    <row r="1062" spans="95:96">
      <c r="CQ1062" s="15">
        <v>40142</v>
      </c>
      <c r="CR1062" s="16">
        <v>5108.1499999999996</v>
      </c>
    </row>
    <row r="1063" spans="95:96">
      <c r="CQ1063" s="15">
        <v>40143</v>
      </c>
      <c r="CR1063" s="16">
        <v>5005.55</v>
      </c>
    </row>
    <row r="1064" spans="95:96">
      <c r="CQ1064" s="15">
        <v>40144</v>
      </c>
      <c r="CR1064" s="16">
        <v>4941.75</v>
      </c>
    </row>
    <row r="1065" spans="95:96">
      <c r="CQ1065" s="15">
        <v>40145</v>
      </c>
      <c r="CR1065" s="16">
        <v>4941.75</v>
      </c>
    </row>
    <row r="1066" spans="95:96">
      <c r="CQ1066" s="15">
        <v>40146</v>
      </c>
      <c r="CR1066" s="16">
        <v>4941.75</v>
      </c>
    </row>
    <row r="1067" spans="95:96">
      <c r="CQ1067" s="15">
        <v>40147</v>
      </c>
      <c r="CR1067" s="16">
        <v>5032.7</v>
      </c>
    </row>
    <row r="1068" spans="95:96">
      <c r="CQ1068" s="15">
        <v>40148</v>
      </c>
      <c r="CR1068" s="16">
        <v>5122</v>
      </c>
    </row>
    <row r="1069" spans="95:96">
      <c r="CQ1069" s="15">
        <v>40149</v>
      </c>
      <c r="CR1069" s="16">
        <v>5123.25</v>
      </c>
    </row>
    <row r="1070" spans="95:96">
      <c r="CQ1070" s="15">
        <v>40150</v>
      </c>
      <c r="CR1070" s="16">
        <v>5131.7</v>
      </c>
    </row>
    <row r="1071" spans="95:96">
      <c r="CQ1071" s="15">
        <v>40151</v>
      </c>
      <c r="CR1071" s="16">
        <v>5108.8999999999996</v>
      </c>
    </row>
    <row r="1072" spans="95:96">
      <c r="CQ1072" s="15">
        <v>40152</v>
      </c>
      <c r="CR1072" s="16">
        <v>5108.8999999999996</v>
      </c>
    </row>
    <row r="1073" spans="95:96">
      <c r="CQ1073" s="15">
        <v>40153</v>
      </c>
      <c r="CR1073" s="16">
        <v>5108.8999999999996</v>
      </c>
    </row>
    <row r="1074" spans="95:96">
      <c r="CQ1074" s="15">
        <v>40154</v>
      </c>
      <c r="CR1074" s="16">
        <v>5066.7</v>
      </c>
    </row>
    <row r="1075" spans="95:96">
      <c r="CQ1075" s="15">
        <v>40155</v>
      </c>
      <c r="CR1075" s="16">
        <v>5147.95</v>
      </c>
    </row>
    <row r="1076" spans="95:96">
      <c r="CQ1076" s="15">
        <v>40156</v>
      </c>
      <c r="CR1076" s="16">
        <v>5112</v>
      </c>
    </row>
    <row r="1077" spans="95:96">
      <c r="CQ1077" s="15">
        <v>40157</v>
      </c>
      <c r="CR1077" s="16">
        <v>5134.6499999999996</v>
      </c>
    </row>
    <row r="1078" spans="95:96">
      <c r="CQ1078" s="15">
        <v>40158</v>
      </c>
      <c r="CR1078" s="16">
        <v>5117.3</v>
      </c>
    </row>
    <row r="1079" spans="95:96">
      <c r="CQ1079" s="15">
        <v>40159</v>
      </c>
      <c r="CR1079" s="16">
        <v>5117.3</v>
      </c>
    </row>
    <row r="1080" spans="95:96">
      <c r="CQ1080" s="15">
        <v>40160</v>
      </c>
      <c r="CR1080" s="16">
        <v>5117.3</v>
      </c>
    </row>
    <row r="1081" spans="95:96">
      <c r="CQ1081" s="15">
        <v>40161</v>
      </c>
      <c r="CR1081" s="16">
        <v>5105.7</v>
      </c>
    </row>
    <row r="1082" spans="95:96">
      <c r="CQ1082" s="15">
        <v>40162</v>
      </c>
      <c r="CR1082" s="16">
        <v>5033.05</v>
      </c>
    </row>
    <row r="1083" spans="95:96">
      <c r="CQ1083" s="15">
        <v>40163</v>
      </c>
      <c r="CR1083" s="16">
        <v>5042.05</v>
      </c>
    </row>
    <row r="1084" spans="95:96">
      <c r="CQ1084" s="15">
        <v>40164</v>
      </c>
      <c r="CR1084" s="16">
        <v>5041.75</v>
      </c>
    </row>
    <row r="1085" spans="95:96">
      <c r="CQ1085" s="15">
        <v>40165</v>
      </c>
      <c r="CR1085" s="16">
        <v>4987.7</v>
      </c>
    </row>
    <row r="1086" spans="95:96">
      <c r="CQ1086" s="15">
        <v>40166</v>
      </c>
      <c r="CR1086" s="16">
        <v>4987.7</v>
      </c>
    </row>
    <row r="1087" spans="95:96">
      <c r="CQ1087" s="15">
        <v>40167</v>
      </c>
      <c r="CR1087" s="16">
        <v>4987.7</v>
      </c>
    </row>
    <row r="1088" spans="95:96">
      <c r="CQ1088" s="15">
        <v>40168</v>
      </c>
      <c r="CR1088" s="16">
        <v>4952.6000000000004</v>
      </c>
    </row>
    <row r="1089" spans="95:96">
      <c r="CQ1089" s="15">
        <v>40169</v>
      </c>
      <c r="CR1089" s="16">
        <v>4985.8500000000004</v>
      </c>
    </row>
    <row r="1090" spans="95:96">
      <c r="CQ1090" s="15">
        <v>40170</v>
      </c>
      <c r="CR1090" s="16">
        <v>5144.6000000000004</v>
      </c>
    </row>
    <row r="1091" spans="95:96">
      <c r="CQ1091" s="15">
        <v>40171</v>
      </c>
      <c r="CR1091" s="16">
        <v>5178.3999999999996</v>
      </c>
    </row>
    <row r="1092" spans="95:96">
      <c r="CQ1092" s="15">
        <v>40172</v>
      </c>
      <c r="CR1092" s="16">
        <v>5178.3999999999996</v>
      </c>
    </row>
    <row r="1093" spans="95:96">
      <c r="CQ1093" s="15">
        <v>40173</v>
      </c>
      <c r="CR1093" s="16">
        <v>5178.3999999999996</v>
      </c>
    </row>
    <row r="1094" spans="95:96">
      <c r="CQ1094" s="15">
        <v>40174</v>
      </c>
      <c r="CR1094" s="16">
        <v>5178.3999999999996</v>
      </c>
    </row>
    <row r="1095" spans="95:96">
      <c r="CQ1095" s="15">
        <v>40175</v>
      </c>
      <c r="CR1095" s="16">
        <v>5178.3999999999996</v>
      </c>
    </row>
    <row r="1096" spans="95:96">
      <c r="CQ1096" s="15">
        <v>40176</v>
      </c>
      <c r="CR1096" s="16">
        <v>5187.95</v>
      </c>
    </row>
    <row r="1097" spans="95:96">
      <c r="CQ1097" s="15">
        <v>40177</v>
      </c>
      <c r="CR1097" s="16">
        <v>5169.45</v>
      </c>
    </row>
    <row r="1098" spans="95:96">
      <c r="CQ1098" s="15">
        <v>40178</v>
      </c>
      <c r="CR1098" s="16">
        <v>5201.05</v>
      </c>
    </row>
    <row r="1099" spans="95:96">
      <c r="CQ1099" s="15">
        <v>40179</v>
      </c>
      <c r="CR1099" s="16">
        <v>5201.05</v>
      </c>
    </row>
    <row r="1100" spans="95:96">
      <c r="CQ1100" s="15">
        <v>40180</v>
      </c>
      <c r="CR1100" s="16">
        <v>5201.05</v>
      </c>
    </row>
    <row r="1101" spans="95:96">
      <c r="CQ1101" s="15">
        <v>40181</v>
      </c>
      <c r="CR1101" s="16">
        <v>5201.05</v>
      </c>
    </row>
    <row r="1102" spans="95:96">
      <c r="CQ1102" s="15">
        <v>40182</v>
      </c>
      <c r="CR1102" s="16">
        <v>5232.2</v>
      </c>
    </row>
    <row r="1103" spans="95:96">
      <c r="CQ1103" s="15">
        <v>40183</v>
      </c>
      <c r="CR1103" s="16">
        <v>5277.9</v>
      </c>
    </row>
    <row r="1104" spans="95:96">
      <c r="CQ1104" s="15">
        <v>40184</v>
      </c>
      <c r="CR1104" s="16">
        <v>5281.8</v>
      </c>
    </row>
    <row r="1105" spans="95:96">
      <c r="CQ1105" s="15">
        <v>40185</v>
      </c>
      <c r="CR1105" s="16">
        <v>5263.1</v>
      </c>
    </row>
    <row r="1106" spans="95:96">
      <c r="CQ1106" s="15">
        <v>40186</v>
      </c>
      <c r="CR1106" s="16">
        <v>5244.75</v>
      </c>
    </row>
    <row r="1107" spans="95:96">
      <c r="CQ1107" s="15">
        <v>40187</v>
      </c>
      <c r="CR1107" s="16">
        <v>5244.75</v>
      </c>
    </row>
    <row r="1108" spans="95:96">
      <c r="CQ1108" s="15">
        <v>40188</v>
      </c>
      <c r="CR1108" s="16">
        <v>5244.75</v>
      </c>
    </row>
    <row r="1109" spans="95:96">
      <c r="CQ1109" s="15">
        <v>40189</v>
      </c>
      <c r="CR1109" s="16">
        <v>5249.4</v>
      </c>
    </row>
    <row r="1110" spans="95:96">
      <c r="CQ1110" s="15">
        <v>40190</v>
      </c>
      <c r="CR1110" s="16">
        <v>5210.3999999999996</v>
      </c>
    </row>
    <row r="1111" spans="95:96">
      <c r="CQ1111" s="15">
        <v>40191</v>
      </c>
      <c r="CR1111" s="16">
        <v>5233.95</v>
      </c>
    </row>
    <row r="1112" spans="95:96">
      <c r="CQ1112" s="15">
        <v>40192</v>
      </c>
      <c r="CR1112" s="16">
        <v>5259.9</v>
      </c>
    </row>
    <row r="1113" spans="95:96">
      <c r="CQ1113" s="15">
        <v>40193</v>
      </c>
      <c r="CR1113" s="16">
        <v>5252.2</v>
      </c>
    </row>
    <row r="1114" spans="95:96">
      <c r="CQ1114" s="15">
        <v>40194</v>
      </c>
      <c r="CR1114" s="16">
        <v>5252.2</v>
      </c>
    </row>
    <row r="1115" spans="95:96">
      <c r="CQ1115" s="15">
        <v>40195</v>
      </c>
      <c r="CR1115" s="16">
        <v>5252.2</v>
      </c>
    </row>
    <row r="1116" spans="95:96">
      <c r="CQ1116" s="15">
        <v>40196</v>
      </c>
      <c r="CR1116" s="16">
        <v>5274.85</v>
      </c>
    </row>
    <row r="1117" spans="95:96">
      <c r="CQ1117" s="15">
        <v>40197</v>
      </c>
      <c r="CR1117" s="16">
        <v>5225.6499999999996</v>
      </c>
    </row>
    <row r="1118" spans="95:96">
      <c r="CQ1118" s="15">
        <v>40198</v>
      </c>
      <c r="CR1118" s="16">
        <v>5221.7</v>
      </c>
    </row>
    <row r="1119" spans="95:96">
      <c r="CQ1119" s="15">
        <v>40199</v>
      </c>
      <c r="CR1119" s="16">
        <v>5094.1499999999996</v>
      </c>
    </row>
    <row r="1120" spans="95:96">
      <c r="CQ1120" s="15">
        <v>40200</v>
      </c>
      <c r="CR1120" s="16">
        <v>5036</v>
      </c>
    </row>
    <row r="1121" spans="95:96">
      <c r="CQ1121" s="15">
        <v>40201</v>
      </c>
      <c r="CR1121" s="16">
        <v>5036</v>
      </c>
    </row>
    <row r="1122" spans="95:96">
      <c r="CQ1122" s="15">
        <v>40202</v>
      </c>
      <c r="CR1122" s="16">
        <v>5036</v>
      </c>
    </row>
    <row r="1123" spans="95:96">
      <c r="CQ1123" s="15">
        <v>40203</v>
      </c>
      <c r="CR1123" s="16">
        <v>5007.8999999999996</v>
      </c>
    </row>
    <row r="1124" spans="95:96">
      <c r="CQ1124" s="15">
        <v>40204</v>
      </c>
      <c r="CR1124" s="16">
        <v>5007.8999999999996</v>
      </c>
    </row>
    <row r="1125" spans="95:96">
      <c r="CQ1125" s="15">
        <v>40205</v>
      </c>
      <c r="CR1125" s="16">
        <v>4853.1000000000004</v>
      </c>
    </row>
    <row r="1126" spans="95:96">
      <c r="CQ1126" s="15">
        <v>40206</v>
      </c>
      <c r="CR1126" s="16">
        <v>4867.25</v>
      </c>
    </row>
    <row r="1127" spans="95:96">
      <c r="CQ1127" s="15">
        <v>40207</v>
      </c>
      <c r="CR1127" s="16">
        <v>4882.05</v>
      </c>
    </row>
    <row r="1128" spans="95:96">
      <c r="CQ1128" s="15">
        <v>40208</v>
      </c>
      <c r="CR1128" s="16">
        <v>4882.05</v>
      </c>
    </row>
    <row r="1129" spans="95:96">
      <c r="CQ1129" s="15">
        <v>40209</v>
      </c>
      <c r="CR1129" s="16">
        <v>4882.05</v>
      </c>
    </row>
    <row r="1130" spans="95:96">
      <c r="CQ1130" s="15">
        <v>40210</v>
      </c>
      <c r="CR1130" s="16">
        <v>4899.7</v>
      </c>
    </row>
    <row r="1131" spans="95:96">
      <c r="CQ1131" s="15">
        <v>40211</v>
      </c>
      <c r="CR1131" s="16">
        <v>4830.1000000000004</v>
      </c>
    </row>
    <row r="1132" spans="95:96">
      <c r="CQ1132" s="15">
        <v>40212</v>
      </c>
      <c r="CR1132" s="16">
        <v>4931.8500000000004</v>
      </c>
    </row>
    <row r="1133" spans="95:96">
      <c r="CQ1133" s="15">
        <v>40213</v>
      </c>
      <c r="CR1133" s="16">
        <v>4845.3500000000004</v>
      </c>
    </row>
    <row r="1134" spans="95:96">
      <c r="CQ1134" s="15">
        <v>40214</v>
      </c>
      <c r="CR1134" s="16">
        <v>4718.6499999999996</v>
      </c>
    </row>
    <row r="1135" spans="95:96">
      <c r="CQ1135" s="15">
        <v>40215</v>
      </c>
      <c r="CR1135" s="16">
        <v>4757.25</v>
      </c>
    </row>
    <row r="1136" spans="95:96">
      <c r="CQ1136" s="15">
        <v>40216</v>
      </c>
      <c r="CR1136" s="16">
        <v>4757.25</v>
      </c>
    </row>
    <row r="1137" spans="95:96">
      <c r="CQ1137" s="15">
        <v>40217</v>
      </c>
      <c r="CR1137" s="16">
        <v>4760.3999999999996</v>
      </c>
    </row>
    <row r="1138" spans="95:96">
      <c r="CQ1138" s="15">
        <v>40218</v>
      </c>
      <c r="CR1138" s="16">
        <v>4792.6499999999996</v>
      </c>
    </row>
    <row r="1139" spans="95:96">
      <c r="CQ1139" s="15">
        <v>40219</v>
      </c>
      <c r="CR1139" s="16">
        <v>4757.2</v>
      </c>
    </row>
    <row r="1140" spans="95:96">
      <c r="CQ1140" s="15">
        <v>40220</v>
      </c>
      <c r="CR1140" s="16">
        <v>4826.8500000000004</v>
      </c>
    </row>
    <row r="1141" spans="95:96">
      <c r="CQ1141" s="15">
        <v>40221</v>
      </c>
      <c r="CR1141" s="16">
        <v>4826.8500000000004</v>
      </c>
    </row>
    <row r="1142" spans="95:96">
      <c r="CQ1142" s="15">
        <v>40222</v>
      </c>
      <c r="CR1142" s="16">
        <v>4826.8500000000004</v>
      </c>
    </row>
    <row r="1143" spans="95:96">
      <c r="CQ1143" s="15">
        <v>40223</v>
      </c>
      <c r="CR1143" s="16">
        <v>4826.8500000000004</v>
      </c>
    </row>
    <row r="1144" spans="95:96">
      <c r="CQ1144" s="15">
        <v>40224</v>
      </c>
      <c r="CR1144" s="16">
        <v>4801.95</v>
      </c>
    </row>
    <row r="1145" spans="95:96">
      <c r="CQ1145" s="15">
        <v>40225</v>
      </c>
      <c r="CR1145" s="16">
        <v>4855.75</v>
      </c>
    </row>
    <row r="1146" spans="95:96">
      <c r="CQ1146" s="15">
        <v>40226</v>
      </c>
      <c r="CR1146" s="16">
        <v>4914</v>
      </c>
    </row>
    <row r="1147" spans="95:96">
      <c r="CQ1147" s="15">
        <v>40227</v>
      </c>
      <c r="CR1147" s="16">
        <v>4887.75</v>
      </c>
    </row>
    <row r="1148" spans="95:96">
      <c r="CQ1148" s="15">
        <v>40228</v>
      </c>
      <c r="CR1148" s="16">
        <v>4844.8999999999996</v>
      </c>
    </row>
    <row r="1149" spans="95:96">
      <c r="CQ1149" s="15">
        <v>40229</v>
      </c>
      <c r="CR1149" s="16">
        <v>4844.8999999999996</v>
      </c>
    </row>
    <row r="1150" spans="95:96">
      <c r="CQ1150" s="15">
        <v>40230</v>
      </c>
      <c r="CR1150" s="16">
        <v>4844.8999999999996</v>
      </c>
    </row>
    <row r="1151" spans="95:96">
      <c r="CQ1151" s="15">
        <v>40231</v>
      </c>
      <c r="CR1151" s="16">
        <v>4856.3999999999996</v>
      </c>
    </row>
    <row r="1152" spans="95:96">
      <c r="CQ1152" s="15">
        <v>40232</v>
      </c>
      <c r="CR1152" s="16">
        <v>4870.05</v>
      </c>
    </row>
    <row r="1153" spans="95:96">
      <c r="CQ1153" s="15">
        <v>40233</v>
      </c>
      <c r="CR1153" s="16">
        <v>4858.6000000000004</v>
      </c>
    </row>
    <row r="1154" spans="95:96">
      <c r="CQ1154" s="15">
        <v>40234</v>
      </c>
      <c r="CR1154" s="16">
        <v>4859.75</v>
      </c>
    </row>
    <row r="1155" spans="95:96">
      <c r="CQ1155" s="15">
        <v>40235</v>
      </c>
      <c r="CR1155" s="16">
        <v>4922.3</v>
      </c>
    </row>
    <row r="1156" spans="95:96">
      <c r="CQ1156" s="15">
        <v>40236</v>
      </c>
      <c r="CR1156" s="16">
        <v>4922.3</v>
      </c>
    </row>
    <row r="1157" spans="95:96">
      <c r="CQ1157" s="15">
        <v>40237</v>
      </c>
      <c r="CR1157" s="16">
        <v>4922.3</v>
      </c>
    </row>
    <row r="1158" spans="95:96">
      <c r="CQ1158" s="15">
        <v>40238</v>
      </c>
      <c r="CR1158" s="16">
        <v>4922.3</v>
      </c>
    </row>
    <row r="1159" spans="95:96">
      <c r="CQ1159" s="15">
        <v>40239</v>
      </c>
      <c r="CR1159" s="16">
        <v>5017</v>
      </c>
    </row>
    <row r="1160" spans="95:96">
      <c r="CQ1160" s="15">
        <v>40240</v>
      </c>
      <c r="CR1160" s="16">
        <v>5088.1000000000004</v>
      </c>
    </row>
    <row r="1161" spans="95:96">
      <c r="CQ1161" s="15">
        <v>40241</v>
      </c>
      <c r="CR1161" s="16">
        <v>5080.25</v>
      </c>
    </row>
    <row r="1162" spans="95:96">
      <c r="CQ1162" s="15">
        <v>40242</v>
      </c>
      <c r="CR1162" s="16">
        <v>5088.7</v>
      </c>
    </row>
    <row r="1163" spans="95:96">
      <c r="CQ1163" s="15">
        <v>40243</v>
      </c>
      <c r="CR1163" s="16">
        <v>5088.7</v>
      </c>
    </row>
    <row r="1164" spans="95:96">
      <c r="CQ1164" s="15">
        <v>40244</v>
      </c>
      <c r="CR1164" s="16">
        <v>5088.7</v>
      </c>
    </row>
    <row r="1165" spans="95:96">
      <c r="CQ1165" s="15">
        <v>40245</v>
      </c>
      <c r="CR1165" s="16">
        <v>5124</v>
      </c>
    </row>
    <row r="1166" spans="95:96">
      <c r="CQ1166" s="15">
        <v>40246</v>
      </c>
      <c r="CR1166" s="16">
        <v>5101.5</v>
      </c>
    </row>
    <row r="1167" spans="95:96">
      <c r="CQ1167" s="15">
        <v>40247</v>
      </c>
      <c r="CR1167" s="16">
        <v>5116.25</v>
      </c>
    </row>
    <row r="1168" spans="95:96">
      <c r="CQ1168" s="15">
        <v>40248</v>
      </c>
      <c r="CR1168" s="16">
        <v>5133.3999999999996</v>
      </c>
    </row>
    <row r="1169" spans="95:96">
      <c r="CQ1169" s="15">
        <v>40249</v>
      </c>
      <c r="CR1169" s="16">
        <v>5137</v>
      </c>
    </row>
    <row r="1170" spans="95:96">
      <c r="CQ1170" s="15">
        <v>40250</v>
      </c>
      <c r="CR1170" s="16">
        <v>5137</v>
      </c>
    </row>
    <row r="1171" spans="95:96">
      <c r="CQ1171" s="15">
        <v>40251</v>
      </c>
      <c r="CR1171" s="16">
        <v>5137</v>
      </c>
    </row>
    <row r="1172" spans="95:96">
      <c r="CQ1172" s="15">
        <v>40252</v>
      </c>
      <c r="CR1172" s="16">
        <v>5128.8999999999996</v>
      </c>
    </row>
    <row r="1173" spans="95:96">
      <c r="CQ1173" s="15">
        <v>40253</v>
      </c>
      <c r="CR1173" s="16">
        <v>5198.1000000000004</v>
      </c>
    </row>
    <row r="1174" spans="95:96">
      <c r="CQ1174" s="15">
        <v>40254</v>
      </c>
      <c r="CR1174" s="16">
        <v>5231.8999999999996</v>
      </c>
    </row>
    <row r="1175" spans="95:96">
      <c r="CQ1175" s="15">
        <v>40255</v>
      </c>
      <c r="CR1175" s="16">
        <v>5245.9</v>
      </c>
    </row>
    <row r="1176" spans="95:96">
      <c r="CQ1176" s="15">
        <v>40256</v>
      </c>
      <c r="CR1176" s="16">
        <v>5262.8</v>
      </c>
    </row>
    <row r="1177" spans="95:96">
      <c r="CQ1177" s="15">
        <v>40257</v>
      </c>
      <c r="CR1177" s="16">
        <v>5262.8</v>
      </c>
    </row>
    <row r="1178" spans="95:96">
      <c r="CQ1178" s="15">
        <v>40258</v>
      </c>
      <c r="CR1178" s="16">
        <v>5262.8</v>
      </c>
    </row>
    <row r="1179" spans="95:96">
      <c r="CQ1179" s="15">
        <v>40259</v>
      </c>
      <c r="CR1179" s="16">
        <v>5205.2</v>
      </c>
    </row>
    <row r="1180" spans="95:96">
      <c r="CQ1180" s="15">
        <v>40260</v>
      </c>
      <c r="CR1180" s="16">
        <v>5225.3</v>
      </c>
    </row>
    <row r="1181" spans="95:96">
      <c r="CQ1181" s="15">
        <v>40261</v>
      </c>
      <c r="CR1181" s="16">
        <v>5225.3</v>
      </c>
    </row>
    <row r="1182" spans="95:96">
      <c r="CQ1182" s="15">
        <v>40262</v>
      </c>
      <c r="CR1182" s="16">
        <v>5260.4</v>
      </c>
    </row>
    <row r="1183" spans="95:96">
      <c r="CQ1183" s="15">
        <v>40263</v>
      </c>
      <c r="CR1183" s="16">
        <v>5282</v>
      </c>
    </row>
    <row r="1184" spans="95:96">
      <c r="CQ1184" s="15">
        <v>40264</v>
      </c>
      <c r="CR1184" s="16">
        <v>5282</v>
      </c>
    </row>
    <row r="1185" spans="95:96">
      <c r="CQ1185" s="15">
        <v>40265</v>
      </c>
      <c r="CR1185" s="16">
        <v>5282</v>
      </c>
    </row>
    <row r="1186" spans="95:96">
      <c r="CQ1186" s="15">
        <v>40266</v>
      </c>
      <c r="CR1186" s="16">
        <v>5302.85</v>
      </c>
    </row>
    <row r="1187" spans="95:96">
      <c r="CQ1187" s="15">
        <v>40267</v>
      </c>
      <c r="CR1187" s="16">
        <v>5262.45</v>
      </c>
    </row>
    <row r="1188" spans="95:96">
      <c r="CQ1188" s="15">
        <v>40268</v>
      </c>
      <c r="CR1188" s="16">
        <v>5249.1</v>
      </c>
    </row>
    <row r="1189" spans="95:96">
      <c r="CQ1189" s="15">
        <v>40269</v>
      </c>
      <c r="CR1189" s="16">
        <v>5290.5</v>
      </c>
    </row>
    <row r="1190" spans="95:96">
      <c r="CQ1190" s="15">
        <v>40270</v>
      </c>
      <c r="CR1190" s="16">
        <v>5290.5</v>
      </c>
    </row>
    <row r="1191" spans="95:96">
      <c r="CQ1191" s="15">
        <v>40271</v>
      </c>
      <c r="CR1191" s="16">
        <v>5290.5</v>
      </c>
    </row>
    <row r="1192" spans="95:96">
      <c r="CQ1192" s="15">
        <v>40272</v>
      </c>
      <c r="CR1192" s="16">
        <v>5290.5</v>
      </c>
    </row>
    <row r="1193" spans="95:96">
      <c r="CQ1193" s="15">
        <v>40273</v>
      </c>
      <c r="CR1193" s="16">
        <v>5368.4</v>
      </c>
    </row>
    <row r="1194" spans="95:96">
      <c r="CQ1194" s="15">
        <v>40274</v>
      </c>
      <c r="CR1194" s="16">
        <v>5366</v>
      </c>
    </row>
    <row r="1195" spans="95:96">
      <c r="CQ1195" s="15">
        <v>40275</v>
      </c>
      <c r="CR1195" s="16">
        <v>5374.65</v>
      </c>
    </row>
    <row r="1196" spans="95:96">
      <c r="CQ1196" s="15">
        <v>40276</v>
      </c>
      <c r="CR1196" s="16">
        <v>5304.45</v>
      </c>
    </row>
    <row r="1197" spans="95:96">
      <c r="CQ1197" s="15">
        <v>40277</v>
      </c>
      <c r="CR1197" s="16">
        <v>5361.75</v>
      </c>
    </row>
    <row r="1198" spans="95:96">
      <c r="CQ1198" s="15">
        <v>40278</v>
      </c>
      <c r="CR1198" s="16">
        <v>5361.75</v>
      </c>
    </row>
    <row r="1199" spans="95:96">
      <c r="CQ1199" s="15">
        <v>40279</v>
      </c>
      <c r="CR1199" s="16">
        <v>5361.75</v>
      </c>
    </row>
    <row r="1200" spans="95:96">
      <c r="CQ1200" s="15">
        <v>40280</v>
      </c>
      <c r="CR1200" s="16">
        <v>5339.7</v>
      </c>
    </row>
    <row r="1201" spans="95:96">
      <c r="CQ1201" s="15">
        <v>40281</v>
      </c>
      <c r="CR1201" s="16">
        <v>5322.95</v>
      </c>
    </row>
    <row r="1202" spans="95:96">
      <c r="CQ1202" s="15">
        <v>40282</v>
      </c>
      <c r="CR1202" s="16">
        <v>5322.95</v>
      </c>
    </row>
    <row r="1203" spans="95:96">
      <c r="CQ1203" s="15">
        <v>40283</v>
      </c>
      <c r="CR1203" s="16">
        <v>5273.6</v>
      </c>
    </row>
    <row r="1204" spans="95:96">
      <c r="CQ1204" s="15">
        <v>40284</v>
      </c>
      <c r="CR1204" s="16">
        <v>5262.6</v>
      </c>
    </row>
    <row r="1205" spans="95:96">
      <c r="CQ1205" s="15">
        <v>40285</v>
      </c>
      <c r="CR1205" s="16">
        <v>5262.6</v>
      </c>
    </row>
    <row r="1206" spans="95:96">
      <c r="CQ1206" s="15">
        <v>40286</v>
      </c>
      <c r="CR1206" s="16">
        <v>5262.6</v>
      </c>
    </row>
    <row r="1207" spans="95:96">
      <c r="CQ1207" s="15">
        <v>40287</v>
      </c>
      <c r="CR1207" s="16">
        <v>5203.6499999999996</v>
      </c>
    </row>
    <row r="1208" spans="95:96">
      <c r="CQ1208" s="15">
        <v>40288</v>
      </c>
      <c r="CR1208" s="16">
        <v>5230.1000000000004</v>
      </c>
    </row>
    <row r="1209" spans="95:96">
      <c r="CQ1209" s="15">
        <v>40289</v>
      </c>
      <c r="CR1209" s="16">
        <v>5244.9</v>
      </c>
    </row>
    <row r="1210" spans="95:96">
      <c r="CQ1210" s="15">
        <v>40290</v>
      </c>
      <c r="CR1210" s="16">
        <v>5269.35</v>
      </c>
    </row>
    <row r="1211" spans="95:96">
      <c r="CQ1211" s="15">
        <v>40291</v>
      </c>
      <c r="CR1211" s="16">
        <v>5304.1</v>
      </c>
    </row>
    <row r="1212" spans="95:96">
      <c r="CQ1212" s="15">
        <v>40292</v>
      </c>
      <c r="CR1212" s="16">
        <v>5304.1</v>
      </c>
    </row>
    <row r="1213" spans="95:96">
      <c r="CQ1213" s="15">
        <v>40293</v>
      </c>
      <c r="CR1213" s="16">
        <v>5304.1</v>
      </c>
    </row>
    <row r="1214" spans="95:96">
      <c r="CQ1214" s="15">
        <v>40294</v>
      </c>
      <c r="CR1214" s="16">
        <v>5322.45</v>
      </c>
    </row>
    <row r="1215" spans="95:96">
      <c r="CQ1215" s="15">
        <v>40295</v>
      </c>
      <c r="CR1215" s="16">
        <v>5308.35</v>
      </c>
    </row>
    <row r="1216" spans="95:96">
      <c r="CQ1216" s="15">
        <v>40296</v>
      </c>
      <c r="CR1216" s="16">
        <v>5215.45</v>
      </c>
    </row>
    <row r="1217" spans="95:96">
      <c r="CQ1217" s="15">
        <v>40297</v>
      </c>
      <c r="CR1217" s="16">
        <v>5254.15</v>
      </c>
    </row>
    <row r="1218" spans="95:96">
      <c r="CQ1218" s="15">
        <v>40298</v>
      </c>
      <c r="CR1218" s="16">
        <v>5278</v>
      </c>
    </row>
    <row r="1219" spans="95:96">
      <c r="CQ1219" s="15">
        <v>40299</v>
      </c>
      <c r="CR1219" s="16">
        <v>5278</v>
      </c>
    </row>
    <row r="1220" spans="95:96">
      <c r="CQ1220" s="15">
        <v>40300</v>
      </c>
      <c r="CR1220" s="16">
        <v>5278</v>
      </c>
    </row>
    <row r="1221" spans="95:96">
      <c r="CQ1221" s="15">
        <v>40301</v>
      </c>
      <c r="CR1221" s="16">
        <v>5222.75</v>
      </c>
    </row>
    <row r="1222" spans="95:96">
      <c r="CQ1222" s="15">
        <v>40302</v>
      </c>
      <c r="CR1222" s="16">
        <v>5148.5</v>
      </c>
    </row>
    <row r="1223" spans="95:96">
      <c r="CQ1223" s="15">
        <v>40303</v>
      </c>
      <c r="CR1223" s="16">
        <v>5124.8999999999996</v>
      </c>
    </row>
    <row r="1224" spans="95:96">
      <c r="CQ1224" s="15">
        <v>40304</v>
      </c>
      <c r="CR1224" s="16">
        <v>5090.8500000000004</v>
      </c>
    </row>
    <row r="1225" spans="95:96">
      <c r="CQ1225" s="15">
        <v>40305</v>
      </c>
      <c r="CR1225" s="16">
        <v>5018.05</v>
      </c>
    </row>
    <row r="1226" spans="95:96">
      <c r="CQ1226" s="15">
        <v>40306</v>
      </c>
      <c r="CR1226" s="16">
        <v>5018.05</v>
      </c>
    </row>
    <row r="1227" spans="95:96">
      <c r="CQ1227" s="15">
        <v>40307</v>
      </c>
      <c r="CR1227" s="16">
        <v>5018.05</v>
      </c>
    </row>
    <row r="1228" spans="95:96">
      <c r="CQ1228" s="15">
        <v>40308</v>
      </c>
      <c r="CR1228" s="16">
        <v>5193.6000000000004</v>
      </c>
    </row>
    <row r="1229" spans="95:96">
      <c r="CQ1229" s="15">
        <v>40309</v>
      </c>
      <c r="CR1229" s="16">
        <v>5136.1499999999996</v>
      </c>
    </row>
    <row r="1230" spans="95:96">
      <c r="CQ1230" s="15">
        <v>40310</v>
      </c>
      <c r="CR1230" s="16">
        <v>5156.6499999999996</v>
      </c>
    </row>
    <row r="1231" spans="95:96">
      <c r="CQ1231" s="15">
        <v>40311</v>
      </c>
      <c r="CR1231" s="16">
        <v>5178.8999999999996</v>
      </c>
    </row>
    <row r="1232" spans="95:96">
      <c r="CQ1232" s="15">
        <v>40312</v>
      </c>
      <c r="CR1232" s="16">
        <v>5093.5</v>
      </c>
    </row>
    <row r="1233" spans="95:96">
      <c r="CQ1233" s="15">
        <v>40313</v>
      </c>
      <c r="CR1233" s="16">
        <v>5093.5</v>
      </c>
    </row>
    <row r="1234" spans="95:96">
      <c r="CQ1234" s="15">
        <v>40314</v>
      </c>
      <c r="CR1234" s="16">
        <v>5093.5</v>
      </c>
    </row>
    <row r="1235" spans="95:96">
      <c r="CQ1235" s="15">
        <v>40315</v>
      </c>
      <c r="CR1235" s="16">
        <v>5059.8999999999996</v>
      </c>
    </row>
    <row r="1236" spans="95:96">
      <c r="CQ1236" s="15">
        <v>40316</v>
      </c>
      <c r="CR1236" s="16">
        <v>5066.2</v>
      </c>
    </row>
    <row r="1237" spans="95:96">
      <c r="CQ1237" s="15">
        <v>40317</v>
      </c>
      <c r="CR1237" s="16">
        <v>4919.6499999999996</v>
      </c>
    </row>
    <row r="1238" spans="95:96">
      <c r="CQ1238" s="15">
        <v>40318</v>
      </c>
      <c r="CR1238" s="16">
        <v>4947.6000000000004</v>
      </c>
    </row>
    <row r="1239" spans="95:96">
      <c r="CQ1239" s="15">
        <v>40319</v>
      </c>
      <c r="CR1239" s="16">
        <v>4931.1499999999996</v>
      </c>
    </row>
    <row r="1240" spans="95:96">
      <c r="CQ1240" s="15">
        <v>40320</v>
      </c>
      <c r="CR1240" s="16">
        <v>4931.1499999999996</v>
      </c>
    </row>
    <row r="1241" spans="95:96">
      <c r="CQ1241" s="15">
        <v>40321</v>
      </c>
      <c r="CR1241" s="16">
        <v>4931.1499999999996</v>
      </c>
    </row>
    <row r="1242" spans="95:96">
      <c r="CQ1242" s="15">
        <v>40322</v>
      </c>
      <c r="CR1242" s="16">
        <v>4943.95</v>
      </c>
    </row>
    <row r="1243" spans="95:96">
      <c r="CQ1243" s="15">
        <v>40323</v>
      </c>
      <c r="CR1243" s="16">
        <v>4806.75</v>
      </c>
    </row>
    <row r="1244" spans="95:96">
      <c r="CQ1244" s="15">
        <v>40324</v>
      </c>
      <c r="CR1244" s="16">
        <v>4917.3999999999996</v>
      </c>
    </row>
    <row r="1245" spans="95:96">
      <c r="CQ1245" s="15">
        <v>40325</v>
      </c>
      <c r="CR1245" s="16">
        <v>5003.1000000000004</v>
      </c>
    </row>
    <row r="1246" spans="95:96">
      <c r="CQ1246" s="15">
        <v>40326</v>
      </c>
      <c r="CR1246" s="16">
        <v>5066.55</v>
      </c>
    </row>
    <row r="1247" spans="95:96">
      <c r="CQ1247" s="15">
        <v>40327</v>
      </c>
      <c r="CR1247" s="16">
        <v>5066.55</v>
      </c>
    </row>
    <row r="1248" spans="95:96">
      <c r="CQ1248" s="15">
        <v>40328</v>
      </c>
      <c r="CR1248" s="16">
        <v>5066.55</v>
      </c>
    </row>
    <row r="1249" spans="95:96">
      <c r="CQ1249" s="15">
        <v>40329</v>
      </c>
      <c r="CR1249" s="16">
        <v>5086.3</v>
      </c>
    </row>
    <row r="1250" spans="95:96">
      <c r="CQ1250" s="15">
        <v>40330</v>
      </c>
      <c r="CR1250" s="16">
        <v>4970.2</v>
      </c>
    </row>
    <row r="1251" spans="95:96">
      <c r="CQ1251" s="15">
        <v>40331</v>
      </c>
      <c r="CR1251" s="16">
        <v>5019.8500000000004</v>
      </c>
    </row>
    <row r="1252" spans="95:96">
      <c r="CQ1252" s="15">
        <v>40332</v>
      </c>
      <c r="CR1252" s="16">
        <v>5110.5</v>
      </c>
    </row>
    <row r="1253" spans="95:96">
      <c r="CQ1253" s="15">
        <v>40333</v>
      </c>
      <c r="CR1253" s="16">
        <v>5135.5</v>
      </c>
    </row>
    <row r="1254" spans="95:96">
      <c r="CQ1254" s="15">
        <v>40334</v>
      </c>
      <c r="CR1254" s="16">
        <v>5135.5</v>
      </c>
    </row>
    <row r="1255" spans="95:96">
      <c r="CQ1255" s="15">
        <v>40335</v>
      </c>
      <c r="CR1255" s="16">
        <v>5135.5</v>
      </c>
    </row>
    <row r="1256" spans="95:96">
      <c r="CQ1256" s="15">
        <v>40336</v>
      </c>
      <c r="CR1256" s="16">
        <v>5034</v>
      </c>
    </row>
    <row r="1257" spans="95:96">
      <c r="CQ1257" s="15">
        <v>40337</v>
      </c>
      <c r="CR1257" s="16">
        <v>4987.1000000000004</v>
      </c>
    </row>
    <row r="1258" spans="95:96">
      <c r="CQ1258" s="15">
        <v>40338</v>
      </c>
      <c r="CR1258" s="16">
        <v>5000.3</v>
      </c>
    </row>
    <row r="1259" spans="95:96">
      <c r="CQ1259" s="15">
        <v>40339</v>
      </c>
      <c r="CR1259" s="16">
        <v>5078.6000000000004</v>
      </c>
    </row>
    <row r="1260" spans="95:96">
      <c r="CQ1260" s="15">
        <v>40340</v>
      </c>
      <c r="CR1260" s="16">
        <v>5119.3500000000004</v>
      </c>
    </row>
    <row r="1261" spans="95:96">
      <c r="CQ1261" s="15">
        <v>40341</v>
      </c>
      <c r="CR1261" s="16">
        <v>5119.3500000000004</v>
      </c>
    </row>
    <row r="1262" spans="95:96">
      <c r="CQ1262" s="15">
        <v>40342</v>
      </c>
      <c r="CR1262" s="16">
        <v>5119.3500000000004</v>
      </c>
    </row>
    <row r="1263" spans="95:96">
      <c r="CQ1263" s="15">
        <v>40343</v>
      </c>
      <c r="CR1263" s="16">
        <v>5197.7</v>
      </c>
    </row>
    <row r="1264" spans="95:96">
      <c r="CQ1264" s="15">
        <v>40344</v>
      </c>
      <c r="CR1264" s="16">
        <v>5222.3500000000004</v>
      </c>
    </row>
    <row r="1265" spans="95:96">
      <c r="CQ1265" s="15">
        <v>40345</v>
      </c>
      <c r="CR1265" s="16">
        <v>5233.3500000000004</v>
      </c>
    </row>
    <row r="1266" spans="95:96">
      <c r="CQ1266" s="15">
        <v>40346</v>
      </c>
      <c r="CR1266" s="16">
        <v>5274.85</v>
      </c>
    </row>
    <row r="1267" spans="95:96">
      <c r="CQ1267" s="15">
        <v>40347</v>
      </c>
      <c r="CR1267" s="16">
        <v>5262.6</v>
      </c>
    </row>
    <row r="1268" spans="95:96">
      <c r="CQ1268" s="15">
        <v>40348</v>
      </c>
      <c r="CR1268" s="16">
        <v>5262.6</v>
      </c>
    </row>
    <row r="1269" spans="95:96">
      <c r="CQ1269" s="15">
        <v>40349</v>
      </c>
      <c r="CR1269" s="16">
        <v>5262.6</v>
      </c>
    </row>
    <row r="1270" spans="95:96">
      <c r="CQ1270" s="15">
        <v>40350</v>
      </c>
      <c r="CR1270" s="16">
        <v>5353.3</v>
      </c>
    </row>
    <row r="1271" spans="95:96">
      <c r="CQ1271" s="15">
        <v>40351</v>
      </c>
      <c r="CR1271" s="16">
        <v>5316.55</v>
      </c>
    </row>
    <row r="1272" spans="95:96">
      <c r="CQ1272" s="15">
        <v>40352</v>
      </c>
      <c r="CR1272" s="16">
        <v>5323.15</v>
      </c>
    </row>
    <row r="1273" spans="95:96">
      <c r="CQ1273" s="15">
        <v>40353</v>
      </c>
      <c r="CR1273" s="16">
        <v>5320.6</v>
      </c>
    </row>
    <row r="1274" spans="95:96">
      <c r="CQ1274" s="15">
        <v>40354</v>
      </c>
      <c r="CR1274" s="16">
        <v>5269.05</v>
      </c>
    </row>
    <row r="1275" spans="95:96">
      <c r="CQ1275" s="15">
        <v>40355</v>
      </c>
      <c r="CR1275" s="16">
        <v>5269.05</v>
      </c>
    </row>
    <row r="1276" spans="95:96">
      <c r="CQ1276" s="15">
        <v>40356</v>
      </c>
      <c r="CR1276" s="16">
        <v>5269.05</v>
      </c>
    </row>
    <row r="1277" spans="95:96">
      <c r="CQ1277" s="15">
        <v>40357</v>
      </c>
      <c r="CR1277" s="16">
        <v>5333.5</v>
      </c>
    </row>
    <row r="1278" spans="95:96">
      <c r="CQ1278" s="15">
        <v>40358</v>
      </c>
      <c r="CR1278" s="16">
        <v>5256.15</v>
      </c>
    </row>
    <row r="1279" spans="95:96">
      <c r="CQ1279" s="15">
        <v>40359</v>
      </c>
      <c r="CR1279" s="16">
        <v>5312.5</v>
      </c>
    </row>
    <row r="1280" spans="95:96">
      <c r="CQ1280" s="15">
        <v>40360</v>
      </c>
      <c r="CR1280" s="16">
        <v>5251.4</v>
      </c>
    </row>
    <row r="1281" spans="95:96">
      <c r="CQ1281" s="15">
        <v>40361</v>
      </c>
      <c r="CR1281" s="16">
        <v>5237.1000000000004</v>
      </c>
    </row>
    <row r="1282" spans="95:96">
      <c r="CQ1282" s="15">
        <v>40362</v>
      </c>
      <c r="CR1282" s="16">
        <v>5237.1000000000004</v>
      </c>
    </row>
    <row r="1283" spans="95:96">
      <c r="CQ1283" s="15">
        <v>40363</v>
      </c>
      <c r="CR1283" s="16">
        <v>5237.1000000000004</v>
      </c>
    </row>
    <row r="1284" spans="95:96">
      <c r="CQ1284" s="15">
        <v>40364</v>
      </c>
      <c r="CR1284" s="16">
        <v>5235.8999999999996</v>
      </c>
    </row>
    <row r="1285" spans="95:96">
      <c r="CQ1285" s="15">
        <v>40365</v>
      </c>
      <c r="CR1285" s="16">
        <v>5289.05</v>
      </c>
    </row>
    <row r="1286" spans="95:96">
      <c r="CQ1286" s="15">
        <v>40366</v>
      </c>
      <c r="CR1286" s="16">
        <v>5241.1000000000004</v>
      </c>
    </row>
    <row r="1287" spans="95:96">
      <c r="CQ1287" s="15">
        <v>40367</v>
      </c>
      <c r="CR1287" s="16">
        <v>5296.85</v>
      </c>
    </row>
    <row r="1288" spans="95:96">
      <c r="CQ1288" s="15">
        <v>40368</v>
      </c>
      <c r="CR1288" s="16">
        <v>5352.45</v>
      </c>
    </row>
    <row r="1289" spans="95:96">
      <c r="CQ1289" s="15">
        <v>40369</v>
      </c>
      <c r="CR1289" s="16">
        <v>5352.45</v>
      </c>
    </row>
    <row r="1290" spans="95:96">
      <c r="CQ1290" s="15">
        <v>40370</v>
      </c>
      <c r="CR1290" s="16">
        <v>5352.45</v>
      </c>
    </row>
    <row r="1291" spans="95:96">
      <c r="CQ1291" s="15">
        <v>40371</v>
      </c>
      <c r="CR1291" s="16">
        <v>5383</v>
      </c>
    </row>
    <row r="1292" spans="95:96">
      <c r="CQ1292" s="15">
        <v>40372</v>
      </c>
      <c r="CR1292" s="16">
        <v>5400.65</v>
      </c>
    </row>
    <row r="1293" spans="95:96">
      <c r="CQ1293" s="15">
        <v>40373</v>
      </c>
      <c r="CR1293" s="16">
        <v>5386.15</v>
      </c>
    </row>
    <row r="1294" spans="95:96">
      <c r="CQ1294" s="15">
        <v>40374</v>
      </c>
      <c r="CR1294" s="16">
        <v>5378.75</v>
      </c>
    </row>
    <row r="1295" spans="95:96">
      <c r="CQ1295" s="15">
        <v>40375</v>
      </c>
      <c r="CR1295" s="16">
        <v>5393.9</v>
      </c>
    </row>
    <row r="1296" spans="95:96">
      <c r="CQ1296" s="15">
        <v>40376</v>
      </c>
      <c r="CR1296" s="16">
        <v>5393.9</v>
      </c>
    </row>
    <row r="1297" spans="95:96">
      <c r="CQ1297" s="15">
        <v>40377</v>
      </c>
      <c r="CR1297" s="16">
        <v>5393.9</v>
      </c>
    </row>
    <row r="1298" spans="95:96">
      <c r="CQ1298" s="15">
        <v>40378</v>
      </c>
      <c r="CR1298" s="16">
        <v>5386.45</v>
      </c>
    </row>
    <row r="1299" spans="95:96">
      <c r="CQ1299" s="15">
        <v>40379</v>
      </c>
      <c r="CR1299" s="16">
        <v>5368</v>
      </c>
    </row>
    <row r="1300" spans="95:96">
      <c r="CQ1300" s="15">
        <v>40380</v>
      </c>
      <c r="CR1300" s="16">
        <v>5399.35</v>
      </c>
    </row>
    <row r="1301" spans="95:96">
      <c r="CQ1301" s="15">
        <v>40381</v>
      </c>
      <c r="CR1301" s="16">
        <v>5441.95</v>
      </c>
    </row>
    <row r="1302" spans="95:96">
      <c r="CQ1302" s="15">
        <v>40382</v>
      </c>
      <c r="CR1302" s="16">
        <v>5449.1</v>
      </c>
    </row>
    <row r="1303" spans="95:96">
      <c r="CQ1303" s="15">
        <v>40383</v>
      </c>
      <c r="CR1303" s="16">
        <v>5449.1</v>
      </c>
    </row>
    <row r="1304" spans="95:96">
      <c r="CQ1304" s="15">
        <v>40384</v>
      </c>
      <c r="CR1304" s="16">
        <v>5449.1</v>
      </c>
    </row>
    <row r="1305" spans="95:96">
      <c r="CQ1305" s="15">
        <v>40385</v>
      </c>
      <c r="CR1305" s="16">
        <v>5418.6</v>
      </c>
    </row>
    <row r="1306" spans="95:96">
      <c r="CQ1306" s="15">
        <v>40386</v>
      </c>
      <c r="CR1306" s="16">
        <v>5430.6</v>
      </c>
    </row>
    <row r="1307" spans="95:96">
      <c r="CQ1307" s="15">
        <v>40387</v>
      </c>
      <c r="CR1307" s="16">
        <v>5397.55</v>
      </c>
    </row>
    <row r="1308" spans="95:96">
      <c r="CQ1308" s="15">
        <v>40388</v>
      </c>
      <c r="CR1308" s="16">
        <v>5408.9</v>
      </c>
    </row>
    <row r="1309" spans="95:96">
      <c r="CQ1309" s="15">
        <v>40389</v>
      </c>
      <c r="CR1309" s="16">
        <v>5367.6</v>
      </c>
    </row>
    <row r="1310" spans="95:96">
      <c r="CQ1310" s="15">
        <v>40390</v>
      </c>
      <c r="CR1310" s="16">
        <v>5367.6</v>
      </c>
    </row>
    <row r="1311" spans="95:96">
      <c r="CQ1311" s="15">
        <v>40391</v>
      </c>
      <c r="CR1311" s="16">
        <v>5367.6</v>
      </c>
    </row>
    <row r="1312" spans="95:96">
      <c r="CQ1312" s="15">
        <v>40392</v>
      </c>
      <c r="CR1312" s="16">
        <v>5431.65</v>
      </c>
    </row>
    <row r="1313" spans="95:96">
      <c r="CQ1313" s="15">
        <v>40393</v>
      </c>
      <c r="CR1313" s="16">
        <v>5439.55</v>
      </c>
    </row>
    <row r="1314" spans="95:96">
      <c r="CQ1314" s="15">
        <v>40394</v>
      </c>
      <c r="CR1314" s="16">
        <v>5467.85</v>
      </c>
    </row>
    <row r="1315" spans="95:96">
      <c r="CQ1315" s="15">
        <v>40395</v>
      </c>
      <c r="CR1315" s="16">
        <v>5447.1</v>
      </c>
    </row>
    <row r="1316" spans="95:96">
      <c r="CQ1316" s="15">
        <v>40396</v>
      </c>
      <c r="CR1316" s="16">
        <v>5439.25</v>
      </c>
    </row>
    <row r="1317" spans="95:96">
      <c r="CQ1317" s="15">
        <v>40397</v>
      </c>
      <c r="CR1317" s="16">
        <v>5439.25</v>
      </c>
    </row>
    <row r="1318" spans="95:96">
      <c r="CQ1318" s="15">
        <v>40398</v>
      </c>
      <c r="CR1318" s="16">
        <v>5439.25</v>
      </c>
    </row>
    <row r="1319" spans="95:96">
      <c r="CQ1319" s="15">
        <v>40399</v>
      </c>
      <c r="CR1319" s="16">
        <v>5486.15</v>
      </c>
    </row>
    <row r="1320" spans="95:96">
      <c r="CQ1320" s="15">
        <v>40400</v>
      </c>
      <c r="CR1320" s="16">
        <v>5460.7</v>
      </c>
    </row>
    <row r="1321" spans="95:96">
      <c r="CQ1321" s="15">
        <v>40401</v>
      </c>
      <c r="CR1321" s="16">
        <v>5420.6</v>
      </c>
    </row>
    <row r="1322" spans="95:96">
      <c r="CQ1322" s="15">
        <v>40402</v>
      </c>
      <c r="CR1322" s="16">
        <v>5416.45</v>
      </c>
    </row>
    <row r="1323" spans="95:96">
      <c r="CQ1323" s="15">
        <v>40403</v>
      </c>
      <c r="CR1323" s="16">
        <v>5452.1</v>
      </c>
    </row>
    <row r="1324" spans="95:96">
      <c r="CQ1324" s="15">
        <v>40404</v>
      </c>
      <c r="CR1324" s="16">
        <v>5452.1</v>
      </c>
    </row>
    <row r="1325" spans="95:96">
      <c r="CQ1325" s="15">
        <v>40405</v>
      </c>
      <c r="CR1325" s="16">
        <v>5452.1</v>
      </c>
    </row>
    <row r="1326" spans="95:96">
      <c r="CQ1326" s="15">
        <v>40406</v>
      </c>
      <c r="CR1326" s="16">
        <v>5418.3</v>
      </c>
    </row>
    <row r="1327" spans="95:96">
      <c r="CQ1327" s="15">
        <v>40407</v>
      </c>
      <c r="CR1327" s="16">
        <v>5414.15</v>
      </c>
    </row>
    <row r="1328" spans="95:96">
      <c r="CQ1328" s="15">
        <v>40408</v>
      </c>
      <c r="CR1328" s="16">
        <v>5479.15</v>
      </c>
    </row>
    <row r="1329" spans="95:96">
      <c r="CQ1329" s="15">
        <v>40409</v>
      </c>
      <c r="CR1329" s="16">
        <v>5540.2</v>
      </c>
    </row>
    <row r="1330" spans="95:96">
      <c r="CQ1330" s="15">
        <v>40410</v>
      </c>
      <c r="CR1330" s="16">
        <v>5530.65</v>
      </c>
    </row>
    <row r="1331" spans="95:96">
      <c r="CQ1331" s="15">
        <v>40411</v>
      </c>
      <c r="CR1331" s="16">
        <v>5530.65</v>
      </c>
    </row>
    <row r="1332" spans="95:96">
      <c r="CQ1332" s="15">
        <v>40412</v>
      </c>
      <c r="CR1332" s="16">
        <v>5530.65</v>
      </c>
    </row>
    <row r="1333" spans="95:96">
      <c r="CQ1333" s="15">
        <v>40413</v>
      </c>
      <c r="CR1333" s="16">
        <v>5543.5</v>
      </c>
    </row>
    <row r="1334" spans="95:96">
      <c r="CQ1334" s="15">
        <v>40414</v>
      </c>
      <c r="CR1334" s="16">
        <v>5505.1</v>
      </c>
    </row>
    <row r="1335" spans="95:96">
      <c r="CQ1335" s="15">
        <v>40415</v>
      </c>
      <c r="CR1335" s="16">
        <v>5462.35</v>
      </c>
    </row>
    <row r="1336" spans="95:96">
      <c r="CQ1336" s="15">
        <v>40416</v>
      </c>
      <c r="CR1336" s="16">
        <v>5477.9</v>
      </c>
    </row>
    <row r="1337" spans="95:96">
      <c r="CQ1337" s="15">
        <v>40417</v>
      </c>
      <c r="CR1337" s="16">
        <v>5408.7</v>
      </c>
    </row>
    <row r="1338" spans="95:96">
      <c r="CQ1338" s="15">
        <v>40418</v>
      </c>
      <c r="CR1338" s="16">
        <v>5408.7</v>
      </c>
    </row>
    <row r="1339" spans="95:96">
      <c r="CQ1339" s="15">
        <v>40419</v>
      </c>
      <c r="CR1339" s="16">
        <v>5408.7</v>
      </c>
    </row>
    <row r="1340" spans="95:96">
      <c r="CQ1340" s="15">
        <v>40420</v>
      </c>
      <c r="CR1340" s="16">
        <v>5415.45</v>
      </c>
    </row>
    <row r="1341" spans="95:96">
      <c r="CQ1341" s="15">
        <v>40421</v>
      </c>
      <c r="CR1341" s="16">
        <v>5402.4</v>
      </c>
    </row>
    <row r="1342" spans="95:96">
      <c r="CQ1342" s="15">
        <v>40422</v>
      </c>
      <c r="CR1342" s="16">
        <v>5471.85</v>
      </c>
    </row>
    <row r="1343" spans="95:96">
      <c r="CQ1343" s="15">
        <v>40423</v>
      </c>
      <c r="CR1343" s="16">
        <v>5486.15</v>
      </c>
    </row>
    <row r="1344" spans="95:96">
      <c r="CQ1344" s="15">
        <v>40424</v>
      </c>
      <c r="CR1344" s="16">
        <v>5479.4</v>
      </c>
    </row>
    <row r="1345" spans="95:96">
      <c r="CQ1345" s="15">
        <v>40425</v>
      </c>
      <c r="CR1345" s="16">
        <v>5479.4</v>
      </c>
    </row>
    <row r="1346" spans="95:96">
      <c r="CQ1346" s="15">
        <v>40426</v>
      </c>
      <c r="CR1346" s="16">
        <v>5479.4</v>
      </c>
    </row>
    <row r="1347" spans="95:96">
      <c r="CQ1347" s="15">
        <v>40427</v>
      </c>
      <c r="CR1347" s="16">
        <v>5576.95</v>
      </c>
    </row>
    <row r="1348" spans="95:96">
      <c r="CQ1348" s="15">
        <v>40428</v>
      </c>
      <c r="CR1348" s="16">
        <v>5604</v>
      </c>
    </row>
    <row r="1349" spans="95:96">
      <c r="CQ1349" s="15">
        <v>40429</v>
      </c>
      <c r="CR1349" s="16">
        <v>5607.85</v>
      </c>
    </row>
    <row r="1350" spans="95:96">
      <c r="CQ1350" s="15">
        <v>40430</v>
      </c>
      <c r="CR1350" s="16">
        <v>5640.05</v>
      </c>
    </row>
    <row r="1351" spans="95:96">
      <c r="CQ1351" s="15">
        <v>40431</v>
      </c>
      <c r="CR1351" s="16">
        <v>5640.05</v>
      </c>
    </row>
    <row r="1352" spans="95:96">
      <c r="CQ1352" s="15">
        <v>40432</v>
      </c>
      <c r="CR1352" s="16">
        <v>5640.05</v>
      </c>
    </row>
    <row r="1353" spans="95:96">
      <c r="CQ1353" s="15">
        <v>40433</v>
      </c>
      <c r="CR1353" s="16">
        <v>5640.05</v>
      </c>
    </row>
    <row r="1354" spans="95:96">
      <c r="CQ1354" s="15">
        <v>40434</v>
      </c>
      <c r="CR1354" s="16">
        <v>5760</v>
      </c>
    </row>
    <row r="1355" spans="95:96">
      <c r="CQ1355" s="15">
        <v>40435</v>
      </c>
      <c r="CR1355" s="16">
        <v>5795.55</v>
      </c>
    </row>
    <row r="1356" spans="95:96">
      <c r="CQ1356" s="15">
        <v>40436</v>
      </c>
      <c r="CR1356" s="16">
        <v>5860.95</v>
      </c>
    </row>
    <row r="1357" spans="95:96">
      <c r="CQ1357" s="15">
        <v>40437</v>
      </c>
      <c r="CR1357" s="16">
        <v>5828.7</v>
      </c>
    </row>
    <row r="1358" spans="95:96">
      <c r="CQ1358" s="15">
        <v>40438</v>
      </c>
      <c r="CR1358" s="16">
        <v>5884.95</v>
      </c>
    </row>
    <row r="1359" spans="95:96">
      <c r="CQ1359" s="15">
        <v>40439</v>
      </c>
      <c r="CR1359" s="16">
        <v>5884.95</v>
      </c>
    </row>
    <row r="1360" spans="95:96">
      <c r="CQ1360" s="15">
        <v>40440</v>
      </c>
      <c r="CR1360" s="16">
        <v>5884.95</v>
      </c>
    </row>
    <row r="1361" spans="95:96">
      <c r="CQ1361" s="15">
        <v>40441</v>
      </c>
      <c r="CR1361" s="16">
        <v>5980.45</v>
      </c>
    </row>
    <row r="1362" spans="95:96">
      <c r="CQ1362" s="15">
        <v>40442</v>
      </c>
      <c r="CR1362" s="16">
        <v>6009.05</v>
      </c>
    </row>
    <row r="1363" spans="95:96">
      <c r="CQ1363" s="15">
        <v>40443</v>
      </c>
      <c r="CR1363" s="16">
        <v>5991</v>
      </c>
    </row>
    <row r="1364" spans="95:96">
      <c r="CQ1364" s="15">
        <v>40444</v>
      </c>
      <c r="CR1364" s="16">
        <v>5959.55</v>
      </c>
    </row>
    <row r="1365" spans="95:96">
      <c r="CQ1365" s="15">
        <v>40445</v>
      </c>
      <c r="CR1365" s="16">
        <v>6018.3</v>
      </c>
    </row>
    <row r="1366" spans="95:96">
      <c r="CQ1366" s="15">
        <v>40446</v>
      </c>
      <c r="CR1366" s="16">
        <v>6018.3</v>
      </c>
    </row>
    <row r="1367" spans="95:96">
      <c r="CQ1367" s="15">
        <v>40447</v>
      </c>
      <c r="CR1367" s="16">
        <v>6018.3</v>
      </c>
    </row>
    <row r="1368" spans="95:96">
      <c r="CQ1368" s="15">
        <v>40448</v>
      </c>
      <c r="CR1368" s="16">
        <v>6035.65</v>
      </c>
    </row>
    <row r="1369" spans="95:96">
      <c r="CQ1369" s="15">
        <v>40449</v>
      </c>
      <c r="CR1369" s="16">
        <v>6029.5</v>
      </c>
    </row>
    <row r="1370" spans="95:96">
      <c r="CQ1370" s="15">
        <v>40450</v>
      </c>
      <c r="CR1370" s="16">
        <v>5991.3</v>
      </c>
    </row>
    <row r="1371" spans="95:96">
      <c r="CQ1371" s="15">
        <v>40451</v>
      </c>
      <c r="CR1371" s="16">
        <v>6029.95</v>
      </c>
    </row>
    <row r="1372" spans="95:96">
      <c r="CQ1372" s="15">
        <v>40452</v>
      </c>
      <c r="CR1372" s="16">
        <v>6143.4</v>
      </c>
    </row>
    <row r="1373" spans="95:96">
      <c r="CQ1373" s="15">
        <v>40453</v>
      </c>
      <c r="CR1373" s="16">
        <v>6143.4</v>
      </c>
    </row>
    <row r="1374" spans="95:96">
      <c r="CQ1374" s="15">
        <v>40454</v>
      </c>
      <c r="CR1374" s="16">
        <v>6143.4</v>
      </c>
    </row>
    <row r="1375" spans="95:96">
      <c r="CQ1375" s="15">
        <v>40455</v>
      </c>
      <c r="CR1375" s="16">
        <v>6159.45</v>
      </c>
    </row>
    <row r="1376" spans="95:96">
      <c r="CQ1376" s="15">
        <v>40456</v>
      </c>
      <c r="CR1376" s="16">
        <v>6145.8</v>
      </c>
    </row>
    <row r="1377" spans="95:96">
      <c r="CQ1377" s="15">
        <v>40457</v>
      </c>
      <c r="CR1377" s="16">
        <v>6186.45</v>
      </c>
    </row>
    <row r="1378" spans="95:96">
      <c r="CQ1378" s="15">
        <v>40458</v>
      </c>
      <c r="CR1378" s="16">
        <v>6120.3</v>
      </c>
    </row>
    <row r="1379" spans="95:96">
      <c r="CQ1379" s="15">
        <v>40459</v>
      </c>
      <c r="CR1379" s="16">
        <v>6103.45</v>
      </c>
    </row>
    <row r="1380" spans="95:96">
      <c r="CQ1380" s="15">
        <v>40460</v>
      </c>
      <c r="CR1380" s="16">
        <v>6103.45</v>
      </c>
    </row>
    <row r="1381" spans="95:96">
      <c r="CQ1381" s="15">
        <v>40461</v>
      </c>
      <c r="CR1381" s="16">
        <v>6103.45</v>
      </c>
    </row>
    <row r="1382" spans="95:96">
      <c r="CQ1382" s="15">
        <v>40462</v>
      </c>
      <c r="CR1382" s="16">
        <v>6135.85</v>
      </c>
    </row>
    <row r="1383" spans="95:96">
      <c r="CQ1383" s="15">
        <v>40463</v>
      </c>
      <c r="CR1383" s="16">
        <v>6090.9</v>
      </c>
    </row>
    <row r="1384" spans="95:96">
      <c r="CQ1384" s="15">
        <v>40464</v>
      </c>
      <c r="CR1384" s="16">
        <v>6233.9</v>
      </c>
    </row>
    <row r="1385" spans="95:96">
      <c r="CQ1385" s="15">
        <v>40465</v>
      </c>
      <c r="CR1385" s="16">
        <v>6177.35</v>
      </c>
    </row>
    <row r="1386" spans="95:96">
      <c r="CQ1386" s="15">
        <v>40466</v>
      </c>
      <c r="CR1386" s="16">
        <v>6062.65</v>
      </c>
    </row>
    <row r="1387" spans="95:96">
      <c r="CQ1387" s="15">
        <v>40467</v>
      </c>
      <c r="CR1387" s="16">
        <v>6062.65</v>
      </c>
    </row>
    <row r="1388" spans="95:96">
      <c r="CQ1388" s="15">
        <v>40468</v>
      </c>
      <c r="CR1388" s="16">
        <v>6062.65</v>
      </c>
    </row>
    <row r="1389" spans="95:96">
      <c r="CQ1389" s="15">
        <v>40469</v>
      </c>
      <c r="CR1389" s="16">
        <v>6075.95</v>
      </c>
    </row>
    <row r="1390" spans="95:96">
      <c r="CQ1390" s="15">
        <v>40470</v>
      </c>
      <c r="CR1390" s="16">
        <v>6027.3</v>
      </c>
    </row>
    <row r="1391" spans="95:96">
      <c r="CQ1391" s="15">
        <v>40471</v>
      </c>
      <c r="CR1391" s="16">
        <v>5982.1</v>
      </c>
    </row>
    <row r="1392" spans="95:96">
      <c r="CQ1392" s="15">
        <v>40472</v>
      </c>
      <c r="CR1392" s="16">
        <v>6101.5</v>
      </c>
    </row>
    <row r="1393" spans="95:96">
      <c r="CQ1393" s="15">
        <v>40473</v>
      </c>
      <c r="CR1393" s="16">
        <v>6066.05</v>
      </c>
    </row>
    <row r="1394" spans="95:96">
      <c r="CQ1394" s="15">
        <v>40474</v>
      </c>
      <c r="CR1394" s="16">
        <v>6066.05</v>
      </c>
    </row>
    <row r="1395" spans="95:96">
      <c r="CQ1395" s="15">
        <v>40475</v>
      </c>
      <c r="CR1395" s="16">
        <v>6066.05</v>
      </c>
    </row>
    <row r="1396" spans="95:96">
      <c r="CQ1396" s="15">
        <v>40476</v>
      </c>
      <c r="CR1396" s="16">
        <v>6105.8</v>
      </c>
    </row>
    <row r="1397" spans="95:96">
      <c r="CQ1397" s="15">
        <v>40477</v>
      </c>
      <c r="CR1397" s="16">
        <v>6082</v>
      </c>
    </row>
    <row r="1398" spans="95:96">
      <c r="CQ1398" s="15">
        <v>40478</v>
      </c>
      <c r="CR1398" s="16">
        <v>6012.65</v>
      </c>
    </row>
    <row r="1399" spans="95:96">
      <c r="CQ1399" s="15">
        <v>40479</v>
      </c>
      <c r="CR1399" s="16">
        <v>5987.7</v>
      </c>
    </row>
    <row r="1400" spans="95:96">
      <c r="CQ1400" s="15">
        <v>40480</v>
      </c>
      <c r="CR1400" s="16">
        <v>6017.7</v>
      </c>
    </row>
    <row r="1401" spans="95:96">
      <c r="CQ1401" s="15">
        <v>40481</v>
      </c>
      <c r="CR1401" s="16">
        <v>6017.7</v>
      </c>
    </row>
    <row r="1402" spans="95:96">
      <c r="CQ1402" s="15">
        <v>40482</v>
      </c>
      <c r="CR1402" s="16">
        <v>6017.7</v>
      </c>
    </row>
    <row r="1403" spans="95:96">
      <c r="CQ1403" s="15">
        <v>40483</v>
      </c>
      <c r="CR1403" s="16">
        <v>6117.55</v>
      </c>
    </row>
    <row r="1404" spans="95:96">
      <c r="CQ1404" s="15">
        <v>40484</v>
      </c>
      <c r="CR1404" s="16">
        <v>6119</v>
      </c>
    </row>
    <row r="1405" spans="95:96">
      <c r="CQ1405" s="15">
        <v>40485</v>
      </c>
      <c r="CR1405" s="16">
        <v>6160.5</v>
      </c>
    </row>
    <row r="1406" spans="95:96">
      <c r="CQ1406" s="15">
        <v>40486</v>
      </c>
      <c r="CR1406" s="16">
        <v>6281.8</v>
      </c>
    </row>
    <row r="1407" spans="95:96">
      <c r="CQ1407" s="15">
        <v>40487</v>
      </c>
      <c r="CR1407" s="16">
        <v>6312.45</v>
      </c>
    </row>
    <row r="1408" spans="95:96">
      <c r="CQ1408" s="15">
        <v>40488</v>
      </c>
      <c r="CR1408" s="16">
        <v>6312.45</v>
      </c>
    </row>
    <row r="1409" spans="95:96">
      <c r="CQ1409" s="15">
        <v>40489</v>
      </c>
      <c r="CR1409" s="16">
        <v>6312.45</v>
      </c>
    </row>
    <row r="1410" spans="95:96">
      <c r="CQ1410" s="15">
        <v>40490</v>
      </c>
      <c r="CR1410" s="16">
        <v>6273.2</v>
      </c>
    </row>
    <row r="1411" spans="95:96">
      <c r="CQ1411" s="15">
        <v>40491</v>
      </c>
      <c r="CR1411" s="16">
        <v>6301.55</v>
      </c>
    </row>
    <row r="1412" spans="95:96">
      <c r="CQ1412" s="15">
        <v>40492</v>
      </c>
      <c r="CR1412" s="16">
        <v>6275.7</v>
      </c>
    </row>
    <row r="1413" spans="95:96">
      <c r="CQ1413" s="15">
        <v>40493</v>
      </c>
      <c r="CR1413" s="16">
        <v>6194.25</v>
      </c>
    </row>
    <row r="1414" spans="95:96">
      <c r="CQ1414" s="15">
        <v>40494</v>
      </c>
      <c r="CR1414" s="16">
        <v>6071.65</v>
      </c>
    </row>
    <row r="1415" spans="95:96">
      <c r="CQ1415" s="15">
        <v>40495</v>
      </c>
      <c r="CR1415" s="16">
        <v>6071.65</v>
      </c>
    </row>
    <row r="1416" spans="95:96">
      <c r="CQ1416" s="15">
        <v>40496</v>
      </c>
      <c r="CR1416" s="16">
        <v>6071.65</v>
      </c>
    </row>
    <row r="1417" spans="95:96">
      <c r="CQ1417" s="15">
        <v>40497</v>
      </c>
      <c r="CR1417" s="16">
        <v>6121.6</v>
      </c>
    </row>
    <row r="1418" spans="95:96">
      <c r="CQ1418" s="15">
        <v>40498</v>
      </c>
      <c r="CR1418" s="16">
        <v>5988.7</v>
      </c>
    </row>
    <row r="1419" spans="95:96">
      <c r="CQ1419" s="15">
        <v>40499</v>
      </c>
      <c r="CR1419" s="16">
        <v>5988.7</v>
      </c>
    </row>
    <row r="1420" spans="95:96">
      <c r="CQ1420" s="15">
        <v>40500</v>
      </c>
      <c r="CR1420" s="16">
        <v>5998.8</v>
      </c>
    </row>
    <row r="1421" spans="95:96">
      <c r="CQ1421" s="15">
        <v>40501</v>
      </c>
      <c r="CR1421" s="16">
        <v>5890.3</v>
      </c>
    </row>
    <row r="1422" spans="95:96">
      <c r="CQ1422" s="15">
        <v>40502</v>
      </c>
      <c r="CR1422" s="16">
        <v>5890.3</v>
      </c>
    </row>
    <row r="1423" spans="95:96">
      <c r="CQ1423" s="15">
        <v>40503</v>
      </c>
      <c r="CR1423" s="16">
        <v>5890.3</v>
      </c>
    </row>
    <row r="1424" spans="95:96">
      <c r="CQ1424" s="15">
        <v>40504</v>
      </c>
      <c r="CR1424" s="16">
        <v>6010</v>
      </c>
    </row>
    <row r="1425" spans="95:96">
      <c r="CQ1425" s="15">
        <v>40505</v>
      </c>
      <c r="CR1425" s="16">
        <v>5934.75</v>
      </c>
    </row>
    <row r="1426" spans="95:96">
      <c r="CQ1426" s="15">
        <v>40506</v>
      </c>
      <c r="CR1426" s="16">
        <v>5865.75</v>
      </c>
    </row>
    <row r="1427" spans="95:96">
      <c r="CQ1427" s="15">
        <v>40507</v>
      </c>
      <c r="CR1427" s="16">
        <v>5799.75</v>
      </c>
    </row>
    <row r="1428" spans="95:96">
      <c r="CQ1428" s="15">
        <v>40508</v>
      </c>
      <c r="CR1428" s="16">
        <v>5751.95</v>
      </c>
    </row>
    <row r="1429" spans="95:96">
      <c r="CQ1429" s="15">
        <v>40509</v>
      </c>
      <c r="CR1429" s="16">
        <v>5751.95</v>
      </c>
    </row>
    <row r="1430" spans="95:96">
      <c r="CQ1430" s="15">
        <v>40510</v>
      </c>
      <c r="CR1430" s="16">
        <v>5751.95</v>
      </c>
    </row>
    <row r="1431" spans="95:96">
      <c r="CQ1431" s="15">
        <v>40511</v>
      </c>
      <c r="CR1431" s="16">
        <v>5830</v>
      </c>
    </row>
    <row r="1432" spans="95:96">
      <c r="CQ1432" s="15">
        <v>40512</v>
      </c>
      <c r="CR1432" s="16">
        <v>5862.7</v>
      </c>
    </row>
    <row r="1433" spans="95:96">
      <c r="CQ1433" s="15">
        <v>40513</v>
      </c>
      <c r="CR1433" s="16">
        <v>5960.9</v>
      </c>
    </row>
    <row r="1434" spans="95:96">
      <c r="CQ1434" s="15">
        <v>40514</v>
      </c>
      <c r="CR1434" s="16">
        <v>6011.7</v>
      </c>
    </row>
    <row r="1435" spans="95:96">
      <c r="CQ1435" s="15">
        <v>40515</v>
      </c>
      <c r="CR1435" s="16">
        <v>5992.8</v>
      </c>
    </row>
    <row r="1436" spans="95:96">
      <c r="CQ1436" s="15">
        <v>40516</v>
      </c>
      <c r="CR1436" s="16">
        <v>5992.8</v>
      </c>
    </row>
    <row r="1437" spans="95:96">
      <c r="CQ1437" s="15">
        <v>40517</v>
      </c>
      <c r="CR1437" s="16">
        <v>5992.8</v>
      </c>
    </row>
    <row r="1438" spans="95:96">
      <c r="CQ1438" s="15">
        <v>40518</v>
      </c>
      <c r="CR1438" s="16">
        <v>5992.25</v>
      </c>
    </row>
    <row r="1439" spans="95:96">
      <c r="CQ1439" s="15">
        <v>40519</v>
      </c>
      <c r="CR1439" s="16">
        <v>5976.55</v>
      </c>
    </row>
    <row r="1440" spans="95:96">
      <c r="CQ1440" s="15">
        <v>40520</v>
      </c>
      <c r="CR1440" s="16">
        <v>5903.7</v>
      </c>
    </row>
    <row r="1441" spans="95:96">
      <c r="CQ1441" s="15">
        <v>40521</v>
      </c>
      <c r="CR1441" s="16">
        <v>5766.5</v>
      </c>
    </row>
    <row r="1442" spans="95:96">
      <c r="CQ1442" s="15">
        <v>40522</v>
      </c>
      <c r="CR1442" s="16">
        <v>5857.35</v>
      </c>
    </row>
    <row r="1443" spans="95:96">
      <c r="CQ1443" s="15">
        <v>40523</v>
      </c>
      <c r="CR1443" s="16">
        <v>5857.35</v>
      </c>
    </row>
    <row r="1444" spans="95:96">
      <c r="CQ1444" s="15">
        <v>40524</v>
      </c>
      <c r="CR1444" s="16">
        <v>5857.35</v>
      </c>
    </row>
    <row r="1445" spans="95:96">
      <c r="CQ1445" s="15">
        <v>40525</v>
      </c>
      <c r="CR1445" s="16">
        <v>5907.65</v>
      </c>
    </row>
    <row r="1446" spans="95:96">
      <c r="CQ1446" s="15">
        <v>40526</v>
      </c>
      <c r="CR1446" s="16">
        <v>5944.1</v>
      </c>
    </row>
    <row r="1447" spans="95:96">
      <c r="CQ1447" s="15">
        <v>40527</v>
      </c>
      <c r="CR1447" s="16">
        <v>5892.3</v>
      </c>
    </row>
    <row r="1448" spans="95:96">
      <c r="CQ1448" s="15">
        <v>40528</v>
      </c>
      <c r="CR1448" s="16">
        <v>5948.75</v>
      </c>
    </row>
    <row r="1449" spans="95:96">
      <c r="CQ1449" s="15">
        <v>40529</v>
      </c>
      <c r="CR1449" s="16">
        <v>5948.75</v>
      </c>
    </row>
    <row r="1450" spans="95:96">
      <c r="CQ1450" s="15">
        <v>40530</v>
      </c>
      <c r="CR1450" s="16">
        <v>5948.75</v>
      </c>
    </row>
    <row r="1451" spans="95:96">
      <c r="CQ1451" s="15">
        <v>40531</v>
      </c>
      <c r="CR1451" s="16">
        <v>5948.75</v>
      </c>
    </row>
    <row r="1452" spans="95:96">
      <c r="CQ1452" s="15">
        <v>40532</v>
      </c>
      <c r="CR1452" s="16">
        <v>5947.05</v>
      </c>
    </row>
    <row r="1453" spans="95:96">
      <c r="CQ1453" s="15">
        <v>40533</v>
      </c>
      <c r="CR1453" s="16">
        <v>6000.65</v>
      </c>
    </row>
    <row r="1454" spans="95:96">
      <c r="CQ1454" s="15">
        <v>40534</v>
      </c>
      <c r="CR1454" s="16">
        <v>5984.4</v>
      </c>
    </row>
    <row r="1455" spans="95:96">
      <c r="CQ1455" s="15">
        <v>40535</v>
      </c>
      <c r="CR1455" s="16">
        <v>5980</v>
      </c>
    </row>
    <row r="1456" spans="95:96">
      <c r="CQ1456" s="15">
        <v>40536</v>
      </c>
      <c r="CR1456" s="16">
        <v>6011.6</v>
      </c>
    </row>
    <row r="1457" spans="95:96">
      <c r="CQ1457" s="15">
        <v>40537</v>
      </c>
      <c r="CR1457" s="16">
        <v>6011.6</v>
      </c>
    </row>
    <row r="1458" spans="95:96">
      <c r="CQ1458" s="15">
        <v>40538</v>
      </c>
      <c r="CR1458" s="16">
        <v>6011.6</v>
      </c>
    </row>
    <row r="1459" spans="95:96">
      <c r="CQ1459" s="15">
        <v>40539</v>
      </c>
      <c r="CR1459" s="16">
        <v>5998.1</v>
      </c>
    </row>
    <row r="1460" spans="95:96">
      <c r="CQ1460" s="15">
        <v>40540</v>
      </c>
      <c r="CR1460" s="16">
        <v>5996</v>
      </c>
    </row>
    <row r="1461" spans="95:96">
      <c r="CQ1461" s="15">
        <v>40541</v>
      </c>
      <c r="CR1461" s="16">
        <v>6060.35</v>
      </c>
    </row>
    <row r="1462" spans="95:96">
      <c r="CQ1462" s="15">
        <v>40542</v>
      </c>
      <c r="CR1462" s="16">
        <v>6101.85</v>
      </c>
    </row>
    <row r="1463" spans="95:96">
      <c r="CQ1463" s="15">
        <v>40543</v>
      </c>
      <c r="CR1463" s="16">
        <v>6134.5</v>
      </c>
    </row>
    <row r="1464" spans="95:96">
      <c r="CQ1464" s="15">
        <v>40544</v>
      </c>
      <c r="CR1464" s="16">
        <v>6134.5</v>
      </c>
    </row>
    <row r="1465" spans="95:96">
      <c r="CQ1465" s="15">
        <v>40545</v>
      </c>
      <c r="CR1465" s="16">
        <v>6134.5</v>
      </c>
    </row>
    <row r="1466" spans="95:96">
      <c r="CQ1466" s="15">
        <v>40546</v>
      </c>
      <c r="CR1466" s="16">
        <v>6157.6</v>
      </c>
    </row>
    <row r="1467" spans="95:96">
      <c r="CQ1467" s="15">
        <v>40547</v>
      </c>
      <c r="CR1467" s="16">
        <v>6146.35</v>
      </c>
    </row>
    <row r="1468" spans="95:96">
      <c r="CQ1468" s="15">
        <v>40548</v>
      </c>
      <c r="CR1468" s="16">
        <v>6079.8</v>
      </c>
    </row>
    <row r="1469" spans="95:96">
      <c r="CQ1469" s="15">
        <v>40549</v>
      </c>
      <c r="CR1469" s="16">
        <v>6048.25</v>
      </c>
    </row>
    <row r="1470" spans="95:96">
      <c r="CQ1470" s="15">
        <v>40550</v>
      </c>
      <c r="CR1470" s="16">
        <v>5904.6</v>
      </c>
    </row>
    <row r="1471" spans="95:96">
      <c r="CQ1471" s="15">
        <v>40551</v>
      </c>
      <c r="CR1471" s="16">
        <v>5904.6</v>
      </c>
    </row>
    <row r="1472" spans="95:96">
      <c r="CQ1472" s="15">
        <v>40552</v>
      </c>
      <c r="CR1472" s="16">
        <v>5904.6</v>
      </c>
    </row>
    <row r="1473" spans="95:96">
      <c r="CQ1473" s="15">
        <v>40553</v>
      </c>
      <c r="CR1473" s="16">
        <v>5762.85</v>
      </c>
    </row>
    <row r="1474" spans="95:96">
      <c r="CQ1474" s="15">
        <v>40554</v>
      </c>
      <c r="CR1474" s="16">
        <v>5754.1</v>
      </c>
    </row>
    <row r="1475" spans="95:96">
      <c r="CQ1475" s="15">
        <v>40555</v>
      </c>
      <c r="CR1475" s="16">
        <v>5863.25</v>
      </c>
    </row>
    <row r="1476" spans="95:96">
      <c r="CQ1476" s="15">
        <v>40556</v>
      </c>
      <c r="CR1476" s="16">
        <v>5751.9</v>
      </c>
    </row>
    <row r="1477" spans="95:96">
      <c r="CQ1477" s="15">
        <v>40557</v>
      </c>
      <c r="CR1477" s="16">
        <v>5654.55</v>
      </c>
    </row>
    <row r="1478" spans="95:96">
      <c r="CQ1478" s="15">
        <v>40558</v>
      </c>
      <c r="CR1478" s="16">
        <v>5654.55</v>
      </c>
    </row>
    <row r="1479" spans="95:96">
      <c r="CQ1479" s="15">
        <v>40559</v>
      </c>
      <c r="CR1479" s="16">
        <v>5654.55</v>
      </c>
    </row>
    <row r="1480" spans="95:96">
      <c r="CQ1480" s="15">
        <v>40560</v>
      </c>
      <c r="CR1480" s="16">
        <v>5654.75</v>
      </c>
    </row>
    <row r="1481" spans="95:96">
      <c r="CQ1481" s="15">
        <v>40561</v>
      </c>
      <c r="CR1481" s="16">
        <v>5724.05</v>
      </c>
    </row>
    <row r="1482" spans="95:96">
      <c r="CQ1482" s="15">
        <v>40562</v>
      </c>
      <c r="CR1482" s="16">
        <v>5691.05</v>
      </c>
    </row>
    <row r="1483" spans="95:96">
      <c r="CQ1483" s="15">
        <v>40563</v>
      </c>
      <c r="CR1483" s="16">
        <v>5711.6</v>
      </c>
    </row>
    <row r="1484" spans="95:96">
      <c r="CQ1484" s="15">
        <v>40564</v>
      </c>
      <c r="CR1484" s="16">
        <v>5696.5</v>
      </c>
    </row>
    <row r="1485" spans="95:96">
      <c r="CQ1485" s="15">
        <v>40565</v>
      </c>
      <c r="CR1485" s="16">
        <v>5696.5</v>
      </c>
    </row>
    <row r="1486" spans="95:96">
      <c r="CQ1486" s="15">
        <v>40566</v>
      </c>
      <c r="CR1486" s="16">
        <v>5696.5</v>
      </c>
    </row>
    <row r="1487" spans="95:96">
      <c r="CQ1487" s="15">
        <v>40567</v>
      </c>
      <c r="CR1487" s="16">
        <v>5743.25</v>
      </c>
    </row>
    <row r="1488" spans="95:96">
      <c r="CQ1488" s="15">
        <v>40568</v>
      </c>
      <c r="CR1488" s="16">
        <v>5687.4</v>
      </c>
    </row>
    <row r="1489" spans="95:96">
      <c r="CQ1489" s="15">
        <v>40569</v>
      </c>
      <c r="CR1489" s="16">
        <v>5687.4</v>
      </c>
    </row>
    <row r="1490" spans="95:96">
      <c r="CQ1490" s="15">
        <v>40570</v>
      </c>
      <c r="CR1490" s="16">
        <v>5604.3</v>
      </c>
    </row>
    <row r="1491" spans="95:96">
      <c r="CQ1491" s="15">
        <v>40571</v>
      </c>
      <c r="CR1491" s="16">
        <v>5512.15</v>
      </c>
    </row>
    <row r="1492" spans="95:96">
      <c r="CQ1492" s="15">
        <v>40572</v>
      </c>
      <c r="CR1492" s="16">
        <v>5512.15</v>
      </c>
    </row>
    <row r="1493" spans="95:96">
      <c r="CQ1493" s="15">
        <v>40573</v>
      </c>
      <c r="CR1493" s="16">
        <v>5512.15</v>
      </c>
    </row>
    <row r="1494" spans="95:96">
      <c r="CQ1494" s="15">
        <v>40574</v>
      </c>
      <c r="CR1494" s="16">
        <v>5505.9</v>
      </c>
    </row>
    <row r="1495" spans="95:96">
      <c r="CQ1495" s="15">
        <v>40575</v>
      </c>
      <c r="CR1495" s="16">
        <v>5417.2</v>
      </c>
    </row>
    <row r="1496" spans="95:96">
      <c r="CQ1496" s="15">
        <v>40576</v>
      </c>
      <c r="CR1496" s="16">
        <v>5432</v>
      </c>
    </row>
    <row r="1497" spans="95:96">
      <c r="CQ1497" s="15">
        <v>40577</v>
      </c>
      <c r="CR1497" s="16">
        <v>5526.75</v>
      </c>
    </row>
    <row r="1498" spans="95:96">
      <c r="CQ1498" s="15">
        <v>40578</v>
      </c>
      <c r="CR1498" s="16">
        <v>5395.75</v>
      </c>
    </row>
    <row r="1499" spans="95:96">
      <c r="CQ1499" s="15">
        <v>40579</v>
      </c>
      <c r="CR1499" s="16">
        <v>5395.75</v>
      </c>
    </row>
    <row r="1500" spans="95:96">
      <c r="CQ1500" s="15">
        <v>40580</v>
      </c>
      <c r="CR1500" s="16">
        <v>5395.75</v>
      </c>
    </row>
    <row r="1501" spans="95:96">
      <c r="CQ1501" s="15">
        <v>40581</v>
      </c>
      <c r="CR1501" s="16">
        <v>5396</v>
      </c>
    </row>
    <row r="1502" spans="95:96">
      <c r="CQ1502" s="15">
        <v>40582</v>
      </c>
      <c r="CR1502" s="16">
        <v>5312.55</v>
      </c>
    </row>
    <row r="1503" spans="95:96">
      <c r="CQ1503" s="15">
        <v>40583</v>
      </c>
      <c r="CR1503" s="16">
        <v>5253.55</v>
      </c>
    </row>
    <row r="1504" spans="95:96">
      <c r="CQ1504" s="15">
        <v>40584</v>
      </c>
      <c r="CR1504" s="16">
        <v>5225.8</v>
      </c>
    </row>
    <row r="1505" spans="95:96">
      <c r="CQ1505" s="15">
        <v>40585</v>
      </c>
      <c r="CR1505" s="16">
        <v>5310</v>
      </c>
    </row>
    <row r="1506" spans="95:96">
      <c r="CQ1506" s="15">
        <v>40586</v>
      </c>
      <c r="CR1506" s="16">
        <v>5310</v>
      </c>
    </row>
    <row r="1507" spans="95:96">
      <c r="CQ1507" s="15">
        <v>40587</v>
      </c>
      <c r="CR1507" s="16">
        <v>5310</v>
      </c>
    </row>
    <row r="1508" spans="95:96">
      <c r="CQ1508" s="15">
        <v>40588</v>
      </c>
      <c r="CR1508" s="16">
        <v>5456</v>
      </c>
    </row>
    <row r="1509" spans="95:96">
      <c r="CQ1509" s="15">
        <v>40589</v>
      </c>
      <c r="CR1509" s="16">
        <v>5481</v>
      </c>
    </row>
    <row r="1510" spans="95:96">
      <c r="CQ1510" s="15">
        <v>40590</v>
      </c>
      <c r="CR1510" s="16">
        <v>5481.7</v>
      </c>
    </row>
    <row r="1511" spans="95:96">
      <c r="CQ1511" s="15">
        <v>40591</v>
      </c>
      <c r="CR1511" s="16">
        <v>5546.45</v>
      </c>
    </row>
    <row r="1512" spans="95:96">
      <c r="CQ1512" s="15">
        <v>40592</v>
      </c>
      <c r="CR1512" s="16">
        <v>5458.95</v>
      </c>
    </row>
    <row r="1513" spans="95:96">
      <c r="CQ1513" s="15">
        <v>40593</v>
      </c>
      <c r="CR1513" s="16">
        <v>5458.95</v>
      </c>
    </row>
    <row r="1514" spans="95:96">
      <c r="CQ1514" s="15">
        <v>40594</v>
      </c>
      <c r="CR1514" s="16">
        <v>5458.95</v>
      </c>
    </row>
    <row r="1515" spans="95:96">
      <c r="CQ1515" s="15">
        <v>40595</v>
      </c>
      <c r="CR1515" s="16">
        <v>5518.6</v>
      </c>
    </row>
    <row r="1516" spans="95:96">
      <c r="CQ1516" s="15">
        <v>40596</v>
      </c>
      <c r="CR1516" s="16">
        <v>5469.2</v>
      </c>
    </row>
    <row r="1517" spans="95:96">
      <c r="CQ1517" s="15">
        <v>40597</v>
      </c>
      <c r="CR1517" s="16">
        <v>5437.35</v>
      </c>
    </row>
    <row r="1518" spans="95:96">
      <c r="CQ1518" s="15">
        <v>40598</v>
      </c>
      <c r="CR1518" s="16">
        <v>5262.7</v>
      </c>
    </row>
    <row r="1519" spans="95:96">
      <c r="CQ1519" s="15">
        <v>40599</v>
      </c>
      <c r="CR1519" s="16">
        <v>5303.55</v>
      </c>
    </row>
    <row r="1520" spans="95:96">
      <c r="CQ1520" s="15">
        <v>40600</v>
      </c>
      <c r="CR1520" s="16">
        <v>5303.55</v>
      </c>
    </row>
    <row r="1521" spans="95:96">
      <c r="CQ1521" s="15">
        <v>40601</v>
      </c>
      <c r="CR1521" s="16">
        <v>5303.55</v>
      </c>
    </row>
    <row r="1522" spans="95:96">
      <c r="CQ1522" s="15">
        <v>40602</v>
      </c>
      <c r="CR1522" s="16">
        <v>5333.25</v>
      </c>
    </row>
    <row r="1523" spans="95:96">
      <c r="CQ1523" s="15">
        <v>40603</v>
      </c>
      <c r="CR1523" s="16">
        <v>5522.3</v>
      </c>
    </row>
    <row r="1524" spans="95:96">
      <c r="CQ1524" s="15">
        <v>40604</v>
      </c>
      <c r="CR1524" s="16">
        <v>5522.3</v>
      </c>
    </row>
    <row r="1525" spans="95:96">
      <c r="CQ1525" s="15">
        <v>40605</v>
      </c>
      <c r="CR1525" s="16">
        <v>5536.2</v>
      </c>
    </row>
    <row r="1526" spans="95:96">
      <c r="CQ1526" s="15">
        <v>40606</v>
      </c>
      <c r="CR1526" s="16">
        <v>5538.75</v>
      </c>
    </row>
    <row r="1527" spans="95:96">
      <c r="CQ1527" s="15">
        <v>40607</v>
      </c>
      <c r="CR1527" s="16">
        <v>5538.75</v>
      </c>
    </row>
    <row r="1528" spans="95:96">
      <c r="CQ1528" s="15">
        <v>40608</v>
      </c>
      <c r="CR1528" s="16">
        <v>5538.75</v>
      </c>
    </row>
    <row r="1529" spans="95:96">
      <c r="CQ1529" s="15">
        <v>40609</v>
      </c>
      <c r="CR1529" s="16">
        <v>5463.15</v>
      </c>
    </row>
    <row r="1530" spans="95:96">
      <c r="CQ1530" s="15">
        <v>40610</v>
      </c>
      <c r="CR1530" s="16">
        <v>5520.8</v>
      </c>
    </row>
    <row r="1531" spans="95:96">
      <c r="CQ1531" s="15">
        <v>40611</v>
      </c>
      <c r="CR1531" s="16">
        <v>5531</v>
      </c>
    </row>
    <row r="1532" spans="95:96">
      <c r="CQ1532" s="15">
        <v>40612</v>
      </c>
      <c r="CR1532" s="16">
        <v>5494.4</v>
      </c>
    </row>
    <row r="1533" spans="95:96">
      <c r="CQ1533" s="15">
        <v>40613</v>
      </c>
      <c r="CR1533" s="16">
        <v>5445.45</v>
      </c>
    </row>
    <row r="1534" spans="95:96">
      <c r="CQ1534" s="15">
        <v>40614</v>
      </c>
      <c r="CR1534" s="16">
        <v>5445.45</v>
      </c>
    </row>
    <row r="1535" spans="95:96">
      <c r="CQ1535" s="15">
        <v>40615</v>
      </c>
      <c r="CR1535" s="16">
        <v>5445.45</v>
      </c>
    </row>
    <row r="1536" spans="95:96">
      <c r="CQ1536" s="15">
        <v>40616</v>
      </c>
      <c r="CR1536" s="16">
        <v>5531.5</v>
      </c>
    </row>
    <row r="1537" spans="95:96">
      <c r="CQ1537" s="15">
        <v>40617</v>
      </c>
      <c r="CR1537" s="16">
        <v>5449.65</v>
      </c>
    </row>
    <row r="1538" spans="95:96">
      <c r="CQ1538" s="15">
        <v>40618</v>
      </c>
      <c r="CR1538" s="16">
        <v>5511.15</v>
      </c>
    </row>
    <row r="1539" spans="95:96">
      <c r="CQ1539" s="15">
        <v>40619</v>
      </c>
      <c r="CR1539" s="16">
        <v>5446.65</v>
      </c>
    </row>
    <row r="1540" spans="95:96">
      <c r="CQ1540" s="15">
        <v>40620</v>
      </c>
      <c r="CR1540" s="16">
        <v>5373.7</v>
      </c>
    </row>
    <row r="1541" spans="95:96">
      <c r="CQ1541" s="15">
        <v>40621</v>
      </c>
      <c r="CR1541" s="16">
        <v>5373.7</v>
      </c>
    </row>
    <row r="1542" spans="95:96">
      <c r="CQ1542" s="15">
        <v>40622</v>
      </c>
      <c r="CR1542" s="16">
        <v>5373.7</v>
      </c>
    </row>
    <row r="1543" spans="95:96">
      <c r="CQ1543" s="15">
        <v>40623</v>
      </c>
      <c r="CR1543" s="16">
        <v>5364.75</v>
      </c>
    </row>
    <row r="1544" spans="95:96">
      <c r="CQ1544" s="15">
        <v>40624</v>
      </c>
      <c r="CR1544" s="16">
        <v>5413.85</v>
      </c>
    </row>
    <row r="1545" spans="95:96">
      <c r="CQ1545" s="15">
        <v>40625</v>
      </c>
      <c r="CR1545" s="16">
        <v>5480.25</v>
      </c>
    </row>
    <row r="1546" spans="95:96">
      <c r="CQ1546" s="15">
        <v>40626</v>
      </c>
      <c r="CR1546" s="16">
        <v>5522.4</v>
      </c>
    </row>
    <row r="1547" spans="95:96">
      <c r="CQ1547" s="15">
        <v>40627</v>
      </c>
      <c r="CR1547" s="16">
        <v>5654.25</v>
      </c>
    </row>
    <row r="1548" spans="95:96">
      <c r="CQ1548" s="15">
        <v>40628</v>
      </c>
      <c r="CR1548" s="16">
        <v>5654.25</v>
      </c>
    </row>
    <row r="1549" spans="95:96">
      <c r="CQ1549" s="15">
        <v>40629</v>
      </c>
      <c r="CR1549" s="16">
        <v>5654.25</v>
      </c>
    </row>
    <row r="1550" spans="95:96">
      <c r="CQ1550" s="15">
        <v>40630</v>
      </c>
      <c r="CR1550" s="16">
        <v>5687.25</v>
      </c>
    </row>
    <row r="1551" spans="95:96">
      <c r="CQ1551" s="15">
        <v>40631</v>
      </c>
      <c r="CR1551" s="16">
        <v>5736.35</v>
      </c>
    </row>
    <row r="1552" spans="95:96">
      <c r="CQ1552" s="15">
        <v>40632</v>
      </c>
      <c r="CR1552" s="16">
        <v>5787.65</v>
      </c>
    </row>
    <row r="1553" spans="95:96">
      <c r="CQ1553" s="15">
        <v>40633</v>
      </c>
      <c r="CR1553" s="16">
        <v>5833.75</v>
      </c>
    </row>
    <row r="1554" spans="95:96">
      <c r="CQ1554" s="15">
        <v>40634</v>
      </c>
      <c r="CR1554" s="16">
        <v>5826.05</v>
      </c>
    </row>
    <row r="1555" spans="95:96">
      <c r="CQ1555" s="15">
        <v>40635</v>
      </c>
      <c r="CR1555" s="16">
        <v>5826.05</v>
      </c>
    </row>
    <row r="1556" spans="95:96">
      <c r="CQ1556" s="15">
        <v>40636</v>
      </c>
      <c r="CR1556" s="16">
        <v>5826.05</v>
      </c>
    </row>
    <row r="1557" spans="95:96">
      <c r="CQ1557" s="15">
        <v>40637</v>
      </c>
      <c r="CR1557" s="16">
        <v>5908.45</v>
      </c>
    </row>
    <row r="1558" spans="95:96">
      <c r="CQ1558" s="15">
        <v>40638</v>
      </c>
      <c r="CR1558" s="16">
        <v>5910.05</v>
      </c>
    </row>
    <row r="1559" spans="95:96">
      <c r="CQ1559" s="15">
        <v>40639</v>
      </c>
      <c r="CR1559" s="16">
        <v>5891.75</v>
      </c>
    </row>
    <row r="1560" spans="95:96">
      <c r="CQ1560" s="15">
        <v>40640</v>
      </c>
      <c r="CR1560" s="16">
        <v>5885.7</v>
      </c>
    </row>
    <row r="1561" spans="95:96">
      <c r="CQ1561" s="15">
        <v>40641</v>
      </c>
      <c r="CR1561" s="16">
        <v>5842</v>
      </c>
    </row>
    <row r="1562" spans="95:96">
      <c r="CQ1562" s="15">
        <v>40642</v>
      </c>
      <c r="CR1562" s="16">
        <v>5842</v>
      </c>
    </row>
    <row r="1563" spans="95:96">
      <c r="CQ1563" s="15">
        <v>40643</v>
      </c>
      <c r="CR1563" s="16">
        <v>5842</v>
      </c>
    </row>
    <row r="1564" spans="95:96">
      <c r="CQ1564" s="15">
        <v>40644</v>
      </c>
      <c r="CR1564" s="16">
        <v>5785.7</v>
      </c>
    </row>
    <row r="1565" spans="95:96">
      <c r="CQ1565" s="15">
        <v>40645</v>
      </c>
      <c r="CR1565" s="16">
        <v>5785.7</v>
      </c>
    </row>
    <row r="1566" spans="95:96">
      <c r="CQ1566" s="15">
        <v>40646</v>
      </c>
      <c r="CR1566" s="16">
        <v>5911.5</v>
      </c>
    </row>
    <row r="1567" spans="95:96">
      <c r="CQ1567" s="15">
        <v>40647</v>
      </c>
      <c r="CR1567" s="16">
        <v>5911.5</v>
      </c>
    </row>
    <row r="1568" spans="95:96">
      <c r="CQ1568" s="15">
        <v>40648</v>
      </c>
      <c r="CR1568" s="16">
        <v>5824.55</v>
      </c>
    </row>
    <row r="1569" spans="95:96">
      <c r="CQ1569" s="15">
        <v>40649</v>
      </c>
      <c r="CR1569" s="16">
        <v>5824.55</v>
      </c>
    </row>
    <row r="1570" spans="95:96">
      <c r="CQ1570" s="15">
        <v>40650</v>
      </c>
      <c r="CR1570" s="16">
        <v>5824.55</v>
      </c>
    </row>
    <row r="1571" spans="95:96">
      <c r="CQ1571" s="15">
        <v>40651</v>
      </c>
      <c r="CR1571" s="16">
        <v>5729.1</v>
      </c>
    </row>
    <row r="1572" spans="95:96">
      <c r="CQ1572" s="15">
        <v>40652</v>
      </c>
      <c r="CR1572" s="16">
        <v>5740.75</v>
      </c>
    </row>
    <row r="1573" spans="95:96">
      <c r="CQ1573" s="15">
        <v>40653</v>
      </c>
      <c r="CR1573" s="16">
        <v>5851.65</v>
      </c>
    </row>
    <row r="1574" spans="95:96">
      <c r="CQ1574" s="15">
        <v>40654</v>
      </c>
      <c r="CR1574" s="16">
        <v>5884.7</v>
      </c>
    </row>
    <row r="1575" spans="95:96">
      <c r="CQ1575" s="15">
        <v>40655</v>
      </c>
      <c r="CR1575" s="16">
        <v>5884.7</v>
      </c>
    </row>
    <row r="1576" spans="95:96">
      <c r="CQ1576" s="15">
        <v>40656</v>
      </c>
      <c r="CR1576" s="16">
        <v>5884.7</v>
      </c>
    </row>
    <row r="1577" spans="95:96">
      <c r="CQ1577" s="15">
        <v>40657</v>
      </c>
      <c r="CR1577" s="16">
        <v>5884.7</v>
      </c>
    </row>
    <row r="1578" spans="95:96">
      <c r="CQ1578" s="15">
        <v>40658</v>
      </c>
      <c r="CR1578" s="16">
        <v>5874.5</v>
      </c>
    </row>
    <row r="1579" spans="95:96">
      <c r="CQ1579" s="15">
        <v>40659</v>
      </c>
      <c r="CR1579" s="16">
        <v>5868.4</v>
      </c>
    </row>
    <row r="1580" spans="95:96">
      <c r="CQ1580" s="15">
        <v>40660</v>
      </c>
      <c r="CR1580" s="16">
        <v>5833.9</v>
      </c>
    </row>
    <row r="1581" spans="95:96">
      <c r="CQ1581" s="15">
        <v>40661</v>
      </c>
      <c r="CR1581" s="16">
        <v>5785.45</v>
      </c>
    </row>
    <row r="1582" spans="95:96">
      <c r="CQ1582" s="15">
        <v>40662</v>
      </c>
      <c r="CR1582" s="16">
        <v>5749.5</v>
      </c>
    </row>
    <row r="1583" spans="95:96">
      <c r="CQ1583" s="15">
        <v>40663</v>
      </c>
      <c r="CR1583" s="16">
        <v>5749.5</v>
      </c>
    </row>
    <row r="1584" spans="95:96">
      <c r="CQ1584" s="15">
        <v>40664</v>
      </c>
      <c r="CR1584" s="16">
        <v>5749.5</v>
      </c>
    </row>
    <row r="1585" spans="95:96">
      <c r="CQ1585" s="15">
        <v>40665</v>
      </c>
      <c r="CR1585" s="16">
        <v>5701.3</v>
      </c>
    </row>
    <row r="1586" spans="95:96">
      <c r="CQ1586" s="15">
        <v>40666</v>
      </c>
      <c r="CR1586" s="16">
        <v>5565.25</v>
      </c>
    </row>
    <row r="1587" spans="95:96">
      <c r="CQ1587" s="15">
        <v>40667</v>
      </c>
      <c r="CR1587" s="16">
        <v>5537.15</v>
      </c>
    </row>
    <row r="1588" spans="95:96">
      <c r="CQ1588" s="15">
        <v>40668</v>
      </c>
      <c r="CR1588" s="16">
        <v>5459.85</v>
      </c>
    </row>
    <row r="1589" spans="95:96">
      <c r="CQ1589" s="15">
        <v>40669</v>
      </c>
      <c r="CR1589" s="16">
        <v>5551.45</v>
      </c>
    </row>
    <row r="1590" spans="95:96">
      <c r="CQ1590" s="15">
        <v>40670</v>
      </c>
      <c r="CR1590" s="16">
        <v>5551.45</v>
      </c>
    </row>
    <row r="1591" spans="95:96">
      <c r="CQ1591" s="15">
        <v>40671</v>
      </c>
      <c r="CR1591" s="16">
        <v>5551.45</v>
      </c>
    </row>
    <row r="1592" spans="95:96">
      <c r="CQ1592" s="15">
        <v>40672</v>
      </c>
      <c r="CR1592" s="16">
        <v>5551.1</v>
      </c>
    </row>
    <row r="1593" spans="95:96">
      <c r="CQ1593" s="15">
        <v>40673</v>
      </c>
      <c r="CR1593" s="16">
        <v>5541.25</v>
      </c>
    </row>
    <row r="1594" spans="95:96">
      <c r="CQ1594" s="15">
        <v>40674</v>
      </c>
      <c r="CR1594" s="16">
        <v>5565.05</v>
      </c>
    </row>
    <row r="1595" spans="95:96">
      <c r="CQ1595" s="15">
        <v>40675</v>
      </c>
      <c r="CR1595" s="16">
        <v>5486.15</v>
      </c>
    </row>
    <row r="1596" spans="95:96">
      <c r="CQ1596" s="15">
        <v>40676</v>
      </c>
      <c r="CR1596" s="16">
        <v>5544.75</v>
      </c>
    </row>
    <row r="1597" spans="95:96">
      <c r="CQ1597" s="15">
        <v>40677</v>
      </c>
      <c r="CR1597" s="16">
        <v>5544.75</v>
      </c>
    </row>
    <row r="1598" spans="95:96">
      <c r="CQ1598" s="15">
        <v>40678</v>
      </c>
      <c r="CR1598" s="16">
        <v>5544.75</v>
      </c>
    </row>
    <row r="1599" spans="95:96">
      <c r="CQ1599" s="15">
        <v>40679</v>
      </c>
      <c r="CR1599" s="16">
        <v>5499</v>
      </c>
    </row>
    <row r="1600" spans="95:96">
      <c r="CQ1600" s="15">
        <v>40680</v>
      </c>
      <c r="CR1600" s="16">
        <v>5438.95</v>
      </c>
    </row>
    <row r="1601" spans="95:96">
      <c r="CQ1601" s="15">
        <v>40681</v>
      </c>
      <c r="CR1601" s="16">
        <v>5420.6</v>
      </c>
    </row>
    <row r="1602" spans="95:96">
      <c r="CQ1602" s="15">
        <v>40682</v>
      </c>
      <c r="CR1602" s="16">
        <v>5428.1</v>
      </c>
    </row>
    <row r="1603" spans="95:96">
      <c r="CQ1603" s="15">
        <v>40683</v>
      </c>
      <c r="CR1603" s="16">
        <v>5486.35</v>
      </c>
    </row>
    <row r="1604" spans="95:96">
      <c r="CQ1604" s="15">
        <v>40684</v>
      </c>
      <c r="CR1604" s="16">
        <v>5486.35</v>
      </c>
    </row>
    <row r="1605" spans="95:96">
      <c r="CQ1605" s="15">
        <v>40685</v>
      </c>
      <c r="CR1605" s="16">
        <v>5486.35</v>
      </c>
    </row>
    <row r="1606" spans="95:96">
      <c r="CQ1606" s="15">
        <v>40686</v>
      </c>
      <c r="CR1606" s="16">
        <v>5386.55</v>
      </c>
    </row>
    <row r="1607" spans="95:96">
      <c r="CQ1607" s="15">
        <v>40687</v>
      </c>
      <c r="CR1607" s="16">
        <v>5394.85</v>
      </c>
    </row>
    <row r="1608" spans="95:96">
      <c r="CQ1608" s="15">
        <v>40688</v>
      </c>
      <c r="CR1608" s="16">
        <v>5348.95</v>
      </c>
    </row>
    <row r="1609" spans="95:96">
      <c r="CQ1609" s="15">
        <v>40689</v>
      </c>
      <c r="CR1609" s="16">
        <v>5412.35</v>
      </c>
    </row>
    <row r="1610" spans="95:96">
      <c r="CQ1610" s="15">
        <v>40690</v>
      </c>
      <c r="CR1610" s="16">
        <v>5476.1</v>
      </c>
    </row>
    <row r="1611" spans="95:96">
      <c r="CQ1611" s="15">
        <v>40691</v>
      </c>
      <c r="CR1611" s="16">
        <v>5476.1</v>
      </c>
    </row>
    <row r="1612" spans="95:96">
      <c r="CQ1612" s="15">
        <v>40692</v>
      </c>
      <c r="CR1612" s="16">
        <v>5476.1</v>
      </c>
    </row>
    <row r="1613" spans="95:96">
      <c r="CQ1613" s="15">
        <v>40693</v>
      </c>
      <c r="CR1613" s="16">
        <v>5473.1</v>
      </c>
    </row>
    <row r="1614" spans="95:96">
      <c r="CQ1614" s="15">
        <v>40694</v>
      </c>
      <c r="CR1614" s="16">
        <v>5560.15</v>
      </c>
    </row>
    <row r="1615" spans="95:96">
      <c r="CQ1615" s="15">
        <v>40695</v>
      </c>
      <c r="CR1615" s="16">
        <v>5592</v>
      </c>
    </row>
    <row r="1616" spans="95:96">
      <c r="CQ1616" s="15">
        <v>40696</v>
      </c>
      <c r="CR1616" s="16">
        <v>5550.35</v>
      </c>
    </row>
    <row r="1617" spans="95:96">
      <c r="CQ1617" s="15">
        <v>40697</v>
      </c>
      <c r="CR1617" s="16">
        <v>5516.75</v>
      </c>
    </row>
    <row r="1618" spans="95:96">
      <c r="CQ1618" s="15">
        <v>40698</v>
      </c>
      <c r="CR1618" s="16">
        <v>5516.75</v>
      </c>
    </row>
    <row r="1619" spans="95:96">
      <c r="CQ1619" s="15">
        <v>40699</v>
      </c>
      <c r="CR1619" s="16">
        <v>5516.75</v>
      </c>
    </row>
    <row r="1620" spans="95:96">
      <c r="CQ1620" s="15">
        <v>40700</v>
      </c>
      <c r="CR1620" s="16">
        <v>5532.05</v>
      </c>
    </row>
    <row r="1621" spans="95:96">
      <c r="CQ1621" s="15">
        <v>40701</v>
      </c>
      <c r="CR1621" s="16">
        <v>5556.15</v>
      </c>
    </row>
    <row r="1622" spans="95:96">
      <c r="CQ1622" s="15">
        <v>40702</v>
      </c>
      <c r="CR1622" s="16">
        <v>5526.85</v>
      </c>
    </row>
    <row r="1623" spans="95:96">
      <c r="CQ1623" s="15">
        <v>40703</v>
      </c>
      <c r="CR1623" s="16">
        <v>5521.05</v>
      </c>
    </row>
    <row r="1624" spans="95:96">
      <c r="CQ1624" s="15">
        <v>40704</v>
      </c>
      <c r="CR1624" s="16">
        <v>5485.8</v>
      </c>
    </row>
    <row r="1625" spans="95:96">
      <c r="CQ1625" s="15">
        <v>40705</v>
      </c>
      <c r="CR1625" s="16">
        <v>5485.8</v>
      </c>
    </row>
    <row r="1626" spans="95:96">
      <c r="CQ1626" s="15">
        <v>40706</v>
      </c>
      <c r="CR1626" s="16">
        <v>5485.8</v>
      </c>
    </row>
    <row r="1627" spans="95:96">
      <c r="CQ1627" s="15">
        <v>40707</v>
      </c>
      <c r="CR1627" s="16">
        <v>5482.8</v>
      </c>
    </row>
    <row r="1628" spans="95:96">
      <c r="CQ1628" s="15">
        <v>40708</v>
      </c>
      <c r="CR1628" s="16">
        <v>5500.5</v>
      </c>
    </row>
    <row r="1629" spans="95:96">
      <c r="CQ1629" s="15">
        <v>40709</v>
      </c>
      <c r="CR1629" s="16">
        <v>5447.5</v>
      </c>
    </row>
    <row r="1630" spans="95:96">
      <c r="CQ1630" s="15">
        <v>40710</v>
      </c>
      <c r="CR1630" s="16">
        <v>5396.75</v>
      </c>
    </row>
    <row r="1631" spans="95:96">
      <c r="CQ1631" s="15">
        <v>40711</v>
      </c>
      <c r="CR1631" s="16">
        <v>5366.4</v>
      </c>
    </row>
    <row r="1632" spans="95:96">
      <c r="CQ1632" s="15">
        <v>40712</v>
      </c>
      <c r="CR1632" s="16">
        <v>5366.4</v>
      </c>
    </row>
    <row r="1633" spans="95:96">
      <c r="CQ1633" s="15">
        <v>40713</v>
      </c>
      <c r="CR1633" s="16">
        <v>5366.4</v>
      </c>
    </row>
    <row r="1634" spans="95:96">
      <c r="CQ1634" s="15">
        <v>40714</v>
      </c>
      <c r="CR1634" s="16">
        <v>5257.9</v>
      </c>
    </row>
    <row r="1635" spans="95:96">
      <c r="CQ1635" s="15">
        <v>40715</v>
      </c>
      <c r="CR1635" s="16">
        <v>5275.85</v>
      </c>
    </row>
    <row r="1636" spans="95:96">
      <c r="CQ1636" s="15">
        <v>40716</v>
      </c>
      <c r="CR1636" s="16">
        <v>5278.3</v>
      </c>
    </row>
    <row r="1637" spans="95:96">
      <c r="CQ1637" s="15">
        <v>40717</v>
      </c>
      <c r="CR1637" s="16">
        <v>5320</v>
      </c>
    </row>
    <row r="1638" spans="95:96">
      <c r="CQ1638" s="15">
        <v>40718</v>
      </c>
      <c r="CR1638" s="16">
        <v>5471.25</v>
      </c>
    </row>
    <row r="1639" spans="95:96">
      <c r="CQ1639" s="15">
        <v>40719</v>
      </c>
      <c r="CR1639" s="16">
        <v>5471.25</v>
      </c>
    </row>
    <row r="1640" spans="95:96">
      <c r="CQ1640" s="15">
        <v>40720</v>
      </c>
      <c r="CR1640" s="16">
        <v>5471.25</v>
      </c>
    </row>
    <row r="1641" spans="95:96">
      <c r="CQ1641" s="15">
        <v>40721</v>
      </c>
      <c r="CR1641" s="16">
        <v>5526.6</v>
      </c>
    </row>
    <row r="1642" spans="95:96">
      <c r="CQ1642" s="15">
        <v>40722</v>
      </c>
      <c r="CR1642" s="16">
        <v>5545.3</v>
      </c>
    </row>
    <row r="1643" spans="95:96">
      <c r="CQ1643" s="15">
        <v>40723</v>
      </c>
      <c r="CR1643" s="16">
        <v>5600.45</v>
      </c>
    </row>
    <row r="1644" spans="95:96">
      <c r="CQ1644" s="15">
        <v>40724</v>
      </c>
      <c r="CR1644" s="16">
        <v>5647.4</v>
      </c>
    </row>
    <row r="1645" spans="95:96">
      <c r="CQ1645" s="15">
        <v>40725</v>
      </c>
      <c r="CR1645" s="16">
        <v>5627.2</v>
      </c>
    </row>
    <row r="1646" spans="95:96">
      <c r="CQ1646" s="15">
        <v>40726</v>
      </c>
      <c r="CR1646" s="16">
        <v>5627.2</v>
      </c>
    </row>
    <row r="1647" spans="95:96">
      <c r="CQ1647" s="15">
        <v>40727</v>
      </c>
      <c r="CR1647" s="16">
        <v>5627.2</v>
      </c>
    </row>
    <row r="1648" spans="95:96">
      <c r="CQ1648" s="15">
        <v>40728</v>
      </c>
      <c r="CR1648" s="16">
        <v>5650.5</v>
      </c>
    </row>
    <row r="1649" spans="95:96">
      <c r="CQ1649" s="15">
        <v>40729</v>
      </c>
      <c r="CR1649" s="16">
        <v>5632.1</v>
      </c>
    </row>
    <row r="1650" spans="95:96">
      <c r="CQ1650" s="15">
        <v>40730</v>
      </c>
      <c r="CR1650" s="16">
        <v>5625.45</v>
      </c>
    </row>
    <row r="1651" spans="95:96">
      <c r="CQ1651" s="15">
        <v>40731</v>
      </c>
      <c r="CR1651" s="16">
        <v>5728.95</v>
      </c>
    </row>
    <row r="1652" spans="95:96">
      <c r="CQ1652" s="15">
        <v>40732</v>
      </c>
      <c r="CR1652" s="16">
        <v>5660.65</v>
      </c>
    </row>
    <row r="1653" spans="95:96">
      <c r="CQ1653" s="15">
        <v>40733</v>
      </c>
      <c r="CR1653" s="16">
        <v>5660.65</v>
      </c>
    </row>
    <row r="1654" spans="95:96">
      <c r="CQ1654" s="15">
        <v>40734</v>
      </c>
      <c r="CR1654" s="16">
        <v>5660.65</v>
      </c>
    </row>
    <row r="1655" spans="95:96">
      <c r="CQ1655" s="15">
        <v>40735</v>
      </c>
      <c r="CR1655" s="16">
        <v>5616.1</v>
      </c>
    </row>
    <row r="1656" spans="95:96">
      <c r="CQ1656" s="15">
        <v>40736</v>
      </c>
      <c r="CR1656" s="16">
        <v>5526.15</v>
      </c>
    </row>
    <row r="1657" spans="95:96">
      <c r="CQ1657" s="15">
        <v>40737</v>
      </c>
      <c r="CR1657" s="16">
        <v>5585.45</v>
      </c>
    </row>
    <row r="1658" spans="95:96">
      <c r="CQ1658" s="15">
        <v>40738</v>
      </c>
      <c r="CR1658" s="16">
        <v>5599.8</v>
      </c>
    </row>
    <row r="1659" spans="95:96">
      <c r="CQ1659" s="15">
        <v>40739</v>
      </c>
      <c r="CR1659" s="16">
        <v>5581.1</v>
      </c>
    </row>
    <row r="1660" spans="95:96">
      <c r="CQ1660" s="15">
        <v>40740</v>
      </c>
      <c r="CR1660" s="16">
        <v>5581.1</v>
      </c>
    </row>
    <row r="1661" spans="95:96">
      <c r="CQ1661" s="15">
        <v>40741</v>
      </c>
      <c r="CR1661" s="16">
        <v>5581.1</v>
      </c>
    </row>
    <row r="1662" spans="95:96">
      <c r="CQ1662" s="15">
        <v>40742</v>
      </c>
      <c r="CR1662" s="16">
        <v>5567.05</v>
      </c>
    </row>
    <row r="1663" spans="95:96">
      <c r="CQ1663" s="15">
        <v>40743</v>
      </c>
      <c r="CR1663" s="16">
        <v>5613.55</v>
      </c>
    </row>
    <row r="1664" spans="95:96">
      <c r="CQ1664" s="15">
        <v>40744</v>
      </c>
      <c r="CR1664" s="16">
        <v>5567.05</v>
      </c>
    </row>
    <row r="1665" spans="95:96">
      <c r="CQ1665" s="15">
        <v>40745</v>
      </c>
      <c r="CR1665" s="16">
        <v>5541.6</v>
      </c>
    </row>
    <row r="1666" spans="95:96">
      <c r="CQ1666" s="15">
        <v>40746</v>
      </c>
      <c r="CR1666" s="16">
        <v>5633.95</v>
      </c>
    </row>
    <row r="1667" spans="95:96">
      <c r="CQ1667" s="15">
        <v>40747</v>
      </c>
      <c r="CR1667" s="16">
        <v>5633.95</v>
      </c>
    </row>
    <row r="1668" spans="95:96">
      <c r="CQ1668" s="15">
        <v>40748</v>
      </c>
      <c r="CR1668" s="16">
        <v>5633.95</v>
      </c>
    </row>
    <row r="1669" spans="95:96">
      <c r="CQ1669" s="15">
        <v>40749</v>
      </c>
      <c r="CR1669" s="16">
        <v>5680.3</v>
      </c>
    </row>
    <row r="1670" spans="95:96">
      <c r="CQ1670" s="15">
        <v>40750</v>
      </c>
      <c r="CR1670" s="16">
        <v>5574.85</v>
      </c>
    </row>
    <row r="1671" spans="95:96">
      <c r="CQ1671" s="15">
        <v>40751</v>
      </c>
      <c r="CR1671" s="16">
        <v>5546.8</v>
      </c>
    </row>
    <row r="1672" spans="95:96">
      <c r="CQ1672" s="15">
        <v>40752</v>
      </c>
      <c r="CR1672" s="16">
        <v>5487.75</v>
      </c>
    </row>
    <row r="1673" spans="95:96">
      <c r="CQ1673" s="15">
        <v>40753</v>
      </c>
      <c r="CR1673" s="16">
        <v>5482</v>
      </c>
    </row>
    <row r="1674" spans="95:96">
      <c r="CQ1674" s="15">
        <v>40754</v>
      </c>
      <c r="CR1674" s="16">
        <v>5482</v>
      </c>
    </row>
    <row r="1675" spans="95:96">
      <c r="CQ1675" s="15">
        <v>40755</v>
      </c>
      <c r="CR1675" s="16">
        <v>5482</v>
      </c>
    </row>
    <row r="1676" spans="95:96">
      <c r="CQ1676" s="15">
        <v>40756</v>
      </c>
      <c r="CR1676" s="16">
        <v>5516.8</v>
      </c>
    </row>
    <row r="1677" spans="95:96">
      <c r="CQ1677" s="15">
        <v>40757</v>
      </c>
      <c r="CR1677" s="16">
        <v>5456.55</v>
      </c>
    </row>
    <row r="1678" spans="95:96">
      <c r="CQ1678" s="15">
        <v>40758</v>
      </c>
      <c r="CR1678" s="16">
        <v>5404.8</v>
      </c>
    </row>
    <row r="1679" spans="95:96">
      <c r="CQ1679" s="15">
        <v>40759</v>
      </c>
      <c r="CR1679" s="16">
        <v>5331.8</v>
      </c>
    </row>
    <row r="1680" spans="95:96">
      <c r="CQ1680" s="15">
        <v>40760</v>
      </c>
      <c r="CR1680" s="16">
        <v>5211.25</v>
      </c>
    </row>
    <row r="1681" spans="95:96">
      <c r="CQ1681" s="15">
        <v>40761</v>
      </c>
      <c r="CR1681" s="16">
        <v>5211.25</v>
      </c>
    </row>
    <row r="1682" spans="95:96">
      <c r="CQ1682" s="15">
        <v>40762</v>
      </c>
      <c r="CR1682" s="16">
        <v>5211.25</v>
      </c>
    </row>
    <row r="1683" spans="95:96">
      <c r="CQ1683" s="15">
        <v>40763</v>
      </c>
      <c r="CR1683" s="16">
        <v>5118.5</v>
      </c>
    </row>
    <row r="1684" spans="95:96">
      <c r="CQ1684" s="15">
        <v>40764</v>
      </c>
      <c r="CR1684" s="16">
        <v>5072.8500000000004</v>
      </c>
    </row>
    <row r="1685" spans="95:96">
      <c r="CQ1685" s="15">
        <v>40765</v>
      </c>
      <c r="CR1685" s="16">
        <v>5161</v>
      </c>
    </row>
    <row r="1686" spans="95:96">
      <c r="CQ1686" s="15">
        <v>40766</v>
      </c>
      <c r="CR1686" s="16">
        <v>5138.3</v>
      </c>
    </row>
    <row r="1687" spans="95:96">
      <c r="CQ1687" s="15">
        <v>40767</v>
      </c>
      <c r="CR1687" s="16">
        <v>5072.95</v>
      </c>
    </row>
    <row r="1688" spans="95:96">
      <c r="CQ1688" s="15">
        <v>40768</v>
      </c>
      <c r="CR1688" s="16">
        <v>5072.95</v>
      </c>
    </row>
    <row r="1689" spans="95:96">
      <c r="CQ1689" s="15">
        <v>40769</v>
      </c>
      <c r="CR1689" s="16">
        <v>5072.95</v>
      </c>
    </row>
    <row r="1690" spans="95:96">
      <c r="CQ1690" s="15">
        <v>40770</v>
      </c>
      <c r="CR1690" s="16">
        <v>5072.95</v>
      </c>
    </row>
    <row r="1691" spans="95:96">
      <c r="CQ1691" s="15">
        <v>40771</v>
      </c>
      <c r="CR1691" s="16">
        <v>5035.8</v>
      </c>
    </row>
    <row r="1692" spans="95:96">
      <c r="CQ1692" s="15">
        <v>40772</v>
      </c>
      <c r="CR1692" s="16">
        <v>5056.6000000000004</v>
      </c>
    </row>
    <row r="1693" spans="95:96">
      <c r="CQ1693" s="15">
        <v>40773</v>
      </c>
      <c r="CR1693" s="16">
        <v>4944.1499999999996</v>
      </c>
    </row>
    <row r="1694" spans="95:96">
      <c r="CQ1694" s="15">
        <v>40774</v>
      </c>
      <c r="CR1694" s="16">
        <v>4845.6499999999996</v>
      </c>
    </row>
    <row r="1695" spans="95:96">
      <c r="CQ1695" s="15">
        <v>40775</v>
      </c>
      <c r="CR1695" s="16">
        <v>4845.6499999999996</v>
      </c>
    </row>
    <row r="1696" spans="95:96">
      <c r="CQ1696" s="15">
        <v>40776</v>
      </c>
      <c r="CR1696" s="16">
        <v>4845.6499999999996</v>
      </c>
    </row>
    <row r="1697" spans="95:96">
      <c r="CQ1697" s="15">
        <v>40777</v>
      </c>
      <c r="CR1697" s="16">
        <v>4898.8</v>
      </c>
    </row>
    <row r="1698" spans="95:96">
      <c r="CQ1698" s="15">
        <v>40778</v>
      </c>
      <c r="CR1698" s="16">
        <v>4948.8999999999996</v>
      </c>
    </row>
    <row r="1699" spans="95:96">
      <c r="CQ1699" s="15">
        <v>40779</v>
      </c>
      <c r="CR1699" s="16">
        <v>4888.8999999999996</v>
      </c>
    </row>
    <row r="1700" spans="95:96">
      <c r="CQ1700" s="15">
        <v>40780</v>
      </c>
      <c r="CR1700" s="16">
        <v>4839.6000000000004</v>
      </c>
    </row>
    <row r="1701" spans="95:96">
      <c r="CQ1701" s="15">
        <v>40781</v>
      </c>
      <c r="CR1701" s="16">
        <v>4747.8</v>
      </c>
    </row>
    <row r="1702" spans="95:96">
      <c r="CQ1702" s="15">
        <v>40782</v>
      </c>
      <c r="CR1702" s="16">
        <v>4747.8</v>
      </c>
    </row>
    <row r="1703" spans="95:96">
      <c r="CQ1703" s="15">
        <v>40783</v>
      </c>
      <c r="CR1703" s="16">
        <v>4747.8</v>
      </c>
    </row>
    <row r="1704" spans="95:96">
      <c r="CQ1704" s="15">
        <v>40784</v>
      </c>
      <c r="CR1704" s="16">
        <v>4919.6000000000004</v>
      </c>
    </row>
    <row r="1705" spans="95:96">
      <c r="CQ1705" s="15">
        <v>40785</v>
      </c>
      <c r="CR1705" s="16">
        <v>5001</v>
      </c>
    </row>
    <row r="1706" spans="95:96">
      <c r="CQ1706" s="15">
        <v>40786</v>
      </c>
      <c r="CR1706" s="16">
        <v>5001</v>
      </c>
    </row>
    <row r="1707" spans="95:96">
      <c r="CQ1707" s="15">
        <v>40787</v>
      </c>
      <c r="CR1707" s="16">
        <v>5001</v>
      </c>
    </row>
    <row r="1708" spans="95:96">
      <c r="CQ1708" s="15">
        <v>40788</v>
      </c>
      <c r="CR1708" s="16">
        <v>5040</v>
      </c>
    </row>
    <row r="1709" spans="95:96">
      <c r="CQ1709" s="15">
        <v>40789</v>
      </c>
      <c r="CR1709" s="16">
        <v>5040</v>
      </c>
    </row>
    <row r="1710" spans="95:96">
      <c r="CQ1710" s="15">
        <v>40790</v>
      </c>
      <c r="CR1710" s="16">
        <v>5040</v>
      </c>
    </row>
    <row r="1711" spans="95:96">
      <c r="CQ1711" s="15">
        <v>40791</v>
      </c>
      <c r="CR1711" s="16">
        <v>5017.2</v>
      </c>
    </row>
    <row r="1712" spans="95:96">
      <c r="CQ1712" s="15">
        <v>40792</v>
      </c>
      <c r="CR1712" s="16">
        <v>5064.3</v>
      </c>
    </row>
    <row r="1713" spans="95:96">
      <c r="CQ1713" s="15">
        <v>40793</v>
      </c>
      <c r="CR1713" s="16">
        <v>5124.6499999999996</v>
      </c>
    </row>
    <row r="1714" spans="95:96">
      <c r="CQ1714" s="15">
        <v>40794</v>
      </c>
      <c r="CR1714" s="16">
        <v>5153.25</v>
      </c>
    </row>
    <row r="1715" spans="95:96">
      <c r="CQ1715" s="15">
        <v>40795</v>
      </c>
      <c r="CR1715" s="16">
        <v>5059.45</v>
      </c>
    </row>
    <row r="1716" spans="95:96">
      <c r="CQ1716" s="15">
        <v>40796</v>
      </c>
      <c r="CR1716" s="16">
        <v>5059.45</v>
      </c>
    </row>
    <row r="1717" spans="95:96">
      <c r="CQ1717" s="15">
        <v>40797</v>
      </c>
      <c r="CR1717" s="16">
        <v>5059.45</v>
      </c>
    </row>
    <row r="1718" spans="95:96">
      <c r="CQ1718" s="15">
        <v>40798</v>
      </c>
      <c r="CR1718" s="16">
        <v>4946.8</v>
      </c>
    </row>
    <row r="1719" spans="95:96">
      <c r="CQ1719" s="15">
        <v>40799</v>
      </c>
      <c r="CR1719" s="16">
        <v>4940.95</v>
      </c>
    </row>
    <row r="1720" spans="95:96">
      <c r="CQ1720" s="15">
        <v>40800</v>
      </c>
      <c r="CR1720" s="16">
        <v>5012.55</v>
      </c>
    </row>
    <row r="1721" spans="95:96">
      <c r="CQ1721" s="15">
        <v>40801</v>
      </c>
      <c r="CR1721" s="16">
        <v>5075.7</v>
      </c>
    </row>
    <row r="1722" spans="95:96">
      <c r="CQ1722" s="15">
        <v>40802</v>
      </c>
      <c r="CR1722" s="16">
        <v>5084.25</v>
      </c>
    </row>
    <row r="1723" spans="95:96">
      <c r="CQ1723" s="15">
        <v>40803</v>
      </c>
      <c r="CR1723" s="16">
        <v>5084.25</v>
      </c>
    </row>
    <row r="1724" spans="95:96">
      <c r="CQ1724" s="15">
        <v>40804</v>
      </c>
      <c r="CR1724" s="16">
        <v>5084.25</v>
      </c>
    </row>
    <row r="1725" spans="95:96">
      <c r="CQ1725" s="15">
        <v>40805</v>
      </c>
      <c r="CR1725" s="16">
        <v>5031.95</v>
      </c>
    </row>
    <row r="1726" spans="95:96">
      <c r="CQ1726" s="15">
        <v>40806</v>
      </c>
      <c r="CR1726" s="16">
        <v>5140.2</v>
      </c>
    </row>
    <row r="1727" spans="95:96">
      <c r="CQ1727" s="15">
        <v>40807</v>
      </c>
      <c r="CR1727" s="16">
        <v>5133.25</v>
      </c>
    </row>
    <row r="1728" spans="95:96">
      <c r="CQ1728" s="15">
        <v>40808</v>
      </c>
      <c r="CR1728" s="16">
        <v>4923.6499999999996</v>
      </c>
    </row>
    <row r="1729" spans="95:96">
      <c r="CQ1729" s="15">
        <v>40809</v>
      </c>
      <c r="CR1729" s="16">
        <v>4867.75</v>
      </c>
    </row>
    <row r="1730" spans="95:96">
      <c r="CQ1730" s="15">
        <v>40810</v>
      </c>
      <c r="CR1730" s="16">
        <v>4867.75</v>
      </c>
    </row>
    <row r="1731" spans="95:96">
      <c r="CQ1731" s="15">
        <v>40811</v>
      </c>
      <c r="CR1731" s="16">
        <v>4867.75</v>
      </c>
    </row>
    <row r="1732" spans="95:96">
      <c r="CQ1732" s="15">
        <v>40812</v>
      </c>
      <c r="CR1732" s="16">
        <v>4835.3999999999996</v>
      </c>
    </row>
    <row r="1733" spans="95:96">
      <c r="CQ1733" s="15">
        <v>40813</v>
      </c>
      <c r="CR1733" s="16">
        <v>4971.25</v>
      </c>
    </row>
    <row r="1734" spans="95:96">
      <c r="CQ1734" s="15">
        <v>40814</v>
      </c>
      <c r="CR1734" s="16">
        <v>4945.8999999999996</v>
      </c>
    </row>
    <row r="1735" spans="95:96">
      <c r="CQ1735" s="15">
        <v>40815</v>
      </c>
      <c r="CR1735" s="16">
        <v>5015.45</v>
      </c>
    </row>
    <row r="1736" spans="95:96">
      <c r="CQ1736" s="15">
        <v>40816</v>
      </c>
      <c r="CR1736" s="16">
        <v>4943.25</v>
      </c>
    </row>
    <row r="1737" spans="95:96">
      <c r="CQ1737" s="15">
        <v>40817</v>
      </c>
      <c r="CR1737" s="16">
        <v>4943.25</v>
      </c>
    </row>
    <row r="1738" spans="95:96">
      <c r="CQ1738" s="15">
        <v>40818</v>
      </c>
      <c r="CR1738" s="16">
        <v>4943.25</v>
      </c>
    </row>
    <row r="1739" spans="95:96">
      <c r="CQ1739" s="15">
        <v>40819</v>
      </c>
      <c r="CR1739" s="16">
        <v>4849.5</v>
      </c>
    </row>
    <row r="1740" spans="95:96">
      <c r="CQ1740" s="15">
        <v>40820</v>
      </c>
      <c r="CR1740" s="16">
        <v>4772.1499999999996</v>
      </c>
    </row>
    <row r="1741" spans="95:96">
      <c r="CQ1741" s="15">
        <v>40821</v>
      </c>
      <c r="CR1741" s="16">
        <v>4751.3</v>
      </c>
    </row>
    <row r="1742" spans="95:96">
      <c r="CQ1742" s="15">
        <v>40822</v>
      </c>
      <c r="CR1742" s="16">
        <v>4751.3</v>
      </c>
    </row>
    <row r="1743" spans="95:96">
      <c r="CQ1743" s="15">
        <v>40823</v>
      </c>
      <c r="CR1743" s="16">
        <v>4888.05</v>
      </c>
    </row>
    <row r="1744" spans="95:96">
      <c r="CQ1744" s="15">
        <v>40824</v>
      </c>
      <c r="CR1744" s="16">
        <v>4888.05</v>
      </c>
    </row>
    <row r="1745" spans="95:96">
      <c r="CQ1745" s="15">
        <v>40825</v>
      </c>
      <c r="CR1745" s="16">
        <v>4888.05</v>
      </c>
    </row>
    <row r="1746" spans="95:96">
      <c r="CQ1746" s="15">
        <v>40826</v>
      </c>
      <c r="CR1746" s="16">
        <v>4979.6000000000004</v>
      </c>
    </row>
    <row r="1747" spans="95:96">
      <c r="CQ1747" s="15">
        <v>40827</v>
      </c>
      <c r="CR1747" s="16">
        <v>4974.3500000000004</v>
      </c>
    </row>
    <row r="1748" spans="95:96">
      <c r="CQ1748" s="15">
        <v>40828</v>
      </c>
      <c r="CR1748" s="16">
        <v>5099.3999999999996</v>
      </c>
    </row>
    <row r="1749" spans="95:96">
      <c r="CQ1749" s="15">
        <v>40829</v>
      </c>
      <c r="CR1749" s="16">
        <v>5077.8500000000004</v>
      </c>
    </row>
    <row r="1750" spans="95:96">
      <c r="CQ1750" s="15">
        <v>40830</v>
      </c>
      <c r="CR1750" s="16">
        <v>5132.3</v>
      </c>
    </row>
    <row r="1751" spans="95:96">
      <c r="CQ1751" s="15">
        <v>40831</v>
      </c>
      <c r="CR1751" s="16">
        <v>5132.3</v>
      </c>
    </row>
    <row r="1752" spans="95:96">
      <c r="CQ1752" s="15">
        <v>40832</v>
      </c>
      <c r="CR1752" s="16">
        <v>5132.3</v>
      </c>
    </row>
    <row r="1753" spans="95:96">
      <c r="CQ1753" s="15">
        <v>40833</v>
      </c>
      <c r="CR1753" s="16">
        <v>5118.25</v>
      </c>
    </row>
    <row r="1754" spans="95:96">
      <c r="CQ1754" s="15">
        <v>40834</v>
      </c>
      <c r="CR1754" s="16">
        <v>5037.5</v>
      </c>
    </row>
    <row r="1755" spans="95:96">
      <c r="CQ1755" s="15">
        <v>40835</v>
      </c>
      <c r="CR1755" s="16">
        <v>5139.1499999999996</v>
      </c>
    </row>
    <row r="1756" spans="95:96">
      <c r="CQ1756" s="15">
        <v>40836</v>
      </c>
      <c r="CR1756" s="16">
        <v>5091.8999999999996</v>
      </c>
    </row>
    <row r="1757" spans="95:96">
      <c r="CQ1757" s="15">
        <v>40837</v>
      </c>
      <c r="CR1757" s="16">
        <v>5049.95</v>
      </c>
    </row>
    <row r="1758" spans="95:96">
      <c r="CQ1758" s="15">
        <v>40838</v>
      </c>
      <c r="CR1758" s="16">
        <v>5049.95</v>
      </c>
    </row>
    <row r="1759" spans="95:96">
      <c r="CQ1759" s="15">
        <v>40839</v>
      </c>
      <c r="CR1759" s="16">
        <v>5049.95</v>
      </c>
    </row>
    <row r="1760" spans="95:96">
      <c r="CQ1760" s="15">
        <v>40840</v>
      </c>
      <c r="CR1760" s="16">
        <v>5098.3500000000004</v>
      </c>
    </row>
    <row r="1761" spans="95:96">
      <c r="CQ1761" s="15">
        <v>40841</v>
      </c>
      <c r="CR1761" s="16">
        <v>5191.6000000000004</v>
      </c>
    </row>
    <row r="1762" spans="95:96">
      <c r="CQ1762" s="15">
        <v>40842</v>
      </c>
      <c r="CR1762" s="16">
        <v>5201.8</v>
      </c>
    </row>
    <row r="1763" spans="95:96">
      <c r="CQ1763" s="15">
        <v>40843</v>
      </c>
      <c r="CR1763" s="16">
        <v>5201.8</v>
      </c>
    </row>
    <row r="1764" spans="95:96">
      <c r="CQ1764" s="15">
        <v>40844</v>
      </c>
      <c r="CR1764" s="16">
        <v>5360.7</v>
      </c>
    </row>
    <row r="1765" spans="95:96">
      <c r="CQ1765" s="15">
        <v>40845</v>
      </c>
      <c r="CR1765" s="16">
        <v>5360.7</v>
      </c>
    </row>
    <row r="1766" spans="95:96">
      <c r="CQ1766" s="15">
        <v>40846</v>
      </c>
      <c r="CR1766" s="16">
        <v>5360.7</v>
      </c>
    </row>
    <row r="1767" spans="95:96">
      <c r="CQ1767" s="15">
        <v>40847</v>
      </c>
      <c r="CR1767" s="16">
        <v>5326.6</v>
      </c>
    </row>
    <row r="1768" spans="95:96">
      <c r="CQ1768" s="15">
        <v>40848</v>
      </c>
      <c r="CR1768" s="16">
        <v>5257.95</v>
      </c>
    </row>
    <row r="1769" spans="95:96">
      <c r="CQ1769" s="15">
        <v>40849</v>
      </c>
      <c r="CR1769" s="16">
        <v>5258.45</v>
      </c>
    </row>
    <row r="1770" spans="95:96">
      <c r="CQ1770" s="15">
        <v>40850</v>
      </c>
      <c r="CR1770" s="16">
        <v>5265.75</v>
      </c>
    </row>
    <row r="1771" spans="95:96">
      <c r="CQ1771" s="15">
        <v>40851</v>
      </c>
      <c r="CR1771" s="16">
        <v>5284.2</v>
      </c>
    </row>
    <row r="1772" spans="95:96">
      <c r="CQ1772" s="15">
        <v>40852</v>
      </c>
      <c r="CR1772" s="16">
        <v>5284.2</v>
      </c>
    </row>
    <row r="1773" spans="95:96">
      <c r="CQ1773" s="15">
        <v>40853</v>
      </c>
      <c r="CR1773" s="16">
        <v>5284.2</v>
      </c>
    </row>
    <row r="1774" spans="95:96">
      <c r="CQ1774" s="15">
        <v>40854</v>
      </c>
      <c r="CR1774" s="16">
        <v>5284.2</v>
      </c>
    </row>
    <row r="1775" spans="95:96">
      <c r="CQ1775" s="15">
        <v>40855</v>
      </c>
      <c r="CR1775" s="16">
        <v>5289.35</v>
      </c>
    </row>
    <row r="1776" spans="95:96">
      <c r="CQ1776" s="15">
        <v>40856</v>
      </c>
      <c r="CR1776" s="16">
        <v>5221.05</v>
      </c>
    </row>
    <row r="1777" spans="95:96">
      <c r="CQ1777" s="15">
        <v>40857</v>
      </c>
      <c r="CR1777" s="16">
        <v>5221.05</v>
      </c>
    </row>
    <row r="1778" spans="95:96">
      <c r="CQ1778" s="15">
        <v>40858</v>
      </c>
      <c r="CR1778" s="16">
        <v>5168.8500000000004</v>
      </c>
    </row>
    <row r="1779" spans="95:96">
      <c r="CQ1779" s="15">
        <v>40859</v>
      </c>
      <c r="CR1779" s="16">
        <v>5168.8500000000004</v>
      </c>
    </row>
    <row r="1780" spans="95:96">
      <c r="CQ1780" s="15">
        <v>40860</v>
      </c>
      <c r="CR1780" s="16">
        <v>5168.8500000000004</v>
      </c>
    </row>
    <row r="1781" spans="95:96">
      <c r="CQ1781" s="15">
        <v>40861</v>
      </c>
      <c r="CR1781" s="16">
        <v>5148.3500000000004</v>
      </c>
    </row>
    <row r="1782" spans="95:96">
      <c r="CQ1782" s="15">
        <v>40862</v>
      </c>
      <c r="CR1782" s="16">
        <v>5068.5</v>
      </c>
    </row>
    <row r="1783" spans="95:96">
      <c r="CQ1783" s="15">
        <v>40863</v>
      </c>
      <c r="CR1783" s="16">
        <v>5030.45</v>
      </c>
    </row>
    <row r="1784" spans="95:96">
      <c r="CQ1784" s="15">
        <v>40864</v>
      </c>
      <c r="CR1784" s="16">
        <v>4934.75</v>
      </c>
    </row>
    <row r="1785" spans="95:96">
      <c r="CQ1785" s="15">
        <v>40865</v>
      </c>
      <c r="CR1785" s="16">
        <v>4905.8</v>
      </c>
    </row>
    <row r="1786" spans="95:96">
      <c r="CQ1786" s="15">
        <v>40866</v>
      </c>
      <c r="CR1786" s="16">
        <v>4905.8</v>
      </c>
    </row>
    <row r="1787" spans="95:96">
      <c r="CQ1787" s="15">
        <v>40867</v>
      </c>
      <c r="CR1787" s="16">
        <v>4905.8</v>
      </c>
    </row>
    <row r="1788" spans="95:96">
      <c r="CQ1788" s="15">
        <v>40868</v>
      </c>
      <c r="CR1788" s="16">
        <v>4778.3500000000004</v>
      </c>
    </row>
    <row r="1789" spans="95:96">
      <c r="CQ1789" s="15">
        <v>40869</v>
      </c>
      <c r="CR1789" s="16">
        <v>4812.3500000000004</v>
      </c>
    </row>
    <row r="1790" spans="95:96">
      <c r="CQ1790" s="15">
        <v>40870</v>
      </c>
      <c r="CR1790" s="16">
        <v>4706.45</v>
      </c>
    </row>
    <row r="1791" spans="95:96">
      <c r="CQ1791" s="15">
        <v>40871</v>
      </c>
      <c r="CR1791" s="16">
        <v>4756.45</v>
      </c>
    </row>
    <row r="1792" spans="95:96">
      <c r="CQ1792" s="15">
        <v>40872</v>
      </c>
      <c r="CR1792" s="16">
        <v>4710.05</v>
      </c>
    </row>
    <row r="1793" spans="95:96">
      <c r="CQ1793" s="15">
        <v>40873</v>
      </c>
      <c r="CR1793" s="16">
        <v>4710.05</v>
      </c>
    </row>
    <row r="1794" spans="95:96">
      <c r="CQ1794" s="15">
        <v>40874</v>
      </c>
      <c r="CR1794" s="16">
        <v>4710.05</v>
      </c>
    </row>
    <row r="1795" spans="95:96">
      <c r="CQ1795" s="15">
        <v>40875</v>
      </c>
      <c r="CR1795" s="16">
        <v>4851.3</v>
      </c>
    </row>
    <row r="1796" spans="95:96">
      <c r="CQ1796" s="15">
        <v>40876</v>
      </c>
      <c r="CR1796" s="16">
        <v>4805.1000000000004</v>
      </c>
    </row>
    <row r="1797" spans="95:96">
      <c r="CQ1797" s="15">
        <v>40877</v>
      </c>
      <c r="CR1797" s="16">
        <v>4832.05</v>
      </c>
    </row>
    <row r="1798" spans="95:96">
      <c r="CQ1798" s="15">
        <v>40878</v>
      </c>
      <c r="CR1798" s="16">
        <v>4936.8500000000004</v>
      </c>
    </row>
    <row r="1799" spans="95:96">
      <c r="CQ1799" s="15">
        <v>40879</v>
      </c>
      <c r="CR1799" s="16">
        <v>5050.1499999999996</v>
      </c>
    </row>
    <row r="1800" spans="95:96">
      <c r="CQ1800" s="15">
        <v>40880</v>
      </c>
      <c r="CR1800" s="16">
        <v>5050.1499999999996</v>
      </c>
    </row>
    <row r="1801" spans="95:96">
      <c r="CQ1801" s="15">
        <v>40881</v>
      </c>
      <c r="CR1801" s="16">
        <v>5050.1499999999996</v>
      </c>
    </row>
    <row r="1802" spans="95:96">
      <c r="CQ1802" s="15">
        <v>40882</v>
      </c>
      <c r="CR1802" s="16">
        <v>5039.1499999999996</v>
      </c>
    </row>
    <row r="1803" spans="95:96">
      <c r="CQ1803" s="15">
        <v>40883</v>
      </c>
      <c r="CR1803" s="16">
        <v>5039.1499999999996</v>
      </c>
    </row>
    <row r="1804" spans="95:96">
      <c r="CQ1804" s="15">
        <v>40884</v>
      </c>
      <c r="CR1804" s="16">
        <v>5062.6000000000004</v>
      </c>
    </row>
    <row r="1805" spans="95:96">
      <c r="CQ1805" s="15">
        <v>40885</v>
      </c>
      <c r="CR1805" s="16">
        <v>4943.6499999999996</v>
      </c>
    </row>
    <row r="1806" spans="95:96">
      <c r="CQ1806" s="15">
        <v>40886</v>
      </c>
      <c r="CR1806" s="16">
        <v>4866.7</v>
      </c>
    </row>
    <row r="1807" spans="95:96">
      <c r="CQ1807" s="15">
        <v>40887</v>
      </c>
      <c r="CR1807" s="16">
        <v>4866.7</v>
      </c>
    </row>
    <row r="1808" spans="95:96">
      <c r="CQ1808" s="15">
        <v>40888</v>
      </c>
      <c r="CR1808" s="16">
        <v>4866.7</v>
      </c>
    </row>
    <row r="1809" spans="95:96">
      <c r="CQ1809" s="15">
        <v>40889</v>
      </c>
      <c r="CR1809" s="16">
        <v>4764.6000000000004</v>
      </c>
    </row>
    <row r="1810" spans="95:96">
      <c r="CQ1810" s="15">
        <v>40890</v>
      </c>
      <c r="CR1810" s="16">
        <v>4800.6000000000004</v>
      </c>
    </row>
    <row r="1811" spans="95:96">
      <c r="CQ1811" s="15">
        <v>40891</v>
      </c>
      <c r="CR1811" s="16">
        <v>4763.25</v>
      </c>
    </row>
    <row r="1812" spans="95:96">
      <c r="CQ1812" s="15">
        <v>40892</v>
      </c>
      <c r="CR1812" s="16">
        <v>4746.3500000000004</v>
      </c>
    </row>
    <row r="1813" spans="95:96">
      <c r="CQ1813" s="15">
        <v>40893</v>
      </c>
      <c r="CR1813" s="16">
        <v>4651.6000000000004</v>
      </c>
    </row>
    <row r="1814" spans="95:96">
      <c r="CQ1814" s="15">
        <v>40894</v>
      </c>
      <c r="CR1814" s="16">
        <v>4651.6000000000004</v>
      </c>
    </row>
    <row r="1815" spans="95:96">
      <c r="CQ1815" s="15">
        <v>40895</v>
      </c>
      <c r="CR1815" s="16">
        <v>4651.6000000000004</v>
      </c>
    </row>
    <row r="1816" spans="95:96">
      <c r="CQ1816" s="15">
        <v>40896</v>
      </c>
      <c r="CR1816" s="16">
        <v>4613.1000000000004</v>
      </c>
    </row>
    <row r="1817" spans="95:96">
      <c r="CQ1817" s="15">
        <v>40897</v>
      </c>
      <c r="CR1817" s="16">
        <v>4544.2</v>
      </c>
    </row>
    <row r="1818" spans="95:96">
      <c r="CQ1818" s="15">
        <v>40898</v>
      </c>
      <c r="CR1818" s="16">
        <v>4693.1499999999996</v>
      </c>
    </row>
    <row r="1819" spans="95:96">
      <c r="CQ1819" s="15">
        <v>40899</v>
      </c>
      <c r="CR1819" s="16">
        <v>4733.8500000000004</v>
      </c>
    </row>
    <row r="1820" spans="95:96">
      <c r="CQ1820" s="15">
        <v>40900</v>
      </c>
      <c r="CR1820" s="16">
        <v>4714</v>
      </c>
    </row>
    <row r="1821" spans="95:96">
      <c r="CQ1821" s="15">
        <v>40901</v>
      </c>
      <c r="CR1821" s="16">
        <v>4714</v>
      </c>
    </row>
    <row r="1822" spans="95:96">
      <c r="CQ1822" s="15">
        <v>40902</v>
      </c>
      <c r="CR1822" s="16">
        <v>4714</v>
      </c>
    </row>
    <row r="1823" spans="95:96">
      <c r="CQ1823" s="15">
        <v>40903</v>
      </c>
      <c r="CR1823" s="16">
        <v>4779</v>
      </c>
    </row>
    <row r="1824" spans="95:96">
      <c r="CQ1824" s="15">
        <v>40904</v>
      </c>
      <c r="CR1824" s="16">
        <v>4750.5</v>
      </c>
    </row>
    <row r="1825" spans="95:96">
      <c r="CQ1825" s="15">
        <v>40905</v>
      </c>
      <c r="CR1825" s="16">
        <v>4705.8</v>
      </c>
    </row>
    <row r="1826" spans="95:96">
      <c r="CQ1826" s="15">
        <v>40906</v>
      </c>
      <c r="CR1826" s="16">
        <v>4646.25</v>
      </c>
    </row>
    <row r="1827" spans="95:96">
      <c r="CQ1827" s="15">
        <v>40907</v>
      </c>
      <c r="CR1827" s="16">
        <v>4624.3</v>
      </c>
    </row>
    <row r="1828" spans="95:96">
      <c r="CQ1828" s="15">
        <v>40908</v>
      </c>
      <c r="CR1828" s="16">
        <v>4624.3</v>
      </c>
    </row>
    <row r="1829" spans="95:96">
      <c r="CQ1829" s="15">
        <v>40909</v>
      </c>
      <c r="CR1829" s="16">
        <v>4624.3</v>
      </c>
    </row>
    <row r="1830" spans="95:96">
      <c r="CQ1830" s="15">
        <v>40910</v>
      </c>
      <c r="CR1830" s="16">
        <v>4636.75</v>
      </c>
    </row>
    <row r="1831" spans="95:96">
      <c r="CQ1831" s="15">
        <v>40911</v>
      </c>
      <c r="CR1831" s="16">
        <v>4765.3</v>
      </c>
    </row>
    <row r="1832" spans="95:96">
      <c r="CQ1832" s="15">
        <v>40912</v>
      </c>
      <c r="CR1832" s="16">
        <v>4749.6499999999996</v>
      </c>
    </row>
    <row r="1833" spans="95:96">
      <c r="CQ1833" s="15">
        <v>40913</v>
      </c>
      <c r="CR1833" s="16">
        <v>4749.95</v>
      </c>
    </row>
    <row r="1834" spans="95:96">
      <c r="CQ1834" s="15">
        <v>40914</v>
      </c>
      <c r="CR1834" s="16">
        <v>4754.1000000000004</v>
      </c>
    </row>
    <row r="1835" spans="95:96">
      <c r="CQ1835" s="15">
        <v>40915</v>
      </c>
      <c r="CR1835" s="16">
        <v>4746.8999999999996</v>
      </c>
    </row>
    <row r="1836" spans="95:96">
      <c r="CQ1836" s="15">
        <v>40916</v>
      </c>
      <c r="CR1836" s="16">
        <v>4746.8999999999996</v>
      </c>
    </row>
    <row r="1837" spans="95:96">
      <c r="CQ1837" s="15">
        <v>40917</v>
      </c>
      <c r="CR1837" s="16">
        <v>4742.8</v>
      </c>
    </row>
    <row r="1838" spans="95:96">
      <c r="CQ1838" s="15">
        <v>40918</v>
      </c>
      <c r="CR1838" s="16">
        <v>4849.55</v>
      </c>
    </row>
    <row r="1839" spans="95:96">
      <c r="CQ1839" s="15">
        <v>40919</v>
      </c>
      <c r="CR1839" s="16">
        <v>4860.95</v>
      </c>
    </row>
    <row r="1840" spans="95:96">
      <c r="CQ1840" s="15">
        <v>40920</v>
      </c>
      <c r="CR1840" s="16">
        <v>4831.25</v>
      </c>
    </row>
    <row r="1841" spans="95:96">
      <c r="CQ1841" s="15">
        <v>40921</v>
      </c>
      <c r="CR1841" s="16">
        <v>4866</v>
      </c>
    </row>
    <row r="1842" spans="95:96">
      <c r="CQ1842" s="15">
        <v>40922</v>
      </c>
      <c r="CR1842" s="16">
        <v>4866</v>
      </c>
    </row>
    <row r="1843" spans="95:96">
      <c r="CQ1843" s="15">
        <v>40923</v>
      </c>
      <c r="CR1843" s="16">
        <v>4866</v>
      </c>
    </row>
    <row r="1844" spans="95:96">
      <c r="CQ1844" s="15">
        <v>40924</v>
      </c>
      <c r="CR1844" s="16">
        <v>4873.8999999999996</v>
      </c>
    </row>
    <row r="1845" spans="95:96">
      <c r="CQ1845" s="15">
        <v>40925</v>
      </c>
      <c r="CR1845" s="16">
        <v>4967.3</v>
      </c>
    </row>
    <row r="1846" spans="95:96">
      <c r="CQ1846" s="15">
        <v>40926</v>
      </c>
      <c r="CR1846" s="16">
        <v>4955.8</v>
      </c>
    </row>
    <row r="1847" spans="95:96">
      <c r="CQ1847" s="15">
        <v>40927</v>
      </c>
      <c r="CR1847" s="16">
        <v>5018.3999999999996</v>
      </c>
    </row>
    <row r="1848" spans="95:96">
      <c r="CQ1848" s="15">
        <v>40928</v>
      </c>
      <c r="CR1848" s="16">
        <v>5048.6000000000004</v>
      </c>
    </row>
    <row r="1849" spans="95:96">
      <c r="CQ1849" s="15">
        <v>40929</v>
      </c>
      <c r="CR1849" s="16">
        <v>5048.6000000000004</v>
      </c>
    </row>
    <row r="1850" spans="95:96">
      <c r="CQ1850" s="15">
        <v>40930</v>
      </c>
      <c r="CR1850" s="16">
        <v>5048.6000000000004</v>
      </c>
    </row>
    <row r="1851" spans="95:96">
      <c r="CQ1851" s="15">
        <v>40931</v>
      </c>
      <c r="CR1851" s="16">
        <v>5046.25</v>
      </c>
    </row>
    <row r="1852" spans="95:96">
      <c r="CQ1852" s="15">
        <v>40932</v>
      </c>
      <c r="CR1852" s="16">
        <v>5127.3500000000004</v>
      </c>
    </row>
    <row r="1853" spans="95:96">
      <c r="CQ1853" s="15">
        <v>40933</v>
      </c>
      <c r="CR1853" s="16">
        <v>5158.3</v>
      </c>
    </row>
    <row r="1854" spans="95:96">
      <c r="CQ1854" s="15">
        <v>40934</v>
      </c>
      <c r="CR1854" s="16">
        <v>5158.3</v>
      </c>
    </row>
    <row r="1855" spans="95:96">
      <c r="CQ1855" s="15">
        <v>40935</v>
      </c>
      <c r="CR1855" s="16">
        <v>5204.7</v>
      </c>
    </row>
    <row r="1856" spans="95:96">
      <c r="CQ1856" s="15">
        <v>40936</v>
      </c>
      <c r="CR1856" s="16">
        <v>5204.7</v>
      </c>
    </row>
    <row r="1857" spans="95:96">
      <c r="CQ1857" s="15">
        <v>40937</v>
      </c>
      <c r="CR1857" s="16">
        <v>5204.7</v>
      </c>
    </row>
    <row r="1858" spans="95:96">
      <c r="CQ1858" s="15">
        <v>40938</v>
      </c>
      <c r="CR1858" s="16">
        <v>5087.3</v>
      </c>
    </row>
    <row r="1859" spans="95:96">
      <c r="CQ1859" s="15">
        <v>40939</v>
      </c>
      <c r="CR1859" s="16">
        <v>5199.25</v>
      </c>
    </row>
    <row r="1860" spans="95:96">
      <c r="CQ1860" s="15">
        <v>40940</v>
      </c>
      <c r="CR1860" s="16">
        <v>5235.7</v>
      </c>
    </row>
    <row r="1861" spans="95:96">
      <c r="CQ1861" s="15">
        <v>40941</v>
      </c>
      <c r="CR1861" s="16">
        <v>5269.9</v>
      </c>
    </row>
    <row r="1862" spans="95:96">
      <c r="CQ1862" s="15">
        <v>40942</v>
      </c>
      <c r="CR1862" s="16">
        <v>5325.85</v>
      </c>
    </row>
    <row r="1863" spans="95:96">
      <c r="CQ1863" s="15">
        <v>40943</v>
      </c>
      <c r="CR1863" s="16">
        <v>5325.85</v>
      </c>
    </row>
    <row r="1864" spans="95:96">
      <c r="CQ1864" s="15">
        <v>40944</v>
      </c>
      <c r="CR1864" s="16">
        <v>5325.85</v>
      </c>
    </row>
    <row r="1865" spans="95:96">
      <c r="CQ1865" s="15">
        <v>40945</v>
      </c>
      <c r="CR1865" s="16">
        <v>5361.65</v>
      </c>
    </row>
    <row r="1866" spans="95:96">
      <c r="CQ1866" s="15">
        <v>40946</v>
      </c>
      <c r="CR1866" s="16">
        <v>5335.15</v>
      </c>
    </row>
    <row r="1867" spans="95:96">
      <c r="CQ1867" s="15">
        <v>40947</v>
      </c>
      <c r="CR1867" s="16">
        <v>5368.15</v>
      </c>
    </row>
    <row r="1868" spans="95:96">
      <c r="CQ1868" s="15">
        <v>40948</v>
      </c>
      <c r="CR1868" s="16">
        <v>5412.35</v>
      </c>
    </row>
    <row r="1869" spans="95:96">
      <c r="CQ1869" s="15">
        <v>40949</v>
      </c>
      <c r="CR1869" s="16">
        <v>5381.6</v>
      </c>
    </row>
    <row r="1870" spans="95:96">
      <c r="CQ1870" s="15">
        <v>40950</v>
      </c>
      <c r="CR1870" s="16">
        <v>5381.6</v>
      </c>
    </row>
    <row r="1871" spans="95:96">
      <c r="CQ1871" s="15">
        <v>40951</v>
      </c>
      <c r="CR1871" s="16">
        <v>5381.6</v>
      </c>
    </row>
    <row r="1872" spans="95:96">
      <c r="CQ1872" s="15">
        <v>40952</v>
      </c>
      <c r="CR1872" s="16">
        <v>5390.2</v>
      </c>
    </row>
    <row r="1873" spans="95:96">
      <c r="CQ1873" s="15">
        <v>40953</v>
      </c>
      <c r="CR1873" s="16">
        <v>5416.05</v>
      </c>
    </row>
    <row r="1874" spans="95:96">
      <c r="CQ1874" s="15">
        <v>40954</v>
      </c>
      <c r="CR1874" s="16">
        <v>5531.95</v>
      </c>
    </row>
    <row r="1875" spans="95:96">
      <c r="CQ1875" s="15">
        <v>40955</v>
      </c>
      <c r="CR1875" s="16">
        <v>5521.95</v>
      </c>
    </row>
    <row r="1876" spans="95:96">
      <c r="CQ1876" s="15">
        <v>40956</v>
      </c>
      <c r="CR1876" s="16">
        <v>5564.3</v>
      </c>
    </row>
    <row r="1877" spans="95:96">
      <c r="CQ1877" s="15">
        <v>40957</v>
      </c>
      <c r="CR1877" s="16">
        <v>5564.3</v>
      </c>
    </row>
    <row r="1878" spans="95:96">
      <c r="CQ1878" s="15">
        <v>40958</v>
      </c>
      <c r="CR1878" s="16">
        <v>5564.3</v>
      </c>
    </row>
    <row r="1879" spans="95:96">
      <c r="CQ1879" s="15">
        <v>40959</v>
      </c>
      <c r="CR1879" s="16">
        <v>5564.3</v>
      </c>
    </row>
    <row r="1880" spans="95:96">
      <c r="CQ1880" s="15">
        <v>40960</v>
      </c>
      <c r="CR1880" s="16">
        <v>5607.15</v>
      </c>
    </row>
    <row r="1881" spans="95:96">
      <c r="CQ1881" s="15">
        <v>40961</v>
      </c>
      <c r="CR1881" s="16">
        <v>5505.35</v>
      </c>
    </row>
    <row r="1882" spans="95:96">
      <c r="CQ1882" s="15">
        <v>40962</v>
      </c>
      <c r="CR1882" s="16">
        <v>5483.3</v>
      </c>
    </row>
    <row r="1883" spans="95:96">
      <c r="CQ1883" s="15">
        <v>40963</v>
      </c>
      <c r="CR1883" s="16">
        <v>5429.3</v>
      </c>
    </row>
    <row r="1884" spans="95:96">
      <c r="CQ1884" s="15">
        <v>40964</v>
      </c>
      <c r="CR1884" s="16">
        <v>5429.3</v>
      </c>
    </row>
    <row r="1885" spans="95:96">
      <c r="CQ1885" s="15">
        <v>40965</v>
      </c>
      <c r="CR1885" s="16">
        <v>5429.3</v>
      </c>
    </row>
    <row r="1886" spans="95:96">
      <c r="CQ1886" s="15">
        <v>40966</v>
      </c>
      <c r="CR1886" s="16">
        <v>5281.2</v>
      </c>
    </row>
    <row r="1887" spans="95:96">
      <c r="CQ1887" s="15">
        <v>40967</v>
      </c>
      <c r="CR1887" s="16">
        <v>5375.5</v>
      </c>
    </row>
    <row r="1888" spans="95:96">
      <c r="CQ1888" s="15">
        <v>40968</v>
      </c>
      <c r="CR1888" s="16">
        <v>5385.2</v>
      </c>
    </row>
    <row r="1889" spans="95:96">
      <c r="CQ1889" s="15">
        <v>40969</v>
      </c>
      <c r="CR1889" s="16">
        <v>5339.75</v>
      </c>
    </row>
    <row r="1890" spans="95:96">
      <c r="CQ1890" s="15">
        <v>40970</v>
      </c>
      <c r="CR1890" s="16">
        <v>5359.35</v>
      </c>
    </row>
    <row r="1891" spans="95:96">
      <c r="CQ1891" s="15">
        <v>40971</v>
      </c>
      <c r="CR1891" s="16">
        <v>5359.4</v>
      </c>
    </row>
    <row r="1892" spans="95:96">
      <c r="CQ1892" s="15">
        <v>40972</v>
      </c>
      <c r="CR1892" s="16">
        <v>5359.4</v>
      </c>
    </row>
    <row r="1893" spans="95:96">
      <c r="CQ1893" s="15">
        <v>40973</v>
      </c>
      <c r="CR1893" s="16">
        <v>5280.35</v>
      </c>
    </row>
    <row r="1894" spans="95:96">
      <c r="CQ1894" s="15">
        <v>40974</v>
      </c>
      <c r="CR1894" s="16">
        <v>5222.3999999999996</v>
      </c>
    </row>
    <row r="1895" spans="95:96">
      <c r="CQ1895" s="15">
        <v>40975</v>
      </c>
      <c r="CR1895" s="16">
        <v>5220.45</v>
      </c>
    </row>
    <row r="1896" spans="95:96">
      <c r="CQ1896" s="15">
        <v>40976</v>
      </c>
      <c r="CR1896" s="16">
        <v>5220.45</v>
      </c>
    </row>
    <row r="1897" spans="95:96">
      <c r="CQ1897" s="15">
        <v>40977</v>
      </c>
      <c r="CR1897" s="16">
        <v>5333.55</v>
      </c>
    </row>
    <row r="1898" spans="95:96">
      <c r="CQ1898" s="15">
        <v>40978</v>
      </c>
      <c r="CR1898" s="16">
        <v>5333.55</v>
      </c>
    </row>
    <row r="1899" spans="95:96">
      <c r="CQ1899" s="15">
        <v>40979</v>
      </c>
      <c r="CR1899" s="16">
        <v>5333.55</v>
      </c>
    </row>
    <row r="1900" spans="95:96">
      <c r="CQ1900" s="15">
        <v>40980</v>
      </c>
      <c r="CR1900" s="16">
        <v>5359.55</v>
      </c>
    </row>
    <row r="1901" spans="95:96">
      <c r="CQ1901" s="15">
        <v>40981</v>
      </c>
      <c r="CR1901" s="16">
        <v>5429.5</v>
      </c>
    </row>
    <row r="1902" spans="95:96">
      <c r="CQ1902" s="15">
        <v>40982</v>
      </c>
      <c r="CR1902" s="16">
        <v>5463.9</v>
      </c>
    </row>
    <row r="1903" spans="95:96">
      <c r="CQ1903" s="15">
        <v>40983</v>
      </c>
      <c r="CR1903" s="16">
        <v>5380.5</v>
      </c>
    </row>
    <row r="1904" spans="95:96">
      <c r="CQ1904" s="15">
        <v>40984</v>
      </c>
      <c r="CR1904" s="16">
        <v>5317.9</v>
      </c>
    </row>
    <row r="1905" spans="95:96">
      <c r="CQ1905" s="15">
        <v>40985</v>
      </c>
      <c r="CR1905" s="16">
        <v>5317.9</v>
      </c>
    </row>
    <row r="1906" spans="95:96">
      <c r="CQ1906" s="15">
        <v>40986</v>
      </c>
      <c r="CR1906" s="16">
        <v>5317.9</v>
      </c>
    </row>
    <row r="1907" spans="95:96">
      <c r="CQ1907" s="15">
        <v>40987</v>
      </c>
      <c r="CR1907" s="16">
        <v>5257.05</v>
      </c>
    </row>
    <row r="1908" spans="95:96">
      <c r="CQ1908" s="15">
        <v>40988</v>
      </c>
      <c r="CR1908" s="16">
        <v>5274.85</v>
      </c>
    </row>
    <row r="1909" spans="95:96">
      <c r="CQ1909" s="15">
        <v>40989</v>
      </c>
      <c r="CR1909" s="16">
        <v>5364.95</v>
      </c>
    </row>
    <row r="1910" spans="95:96">
      <c r="CQ1910" s="15">
        <v>40990</v>
      </c>
      <c r="CR1910" s="16">
        <v>5228.45</v>
      </c>
    </row>
    <row r="1911" spans="95:96">
      <c r="CQ1911" s="15">
        <v>40991</v>
      </c>
      <c r="CR1911" s="16">
        <v>5278.2</v>
      </c>
    </row>
    <row r="1912" spans="95:96">
      <c r="CQ1912" s="15">
        <v>40992</v>
      </c>
      <c r="CR1912" s="16">
        <v>5278.2</v>
      </c>
    </row>
    <row r="1913" spans="95:96">
      <c r="CQ1913" s="15">
        <v>40993</v>
      </c>
      <c r="CR1913" s="16">
        <v>5278.2</v>
      </c>
    </row>
    <row r="1914" spans="95:96">
      <c r="CQ1914" s="15">
        <v>40994</v>
      </c>
      <c r="CR1914" s="16">
        <v>5184.25</v>
      </c>
    </row>
    <row r="1915" spans="95:96">
      <c r="CQ1915" s="15">
        <v>40995</v>
      </c>
      <c r="CR1915" s="16">
        <v>5243.15</v>
      </c>
    </row>
    <row r="1916" spans="95:96">
      <c r="CQ1916" s="15">
        <v>40996</v>
      </c>
      <c r="CR1916" s="16">
        <v>5194.75</v>
      </c>
    </row>
    <row r="1917" spans="95:96">
      <c r="CQ1917" s="15">
        <v>40997</v>
      </c>
      <c r="CR1917" s="16">
        <v>5178.8500000000004</v>
      </c>
    </row>
    <row r="1918" spans="95:96">
      <c r="CQ1918" s="15">
        <v>40998</v>
      </c>
      <c r="CR1918" s="16">
        <v>5295.55</v>
      </c>
    </row>
    <row r="1919" spans="95:96">
      <c r="CQ1919" s="15">
        <v>40999</v>
      </c>
      <c r="CR1919" s="16">
        <v>5295.55</v>
      </c>
    </row>
    <row r="1920" spans="95:96">
      <c r="CQ1920" s="15">
        <v>41000</v>
      </c>
      <c r="CR1920" s="16">
        <v>5295.55</v>
      </c>
    </row>
    <row r="1921" spans="95:96">
      <c r="CQ1921" s="15">
        <v>41001</v>
      </c>
      <c r="CR1921" s="16">
        <v>5317.9</v>
      </c>
    </row>
    <row r="1922" spans="95:96">
      <c r="CQ1922" s="15">
        <v>41002</v>
      </c>
      <c r="CR1922" s="16">
        <v>5358.5</v>
      </c>
    </row>
    <row r="1923" spans="95:96">
      <c r="CQ1923" s="15">
        <v>41003</v>
      </c>
      <c r="CR1923" s="16">
        <v>5322.9</v>
      </c>
    </row>
    <row r="1924" spans="95:96">
      <c r="CQ1924" s="15">
        <v>41004</v>
      </c>
      <c r="CR1924" s="16">
        <v>5322.9</v>
      </c>
    </row>
    <row r="1925" spans="95:96">
      <c r="CQ1925" s="15">
        <v>41005</v>
      </c>
      <c r="CR1925" s="16">
        <v>5322.9</v>
      </c>
    </row>
    <row r="1926" spans="95:96">
      <c r="CQ1926" s="15">
        <v>41006</v>
      </c>
      <c r="CR1926" s="16">
        <v>5322.9</v>
      </c>
    </row>
    <row r="1927" spans="95:96">
      <c r="CQ1927" s="15">
        <v>41007</v>
      </c>
      <c r="CR1927" s="16">
        <v>5322.9</v>
      </c>
    </row>
    <row r="1928" spans="95:96">
      <c r="CQ1928" s="15">
        <v>41008</v>
      </c>
      <c r="CR1928" s="16">
        <v>5234.3999999999996</v>
      </c>
    </row>
    <row r="1929" spans="95:96">
      <c r="CQ1929" s="15">
        <v>41009</v>
      </c>
      <c r="CR1929" s="16">
        <v>5243.6</v>
      </c>
    </row>
    <row r="1930" spans="95:96">
      <c r="CQ1930" s="15">
        <v>41010</v>
      </c>
      <c r="CR1930" s="16">
        <v>5226.8500000000004</v>
      </c>
    </row>
    <row r="1931" spans="95:96">
      <c r="CQ1931" s="15">
        <v>41011</v>
      </c>
      <c r="CR1931" s="16">
        <v>5276.85</v>
      </c>
    </row>
    <row r="1932" spans="95:96">
      <c r="CQ1932" s="15">
        <v>41012</v>
      </c>
      <c r="CR1932" s="16">
        <v>5207.45</v>
      </c>
    </row>
    <row r="1933" spans="95:96">
      <c r="CQ1933" s="15">
        <v>41013</v>
      </c>
      <c r="CR1933" s="16">
        <v>5207.45</v>
      </c>
    </row>
    <row r="1934" spans="95:96">
      <c r="CQ1934" s="15">
        <v>41014</v>
      </c>
      <c r="CR1934" s="16">
        <v>5207.45</v>
      </c>
    </row>
    <row r="1935" spans="95:96">
      <c r="CQ1935" s="15">
        <v>41015</v>
      </c>
      <c r="CR1935" s="16">
        <v>5226.2</v>
      </c>
    </row>
    <row r="1936" spans="95:96">
      <c r="CQ1936" s="15">
        <v>41016</v>
      </c>
      <c r="CR1936" s="16">
        <v>5289.7</v>
      </c>
    </row>
    <row r="1937" spans="95:96">
      <c r="CQ1937" s="15">
        <v>41017</v>
      </c>
      <c r="CR1937" s="16">
        <v>5300</v>
      </c>
    </row>
    <row r="1938" spans="95:96">
      <c r="CQ1938" s="15">
        <v>41018</v>
      </c>
      <c r="CR1938" s="16">
        <v>5332.4</v>
      </c>
    </row>
    <row r="1939" spans="95:96">
      <c r="CQ1939" s="15">
        <v>41019</v>
      </c>
      <c r="CR1939" s="16">
        <v>5290.85</v>
      </c>
    </row>
    <row r="1940" spans="95:96">
      <c r="CQ1940" s="15">
        <v>41020</v>
      </c>
      <c r="CR1940" s="16">
        <v>5290.85</v>
      </c>
    </row>
    <row r="1941" spans="95:96">
      <c r="CQ1941" s="15">
        <v>41021</v>
      </c>
      <c r="CR1941" s="16">
        <v>5290.85</v>
      </c>
    </row>
    <row r="1942" spans="95:96">
      <c r="CQ1942" s="15">
        <v>41022</v>
      </c>
      <c r="CR1942" s="16">
        <v>5200.6000000000004</v>
      </c>
    </row>
    <row r="1943" spans="95:96">
      <c r="CQ1943" s="15">
        <v>41023</v>
      </c>
      <c r="CR1943" s="16">
        <v>5222.6499999999996</v>
      </c>
    </row>
    <row r="1944" spans="95:96">
      <c r="CQ1944" s="15">
        <v>41024</v>
      </c>
      <c r="CR1944" s="16">
        <v>5202</v>
      </c>
    </row>
    <row r="1945" spans="95:96">
      <c r="CQ1945" s="15">
        <v>41025</v>
      </c>
      <c r="CR1945" s="16">
        <v>5189</v>
      </c>
    </row>
    <row r="1946" spans="95:96">
      <c r="CQ1946" s="15">
        <v>41026</v>
      </c>
      <c r="CR1946" s="16">
        <v>5190.6000000000004</v>
      </c>
    </row>
    <row r="1947" spans="95:96">
      <c r="CQ1947" s="15">
        <v>41027</v>
      </c>
      <c r="CR1947" s="16">
        <v>5209</v>
      </c>
    </row>
    <row r="1948" spans="95:96">
      <c r="CQ1948" s="15">
        <v>41028</v>
      </c>
      <c r="CR1948" s="16">
        <v>5209</v>
      </c>
    </row>
    <row r="1949" spans="95:96">
      <c r="CQ1949" s="15">
        <v>41029</v>
      </c>
      <c r="CR1949" s="16">
        <v>5248.15</v>
      </c>
    </row>
    <row r="1950" spans="95:96">
      <c r="CQ1950" s="15">
        <v>41030</v>
      </c>
      <c r="CR1950" s="16">
        <v>5248.15</v>
      </c>
    </row>
    <row r="1951" spans="95:96">
      <c r="CQ1951" s="15">
        <v>41031</v>
      </c>
      <c r="CR1951" s="16">
        <v>5239.1499999999996</v>
      </c>
    </row>
    <row r="1952" spans="95:96">
      <c r="CQ1952" s="15">
        <v>41032</v>
      </c>
      <c r="CR1952" s="16">
        <v>5188.3999999999996</v>
      </c>
    </row>
    <row r="1953" spans="95:96">
      <c r="CQ1953" s="15">
        <v>41033</v>
      </c>
      <c r="CR1953" s="16">
        <v>5086.8500000000004</v>
      </c>
    </row>
    <row r="1954" spans="95:96">
      <c r="CQ1954" s="15">
        <v>41034</v>
      </c>
      <c r="CR1954" s="16">
        <v>5086.8500000000004</v>
      </c>
    </row>
    <row r="1955" spans="95:96">
      <c r="CQ1955" s="15">
        <v>41035</v>
      </c>
      <c r="CR1955" s="16">
        <v>5086.8500000000004</v>
      </c>
    </row>
    <row r="1956" spans="95:96">
      <c r="CQ1956" s="15">
        <v>41036</v>
      </c>
      <c r="CR1956" s="16">
        <v>5114.1499999999996</v>
      </c>
    </row>
    <row r="1957" spans="95:96">
      <c r="CQ1957" s="15">
        <v>41037</v>
      </c>
      <c r="CR1957" s="16">
        <v>4999.95</v>
      </c>
    </row>
    <row r="1958" spans="95:96">
      <c r="CQ1958" s="15">
        <v>41038</v>
      </c>
      <c r="CR1958" s="16">
        <v>4974.8</v>
      </c>
    </row>
    <row r="1959" spans="95:96">
      <c r="CQ1959" s="15">
        <v>41039</v>
      </c>
      <c r="CR1959" s="16">
        <v>4965.7</v>
      </c>
    </row>
    <row r="1960" spans="95:96">
      <c r="CQ1960" s="15">
        <v>41040</v>
      </c>
      <c r="CR1960" s="16">
        <v>4928.8999999999996</v>
      </c>
    </row>
    <row r="1961" spans="95:96">
      <c r="CQ1961" s="15">
        <v>41041</v>
      </c>
      <c r="CR1961" s="16">
        <v>4928.8999999999996</v>
      </c>
    </row>
    <row r="1962" spans="95:96">
      <c r="CQ1962" s="15">
        <v>41042</v>
      </c>
      <c r="CR1962" s="16">
        <v>4928.8999999999996</v>
      </c>
    </row>
    <row r="1963" spans="95:96">
      <c r="CQ1963" s="15">
        <v>41043</v>
      </c>
      <c r="CR1963" s="16">
        <v>4907.8</v>
      </c>
    </row>
    <row r="1964" spans="95:96">
      <c r="CQ1964" s="15">
        <v>41044</v>
      </c>
      <c r="CR1964" s="16">
        <v>4942.8</v>
      </c>
    </row>
    <row r="1965" spans="95:96">
      <c r="CQ1965" s="15">
        <v>41045</v>
      </c>
      <c r="CR1965" s="16">
        <v>4858.25</v>
      </c>
    </row>
    <row r="1966" spans="95:96">
      <c r="CQ1966" s="15">
        <v>41046</v>
      </c>
      <c r="CR1966" s="16">
        <v>4870.2</v>
      </c>
    </row>
    <row r="1967" spans="95:96">
      <c r="CQ1967" s="15">
        <v>41047</v>
      </c>
      <c r="CR1967" s="16">
        <v>4891.45</v>
      </c>
    </row>
    <row r="1968" spans="95:96">
      <c r="CQ1968" s="15">
        <v>41048</v>
      </c>
      <c r="CR1968" s="16">
        <v>4891.45</v>
      </c>
    </row>
    <row r="1969" spans="95:96">
      <c r="CQ1969" s="15">
        <v>41049</v>
      </c>
      <c r="CR1969" s="16">
        <v>4891.45</v>
      </c>
    </row>
    <row r="1970" spans="95:96">
      <c r="CQ1970" s="15">
        <v>41050</v>
      </c>
      <c r="CR1970" s="16">
        <v>4906.05</v>
      </c>
    </row>
    <row r="1971" spans="95:96">
      <c r="CQ1971" s="15">
        <v>41051</v>
      </c>
      <c r="CR1971" s="16">
        <v>4860.5</v>
      </c>
    </row>
    <row r="1972" spans="95:96">
      <c r="CQ1972" s="15">
        <v>41052</v>
      </c>
      <c r="CR1972" s="16">
        <v>4835.6499999999996</v>
      </c>
    </row>
    <row r="1973" spans="95:96">
      <c r="CQ1973" s="15">
        <v>41053</v>
      </c>
      <c r="CR1973" s="16">
        <v>4921.3999999999996</v>
      </c>
    </row>
    <row r="1974" spans="95:96">
      <c r="CQ1974" s="15">
        <v>41054</v>
      </c>
      <c r="CR1974" s="16">
        <v>4920.3999999999996</v>
      </c>
    </row>
    <row r="1975" spans="95:96">
      <c r="CQ1975" s="15">
        <v>41055</v>
      </c>
      <c r="CR1975" s="16">
        <v>4920.3999999999996</v>
      </c>
    </row>
    <row r="1976" spans="95:96">
      <c r="CQ1976" s="15">
        <v>41056</v>
      </c>
      <c r="CR1976" s="16">
        <v>4920.3999999999996</v>
      </c>
    </row>
    <row r="1977" spans="95:96">
      <c r="CQ1977" s="15">
        <v>41057</v>
      </c>
      <c r="CR1977" s="16">
        <v>4985.6499999999996</v>
      </c>
    </row>
    <row r="1978" spans="95:96">
      <c r="CQ1978" s="15">
        <v>41058</v>
      </c>
      <c r="CR1978" s="16">
        <v>4990.1000000000004</v>
      </c>
    </row>
    <row r="1979" spans="95:96">
      <c r="CQ1979" s="15">
        <v>41059</v>
      </c>
      <c r="CR1979" s="16">
        <v>4950.75</v>
      </c>
    </row>
    <row r="1980" spans="95:96">
      <c r="CQ1980" s="15">
        <v>41060</v>
      </c>
      <c r="CR1980" s="16">
        <v>4924.25</v>
      </c>
    </row>
    <row r="1981" spans="95:96">
      <c r="CQ1981" s="15">
        <v>41061</v>
      </c>
      <c r="CR1981" s="16">
        <v>4841.6000000000004</v>
      </c>
    </row>
    <row r="1982" spans="95:96">
      <c r="CQ1982" s="15">
        <v>41062</v>
      </c>
      <c r="CR1982" s="16">
        <v>4841.6000000000004</v>
      </c>
    </row>
    <row r="1983" spans="95:96">
      <c r="CQ1983" s="15">
        <v>41063</v>
      </c>
      <c r="CR1983" s="16">
        <v>4841.6000000000004</v>
      </c>
    </row>
    <row r="1984" spans="95:96">
      <c r="CQ1984" s="15">
        <v>41064</v>
      </c>
      <c r="CR1984" s="16">
        <v>4848.1499999999996</v>
      </c>
    </row>
    <row r="1985" spans="95:96">
      <c r="CQ1985" s="15">
        <v>41065</v>
      </c>
      <c r="CR1985" s="16">
        <v>4863.3</v>
      </c>
    </row>
    <row r="1986" spans="95:96">
      <c r="CQ1986" s="15">
        <v>41066</v>
      </c>
      <c r="CR1986" s="16">
        <v>4997.1000000000004</v>
      </c>
    </row>
    <row r="1987" spans="95:96">
      <c r="CQ1987" s="15">
        <v>41067</v>
      </c>
      <c r="CR1987" s="16">
        <v>5049.6499999999996</v>
      </c>
    </row>
    <row r="1988" spans="95:96">
      <c r="CQ1988" s="15">
        <v>41068</v>
      </c>
      <c r="CR1988" s="16">
        <v>5068.3500000000004</v>
      </c>
    </row>
    <row r="1989" spans="95:96">
      <c r="CQ1989" s="15">
        <v>41069</v>
      </c>
      <c r="CR1989" s="16">
        <v>5068.3500000000004</v>
      </c>
    </row>
    <row r="1990" spans="95:96">
      <c r="CQ1990" s="15">
        <v>41070</v>
      </c>
      <c r="CR1990" s="16">
        <v>5068.3500000000004</v>
      </c>
    </row>
    <row r="1991" spans="95:96">
      <c r="CQ1991" s="15">
        <v>41071</v>
      </c>
      <c r="CR1991" s="16">
        <v>5054.1000000000004</v>
      </c>
    </row>
    <row r="1992" spans="95:96">
      <c r="CQ1992" s="15">
        <v>41072</v>
      </c>
      <c r="CR1992" s="16">
        <v>5115.8999999999996</v>
      </c>
    </row>
    <row r="1993" spans="95:96">
      <c r="CQ1993" s="15">
        <v>41073</v>
      </c>
      <c r="CR1993" s="16">
        <v>5121.45</v>
      </c>
    </row>
    <row r="1994" spans="95:96">
      <c r="CQ1994" s="15">
        <v>41074</v>
      </c>
      <c r="CR1994" s="16">
        <v>5054.75</v>
      </c>
    </row>
    <row r="1995" spans="95:96">
      <c r="CQ1995" s="15">
        <v>41075</v>
      </c>
      <c r="CR1995" s="16">
        <v>5139.05</v>
      </c>
    </row>
    <row r="1996" spans="95:96">
      <c r="CQ1996" s="15">
        <v>41076</v>
      </c>
      <c r="CR1996" s="16">
        <v>5139.05</v>
      </c>
    </row>
    <row r="1997" spans="95:96">
      <c r="CQ1997" s="15">
        <v>41077</v>
      </c>
      <c r="CR1997" s="16">
        <v>5139.05</v>
      </c>
    </row>
    <row r="1998" spans="95:96">
      <c r="CQ1998" s="15">
        <v>41078</v>
      </c>
      <c r="CR1998" s="16">
        <v>5064.25</v>
      </c>
    </row>
    <row r="1999" spans="95:96">
      <c r="CQ1999" s="15">
        <v>41079</v>
      </c>
      <c r="CR1999" s="16">
        <v>5103.8500000000004</v>
      </c>
    </row>
    <row r="2000" spans="95:96">
      <c r="CQ2000" s="15">
        <v>41080</v>
      </c>
      <c r="CR2000" s="16">
        <v>5120.55</v>
      </c>
    </row>
    <row r="2001" spans="95:96">
      <c r="CQ2001" s="15">
        <v>41081</v>
      </c>
      <c r="CR2001" s="16">
        <v>5165</v>
      </c>
    </row>
    <row r="2002" spans="95:96">
      <c r="CQ2002" s="15">
        <v>41082</v>
      </c>
      <c r="CR2002" s="16">
        <v>5146.05</v>
      </c>
    </row>
    <row r="2003" spans="95:96">
      <c r="CQ2003" s="15">
        <v>41083</v>
      </c>
      <c r="CR2003" s="16">
        <v>5146.05</v>
      </c>
    </row>
    <row r="2004" spans="95:96">
      <c r="CQ2004" s="15">
        <v>41084</v>
      </c>
      <c r="CR2004" s="16">
        <v>5146.05</v>
      </c>
    </row>
    <row r="2005" spans="95:96">
      <c r="CQ2005" s="15">
        <v>41085</v>
      </c>
      <c r="CR2005" s="16">
        <v>5114.6499999999996</v>
      </c>
    </row>
    <row r="2006" spans="95:96">
      <c r="CQ2006" s="15">
        <v>41086</v>
      </c>
      <c r="CR2006" s="16">
        <v>5120.8</v>
      </c>
    </row>
    <row r="2007" spans="95:96">
      <c r="CQ2007" s="15">
        <v>41087</v>
      </c>
      <c r="CR2007" s="16">
        <v>5141.8999999999996</v>
      </c>
    </row>
    <row r="2008" spans="95:96">
      <c r="CQ2008" s="15">
        <v>41088</v>
      </c>
      <c r="CR2008" s="16">
        <v>5149.1499999999996</v>
      </c>
    </row>
    <row r="2009" spans="95:96">
      <c r="CQ2009" s="15">
        <v>41089</v>
      </c>
      <c r="CR2009" s="16">
        <v>5278.9</v>
      </c>
    </row>
    <row r="2010" spans="95:96">
      <c r="CQ2010" s="15">
        <v>41090</v>
      </c>
      <c r="CR2010" s="16">
        <v>5278.9</v>
      </c>
    </row>
    <row r="2011" spans="95:96">
      <c r="CQ2011" s="15">
        <v>41091</v>
      </c>
      <c r="CR2011" s="16">
        <v>5278.9</v>
      </c>
    </row>
    <row r="2012" spans="95:96">
      <c r="CQ2012" s="15">
        <v>41092</v>
      </c>
      <c r="CR2012" s="16">
        <v>5278.6</v>
      </c>
    </row>
    <row r="2013" spans="95:96">
      <c r="CQ2013" s="15">
        <v>41093</v>
      </c>
      <c r="CR2013" s="16">
        <v>5287.95</v>
      </c>
    </row>
    <row r="2014" spans="95:96">
      <c r="CQ2014" s="15">
        <v>41094</v>
      </c>
      <c r="CR2014" s="16">
        <v>5302.55</v>
      </c>
    </row>
    <row r="2015" spans="95:96">
      <c r="CQ2015" s="15">
        <v>41095</v>
      </c>
      <c r="CR2015" s="16">
        <v>5327.3</v>
      </c>
    </row>
    <row r="2016" spans="95:96">
      <c r="CQ2016" s="15">
        <v>41096</v>
      </c>
      <c r="CR2016" s="16">
        <v>5316.95</v>
      </c>
    </row>
    <row r="2017" spans="95:96">
      <c r="CQ2017" s="15">
        <v>41097</v>
      </c>
      <c r="CR2017" s="16">
        <v>5316.95</v>
      </c>
    </row>
    <row r="2018" spans="95:96">
      <c r="CQ2018" s="15">
        <v>41098</v>
      </c>
      <c r="CR2018" s="16">
        <v>5316.95</v>
      </c>
    </row>
    <row r="2019" spans="95:96">
      <c r="CQ2019" s="15">
        <v>41099</v>
      </c>
      <c r="CR2019" s="16">
        <v>5275.15</v>
      </c>
    </row>
    <row r="2020" spans="95:96">
      <c r="CQ2020" s="15">
        <v>41100</v>
      </c>
      <c r="CR2020" s="16">
        <v>5345.35</v>
      </c>
    </row>
    <row r="2021" spans="95:96">
      <c r="CQ2021" s="15">
        <v>41101</v>
      </c>
      <c r="CR2021" s="16">
        <v>5306.3</v>
      </c>
    </row>
    <row r="2022" spans="95:96">
      <c r="CQ2022" s="15">
        <v>41102</v>
      </c>
      <c r="CR2022" s="16">
        <v>5235.25</v>
      </c>
    </row>
    <row r="2023" spans="95:96">
      <c r="CQ2023" s="15">
        <v>41103</v>
      </c>
      <c r="CR2023" s="16">
        <v>5227.25</v>
      </c>
    </row>
    <row r="2024" spans="95:96">
      <c r="CQ2024" s="15">
        <v>41104</v>
      </c>
      <c r="CR2024" s="16">
        <v>5227.25</v>
      </c>
    </row>
    <row r="2025" spans="95:96">
      <c r="CQ2025" s="15">
        <v>41105</v>
      </c>
      <c r="CR2025" s="16">
        <v>5227.25</v>
      </c>
    </row>
    <row r="2026" spans="95:96">
      <c r="CQ2026" s="15">
        <v>41106</v>
      </c>
      <c r="CR2026" s="16">
        <v>5197.25</v>
      </c>
    </row>
    <row r="2027" spans="95:96">
      <c r="CQ2027" s="15">
        <v>41107</v>
      </c>
      <c r="CR2027" s="16">
        <v>5192.8500000000004</v>
      </c>
    </row>
    <row r="2028" spans="95:96">
      <c r="CQ2028" s="15">
        <v>41108</v>
      </c>
      <c r="CR2028" s="16">
        <v>5216.3</v>
      </c>
    </row>
    <row r="2029" spans="95:96">
      <c r="CQ2029" s="15">
        <v>41109</v>
      </c>
      <c r="CR2029" s="16">
        <v>5242.7</v>
      </c>
    </row>
    <row r="2030" spans="95:96">
      <c r="CQ2030" s="15">
        <v>41110</v>
      </c>
      <c r="CR2030" s="16">
        <v>5205.1000000000004</v>
      </c>
    </row>
    <row r="2031" spans="95:96">
      <c r="CQ2031" s="15">
        <v>41111</v>
      </c>
      <c r="CR2031" s="16">
        <v>5205.1000000000004</v>
      </c>
    </row>
    <row r="2032" spans="95:96">
      <c r="CQ2032" s="15">
        <v>41112</v>
      </c>
      <c r="CR2032" s="16">
        <v>5205.1000000000004</v>
      </c>
    </row>
    <row r="2033" spans="95:96">
      <c r="CQ2033" s="15">
        <v>41113</v>
      </c>
      <c r="CR2033" s="16">
        <v>5117.95</v>
      </c>
    </row>
    <row r="2034" spans="95:96">
      <c r="CQ2034" s="15">
        <v>41114</v>
      </c>
      <c r="CR2034" s="16">
        <v>5128.2</v>
      </c>
    </row>
    <row r="2035" spans="95:96">
      <c r="CQ2035" s="15">
        <v>41115</v>
      </c>
      <c r="CR2035" s="16">
        <v>5109.6000000000004</v>
      </c>
    </row>
    <row r="2036" spans="95:96">
      <c r="CQ2036" s="15">
        <v>41116</v>
      </c>
      <c r="CR2036" s="16">
        <v>5043</v>
      </c>
    </row>
    <row r="2037" spans="95:96">
      <c r="CQ2037" s="15">
        <v>41117</v>
      </c>
      <c r="CR2037" s="16">
        <v>5099.8500000000004</v>
      </c>
    </row>
    <row r="2038" spans="95:96">
      <c r="CQ2038" s="15">
        <v>41118</v>
      </c>
      <c r="CR2038" s="16">
        <v>5099.8500000000004</v>
      </c>
    </row>
    <row r="2039" spans="95:96">
      <c r="CQ2039" s="15">
        <v>41119</v>
      </c>
      <c r="CR2039" s="16">
        <v>5099.8500000000004</v>
      </c>
    </row>
    <row r="2040" spans="95:96">
      <c r="CQ2040" s="15">
        <v>41120</v>
      </c>
      <c r="CR2040" s="16">
        <v>5199.8</v>
      </c>
    </row>
    <row r="2041" spans="95:96">
      <c r="CQ2041" s="15">
        <v>41121</v>
      </c>
      <c r="CR2041" s="16">
        <v>5229</v>
      </c>
    </row>
    <row r="2042" spans="95:96">
      <c r="CQ2042" s="15">
        <v>41122</v>
      </c>
      <c r="CR2042" s="16">
        <v>5240.5</v>
      </c>
    </row>
    <row r="2043" spans="95:96">
      <c r="CQ2043" s="15">
        <v>41123</v>
      </c>
      <c r="CR2043" s="16">
        <v>5227.75</v>
      </c>
    </row>
    <row r="2044" spans="95:96">
      <c r="CQ2044" s="15">
        <v>41124</v>
      </c>
      <c r="CR2044" s="16">
        <v>5215.7</v>
      </c>
    </row>
    <row r="2045" spans="95:96">
      <c r="CQ2045" s="15">
        <v>41125</v>
      </c>
      <c r="CR2045" s="16">
        <v>5215.7</v>
      </c>
    </row>
    <row r="2046" spans="95:96">
      <c r="CQ2046" s="15">
        <v>41126</v>
      </c>
      <c r="CR2046" s="16">
        <v>5215.7</v>
      </c>
    </row>
    <row r="2047" spans="95:96">
      <c r="CQ2047" s="15">
        <v>41127</v>
      </c>
      <c r="CR2047" s="16">
        <v>5282.55</v>
      </c>
    </row>
    <row r="2048" spans="95:96">
      <c r="CQ2048" s="15">
        <v>41128</v>
      </c>
      <c r="CR2048" s="16">
        <v>5336.7</v>
      </c>
    </row>
    <row r="2049" spans="95:96">
      <c r="CQ2049" s="15">
        <v>41129</v>
      </c>
      <c r="CR2049" s="16">
        <v>5338</v>
      </c>
    </row>
    <row r="2050" spans="95:96">
      <c r="CQ2050" s="15">
        <v>41130</v>
      </c>
      <c r="CR2050" s="16">
        <v>5322.95</v>
      </c>
    </row>
    <row r="2051" spans="95:96">
      <c r="CQ2051" s="15">
        <v>41131</v>
      </c>
      <c r="CR2051" s="16">
        <v>5320.4</v>
      </c>
    </row>
    <row r="2052" spans="95:96">
      <c r="CQ2052" s="15">
        <v>41132</v>
      </c>
      <c r="CR2052" s="16">
        <v>5320.4</v>
      </c>
    </row>
    <row r="2053" spans="95:96">
      <c r="CQ2053" s="15">
        <v>41133</v>
      </c>
      <c r="CR2053" s="16">
        <v>5320.4</v>
      </c>
    </row>
    <row r="2054" spans="95:96">
      <c r="CQ2054" s="15">
        <v>41134</v>
      </c>
      <c r="CR2054" s="16">
        <v>5347.9</v>
      </c>
    </row>
    <row r="2055" spans="95:96">
      <c r="CQ2055" s="15">
        <v>41135</v>
      </c>
      <c r="CR2055" s="16">
        <v>5380.35</v>
      </c>
    </row>
    <row r="2056" spans="95:96">
      <c r="CQ2056" s="15">
        <v>41136</v>
      </c>
      <c r="CR2056" s="16">
        <v>5380.35</v>
      </c>
    </row>
    <row r="2057" spans="95:96">
      <c r="CQ2057" s="15">
        <v>41137</v>
      </c>
      <c r="CR2057" s="16">
        <v>5362.95</v>
      </c>
    </row>
    <row r="2058" spans="95:96">
      <c r="CQ2058" s="15">
        <v>41138</v>
      </c>
      <c r="CR2058" s="16">
        <v>5366.3</v>
      </c>
    </row>
    <row r="2059" spans="95:96">
      <c r="CQ2059" s="15">
        <v>41139</v>
      </c>
      <c r="CR2059" s="16">
        <v>5366.3</v>
      </c>
    </row>
    <row r="2060" spans="95:96">
      <c r="CQ2060" s="15">
        <v>41140</v>
      </c>
      <c r="CR2060" s="16">
        <v>5366.3</v>
      </c>
    </row>
    <row r="2061" spans="95:96">
      <c r="CQ2061" s="15">
        <v>41141</v>
      </c>
      <c r="CR2061" s="16">
        <v>5366.3</v>
      </c>
    </row>
    <row r="2062" spans="95:96">
      <c r="CQ2062" s="15">
        <v>41142</v>
      </c>
      <c r="CR2062" s="16">
        <v>5421</v>
      </c>
    </row>
    <row r="2063" spans="95:96">
      <c r="CQ2063" s="15">
        <v>41143</v>
      </c>
      <c r="CR2063" s="16">
        <v>5412.85</v>
      </c>
    </row>
    <row r="2064" spans="95:96">
      <c r="CQ2064" s="15">
        <v>41144</v>
      </c>
      <c r="CR2064" s="16">
        <v>5415.35</v>
      </c>
    </row>
    <row r="2065" spans="95:96">
      <c r="CQ2065" s="15">
        <v>41145</v>
      </c>
      <c r="CR2065" s="16">
        <v>5386.7</v>
      </c>
    </row>
    <row r="2066" spans="95:96">
      <c r="CQ2066" s="15">
        <v>41146</v>
      </c>
      <c r="CR2066" s="16">
        <v>5386.7</v>
      </c>
    </row>
    <row r="2067" spans="95:96">
      <c r="CQ2067" s="15">
        <v>41147</v>
      </c>
      <c r="CR2067" s="16">
        <v>5386.7</v>
      </c>
    </row>
    <row r="2068" spans="95:96">
      <c r="CQ2068" s="15">
        <v>41148</v>
      </c>
      <c r="CR2068" s="16">
        <v>5350.25</v>
      </c>
    </row>
    <row r="2069" spans="95:96">
      <c r="CQ2069" s="15">
        <v>41149</v>
      </c>
      <c r="CR2069" s="16">
        <v>5334.6</v>
      </c>
    </row>
    <row r="2070" spans="95:96">
      <c r="CQ2070" s="15">
        <v>41150</v>
      </c>
      <c r="CR2070" s="16">
        <v>5287.8</v>
      </c>
    </row>
    <row r="2071" spans="95:96">
      <c r="CQ2071" s="15">
        <v>41151</v>
      </c>
      <c r="CR2071" s="16">
        <v>5315.05</v>
      </c>
    </row>
    <row r="2072" spans="95:96">
      <c r="CQ2072" s="15">
        <v>41152</v>
      </c>
      <c r="CR2072" s="16">
        <v>5258.5</v>
      </c>
    </row>
    <row r="2073" spans="95:96">
      <c r="CQ2073" s="15">
        <v>41153</v>
      </c>
      <c r="CR2073" s="16">
        <v>5258.5</v>
      </c>
    </row>
    <row r="2074" spans="95:96">
      <c r="CQ2074" s="15">
        <v>41154</v>
      </c>
      <c r="CR2074" s="16">
        <v>5258.5</v>
      </c>
    </row>
    <row r="2075" spans="95:96">
      <c r="CQ2075" s="15">
        <v>41155</v>
      </c>
      <c r="CR2075" s="16">
        <v>5253.75</v>
      </c>
    </row>
    <row r="2076" spans="95:96">
      <c r="CQ2076" s="15">
        <v>41156</v>
      </c>
      <c r="CR2076" s="16">
        <v>5274</v>
      </c>
    </row>
    <row r="2077" spans="95:96">
      <c r="CQ2077" s="15">
        <v>41157</v>
      </c>
      <c r="CR2077" s="16">
        <v>5225.7</v>
      </c>
    </row>
    <row r="2078" spans="95:96">
      <c r="CQ2078" s="15">
        <v>41158</v>
      </c>
      <c r="CR2078" s="16">
        <v>5238.3999999999996</v>
      </c>
    </row>
    <row r="2079" spans="95:96">
      <c r="CQ2079" s="15">
        <v>41159</v>
      </c>
      <c r="CR2079" s="16">
        <v>5342.1</v>
      </c>
    </row>
    <row r="2080" spans="95:96">
      <c r="CQ2080" s="15">
        <v>41160</v>
      </c>
      <c r="CR2080" s="16">
        <v>5358.7</v>
      </c>
    </row>
    <row r="2081" spans="95:96">
      <c r="CQ2081" s="15">
        <v>41161</v>
      </c>
      <c r="CR2081" s="16">
        <v>5358.7</v>
      </c>
    </row>
    <row r="2082" spans="95:96">
      <c r="CQ2082" s="15">
        <v>41162</v>
      </c>
      <c r="CR2082" s="16">
        <v>5363.45</v>
      </c>
    </row>
    <row r="2083" spans="95:96">
      <c r="CQ2083" s="15">
        <v>41163</v>
      </c>
      <c r="CR2083" s="16">
        <v>5390</v>
      </c>
    </row>
    <row r="2084" spans="95:96">
      <c r="CQ2084" s="15">
        <v>41164</v>
      </c>
      <c r="CR2084" s="16">
        <v>5431</v>
      </c>
    </row>
    <row r="2085" spans="95:96">
      <c r="CQ2085" s="15">
        <v>41165</v>
      </c>
      <c r="CR2085" s="16">
        <v>5435.35</v>
      </c>
    </row>
    <row r="2086" spans="95:96">
      <c r="CQ2086" s="15">
        <v>41166</v>
      </c>
      <c r="CR2086" s="16">
        <v>5577.65</v>
      </c>
    </row>
    <row r="2087" spans="95:96">
      <c r="CQ2087" s="15">
        <v>41167</v>
      </c>
      <c r="CR2087" s="16">
        <v>5577.65</v>
      </c>
    </row>
    <row r="2088" spans="95:96">
      <c r="CQ2088" s="15">
        <v>41168</v>
      </c>
      <c r="CR2088" s="16">
        <v>5577.65</v>
      </c>
    </row>
    <row r="2089" spans="95:96">
      <c r="CQ2089" s="15">
        <v>41169</v>
      </c>
      <c r="CR2089" s="16">
        <v>5610</v>
      </c>
    </row>
    <row r="2090" spans="95:96">
      <c r="CQ2090" s="15">
        <v>41170</v>
      </c>
      <c r="CR2090" s="16">
        <v>5600.05</v>
      </c>
    </row>
    <row r="2091" spans="95:96">
      <c r="CQ2091" s="15">
        <v>41171</v>
      </c>
      <c r="CR2091" s="16">
        <v>5600.05</v>
      </c>
    </row>
    <row r="2092" spans="95:96">
      <c r="CQ2092" s="15">
        <v>41172</v>
      </c>
      <c r="CR2092" s="16">
        <v>5554.25</v>
      </c>
    </row>
    <row r="2093" spans="95:96">
      <c r="CQ2093" s="15">
        <v>41173</v>
      </c>
      <c r="CR2093" s="16">
        <v>5691.15</v>
      </c>
    </row>
    <row r="2094" spans="95:96">
      <c r="CQ2094" s="15">
        <v>41174</v>
      </c>
      <c r="CR2094" s="16">
        <v>5691.15</v>
      </c>
    </row>
    <row r="2095" spans="95:96">
      <c r="CQ2095" s="15">
        <v>41175</v>
      </c>
      <c r="CR2095" s="16">
        <v>5691.15</v>
      </c>
    </row>
    <row r="2096" spans="95:96">
      <c r="CQ2096" s="15">
        <v>41176</v>
      </c>
      <c r="CR2096" s="16">
        <v>5669.6</v>
      </c>
    </row>
    <row r="2097" spans="95:96">
      <c r="CQ2097" s="15">
        <v>41177</v>
      </c>
      <c r="CR2097" s="16">
        <v>5673.9</v>
      </c>
    </row>
    <row r="2098" spans="95:96">
      <c r="CQ2098" s="15">
        <v>41178</v>
      </c>
      <c r="CR2098" s="16">
        <v>5663.45</v>
      </c>
    </row>
    <row r="2099" spans="95:96">
      <c r="CQ2099" s="15">
        <v>41179</v>
      </c>
      <c r="CR2099" s="16">
        <v>5649.5</v>
      </c>
    </row>
    <row r="2100" spans="95:96">
      <c r="CQ2100" s="15">
        <v>41180</v>
      </c>
      <c r="CR2100" s="16">
        <v>5703.3</v>
      </c>
    </row>
    <row r="2101" spans="95:96">
      <c r="CQ2101" s="15">
        <v>41181</v>
      </c>
      <c r="CR2101" s="16">
        <v>5703.3</v>
      </c>
    </row>
    <row r="2102" spans="95:96">
      <c r="CQ2102" s="15">
        <v>41182</v>
      </c>
      <c r="CR2102" s="16">
        <v>5703.3</v>
      </c>
    </row>
    <row r="2103" spans="95:96">
      <c r="CQ2103" s="15">
        <v>41183</v>
      </c>
      <c r="CR2103" s="16">
        <v>5718.8</v>
      </c>
    </row>
    <row r="2104" spans="95:96">
      <c r="CQ2104" s="15">
        <v>41184</v>
      </c>
      <c r="CR2104" s="16">
        <v>5718.8</v>
      </c>
    </row>
    <row r="2105" spans="95:96">
      <c r="CQ2105" s="15">
        <v>41185</v>
      </c>
      <c r="CR2105" s="16">
        <v>5731.25</v>
      </c>
    </row>
    <row r="2106" spans="95:96">
      <c r="CQ2106" s="15">
        <v>41186</v>
      </c>
      <c r="CR2106" s="16">
        <v>5787.6</v>
      </c>
    </row>
    <row r="2107" spans="95:96">
      <c r="CQ2107" s="15">
        <v>41187</v>
      </c>
      <c r="CR2107" s="16">
        <v>5746.95</v>
      </c>
    </row>
    <row r="2108" spans="95:96">
      <c r="CQ2108" s="15">
        <v>41188</v>
      </c>
      <c r="CR2108" s="16">
        <v>5746.95</v>
      </c>
    </row>
    <row r="2109" spans="95:96">
      <c r="CQ2109" s="15">
        <v>41189</v>
      </c>
      <c r="CR2109" s="16">
        <v>5746.95</v>
      </c>
    </row>
    <row r="2110" spans="95:96">
      <c r="CQ2110" s="15">
        <v>41190</v>
      </c>
      <c r="CR2110" s="16">
        <v>5676</v>
      </c>
    </row>
    <row r="2111" spans="95:96">
      <c r="CQ2111" s="15">
        <v>41191</v>
      </c>
      <c r="CR2111" s="16">
        <v>5704.6</v>
      </c>
    </row>
    <row r="2112" spans="95:96">
      <c r="CQ2112" s="15">
        <v>41192</v>
      </c>
      <c r="CR2112" s="16">
        <v>5652.15</v>
      </c>
    </row>
    <row r="2113" spans="95:96">
      <c r="CQ2113" s="15">
        <v>41193</v>
      </c>
      <c r="CR2113" s="16">
        <v>5708.05</v>
      </c>
    </row>
    <row r="2114" spans="95:96">
      <c r="CQ2114" s="15">
        <v>41194</v>
      </c>
      <c r="CR2114" s="16">
        <v>5676.05</v>
      </c>
    </row>
    <row r="2115" spans="95:96">
      <c r="CQ2115" s="15">
        <v>41195</v>
      </c>
      <c r="CR2115" s="16">
        <v>5676.05</v>
      </c>
    </row>
    <row r="2116" spans="95:96">
      <c r="CQ2116" s="15">
        <v>41196</v>
      </c>
      <c r="CR2116" s="16">
        <v>5676.05</v>
      </c>
    </row>
    <row r="2117" spans="95:96">
      <c r="CQ2117" s="15">
        <v>41197</v>
      </c>
      <c r="CR2117" s="16">
        <v>5687.25</v>
      </c>
    </row>
    <row r="2118" spans="95:96">
      <c r="CQ2118" s="15">
        <v>41198</v>
      </c>
      <c r="CR2118" s="16">
        <v>5648</v>
      </c>
    </row>
    <row r="2119" spans="95:96">
      <c r="CQ2119" s="15">
        <v>41199</v>
      </c>
      <c r="CR2119" s="16">
        <v>5660.25</v>
      </c>
    </row>
    <row r="2120" spans="95:96">
      <c r="CQ2120" s="15">
        <v>41200</v>
      </c>
      <c r="CR2120" s="16">
        <v>5718.7</v>
      </c>
    </row>
    <row r="2121" spans="95:96">
      <c r="CQ2121" s="15">
        <v>41201</v>
      </c>
      <c r="CR2121" s="16">
        <v>5684.25</v>
      </c>
    </row>
    <row r="2122" spans="95:96">
      <c r="CQ2122" s="15">
        <v>41202</v>
      </c>
      <c r="CR2122" s="16">
        <v>5684.25</v>
      </c>
    </row>
    <row r="2123" spans="95:96">
      <c r="CQ2123" s="15">
        <v>41203</v>
      </c>
      <c r="CR2123" s="16">
        <v>5684.25</v>
      </c>
    </row>
    <row r="2124" spans="95:96">
      <c r="CQ2124" s="15">
        <v>41204</v>
      </c>
      <c r="CR2124" s="16">
        <v>5717.15</v>
      </c>
    </row>
    <row r="2125" spans="95:96">
      <c r="CQ2125" s="15">
        <v>41205</v>
      </c>
      <c r="CR2125" s="16">
        <v>5691.4</v>
      </c>
    </row>
    <row r="2126" spans="95:96">
      <c r="CQ2126" s="15">
        <v>41206</v>
      </c>
      <c r="CR2126" s="16">
        <v>5691.4</v>
      </c>
    </row>
    <row r="2127" spans="95:96">
      <c r="CQ2127" s="15">
        <v>41207</v>
      </c>
      <c r="CR2127" s="16">
        <v>5705.3</v>
      </c>
    </row>
    <row r="2128" spans="95:96">
      <c r="CQ2128" s="15">
        <v>41208</v>
      </c>
      <c r="CR2128" s="16">
        <v>5664.3</v>
      </c>
    </row>
    <row r="2129" spans="95:96">
      <c r="CQ2129" s="15">
        <v>41209</v>
      </c>
      <c r="CR2129" s="16">
        <v>5664.3</v>
      </c>
    </row>
    <row r="2130" spans="95:96">
      <c r="CQ2130" s="15">
        <v>41210</v>
      </c>
      <c r="CR2130" s="16">
        <v>5664.3</v>
      </c>
    </row>
    <row r="2131" spans="95:96">
      <c r="CQ2131" s="15">
        <v>41211</v>
      </c>
      <c r="CR2131" s="16">
        <v>5665.6</v>
      </c>
    </row>
    <row r="2132" spans="95:96">
      <c r="CQ2132" s="15">
        <v>41212</v>
      </c>
      <c r="CR2132" s="16">
        <v>5597.9</v>
      </c>
    </row>
    <row r="2133" spans="95:96">
      <c r="CQ2133" s="15">
        <v>41213</v>
      </c>
      <c r="CR2133" s="16">
        <v>5619.7</v>
      </c>
    </row>
    <row r="2134" spans="95:96">
      <c r="CQ2134" s="15">
        <v>41214</v>
      </c>
      <c r="CR2134" s="16">
        <v>5645.05</v>
      </c>
    </row>
    <row r="2135" spans="95:96">
      <c r="CQ2135" s="15">
        <v>41215</v>
      </c>
      <c r="CR2135" s="16">
        <v>5697.7</v>
      </c>
    </row>
    <row r="2136" spans="95:96">
      <c r="CQ2136" s="15">
        <v>41216</v>
      </c>
      <c r="CR2136" s="16">
        <v>5697.7</v>
      </c>
    </row>
    <row r="2137" spans="95:96">
      <c r="CQ2137" s="15">
        <v>41217</v>
      </c>
      <c r="CR2137" s="16">
        <v>5697.7</v>
      </c>
    </row>
    <row r="2138" spans="95:96">
      <c r="CQ2138" s="15">
        <v>41218</v>
      </c>
      <c r="CR2138" s="16">
        <v>5704.2</v>
      </c>
    </row>
    <row r="2139" spans="95:96">
      <c r="CQ2139" s="15">
        <v>41219</v>
      </c>
      <c r="CR2139" s="16">
        <v>5724.4</v>
      </c>
    </row>
    <row r="2140" spans="95:96">
      <c r="CQ2140" s="15">
        <v>41220</v>
      </c>
      <c r="CR2140" s="16">
        <v>5760.1</v>
      </c>
    </row>
    <row r="2141" spans="95:96">
      <c r="CQ2141" s="15">
        <v>41221</v>
      </c>
      <c r="CR2141" s="16">
        <v>5738.75</v>
      </c>
    </row>
    <row r="2142" spans="95:96">
      <c r="CQ2142" s="15">
        <v>41222</v>
      </c>
      <c r="CR2142" s="16">
        <v>5686.25</v>
      </c>
    </row>
    <row r="2143" spans="95:96">
      <c r="CQ2143" s="15">
        <v>41223</v>
      </c>
      <c r="CR2143" s="16">
        <v>5686.25</v>
      </c>
    </row>
    <row r="2144" spans="95:96">
      <c r="CQ2144" s="15">
        <v>41224</v>
      </c>
      <c r="CR2144" s="16">
        <v>5686.25</v>
      </c>
    </row>
    <row r="2145" spans="95:96">
      <c r="CQ2145" s="15">
        <v>41225</v>
      </c>
      <c r="CR2145" s="16">
        <v>5683.7</v>
      </c>
    </row>
    <row r="2146" spans="95:96">
      <c r="CQ2146" s="15">
        <v>41226</v>
      </c>
      <c r="CR2146" s="16">
        <v>5666.95</v>
      </c>
    </row>
    <row r="2147" spans="95:96">
      <c r="CQ2147" s="15">
        <v>41227</v>
      </c>
      <c r="CR2147" s="16">
        <v>5666.95</v>
      </c>
    </row>
    <row r="2148" spans="95:96">
      <c r="CQ2148" s="15">
        <v>41228</v>
      </c>
      <c r="CR2148" s="16">
        <v>5631</v>
      </c>
    </row>
    <row r="2149" spans="95:96">
      <c r="CQ2149" s="15">
        <v>41229</v>
      </c>
      <c r="CR2149" s="16">
        <v>5574.05</v>
      </c>
    </row>
    <row r="2150" spans="95:96">
      <c r="CQ2150" s="15">
        <v>41230</v>
      </c>
      <c r="CR2150" s="16">
        <v>5574.05</v>
      </c>
    </row>
    <row r="2151" spans="95:96">
      <c r="CQ2151" s="15">
        <v>41231</v>
      </c>
      <c r="CR2151" s="16">
        <v>5574.05</v>
      </c>
    </row>
    <row r="2152" spans="95:96">
      <c r="CQ2152" s="15">
        <v>41232</v>
      </c>
      <c r="CR2152" s="16">
        <v>5571.4</v>
      </c>
    </row>
    <row r="2153" spans="95:96">
      <c r="CQ2153" s="15">
        <v>41233</v>
      </c>
      <c r="CR2153" s="16">
        <v>5571.55</v>
      </c>
    </row>
    <row r="2154" spans="95:96">
      <c r="CQ2154" s="15">
        <v>41234</v>
      </c>
      <c r="CR2154" s="16">
        <v>5614.8</v>
      </c>
    </row>
    <row r="2155" spans="95:96">
      <c r="CQ2155" s="15">
        <v>41235</v>
      </c>
      <c r="CR2155" s="16">
        <v>5627.75</v>
      </c>
    </row>
    <row r="2156" spans="95:96">
      <c r="CQ2156" s="15">
        <v>41236</v>
      </c>
      <c r="CR2156" s="16">
        <v>5626.6</v>
      </c>
    </row>
    <row r="2157" spans="95:96">
      <c r="CQ2157" s="15">
        <v>41237</v>
      </c>
      <c r="CR2157" s="16">
        <v>5626.6</v>
      </c>
    </row>
    <row r="2158" spans="95:96">
      <c r="CQ2158" s="15">
        <v>41238</v>
      </c>
      <c r="CR2158" s="16">
        <v>5626.6</v>
      </c>
    </row>
    <row r="2159" spans="95:96">
      <c r="CQ2159" s="15">
        <v>41239</v>
      </c>
      <c r="CR2159" s="16">
        <v>5635.9</v>
      </c>
    </row>
    <row r="2160" spans="95:96">
      <c r="CQ2160" s="15">
        <v>41240</v>
      </c>
      <c r="CR2160" s="16">
        <v>5727.45</v>
      </c>
    </row>
    <row r="2161" spans="95:96">
      <c r="CQ2161" s="15">
        <v>41241</v>
      </c>
      <c r="CR2161" s="16">
        <v>5727.45</v>
      </c>
    </row>
    <row r="2162" spans="95:96">
      <c r="CQ2162" s="15">
        <v>41242</v>
      </c>
      <c r="CR2162" s="16">
        <v>5825</v>
      </c>
    </row>
    <row r="2163" spans="95:96">
      <c r="CQ2163" s="15">
        <v>41243</v>
      </c>
      <c r="CR2163" s="16">
        <v>5879.85</v>
      </c>
    </row>
    <row r="2164" spans="95:96">
      <c r="CQ2164" s="15">
        <v>41244</v>
      </c>
      <c r="CR2164" s="16">
        <v>5879.85</v>
      </c>
    </row>
    <row r="2165" spans="95:96">
      <c r="CQ2165" s="15">
        <v>41245</v>
      </c>
      <c r="CR2165" s="16">
        <v>5879.85</v>
      </c>
    </row>
    <row r="2166" spans="95:96">
      <c r="CQ2166" s="15">
        <v>41246</v>
      </c>
      <c r="CR2166" s="16">
        <v>5870.95</v>
      </c>
    </row>
    <row r="2167" spans="95:96">
      <c r="CQ2167" s="15">
        <v>41247</v>
      </c>
      <c r="CR2167" s="16">
        <v>5889.25</v>
      </c>
    </row>
    <row r="2168" spans="95:96">
      <c r="CQ2168" s="15">
        <v>41248</v>
      </c>
      <c r="CR2168" s="16">
        <v>5900.5</v>
      </c>
    </row>
    <row r="2169" spans="95:96">
      <c r="CQ2169" s="15">
        <v>41249</v>
      </c>
      <c r="CR2169" s="16">
        <v>5930.9</v>
      </c>
    </row>
    <row r="2170" spans="95:96">
      <c r="CQ2170" s="15">
        <v>41250</v>
      </c>
      <c r="CR2170" s="16">
        <v>5907.4</v>
      </c>
    </row>
    <row r="2171" spans="95:96">
      <c r="CQ2171" s="15">
        <v>41251</v>
      </c>
      <c r="CR2171" s="16">
        <v>5907.4</v>
      </c>
    </row>
    <row r="2172" spans="95:96">
      <c r="CQ2172" s="15">
        <v>41252</v>
      </c>
      <c r="CR2172" s="16">
        <v>5907.4</v>
      </c>
    </row>
    <row r="2173" spans="95:96">
      <c r="CQ2173" s="15">
        <v>41253</v>
      </c>
      <c r="CR2173" s="16">
        <v>5908.9</v>
      </c>
    </row>
    <row r="2174" spans="95:96">
      <c r="CQ2174" s="15">
        <v>41254</v>
      </c>
      <c r="CR2174" s="16">
        <v>5898.8</v>
      </c>
    </row>
    <row r="2175" spans="95:96">
      <c r="CQ2175" s="15">
        <v>41255</v>
      </c>
      <c r="CR2175" s="16">
        <v>5888</v>
      </c>
    </row>
    <row r="2176" spans="95:96">
      <c r="CQ2176" s="15">
        <v>41256</v>
      </c>
      <c r="CR2176" s="16">
        <v>5851.5</v>
      </c>
    </row>
    <row r="2177" spans="95:96">
      <c r="CQ2177" s="15">
        <v>41257</v>
      </c>
      <c r="CR2177" s="16">
        <v>5879.6</v>
      </c>
    </row>
    <row r="2178" spans="95:96">
      <c r="CQ2178" s="15">
        <v>41258</v>
      </c>
      <c r="CR2178" s="16">
        <v>5879.6</v>
      </c>
    </row>
    <row r="2179" spans="95:96">
      <c r="CQ2179" s="15">
        <v>41259</v>
      </c>
      <c r="CR2179" s="16">
        <v>5879.6</v>
      </c>
    </row>
    <row r="2180" spans="95:96">
      <c r="CQ2180" s="15">
        <v>41260</v>
      </c>
      <c r="CR2180" s="16">
        <v>5857.9</v>
      </c>
    </row>
    <row r="2181" spans="95:96">
      <c r="CQ2181" s="15">
        <v>41261</v>
      </c>
      <c r="CR2181" s="16">
        <v>5896.8</v>
      </c>
    </row>
    <row r="2182" spans="95:96">
      <c r="CQ2182" s="15">
        <v>41262</v>
      </c>
      <c r="CR2182" s="16">
        <v>5929.6</v>
      </c>
    </row>
    <row r="2183" spans="95:96">
      <c r="CQ2183" s="15">
        <v>41263</v>
      </c>
      <c r="CR2183" s="16">
        <v>5916.4</v>
      </c>
    </row>
    <row r="2184" spans="95:96">
      <c r="CQ2184" s="15">
        <v>41264</v>
      </c>
      <c r="CR2184" s="16">
        <v>5847.7</v>
      </c>
    </row>
    <row r="2185" spans="95:96">
      <c r="CQ2185" s="15">
        <v>41265</v>
      </c>
      <c r="CR2185" s="16">
        <v>5847.7</v>
      </c>
    </row>
    <row r="2186" spans="95:96">
      <c r="CQ2186" s="15">
        <v>41266</v>
      </c>
      <c r="CR2186" s="16">
        <v>5847.7</v>
      </c>
    </row>
    <row r="2187" spans="95:96">
      <c r="CQ2187" s="15">
        <v>41267</v>
      </c>
      <c r="CR2187" s="16">
        <v>5855.75</v>
      </c>
    </row>
    <row r="2188" spans="95:96">
      <c r="CQ2188" s="15">
        <v>41268</v>
      </c>
      <c r="CR2188" s="16">
        <v>5855.75</v>
      </c>
    </row>
    <row r="2189" spans="95:96">
      <c r="CQ2189" s="15">
        <v>41269</v>
      </c>
      <c r="CR2189" s="16">
        <v>5905.6</v>
      </c>
    </row>
    <row r="2190" spans="95:96">
      <c r="CQ2190" s="15">
        <v>41270</v>
      </c>
      <c r="CR2190" s="16">
        <v>5870.1</v>
      </c>
    </row>
    <row r="2191" spans="95:96">
      <c r="CQ2191" s="15">
        <v>41271</v>
      </c>
      <c r="CR2191" s="16">
        <v>5908.35</v>
      </c>
    </row>
    <row r="2192" spans="95:96">
      <c r="CQ2192" s="15">
        <v>41272</v>
      </c>
      <c r="CR2192" s="16">
        <v>5908.35</v>
      </c>
    </row>
    <row r="2193" spans="95:96">
      <c r="CQ2193" s="15">
        <v>41273</v>
      </c>
      <c r="CR2193" s="16">
        <v>5908.35</v>
      </c>
    </row>
    <row r="2194" spans="95:96">
      <c r="CQ2194" s="15">
        <v>41274</v>
      </c>
      <c r="CR2194" s="16">
        <v>5905.1</v>
      </c>
    </row>
    <row r="2195" spans="95:96">
      <c r="CQ2195" s="15">
        <v>41275</v>
      </c>
      <c r="CR2195" s="16">
        <v>5950.85</v>
      </c>
    </row>
    <row r="2196" spans="95:96">
      <c r="CQ2196" s="15">
        <v>41276</v>
      </c>
      <c r="CR2196" s="16">
        <v>5993.25</v>
      </c>
    </row>
    <row r="2197" spans="95:96">
      <c r="CQ2197" s="15">
        <v>41277</v>
      </c>
      <c r="CR2197" s="16">
        <v>6009.5</v>
      </c>
    </row>
    <row r="2198" spans="95:96">
      <c r="CQ2198" s="15">
        <v>41278</v>
      </c>
      <c r="CR2198" s="16">
        <v>6016.15</v>
      </c>
    </row>
    <row r="2199" spans="95:96">
      <c r="CQ2199" s="15">
        <v>41279</v>
      </c>
      <c r="CR2199" s="16">
        <v>6016.15</v>
      </c>
    </row>
    <row r="2200" spans="95:96">
      <c r="CQ2200" s="15">
        <v>41280</v>
      </c>
      <c r="CR2200" s="16">
        <v>6016.15</v>
      </c>
    </row>
    <row r="2201" spans="95:96">
      <c r="CQ2201" s="15">
        <v>41281</v>
      </c>
      <c r="CR2201" s="16">
        <v>5988.4</v>
      </c>
    </row>
    <row r="2202" spans="95:96">
      <c r="CQ2202" s="15">
        <v>41282</v>
      </c>
      <c r="CR2202" s="16">
        <v>6001.7</v>
      </c>
    </row>
    <row r="2203" spans="95:96">
      <c r="CQ2203" s="15">
        <v>41283</v>
      </c>
      <c r="CR2203" s="16">
        <v>5971.5</v>
      </c>
    </row>
    <row r="2204" spans="95:96">
      <c r="CQ2204" s="15">
        <v>41284</v>
      </c>
      <c r="CR2204" s="16">
        <v>5968.65</v>
      </c>
    </row>
    <row r="2205" spans="95:96">
      <c r="CQ2205" s="15">
        <v>41285</v>
      </c>
      <c r="CR2205" s="16">
        <v>5951.3</v>
      </c>
    </row>
    <row r="2206" spans="95:96">
      <c r="CQ2206" s="15">
        <v>41286</v>
      </c>
      <c r="CR2206" s="16">
        <v>5951.3</v>
      </c>
    </row>
    <row r="2207" spans="95:96">
      <c r="CQ2207" s="15">
        <v>41287</v>
      </c>
      <c r="CR2207" s="16">
        <v>5951.3</v>
      </c>
    </row>
    <row r="2208" spans="95:96">
      <c r="CQ2208" s="15">
        <v>41288</v>
      </c>
      <c r="CR2208" s="16">
        <v>6024.05</v>
      </c>
    </row>
    <row r="2209" spans="95:96">
      <c r="CQ2209" s="15">
        <v>41289</v>
      </c>
      <c r="CR2209" s="16">
        <v>6056.6</v>
      </c>
    </row>
    <row r="2210" spans="95:96">
      <c r="CQ2210" s="15">
        <v>41290</v>
      </c>
      <c r="CR2210" s="16">
        <v>6001.85</v>
      </c>
    </row>
    <row r="2211" spans="95:96">
      <c r="CQ2211" s="15">
        <v>41291</v>
      </c>
      <c r="CR2211" s="16">
        <v>6039.2</v>
      </c>
    </row>
    <row r="2212" spans="95:96">
      <c r="CQ2212" s="15">
        <v>41292</v>
      </c>
      <c r="CR2212" s="16">
        <v>6064.4</v>
      </c>
    </row>
    <row r="2213" spans="95:96">
      <c r="CQ2213" s="15">
        <v>41293</v>
      </c>
      <c r="CR2213" s="16">
        <v>6064.4</v>
      </c>
    </row>
    <row r="2214" spans="95:96">
      <c r="CQ2214" s="15">
        <v>41294</v>
      </c>
      <c r="CR2214" s="16">
        <v>6064.4</v>
      </c>
    </row>
    <row r="2215" spans="95:96">
      <c r="CQ2215" s="15">
        <v>41295</v>
      </c>
      <c r="CR2215" s="16">
        <v>6082.3</v>
      </c>
    </row>
    <row r="2216" spans="95:96">
      <c r="CQ2216" s="15">
        <v>41296</v>
      </c>
      <c r="CR2216" s="16">
        <v>6048.5</v>
      </c>
    </row>
    <row r="2217" spans="95:96">
      <c r="CQ2217" s="15">
        <v>41297</v>
      </c>
      <c r="CR2217" s="16">
        <v>6054.3</v>
      </c>
    </row>
    <row r="2218" spans="95:96">
      <c r="CQ2218" s="15">
        <v>41298</v>
      </c>
      <c r="CR2218" s="16">
        <v>6019.35</v>
      </c>
    </row>
    <row r="2219" spans="95:96">
      <c r="CQ2219" s="15">
        <v>41299</v>
      </c>
      <c r="CR2219" s="16">
        <v>6074.65</v>
      </c>
    </row>
    <row r="2220" spans="95:96">
      <c r="CQ2220" s="15">
        <v>41300</v>
      </c>
      <c r="CR2220" s="16">
        <v>6074.65</v>
      </c>
    </row>
    <row r="2221" spans="95:96">
      <c r="CQ2221" s="15">
        <v>41301</v>
      </c>
      <c r="CR2221" s="16">
        <v>6074.65</v>
      </c>
    </row>
    <row r="2222" spans="95:96">
      <c r="CQ2222" s="15">
        <v>41302</v>
      </c>
      <c r="CR2222" s="16">
        <v>6074.8</v>
      </c>
    </row>
    <row r="2223" spans="95:96">
      <c r="CQ2223" s="15">
        <v>41303</v>
      </c>
      <c r="CR2223" s="16">
        <v>6049.9</v>
      </c>
    </row>
    <row r="2224" spans="95:96">
      <c r="CQ2224" s="15">
        <v>41304</v>
      </c>
      <c r="CR2224" s="16">
        <v>6055.75</v>
      </c>
    </row>
    <row r="2225" spans="95:96">
      <c r="CQ2225" s="15">
        <v>41305</v>
      </c>
      <c r="CR2225" s="16">
        <v>6034.75</v>
      </c>
    </row>
    <row r="2226" spans="95:96">
      <c r="CQ2226" s="15">
        <v>41306</v>
      </c>
      <c r="CR2226" s="16">
        <v>5998.9</v>
      </c>
    </row>
    <row r="2227" spans="95:96">
      <c r="CQ2227" s="15">
        <v>41307</v>
      </c>
      <c r="CR2227" s="16">
        <v>5998.9</v>
      </c>
    </row>
    <row r="2228" spans="95:96">
      <c r="CQ2228" s="15">
        <v>41308</v>
      </c>
      <c r="CR2228" s="16">
        <v>5998.9</v>
      </c>
    </row>
    <row r="2229" spans="95:96">
      <c r="CQ2229" s="15">
        <v>41309</v>
      </c>
      <c r="CR2229" s="16">
        <v>5987.25</v>
      </c>
    </row>
    <row r="2230" spans="95:96">
      <c r="CQ2230" s="15">
        <v>41310</v>
      </c>
      <c r="CR2230" s="16">
        <v>5956.9</v>
      </c>
    </row>
    <row r="2231" spans="95:96">
      <c r="CQ2231" s="15">
        <v>41311</v>
      </c>
      <c r="CR2231" s="16">
        <v>5959.2</v>
      </c>
    </row>
    <row r="2232" spans="95:96">
      <c r="CQ2232" s="15">
        <v>41312</v>
      </c>
      <c r="CR2232" s="16">
        <v>5938.8</v>
      </c>
    </row>
    <row r="2233" spans="95:96">
      <c r="CQ2233" s="15">
        <v>41313</v>
      </c>
      <c r="CR2233" s="16">
        <v>5903.5</v>
      </c>
    </row>
    <row r="2234" spans="95:96">
      <c r="CQ2234" s="15">
        <v>41314</v>
      </c>
      <c r="CR2234" s="16">
        <v>5903.5</v>
      </c>
    </row>
    <row r="2235" spans="95:96">
      <c r="CQ2235" s="15">
        <v>41315</v>
      </c>
      <c r="CR2235" s="16">
        <v>5903.5</v>
      </c>
    </row>
    <row r="2236" spans="95:96">
      <c r="CQ2236" s="15">
        <v>41316</v>
      </c>
      <c r="CR2236" s="16">
        <v>5897.85</v>
      </c>
    </row>
    <row r="2237" spans="95:96">
      <c r="CQ2237" s="15">
        <v>41317</v>
      </c>
      <c r="CR2237" s="16">
        <v>5922.5</v>
      </c>
    </row>
    <row r="2238" spans="95:96">
      <c r="CQ2238" s="15">
        <v>41318</v>
      </c>
      <c r="CR2238" s="16">
        <v>5932.95</v>
      </c>
    </row>
    <row r="2239" spans="95:96">
      <c r="CQ2239" s="15">
        <v>41319</v>
      </c>
      <c r="CR2239" s="16">
        <v>5896.95</v>
      </c>
    </row>
    <row r="2240" spans="95:96">
      <c r="CQ2240" s="15">
        <v>41320</v>
      </c>
      <c r="CR2240" s="16">
        <v>5887.4</v>
      </c>
    </row>
    <row r="2241" spans="95:96">
      <c r="CQ2241" s="15">
        <v>41321</v>
      </c>
      <c r="CR2241" s="16">
        <v>5887.4</v>
      </c>
    </row>
    <row r="2242" spans="95:96">
      <c r="CQ2242" s="15">
        <v>41322</v>
      </c>
      <c r="CR2242" s="16">
        <v>5887.4</v>
      </c>
    </row>
    <row r="2243" spans="95:96">
      <c r="CQ2243" s="15">
        <v>41323</v>
      </c>
      <c r="CR2243" s="16">
        <v>5898.2</v>
      </c>
    </row>
    <row r="2244" spans="95:96">
      <c r="CQ2244" s="15">
        <v>41324</v>
      </c>
      <c r="CR2244" s="16">
        <v>5939.7</v>
      </c>
    </row>
    <row r="2245" spans="95:96">
      <c r="CQ2245" s="15">
        <v>41325</v>
      </c>
      <c r="CR2245" s="16">
        <v>5943.05</v>
      </c>
    </row>
    <row r="2246" spans="95:96">
      <c r="CQ2246" s="15">
        <v>41326</v>
      </c>
      <c r="CR2246" s="16">
        <v>5852.25</v>
      </c>
    </row>
    <row r="2247" spans="95:96">
      <c r="CQ2247" s="15">
        <v>41327</v>
      </c>
      <c r="CR2247" s="16">
        <v>5850.3</v>
      </c>
    </row>
    <row r="2248" spans="95:96">
      <c r="CQ2248" s="15">
        <v>41328</v>
      </c>
      <c r="CR2248" s="16">
        <v>5850.3</v>
      </c>
    </row>
    <row r="2249" spans="95:96">
      <c r="CQ2249" s="15">
        <v>41329</v>
      </c>
      <c r="CR2249" s="16">
        <v>5850.3</v>
      </c>
    </row>
    <row r="2250" spans="95:96">
      <c r="CQ2250" s="15">
        <v>41330</v>
      </c>
      <c r="CR2250" s="16">
        <v>5854.75</v>
      </c>
    </row>
    <row r="2251" spans="95:96">
      <c r="CQ2251" s="15">
        <v>41331</v>
      </c>
      <c r="CR2251" s="16">
        <v>5761.35</v>
      </c>
    </row>
    <row r="2252" spans="95:96">
      <c r="CQ2252" s="15">
        <v>41332</v>
      </c>
      <c r="CR2252" s="16">
        <v>5796.9</v>
      </c>
    </row>
    <row r="2253" spans="95:96">
      <c r="CQ2253" s="15">
        <v>41333</v>
      </c>
      <c r="CR2253" s="16">
        <v>5693.05</v>
      </c>
    </row>
    <row r="2254" spans="95:96">
      <c r="CQ2254" s="15">
        <v>41334</v>
      </c>
      <c r="CR2254" s="16">
        <v>5719.7</v>
      </c>
    </row>
    <row r="2255" spans="95:96">
      <c r="CQ2255" s="15">
        <v>41335</v>
      </c>
      <c r="CR2255" s="16">
        <v>5719.7</v>
      </c>
    </row>
    <row r="2256" spans="95:96">
      <c r="CQ2256" s="15">
        <v>41336</v>
      </c>
      <c r="CR2256" s="16">
        <v>5719.7</v>
      </c>
    </row>
    <row r="2257" spans="95:96">
      <c r="CQ2257" s="15">
        <v>41337</v>
      </c>
      <c r="CR2257" s="16">
        <v>5698.5</v>
      </c>
    </row>
    <row r="2258" spans="95:96">
      <c r="CQ2258" s="15">
        <v>41338</v>
      </c>
      <c r="CR2258" s="16">
        <v>5784.25</v>
      </c>
    </row>
    <row r="2259" spans="95:96">
      <c r="CQ2259" s="15">
        <v>41339</v>
      </c>
      <c r="CR2259" s="16">
        <v>5818.6</v>
      </c>
    </row>
    <row r="2260" spans="95:96">
      <c r="CQ2260" s="15">
        <v>41340</v>
      </c>
      <c r="CR2260" s="16">
        <v>5863.3</v>
      </c>
    </row>
    <row r="2261" spans="95:96">
      <c r="CQ2261" s="15">
        <v>41341</v>
      </c>
      <c r="CR2261" s="16">
        <v>5945.7</v>
      </c>
    </row>
    <row r="2262" spans="95:96">
      <c r="CQ2262" s="15">
        <v>41342</v>
      </c>
      <c r="CR2262" s="16">
        <v>5945.7</v>
      </c>
    </row>
    <row r="2263" spans="95:96">
      <c r="CQ2263" s="15">
        <v>41343</v>
      </c>
      <c r="CR2263" s="16">
        <v>5945.7</v>
      </c>
    </row>
    <row r="2264" spans="95:96">
      <c r="CQ2264" s="15">
        <v>41344</v>
      </c>
      <c r="CR2264" s="16">
        <v>5942.35</v>
      </c>
    </row>
    <row r="2265" spans="95:96">
      <c r="CQ2265" s="15">
        <v>41345</v>
      </c>
      <c r="CR2265" s="16">
        <v>5914.1</v>
      </c>
    </row>
    <row r="2266" spans="95:96">
      <c r="CQ2266" s="15">
        <v>41346</v>
      </c>
      <c r="CR2266" s="16">
        <v>5851.2</v>
      </c>
    </row>
    <row r="2267" spans="95:96">
      <c r="CQ2267" s="15">
        <v>41347</v>
      </c>
      <c r="CR2267" s="16">
        <v>5908.95</v>
      </c>
    </row>
    <row r="2268" spans="95:96">
      <c r="CQ2268" s="15">
        <v>41348</v>
      </c>
      <c r="CR2268" s="16">
        <v>5872.6</v>
      </c>
    </row>
    <row r="2269" spans="95:96">
      <c r="CQ2269" s="15">
        <v>41349</v>
      </c>
      <c r="CR2269" s="16">
        <v>5872.6</v>
      </c>
    </row>
    <row r="2270" spans="95:96">
      <c r="CQ2270" s="15">
        <v>41350</v>
      </c>
      <c r="CR2270" s="16">
        <v>5872.6</v>
      </c>
    </row>
    <row r="2271" spans="95:96">
      <c r="CQ2271" s="15">
        <v>41351</v>
      </c>
      <c r="CR2271" s="16">
        <v>5835.25</v>
      </c>
    </row>
    <row r="2272" spans="95:96">
      <c r="CQ2272" s="15">
        <v>41352</v>
      </c>
      <c r="CR2272" s="16">
        <v>5745.95</v>
      </c>
    </row>
    <row r="2273" spans="95:96">
      <c r="CQ2273" s="15">
        <v>41353</v>
      </c>
      <c r="CR2273" s="16">
        <v>5694.4</v>
      </c>
    </row>
    <row r="2274" spans="95:96">
      <c r="CQ2274" s="15">
        <v>41354</v>
      </c>
      <c r="CR2274" s="16">
        <v>5658.75</v>
      </c>
    </row>
    <row r="2275" spans="95:96">
      <c r="CQ2275" s="15">
        <v>41355</v>
      </c>
      <c r="CR2275" s="16">
        <v>5651.35</v>
      </c>
    </row>
    <row r="2276" spans="95:96">
      <c r="CQ2276" s="15">
        <v>41356</v>
      </c>
      <c r="CR2276" s="16">
        <v>5651.35</v>
      </c>
    </row>
    <row r="2277" spans="95:96">
      <c r="CQ2277" s="15">
        <v>41357</v>
      </c>
      <c r="CR2277" s="16">
        <v>5651.35</v>
      </c>
    </row>
    <row r="2278" spans="95:96">
      <c r="CQ2278" s="15">
        <v>41358</v>
      </c>
      <c r="CR2278" s="16">
        <v>5633.85</v>
      </c>
    </row>
    <row r="2279" spans="95:96">
      <c r="CQ2279" s="15">
        <v>41359</v>
      </c>
      <c r="CR2279" s="16">
        <v>5641.6</v>
      </c>
    </row>
    <row r="2280" spans="95:96">
      <c r="CQ2280" s="15">
        <v>41360</v>
      </c>
      <c r="CR2280" s="16">
        <v>5641.6</v>
      </c>
    </row>
    <row r="2281" spans="95:96">
      <c r="CQ2281" s="15">
        <v>41361</v>
      </c>
      <c r="CR2281" s="16">
        <v>5682.55</v>
      </c>
    </row>
    <row r="2282" spans="95:96">
      <c r="CQ2282" s="15">
        <v>41362</v>
      </c>
      <c r="CR2282" s="16">
        <v>5682.55</v>
      </c>
    </row>
    <row r="2283" spans="95:96">
      <c r="CQ2283" s="15">
        <v>41363</v>
      </c>
      <c r="CR2283" s="16">
        <v>5682.55</v>
      </c>
    </row>
    <row r="2284" spans="95:96">
      <c r="CQ2284" s="15">
        <v>41364</v>
      </c>
      <c r="CR2284" s="16">
        <v>5682.55</v>
      </c>
    </row>
    <row r="2285" spans="95:96">
      <c r="CQ2285" s="15">
        <v>41365</v>
      </c>
      <c r="CR2285" s="16">
        <v>5704.4</v>
      </c>
    </row>
    <row r="2286" spans="95:96">
      <c r="CQ2286" s="15">
        <v>41366</v>
      </c>
      <c r="CR2286" s="16">
        <v>5748.1</v>
      </c>
    </row>
    <row r="2287" spans="95:96">
      <c r="CQ2287" s="15">
        <v>41367</v>
      </c>
      <c r="CR2287" s="16">
        <v>5672.9</v>
      </c>
    </row>
    <row r="2288" spans="95:96">
      <c r="CQ2288" s="15">
        <v>41368</v>
      </c>
      <c r="CR2288" s="16">
        <v>5574.75</v>
      </c>
    </row>
    <row r="2289" spans="95:96">
      <c r="CQ2289" s="15">
        <v>41369</v>
      </c>
      <c r="CR2289" s="16">
        <v>5553.25</v>
      </c>
    </row>
    <row r="2290" spans="95:96">
      <c r="CQ2290" s="15">
        <v>41370</v>
      </c>
      <c r="CR2290" s="16">
        <v>5553.25</v>
      </c>
    </row>
    <row r="2291" spans="95:96">
      <c r="CQ2291" s="15">
        <v>41371</v>
      </c>
      <c r="CR2291" s="16">
        <v>5553.25</v>
      </c>
    </row>
    <row r="2292" spans="95:96">
      <c r="CQ2292" s="15">
        <v>41372</v>
      </c>
      <c r="CR2292" s="16">
        <v>5542.95</v>
      </c>
    </row>
    <row r="2293" spans="95:96">
      <c r="CQ2293" s="15">
        <v>41373</v>
      </c>
      <c r="CR2293" s="16">
        <v>5495.1</v>
      </c>
    </row>
    <row r="2294" spans="95:96">
      <c r="CQ2294" s="15">
        <v>41374</v>
      </c>
      <c r="CR2294" s="16">
        <v>5558.7</v>
      </c>
    </row>
    <row r="2295" spans="95:96">
      <c r="CQ2295" s="15">
        <v>41375</v>
      </c>
      <c r="CR2295" s="16">
        <v>5594</v>
      </c>
    </row>
    <row r="2296" spans="95:96">
      <c r="CQ2296" s="15">
        <v>41376</v>
      </c>
      <c r="CR2296" s="16">
        <v>5528.55</v>
      </c>
    </row>
    <row r="2297" spans="95:96">
      <c r="CQ2297" s="15">
        <v>41377</v>
      </c>
      <c r="CR2297" s="16">
        <v>5528.55</v>
      </c>
    </row>
    <row r="2298" spans="95:96">
      <c r="CQ2298" s="15">
        <v>41378</v>
      </c>
      <c r="CR2298" s="16">
        <v>5528.55</v>
      </c>
    </row>
    <row r="2299" spans="95:96">
      <c r="CQ2299" s="15">
        <v>41379</v>
      </c>
      <c r="CR2299" s="16">
        <v>5568.4</v>
      </c>
    </row>
    <row r="2300" spans="95:96">
      <c r="CQ2300" s="15">
        <v>41380</v>
      </c>
      <c r="CR2300" s="16">
        <v>5688.95</v>
      </c>
    </row>
    <row r="2301" spans="95:96">
      <c r="CQ2301" s="15">
        <v>41381</v>
      </c>
      <c r="CR2301" s="16">
        <v>5688.7</v>
      </c>
    </row>
    <row r="2302" spans="95:96">
      <c r="CQ2302" s="15">
        <v>41382</v>
      </c>
      <c r="CR2302" s="16">
        <v>5783.1</v>
      </c>
    </row>
    <row r="2303" spans="95:96">
      <c r="CQ2303" s="15">
        <v>41383</v>
      </c>
      <c r="CR2303" s="16">
        <v>5783.1</v>
      </c>
    </row>
    <row r="2304" spans="95:96">
      <c r="CQ2304" s="15">
        <v>41384</v>
      </c>
      <c r="CR2304" s="16">
        <v>5783.1</v>
      </c>
    </row>
    <row r="2305" spans="95:96">
      <c r="CQ2305" s="15">
        <v>41385</v>
      </c>
      <c r="CR2305" s="16">
        <v>5783.1</v>
      </c>
    </row>
    <row r="2306" spans="95:96">
      <c r="CQ2306" s="15">
        <v>41386</v>
      </c>
      <c r="CR2306" s="16">
        <v>5834.4</v>
      </c>
    </row>
    <row r="2307" spans="95:96">
      <c r="CQ2307" s="15">
        <v>41387</v>
      </c>
      <c r="CR2307" s="16">
        <v>5836.9</v>
      </c>
    </row>
    <row r="2308" spans="95:96">
      <c r="CQ2308" s="15">
        <v>41388</v>
      </c>
      <c r="CR2308" s="16">
        <v>5836.9</v>
      </c>
    </row>
    <row r="2309" spans="95:96">
      <c r="CQ2309" s="15">
        <v>41389</v>
      </c>
      <c r="CR2309" s="16">
        <v>5916.3</v>
      </c>
    </row>
    <row r="2310" spans="95:96">
      <c r="CQ2310" s="15">
        <v>41390</v>
      </c>
      <c r="CR2310" s="16">
        <v>5871.45</v>
      </c>
    </row>
    <row r="2311" spans="95:96">
      <c r="CQ2311" s="15">
        <v>41391</v>
      </c>
      <c r="CR2311" s="16">
        <v>5871.45</v>
      </c>
    </row>
    <row r="2312" spans="95:96">
      <c r="CQ2312" s="15">
        <v>41392</v>
      </c>
      <c r="CR2312" s="16">
        <v>5871.45</v>
      </c>
    </row>
    <row r="2313" spans="95:96">
      <c r="CQ2313" s="15">
        <v>41393</v>
      </c>
      <c r="CR2313" s="16">
        <v>5904.1</v>
      </c>
    </row>
    <row r="2314" spans="95:96">
      <c r="CQ2314" s="15">
        <v>41394</v>
      </c>
      <c r="CR2314" s="16">
        <v>5930.2</v>
      </c>
    </row>
    <row r="2315" spans="95:96">
      <c r="CQ2315" s="15">
        <v>41395</v>
      </c>
      <c r="CR2315" s="16">
        <v>5930.2</v>
      </c>
    </row>
    <row r="2316" spans="95:96">
      <c r="CQ2316" s="15">
        <v>41396</v>
      </c>
      <c r="CR2316" s="16">
        <v>5999.35</v>
      </c>
    </row>
    <row r="2317" spans="95:96">
      <c r="CQ2317" s="15">
        <v>41397</v>
      </c>
      <c r="CR2317" s="16">
        <v>5944</v>
      </c>
    </row>
    <row r="2318" spans="95:96">
      <c r="CQ2318" s="15">
        <v>41398</v>
      </c>
      <c r="CR2318" s="16">
        <v>5944</v>
      </c>
    </row>
    <row r="2319" spans="95:96">
      <c r="CQ2319" s="15">
        <v>41399</v>
      </c>
      <c r="CR2319" s="16">
        <v>5944</v>
      </c>
    </row>
    <row r="2320" spans="95:96">
      <c r="CQ2320" s="15">
        <v>41400</v>
      </c>
      <c r="CR2320" s="16">
        <v>5971.05</v>
      </c>
    </row>
    <row r="2321" spans="95:96">
      <c r="CQ2321" s="15">
        <v>41401</v>
      </c>
      <c r="CR2321" s="16">
        <v>6043.55</v>
      </c>
    </row>
    <row r="2322" spans="95:96">
      <c r="CQ2322" s="15">
        <v>41402</v>
      </c>
      <c r="CR2322" s="16">
        <v>6069.3</v>
      </c>
    </row>
    <row r="2323" spans="95:96">
      <c r="CQ2323" s="15">
        <v>41403</v>
      </c>
      <c r="CR2323" s="16">
        <v>6050.15</v>
      </c>
    </row>
    <row r="2324" spans="95:96">
      <c r="CQ2324" s="15">
        <v>41404</v>
      </c>
      <c r="CR2324" s="16">
        <v>6094.75</v>
      </c>
    </row>
    <row r="2325" spans="95:96">
      <c r="CQ2325" s="15">
        <v>41405</v>
      </c>
      <c r="CR2325" s="16">
        <v>6107.25</v>
      </c>
    </row>
    <row r="2326" spans="95:96">
      <c r="CQ2326" s="15">
        <v>41406</v>
      </c>
      <c r="CR2326" s="16">
        <v>6107.25</v>
      </c>
    </row>
    <row r="2327" spans="95:96">
      <c r="CQ2327" s="15">
        <v>41407</v>
      </c>
      <c r="CR2327" s="16">
        <v>5980.45</v>
      </c>
    </row>
    <row r="2328" spans="95:96">
      <c r="CQ2328" s="15">
        <v>41408</v>
      </c>
      <c r="CR2328" s="16">
        <v>5995.4</v>
      </c>
    </row>
    <row r="2329" spans="95:96">
      <c r="CQ2329" s="15">
        <v>41409</v>
      </c>
      <c r="CR2329" s="16">
        <v>6146.75</v>
      </c>
    </row>
    <row r="2330" spans="95:96">
      <c r="CQ2330" s="15">
        <v>41410</v>
      </c>
      <c r="CR2330" s="16">
        <v>6169.9</v>
      </c>
    </row>
    <row r="2331" spans="95:96">
      <c r="CQ2331" s="15">
        <v>41411</v>
      </c>
      <c r="CR2331" s="16">
        <v>6187.3</v>
      </c>
    </row>
    <row r="2332" spans="95:96">
      <c r="CQ2332" s="15">
        <v>41412</v>
      </c>
      <c r="CR2332" s="16">
        <v>6187.3</v>
      </c>
    </row>
    <row r="2333" spans="95:96">
      <c r="CQ2333" s="15">
        <v>41413</v>
      </c>
      <c r="CR2333" s="16">
        <v>6187.3</v>
      </c>
    </row>
    <row r="2334" spans="95:96">
      <c r="CQ2334" s="15">
        <v>41414</v>
      </c>
      <c r="CR2334" s="16">
        <v>6156.9</v>
      </c>
    </row>
    <row r="2335" spans="95:96">
      <c r="CQ2335" s="15">
        <v>41415</v>
      </c>
      <c r="CR2335" s="16">
        <v>6114.1</v>
      </c>
    </row>
    <row r="2336" spans="95:96">
      <c r="CQ2336" s="15">
        <v>41416</v>
      </c>
      <c r="CR2336" s="16">
        <v>6094.5</v>
      </c>
    </row>
    <row r="2337" spans="95:96">
      <c r="CQ2337" s="15">
        <v>41417</v>
      </c>
      <c r="CR2337" s="16">
        <v>5967.05</v>
      </c>
    </row>
    <row r="2338" spans="95:96">
      <c r="CQ2338" s="15">
        <v>41418</v>
      </c>
      <c r="CR2338" s="16">
        <v>5983.55</v>
      </c>
    </row>
    <row r="2339" spans="95:96">
      <c r="CQ2339" s="15">
        <v>41419</v>
      </c>
      <c r="CR2339" s="16">
        <v>5983.55</v>
      </c>
    </row>
    <row r="2340" spans="95:96">
      <c r="CQ2340" s="15">
        <v>41420</v>
      </c>
      <c r="CR2340" s="16">
        <v>5983.55</v>
      </c>
    </row>
    <row r="2341" spans="95:96">
      <c r="CQ2341" s="15">
        <v>41421</v>
      </c>
      <c r="CR2341" s="16">
        <v>6083.15</v>
      </c>
    </row>
    <row r="2342" spans="95:96">
      <c r="CQ2342" s="15">
        <v>41422</v>
      </c>
      <c r="CR2342" s="16">
        <v>6111.25</v>
      </c>
    </row>
    <row r="2343" spans="95:96">
      <c r="CQ2343" s="15">
        <v>41423</v>
      </c>
      <c r="CR2343" s="16">
        <v>6104.3</v>
      </c>
    </row>
    <row r="2344" spans="95:96">
      <c r="CQ2344" s="15">
        <v>41424</v>
      </c>
      <c r="CR2344" s="16">
        <v>6124.05</v>
      </c>
    </row>
    <row r="2345" spans="95:96">
      <c r="CQ2345" s="15">
        <v>41425</v>
      </c>
      <c r="CR2345" s="16">
        <v>5985.95</v>
      </c>
    </row>
    <row r="2346" spans="95:96">
      <c r="CQ2346" s="15">
        <v>41426</v>
      </c>
      <c r="CR2346" s="16">
        <v>5985.95</v>
      </c>
    </row>
    <row r="2347" spans="95:96">
      <c r="CQ2347" s="15">
        <v>41427</v>
      </c>
      <c r="CR2347" s="16">
        <v>5985.95</v>
      </c>
    </row>
    <row r="2348" spans="95:96">
      <c r="CQ2348" s="15">
        <v>41428</v>
      </c>
      <c r="CR2348" s="16">
        <v>5939.3</v>
      </c>
    </row>
    <row r="2349" spans="95:96">
      <c r="CQ2349" s="15">
        <v>41429</v>
      </c>
      <c r="CR2349" s="16">
        <v>5919.45</v>
      </c>
    </row>
    <row r="2350" spans="95:96">
      <c r="CQ2350" s="15">
        <v>41430</v>
      </c>
      <c r="CR2350" s="16">
        <v>5923.85</v>
      </c>
    </row>
    <row r="2351" spans="95:96">
      <c r="CQ2351" s="15">
        <v>41431</v>
      </c>
      <c r="CR2351" s="16">
        <v>5921.4</v>
      </c>
    </row>
    <row r="2352" spans="95:96">
      <c r="CQ2352" s="15">
        <v>41432</v>
      </c>
      <c r="CR2352" s="16">
        <v>5881</v>
      </c>
    </row>
    <row r="2353" spans="95:96">
      <c r="CQ2353" s="15">
        <v>41433</v>
      </c>
      <c r="CR2353" s="16">
        <v>5881</v>
      </c>
    </row>
    <row r="2354" spans="95:96">
      <c r="CQ2354" s="15">
        <v>41434</v>
      </c>
      <c r="CR2354" s="16">
        <v>5881</v>
      </c>
    </row>
    <row r="2355" spans="95:96">
      <c r="CQ2355" s="15">
        <v>41435</v>
      </c>
      <c r="CR2355" s="16">
        <v>5878</v>
      </c>
    </row>
    <row r="2356" spans="95:96">
      <c r="CQ2356" s="15">
        <v>41436</v>
      </c>
      <c r="CR2356" s="16">
        <v>5788.8</v>
      </c>
    </row>
    <row r="2357" spans="95:96">
      <c r="CQ2357" s="15">
        <v>41437</v>
      </c>
      <c r="CR2357" s="16">
        <v>5760.2</v>
      </c>
    </row>
    <row r="2358" spans="95:96">
      <c r="CQ2358" s="15">
        <v>41438</v>
      </c>
      <c r="CR2358" s="16">
        <v>5699.1</v>
      </c>
    </row>
    <row r="2359" spans="95:96">
      <c r="CQ2359" s="15">
        <v>41439</v>
      </c>
      <c r="CR2359" s="16">
        <v>5808.4</v>
      </c>
    </row>
    <row r="2360" spans="95:96">
      <c r="CQ2360" s="15">
        <v>41440</v>
      </c>
      <c r="CR2360" s="16">
        <v>5808.4</v>
      </c>
    </row>
    <row r="2361" spans="95:96">
      <c r="CQ2361" s="15">
        <v>41441</v>
      </c>
      <c r="CR2361" s="16">
        <v>5808.4</v>
      </c>
    </row>
    <row r="2362" spans="95:96">
      <c r="CQ2362" s="15">
        <v>41442</v>
      </c>
      <c r="CR2362" s="16">
        <v>5850.05</v>
      </c>
    </row>
    <row r="2363" spans="95:96">
      <c r="CQ2363" s="15">
        <v>41443</v>
      </c>
      <c r="CR2363" s="16">
        <v>5813.6</v>
      </c>
    </row>
    <row r="2364" spans="95:96">
      <c r="CQ2364" s="15">
        <v>41444</v>
      </c>
      <c r="CR2364" s="16">
        <v>5822.25</v>
      </c>
    </row>
    <row r="2365" spans="95:96">
      <c r="CQ2365" s="15">
        <v>41445</v>
      </c>
      <c r="CR2365" s="16">
        <v>5655.9</v>
      </c>
    </row>
    <row r="2366" spans="95:96">
      <c r="CQ2366" s="15">
        <v>41446</v>
      </c>
      <c r="CR2366" s="16">
        <v>5667.65</v>
      </c>
    </row>
    <row r="2367" spans="95:96">
      <c r="CQ2367" s="15">
        <v>41447</v>
      </c>
      <c r="CR2367" s="16">
        <v>5667.65</v>
      </c>
    </row>
    <row r="2368" spans="95:96">
      <c r="CQ2368" s="15">
        <v>41448</v>
      </c>
      <c r="CR2368" s="16">
        <v>5667.65</v>
      </c>
    </row>
    <row r="2369" spans="95:96">
      <c r="CQ2369" s="15">
        <v>41449</v>
      </c>
      <c r="CR2369" s="16">
        <v>5590.25</v>
      </c>
    </row>
    <row r="2370" spans="95:96">
      <c r="CQ2370" s="15">
        <v>41450</v>
      </c>
      <c r="CR2370" s="16">
        <v>5609.1</v>
      </c>
    </row>
    <row r="2371" spans="95:96">
      <c r="CQ2371" s="15">
        <v>41451</v>
      </c>
      <c r="CR2371" s="16">
        <v>5588.7</v>
      </c>
    </row>
    <row r="2372" spans="95:96">
      <c r="CQ2372" s="15">
        <v>41452</v>
      </c>
      <c r="CR2372" s="16">
        <v>5682.35</v>
      </c>
    </row>
    <row r="2373" spans="95:96">
      <c r="CQ2373" s="15">
        <v>41453</v>
      </c>
      <c r="CR2373" s="16">
        <v>5842.2</v>
      </c>
    </row>
    <row r="2374" spans="95:96">
      <c r="CQ2374" s="15">
        <v>41454</v>
      </c>
      <c r="CR2374" s="16">
        <v>5842.2</v>
      </c>
    </row>
    <row r="2375" spans="95:96">
      <c r="CQ2375" s="15">
        <v>41455</v>
      </c>
      <c r="CR2375" s="16">
        <v>5842.2</v>
      </c>
    </row>
    <row r="2376" spans="95:96">
      <c r="CQ2376" s="15">
        <v>41456</v>
      </c>
      <c r="CR2376" s="16">
        <v>5898.85</v>
      </c>
    </row>
    <row r="2377" spans="95:96">
      <c r="CQ2377" s="15">
        <v>41457</v>
      </c>
      <c r="CR2377" s="16">
        <v>5857.55</v>
      </c>
    </row>
    <row r="2378" spans="95:96">
      <c r="CQ2378" s="15">
        <v>41458</v>
      </c>
      <c r="CR2378" s="16">
        <v>5770.9</v>
      </c>
    </row>
    <row r="2379" spans="95:96">
      <c r="CQ2379" s="15">
        <v>41459</v>
      </c>
      <c r="CR2379" s="16">
        <v>5836.95</v>
      </c>
    </row>
    <row r="2380" spans="95:96">
      <c r="CQ2380" s="15">
        <v>41460</v>
      </c>
      <c r="CR2380" s="16">
        <v>5867.9</v>
      </c>
    </row>
    <row r="2381" spans="95:96">
      <c r="CQ2381" s="15">
        <v>41461</v>
      </c>
      <c r="CR2381" s="16">
        <v>5867.9</v>
      </c>
    </row>
    <row r="2382" spans="95:96">
      <c r="CQ2382" s="15">
        <v>41462</v>
      </c>
      <c r="CR2382" s="16">
        <v>5867.9</v>
      </c>
    </row>
    <row r="2383" spans="95:96">
      <c r="CQ2383" s="15">
        <v>41463</v>
      </c>
      <c r="CR2383" s="16">
        <v>5811.55</v>
      </c>
    </row>
    <row r="2384" spans="95:96">
      <c r="CQ2384" s="15">
        <v>41464</v>
      </c>
      <c r="CR2384" s="16">
        <v>5859</v>
      </c>
    </row>
    <row r="2385" spans="95:96">
      <c r="CQ2385" s="15">
        <v>41465</v>
      </c>
      <c r="CR2385" s="16">
        <v>5816.7</v>
      </c>
    </row>
    <row r="2386" spans="95:96">
      <c r="CQ2386" s="15">
        <v>41466</v>
      </c>
      <c r="CR2386" s="16">
        <v>5935.1</v>
      </c>
    </row>
    <row r="2387" spans="95:96">
      <c r="CQ2387" s="15">
        <v>41467</v>
      </c>
      <c r="CR2387" s="16">
        <v>6009</v>
      </c>
    </row>
    <row r="2388" spans="95:96">
      <c r="CQ2388" s="15">
        <v>41468</v>
      </c>
      <c r="CR2388" s="16">
        <v>6009</v>
      </c>
    </row>
    <row r="2389" spans="95:96">
      <c r="CQ2389" s="15">
        <v>41469</v>
      </c>
      <c r="CR2389" s="16">
        <v>6009</v>
      </c>
    </row>
    <row r="2390" spans="95:96">
      <c r="CQ2390" s="15">
        <v>41470</v>
      </c>
      <c r="CR2390" s="16">
        <v>6030.8</v>
      </c>
    </row>
    <row r="2391" spans="95:96">
      <c r="CQ2391" s="15">
        <v>41471</v>
      </c>
      <c r="CR2391" s="16">
        <v>5955.25</v>
      </c>
    </row>
    <row r="2392" spans="95:96">
      <c r="CQ2392" s="15">
        <v>41472</v>
      </c>
      <c r="CR2392" s="16">
        <v>5973.3</v>
      </c>
    </row>
    <row r="2393" spans="95:96">
      <c r="CQ2393" s="15">
        <v>41473</v>
      </c>
      <c r="CR2393" s="16">
        <v>6038.05</v>
      </c>
    </row>
    <row r="2394" spans="95:96">
      <c r="CQ2394" s="15">
        <v>41474</v>
      </c>
      <c r="CR2394" s="16">
        <v>6029.2</v>
      </c>
    </row>
    <row r="2395" spans="95:96">
      <c r="CQ2395" s="15">
        <v>41475</v>
      </c>
      <c r="CR2395" s="16">
        <v>6029.2</v>
      </c>
    </row>
    <row r="2396" spans="95:96">
      <c r="CQ2396" s="15">
        <v>41476</v>
      </c>
      <c r="CR2396" s="16">
        <v>6029.2</v>
      </c>
    </row>
    <row r="2397" spans="95:96">
      <c r="CQ2397" s="15">
        <v>41477</v>
      </c>
      <c r="CR2397" s="16">
        <v>6031.8</v>
      </c>
    </row>
    <row r="2398" spans="95:96">
      <c r="CQ2398" s="15">
        <v>41478</v>
      </c>
      <c r="CR2398" s="16">
        <v>6077.8</v>
      </c>
    </row>
    <row r="2399" spans="95:96">
      <c r="CQ2399" s="15">
        <v>41479</v>
      </c>
      <c r="CR2399" s="16">
        <v>5990.5</v>
      </c>
    </row>
    <row r="2400" spans="95:96">
      <c r="CQ2400" s="15">
        <v>41480</v>
      </c>
      <c r="CR2400" s="16">
        <v>5907.5</v>
      </c>
    </row>
    <row r="2401" spans="95:96">
      <c r="CQ2401" s="15">
        <v>41481</v>
      </c>
      <c r="CR2401" s="16">
        <v>5886.2</v>
      </c>
    </row>
    <row r="2402" spans="95:96">
      <c r="CQ2402" s="15">
        <v>41482</v>
      </c>
      <c r="CR2402" s="16">
        <v>5886.2</v>
      </c>
    </row>
    <row r="2403" spans="95:96">
      <c r="CQ2403" s="15">
        <v>41483</v>
      </c>
      <c r="CR2403" s="16">
        <v>5886.2</v>
      </c>
    </row>
    <row r="2404" spans="95:96">
      <c r="CQ2404" s="15">
        <v>41484</v>
      </c>
      <c r="CR2404" s="16">
        <v>5831.65</v>
      </c>
    </row>
    <row r="2405" spans="95:96">
      <c r="CQ2405" s="15">
        <v>41485</v>
      </c>
      <c r="CR2405" s="16">
        <v>5755.05</v>
      </c>
    </row>
    <row r="2406" spans="95:96">
      <c r="CQ2406" s="15">
        <v>41486</v>
      </c>
      <c r="CR2406" s="16">
        <v>5742</v>
      </c>
    </row>
    <row r="2407" spans="95:96">
      <c r="CQ2407" s="15">
        <v>41487</v>
      </c>
      <c r="CR2407" s="16">
        <v>5727.85</v>
      </c>
    </row>
    <row r="2408" spans="95:96">
      <c r="CQ2408" s="15">
        <v>41488</v>
      </c>
      <c r="CR2408" s="16">
        <v>5677.9</v>
      </c>
    </row>
    <row r="2409" spans="95:96">
      <c r="CQ2409" s="15">
        <v>41489</v>
      </c>
      <c r="CR2409" s="16">
        <v>5677.9</v>
      </c>
    </row>
    <row r="2410" spans="95:96">
      <c r="CQ2410" s="15">
        <v>41490</v>
      </c>
      <c r="CR2410" s="16">
        <v>5677.9</v>
      </c>
    </row>
    <row r="2411" spans="95:96">
      <c r="CQ2411" s="15">
        <v>41491</v>
      </c>
      <c r="CR2411" s="16">
        <v>5685.4</v>
      </c>
    </row>
    <row r="2412" spans="95:96">
      <c r="CQ2412" s="15">
        <v>41492</v>
      </c>
      <c r="CR2412" s="16">
        <v>5542.25</v>
      </c>
    </row>
    <row r="2413" spans="95:96">
      <c r="CQ2413" s="15">
        <v>41493</v>
      </c>
      <c r="CR2413" s="16">
        <v>5519.1</v>
      </c>
    </row>
    <row r="2414" spans="95:96">
      <c r="CQ2414" s="15">
        <v>41494</v>
      </c>
      <c r="CR2414" s="16">
        <v>5565.65</v>
      </c>
    </row>
    <row r="2415" spans="95:96">
      <c r="CQ2415" s="15">
        <v>41495</v>
      </c>
      <c r="CR2415" s="16">
        <v>5565.65</v>
      </c>
    </row>
    <row r="2416" spans="95:96">
      <c r="CQ2416" s="15">
        <v>41496</v>
      </c>
      <c r="CR2416" s="16">
        <v>5565.65</v>
      </c>
    </row>
    <row r="2417" spans="95:96">
      <c r="CQ2417" s="15">
        <v>41497</v>
      </c>
      <c r="CR2417" s="16">
        <v>5565.65</v>
      </c>
    </row>
    <row r="2418" spans="95:96">
      <c r="CQ2418" s="15">
        <v>41498</v>
      </c>
      <c r="CR2418" s="16">
        <v>5612.4</v>
      </c>
    </row>
    <row r="2419" spans="95:96">
      <c r="CQ2419" s="15">
        <v>41499</v>
      </c>
      <c r="CR2419" s="16">
        <v>5699.3</v>
      </c>
    </row>
    <row r="2420" spans="95:96">
      <c r="CQ2420" s="15">
        <v>41500</v>
      </c>
      <c r="CR2420" s="16">
        <v>5742.3</v>
      </c>
    </row>
    <row r="2421" spans="95:96">
      <c r="CQ2421" s="15">
        <v>41501</v>
      </c>
      <c r="CR2421" s="16">
        <v>5742.3</v>
      </c>
    </row>
    <row r="2422" spans="95:96">
      <c r="CQ2422" s="15">
        <v>41502</v>
      </c>
      <c r="CR2422" s="16">
        <v>5507.85</v>
      </c>
    </row>
    <row r="2423" spans="95:96">
      <c r="CQ2423" s="15">
        <v>41503</v>
      </c>
      <c r="CR2423" s="16">
        <v>5507.85</v>
      </c>
    </row>
    <row r="2424" spans="95:96">
      <c r="CQ2424" s="15">
        <v>41504</v>
      </c>
      <c r="CR2424" s="16">
        <v>5507.85</v>
      </c>
    </row>
    <row r="2425" spans="95:96">
      <c r="CQ2425" s="15">
        <v>41505</v>
      </c>
      <c r="CR2425" s="16">
        <v>5414.75</v>
      </c>
    </row>
    <row r="2426" spans="95:96">
      <c r="CQ2426" s="15">
        <v>41506</v>
      </c>
      <c r="CR2426" s="16">
        <v>5401.45</v>
      </c>
    </row>
    <row r="2427" spans="95:96">
      <c r="CQ2427" s="15">
        <v>41507</v>
      </c>
      <c r="CR2427" s="16">
        <v>5302.55</v>
      </c>
    </row>
    <row r="2428" spans="95:96">
      <c r="CQ2428" s="15">
        <v>41508</v>
      </c>
      <c r="CR2428" s="16">
        <v>5408.45</v>
      </c>
    </row>
    <row r="2429" spans="95:96">
      <c r="CQ2429" s="15">
        <v>41509</v>
      </c>
      <c r="CR2429" s="16">
        <v>5471.75</v>
      </c>
    </row>
    <row r="2430" spans="95:96">
      <c r="CQ2430" s="15">
        <v>41510</v>
      </c>
      <c r="CR2430" s="16">
        <v>5471.75</v>
      </c>
    </row>
    <row r="2431" spans="95:96">
      <c r="CQ2431" s="15">
        <v>41511</v>
      </c>
      <c r="CR2431" s="16">
        <v>5471.75</v>
      </c>
    </row>
    <row r="2432" spans="95:96">
      <c r="CQ2432" s="15">
        <v>41512</v>
      </c>
      <c r="CR2432" s="16">
        <v>5476.5</v>
      </c>
    </row>
    <row r="2433" spans="95:96">
      <c r="CQ2433" s="15">
        <v>41513</v>
      </c>
      <c r="CR2433" s="16">
        <v>5287.45</v>
      </c>
    </row>
    <row r="2434" spans="95:96">
      <c r="CQ2434" s="15">
        <v>41514</v>
      </c>
      <c r="CR2434" s="16">
        <v>5285</v>
      </c>
    </row>
    <row r="2435" spans="95:96">
      <c r="CQ2435" s="15">
        <v>41515</v>
      </c>
      <c r="CR2435" s="16">
        <v>5409.05</v>
      </c>
    </row>
    <row r="2436" spans="95:96">
      <c r="CQ2436" s="15">
        <v>41516</v>
      </c>
      <c r="CR2436" s="16">
        <v>5471.8</v>
      </c>
    </row>
    <row r="2437" spans="95:96">
      <c r="CQ2437" s="15">
        <v>41517</v>
      </c>
      <c r="CR2437" s="16">
        <v>5471.8</v>
      </c>
    </row>
    <row r="2438" spans="95:96">
      <c r="CQ2438" s="15">
        <v>41518</v>
      </c>
      <c r="CR2438" s="16">
        <v>5471.8</v>
      </c>
    </row>
    <row r="2439" spans="95:96">
      <c r="CQ2439" s="15">
        <v>41519</v>
      </c>
      <c r="CR2439" s="16">
        <v>5550.75</v>
      </c>
    </row>
    <row r="2440" spans="95:96">
      <c r="CQ2440" s="15">
        <v>41520</v>
      </c>
      <c r="CR2440" s="16">
        <v>5341.45</v>
      </c>
    </row>
    <row r="2441" spans="95:96">
      <c r="CQ2441" s="15">
        <v>41521</v>
      </c>
      <c r="CR2441" s="16">
        <v>5448.1</v>
      </c>
    </row>
    <row r="2442" spans="95:96">
      <c r="CQ2442" s="15">
        <v>41522</v>
      </c>
      <c r="CR2442" s="16">
        <v>5592.95</v>
      </c>
    </row>
    <row r="2443" spans="95:96">
      <c r="CQ2443" s="15">
        <v>41523</v>
      </c>
      <c r="CR2443" s="16">
        <v>5680.4</v>
      </c>
    </row>
    <row r="2444" spans="95:96">
      <c r="CQ2444" s="15">
        <v>41524</v>
      </c>
      <c r="CR2444" s="16">
        <v>5680.4</v>
      </c>
    </row>
    <row r="2445" spans="95:96">
      <c r="CQ2445" s="15">
        <v>41525</v>
      </c>
      <c r="CR2445" s="16">
        <v>5680.4</v>
      </c>
    </row>
    <row r="2446" spans="95:96">
      <c r="CQ2446" s="15">
        <v>41526</v>
      </c>
      <c r="CR2446" s="16">
        <v>5680.4</v>
      </c>
    </row>
    <row r="2447" spans="95:96">
      <c r="CQ2447" s="15">
        <v>41527</v>
      </c>
      <c r="CR2447" s="16">
        <v>5896.75</v>
      </c>
    </row>
    <row r="2448" spans="95:96">
      <c r="CQ2448" s="15">
        <v>41528</v>
      </c>
      <c r="CR2448" s="16">
        <v>5913.15</v>
      </c>
    </row>
    <row r="2449" spans="95:96">
      <c r="CQ2449" s="15">
        <v>41529</v>
      </c>
      <c r="CR2449" s="16">
        <v>5850.7</v>
      </c>
    </row>
    <row r="2450" spans="95:96">
      <c r="CQ2450" s="15">
        <v>41530</v>
      </c>
      <c r="CR2450" s="16">
        <v>5850.6</v>
      </c>
    </row>
    <row r="2451" spans="95:96">
      <c r="CQ2451" s="15">
        <v>41531</v>
      </c>
      <c r="CR2451" s="16">
        <v>5850.6</v>
      </c>
    </row>
    <row r="2452" spans="95:96">
      <c r="CQ2452" s="15">
        <v>41532</v>
      </c>
      <c r="CR2452" s="16">
        <v>5850.6</v>
      </c>
    </row>
    <row r="2453" spans="95:96">
      <c r="CQ2453" s="15">
        <v>41533</v>
      </c>
      <c r="CR2453" s="16">
        <v>5840.55</v>
      </c>
    </row>
    <row r="2454" spans="95:96">
      <c r="CQ2454" s="15">
        <v>41534</v>
      </c>
      <c r="CR2454" s="16">
        <v>5850.2</v>
      </c>
    </row>
    <row r="2455" spans="95:96">
      <c r="CQ2455" s="15">
        <v>41535</v>
      </c>
      <c r="CR2455" s="16">
        <v>5899.45</v>
      </c>
    </row>
    <row r="2456" spans="95:96">
      <c r="CQ2456" s="15">
        <v>41536</v>
      </c>
      <c r="CR2456" s="16">
        <v>6115.55</v>
      </c>
    </row>
    <row r="2457" spans="95:96">
      <c r="CQ2457" s="15">
        <v>41537</v>
      </c>
      <c r="CR2457" s="16">
        <v>6012.1</v>
      </c>
    </row>
    <row r="2458" spans="95:96">
      <c r="CQ2458" s="15">
        <v>41538</v>
      </c>
      <c r="CR2458" s="16">
        <v>6012.1</v>
      </c>
    </row>
    <row r="2459" spans="95:96">
      <c r="CQ2459" s="15">
        <v>41539</v>
      </c>
      <c r="CR2459" s="16">
        <v>6012.1</v>
      </c>
    </row>
    <row r="2460" spans="95:96">
      <c r="CQ2460" s="15">
        <v>41540</v>
      </c>
      <c r="CR2460" s="16">
        <v>5889.75</v>
      </c>
    </row>
    <row r="2461" spans="95:96">
      <c r="CQ2461" s="15">
        <v>41541</v>
      </c>
      <c r="CR2461" s="16">
        <v>5892.45</v>
      </c>
    </row>
    <row r="2462" spans="95:96">
      <c r="CQ2462" s="15">
        <v>41542</v>
      </c>
      <c r="CR2462" s="16">
        <v>5873.85</v>
      </c>
    </row>
    <row r="2463" spans="95:96">
      <c r="CQ2463" s="15">
        <v>41543</v>
      </c>
      <c r="CR2463" s="16">
        <v>5882.25</v>
      </c>
    </row>
    <row r="2464" spans="95:96">
      <c r="CQ2464" s="15">
        <v>41544</v>
      </c>
      <c r="CR2464" s="16">
        <v>5833.2</v>
      </c>
    </row>
    <row r="2465" spans="95:96">
      <c r="CQ2465" s="15">
        <v>41545</v>
      </c>
      <c r="CR2465" s="16">
        <v>5833.2</v>
      </c>
    </row>
    <row r="2466" spans="95:96">
      <c r="CQ2466" s="15">
        <v>41546</v>
      </c>
      <c r="CR2466" s="16">
        <v>5833.2</v>
      </c>
    </row>
    <row r="2467" spans="95:96">
      <c r="CQ2467" s="15">
        <v>41547</v>
      </c>
      <c r="CR2467" s="16">
        <v>5735.3</v>
      </c>
    </row>
    <row r="2468" spans="95:96">
      <c r="CQ2468" s="15">
        <v>41548</v>
      </c>
      <c r="CR2468" s="16">
        <v>5780.05</v>
      </c>
    </row>
    <row r="2469" spans="95:96">
      <c r="CQ2469" s="15">
        <v>41549</v>
      </c>
      <c r="CR2469" s="16">
        <v>5780.05</v>
      </c>
    </row>
    <row r="2470" spans="95:96">
      <c r="CQ2470" s="15">
        <v>41550</v>
      </c>
      <c r="CR2470" s="16">
        <v>5909.7</v>
      </c>
    </row>
    <row r="2471" spans="95:96">
      <c r="CQ2471" s="15">
        <v>41551</v>
      </c>
      <c r="CR2471" s="16">
        <v>5907.3</v>
      </c>
    </row>
    <row r="2472" spans="95:96">
      <c r="CQ2472" s="15">
        <v>41552</v>
      </c>
      <c r="CR2472" s="16">
        <v>5907.3</v>
      </c>
    </row>
    <row r="2473" spans="95:96">
      <c r="CQ2473" s="15">
        <v>41553</v>
      </c>
      <c r="CR2473" s="16">
        <v>5907.3</v>
      </c>
    </row>
    <row r="2474" spans="95:96">
      <c r="CQ2474" s="15">
        <v>41554</v>
      </c>
      <c r="CR2474" s="16">
        <v>5906.15</v>
      </c>
    </row>
    <row r="2475" spans="95:96">
      <c r="CQ2475" s="15">
        <v>41555</v>
      </c>
      <c r="CR2475" s="16">
        <v>5928.4</v>
      </c>
    </row>
    <row r="2476" spans="95:96">
      <c r="CQ2476" s="15">
        <v>41556</v>
      </c>
      <c r="CR2476" s="16">
        <v>6007.45</v>
      </c>
    </row>
    <row r="2477" spans="95:96">
      <c r="CQ2477" s="15">
        <v>41557</v>
      </c>
      <c r="CR2477" s="16">
        <v>6020.95</v>
      </c>
    </row>
    <row r="2478" spans="95:96">
      <c r="CQ2478" s="15">
        <v>41558</v>
      </c>
      <c r="CR2478" s="16">
        <v>6096.2</v>
      </c>
    </row>
    <row r="2479" spans="95:96">
      <c r="CQ2479" s="15">
        <v>41559</v>
      </c>
      <c r="CR2479" s="16">
        <v>6096.2</v>
      </c>
    </row>
    <row r="2480" spans="95:96">
      <c r="CQ2480" s="15">
        <v>41560</v>
      </c>
      <c r="CR2480" s="16">
        <v>6096.2</v>
      </c>
    </row>
    <row r="2481" spans="95:96">
      <c r="CQ2481" s="15">
        <v>41561</v>
      </c>
      <c r="CR2481" s="16">
        <v>6112.7</v>
      </c>
    </row>
    <row r="2482" spans="95:96">
      <c r="CQ2482" s="15">
        <v>41562</v>
      </c>
      <c r="CR2482" s="16">
        <v>6089.05</v>
      </c>
    </row>
    <row r="2483" spans="95:96">
      <c r="CQ2483" s="15">
        <v>41563</v>
      </c>
      <c r="CR2483" s="16">
        <v>6089.05</v>
      </c>
    </row>
    <row r="2484" spans="95:96">
      <c r="CQ2484" s="15">
        <v>41564</v>
      </c>
      <c r="CR2484" s="16">
        <v>6045.85</v>
      </c>
    </row>
    <row r="2485" spans="95:96">
      <c r="CQ2485" s="15">
        <v>41565</v>
      </c>
      <c r="CR2485" s="16">
        <v>6189.35</v>
      </c>
    </row>
    <row r="2486" spans="95:96">
      <c r="CQ2486" s="15">
        <v>41566</v>
      </c>
      <c r="CR2486" s="16">
        <v>6189.35</v>
      </c>
    </row>
    <row r="2487" spans="95:96">
      <c r="CQ2487" s="15">
        <v>41567</v>
      </c>
      <c r="CR2487" s="16">
        <v>6189.35</v>
      </c>
    </row>
    <row r="2488" spans="95:96">
      <c r="CQ2488" s="15">
        <v>41568</v>
      </c>
      <c r="CR2488" s="16">
        <v>6204.95</v>
      </c>
    </row>
    <row r="2489" spans="95:96">
      <c r="CQ2489" s="15">
        <v>41569</v>
      </c>
      <c r="CR2489" s="16">
        <v>6202.8</v>
      </c>
    </row>
    <row r="2490" spans="95:96">
      <c r="CQ2490" s="15">
        <v>41570</v>
      </c>
      <c r="CR2490" s="16">
        <v>6178.35</v>
      </c>
    </row>
    <row r="2491" spans="95:96">
      <c r="CQ2491" s="15">
        <v>41571</v>
      </c>
      <c r="CR2491" s="16">
        <v>6164.35</v>
      </c>
    </row>
    <row r="2492" spans="95:96">
      <c r="CQ2492" s="15">
        <v>41572</v>
      </c>
      <c r="CR2492" s="16">
        <v>6144.9</v>
      </c>
    </row>
    <row r="2493" spans="95:96">
      <c r="CQ2493" s="15">
        <v>41573</v>
      </c>
      <c r="CR2493" s="16">
        <v>6144.9</v>
      </c>
    </row>
    <row r="2494" spans="95:96">
      <c r="CQ2494" s="15">
        <v>41574</v>
      </c>
      <c r="CR2494" s="16">
        <v>6144.9</v>
      </c>
    </row>
    <row r="2495" spans="95:96">
      <c r="CQ2495" s="15">
        <v>41575</v>
      </c>
      <c r="CR2495" s="16">
        <v>6101.1</v>
      </c>
    </row>
    <row r="2496" spans="95:96">
      <c r="CQ2496" s="15">
        <v>41576</v>
      </c>
      <c r="CR2496" s="16">
        <v>6220.9</v>
      </c>
    </row>
    <row r="2497" spans="95:96">
      <c r="CQ2497" s="15">
        <v>41577</v>
      </c>
      <c r="CR2497" s="16">
        <v>6251.7</v>
      </c>
    </row>
    <row r="2498" spans="95:96">
      <c r="CQ2498" s="15">
        <v>41578</v>
      </c>
      <c r="CR2498" s="16">
        <v>6299.15</v>
      </c>
    </row>
    <row r="2499" spans="95:96">
      <c r="CQ2499" s="15">
        <v>41579</v>
      </c>
      <c r="CR2499" s="16">
        <v>6307.2</v>
      </c>
    </row>
    <row r="2500" spans="95:96">
      <c r="CQ2500" s="15">
        <v>41580</v>
      </c>
      <c r="CR2500" s="16">
        <v>6307.2</v>
      </c>
    </row>
    <row r="2501" spans="95:96">
      <c r="CQ2501" s="15">
        <v>41581</v>
      </c>
      <c r="CR2501" s="16">
        <v>6317.35</v>
      </c>
    </row>
    <row r="2502" spans="95:96">
      <c r="CQ2502" s="15">
        <v>41582</v>
      </c>
      <c r="CR2502" s="16">
        <v>6317.35</v>
      </c>
    </row>
    <row r="2503" spans="95:96">
      <c r="CQ2503" s="15">
        <v>41583</v>
      </c>
      <c r="CR2503" s="16">
        <v>6253.15</v>
      </c>
    </row>
    <row r="2504" spans="95:96">
      <c r="CQ2504" s="15">
        <v>41584</v>
      </c>
      <c r="CR2504" s="16">
        <v>6215.15</v>
      </c>
    </row>
    <row r="2505" spans="95:96">
      <c r="CQ2505" s="15">
        <v>41585</v>
      </c>
      <c r="CR2505" s="16">
        <v>6187.25</v>
      </c>
    </row>
    <row r="2506" spans="95:96">
      <c r="CQ2506" s="15">
        <v>41586</v>
      </c>
      <c r="CR2506" s="16">
        <v>6140.75</v>
      </c>
    </row>
    <row r="2507" spans="95:96">
      <c r="CQ2507" s="15">
        <v>41587</v>
      </c>
      <c r="CR2507" s="16">
        <v>6140.75</v>
      </c>
    </row>
    <row r="2508" spans="95:96">
      <c r="CQ2508" s="15">
        <v>41588</v>
      </c>
      <c r="CR2508" s="16">
        <v>6140.75</v>
      </c>
    </row>
    <row r="2509" spans="95:96">
      <c r="CQ2509" s="15">
        <v>41589</v>
      </c>
      <c r="CR2509" s="16">
        <v>6078.8</v>
      </c>
    </row>
    <row r="2510" spans="95:96">
      <c r="CQ2510" s="15">
        <v>41590</v>
      </c>
      <c r="CR2510" s="16">
        <v>6018.05</v>
      </c>
    </row>
    <row r="2511" spans="95:96">
      <c r="CQ2511" s="15">
        <v>41591</v>
      </c>
      <c r="CR2511" s="16">
        <v>5989.6</v>
      </c>
    </row>
    <row r="2512" spans="95:96">
      <c r="CQ2512" s="15">
        <v>41592</v>
      </c>
      <c r="CR2512" s="16">
        <v>6056.15</v>
      </c>
    </row>
    <row r="2513" spans="95:96">
      <c r="CQ2513" s="15">
        <v>41593</v>
      </c>
      <c r="CR2513" s="16">
        <v>6056.15</v>
      </c>
    </row>
    <row r="2514" spans="95:96">
      <c r="CQ2514" s="15">
        <v>41594</v>
      </c>
      <c r="CR2514" s="16">
        <v>6056.15</v>
      </c>
    </row>
    <row r="2515" spans="95:96">
      <c r="CQ2515" s="15">
        <v>41595</v>
      </c>
      <c r="CR2515" s="16">
        <v>6056.15</v>
      </c>
    </row>
    <row r="2516" spans="95:96">
      <c r="CQ2516" s="15">
        <v>41596</v>
      </c>
      <c r="CR2516" s="16">
        <v>6189</v>
      </c>
    </row>
    <row r="2517" spans="95:96">
      <c r="CQ2517" s="15">
        <v>41597</v>
      </c>
      <c r="CR2517" s="16">
        <v>6203.35</v>
      </c>
    </row>
    <row r="2518" spans="95:96">
      <c r="CQ2518" s="15">
        <v>41598</v>
      </c>
      <c r="CR2518" s="16">
        <v>6122.9</v>
      </c>
    </row>
    <row r="2519" spans="95:96">
      <c r="CQ2519" s="15">
        <v>41599</v>
      </c>
      <c r="CR2519" s="16">
        <v>5999.05</v>
      </c>
    </row>
    <row r="2520" spans="95:96">
      <c r="CQ2520" s="15">
        <v>41600</v>
      </c>
      <c r="CR2520" s="16">
        <v>5995.45</v>
      </c>
    </row>
    <row r="2521" spans="95:96">
      <c r="CQ2521" s="15">
        <v>41601</v>
      </c>
      <c r="CR2521" s="16">
        <v>5995.45</v>
      </c>
    </row>
    <row r="2522" spans="95:96">
      <c r="CQ2522" s="15">
        <v>41602</v>
      </c>
      <c r="CR2522" s="16">
        <v>5995.45</v>
      </c>
    </row>
    <row r="2523" spans="95:96">
      <c r="CQ2523" s="15">
        <v>41603</v>
      </c>
      <c r="CR2523" s="16">
        <v>6115.35</v>
      </c>
    </row>
    <row r="2524" spans="95:96">
      <c r="CQ2524" s="15">
        <v>41604</v>
      </c>
      <c r="CR2524" s="16">
        <v>6059.1</v>
      </c>
    </row>
    <row r="2525" spans="95:96">
      <c r="CQ2525" s="15">
        <v>41605</v>
      </c>
      <c r="CR2525" s="16">
        <v>6057.1</v>
      </c>
    </row>
    <row r="2526" spans="95:96">
      <c r="CQ2526" s="15">
        <v>41606</v>
      </c>
      <c r="CR2526" s="16">
        <v>6091.85</v>
      </c>
    </row>
    <row r="2527" spans="95:96">
      <c r="CQ2527" s="15">
        <v>41607</v>
      </c>
      <c r="CR2527" s="16">
        <v>6176.1</v>
      </c>
    </row>
    <row r="2528" spans="95:96">
      <c r="CQ2528" s="15">
        <v>41608</v>
      </c>
      <c r="CR2528" s="16">
        <v>6176.1</v>
      </c>
    </row>
    <row r="2529" spans="95:96">
      <c r="CQ2529" s="15">
        <v>41609</v>
      </c>
      <c r="CR2529" s="16">
        <v>6176.1</v>
      </c>
    </row>
    <row r="2530" spans="95:96">
      <c r="CQ2530" s="15">
        <v>41610</v>
      </c>
      <c r="CR2530" s="16">
        <v>6217.85</v>
      </c>
    </row>
    <row r="2531" spans="95:96">
      <c r="CQ2531" s="15">
        <v>41611</v>
      </c>
      <c r="CR2531" s="16">
        <v>6201.85</v>
      </c>
    </row>
    <row r="2532" spans="95:96">
      <c r="CQ2532" s="15">
        <v>41612</v>
      </c>
      <c r="CR2532" s="16">
        <v>6160.95</v>
      </c>
    </row>
    <row r="2533" spans="95:96">
      <c r="CQ2533" s="15">
        <v>41613</v>
      </c>
      <c r="CR2533" s="16">
        <v>6241.1</v>
      </c>
    </row>
    <row r="2534" spans="95:96">
      <c r="CQ2534" s="15">
        <v>41614</v>
      </c>
      <c r="CR2534" s="16">
        <v>6259.9</v>
      </c>
    </row>
    <row r="2535" spans="95:96">
      <c r="CQ2535" s="15">
        <v>41615</v>
      </c>
      <c r="CR2535" s="16">
        <v>6259.9</v>
      </c>
    </row>
    <row r="2536" spans="95:96">
      <c r="CQ2536" s="15">
        <v>41616</v>
      </c>
      <c r="CR2536" s="16">
        <v>6259.9</v>
      </c>
    </row>
    <row r="2537" spans="95:96">
      <c r="CQ2537" s="15">
        <v>41617</v>
      </c>
      <c r="CR2537" s="16">
        <v>6363.9</v>
      </c>
    </row>
    <row r="2538" spans="95:96">
      <c r="CQ2538" s="15">
        <v>41618</v>
      </c>
      <c r="CR2538" s="16">
        <v>6332.85</v>
      </c>
    </row>
    <row r="2539" spans="95:96">
      <c r="CQ2539" s="15">
        <v>41619</v>
      </c>
      <c r="CR2539" s="16">
        <v>6307.9</v>
      </c>
    </row>
    <row r="2540" spans="95:96">
      <c r="CQ2540" s="15">
        <v>41620</v>
      </c>
      <c r="CR2540" s="16">
        <v>6237.05</v>
      </c>
    </row>
    <row r="2541" spans="95:96">
      <c r="CQ2541" s="15">
        <v>41621</v>
      </c>
      <c r="CR2541" s="16">
        <v>6168.4</v>
      </c>
    </row>
    <row r="2542" spans="95:96">
      <c r="CQ2542" s="15">
        <v>41622</v>
      </c>
      <c r="CR2542" s="16">
        <v>6168.4</v>
      </c>
    </row>
    <row r="2543" spans="95:96">
      <c r="CQ2543" s="15">
        <v>41623</v>
      </c>
      <c r="CR2543" s="16">
        <v>6168.4</v>
      </c>
    </row>
    <row r="2544" spans="95:96">
      <c r="CQ2544" s="15">
        <v>41624</v>
      </c>
      <c r="CR2544" s="16">
        <v>6154.7</v>
      </c>
    </row>
    <row r="2545" spans="95:96">
      <c r="CQ2545" s="15">
        <v>41625</v>
      </c>
      <c r="CR2545" s="16">
        <v>6139.05</v>
      </c>
    </row>
    <row r="2546" spans="95:96">
      <c r="CQ2546" s="15">
        <v>41626</v>
      </c>
      <c r="CR2546" s="16">
        <v>6217.15</v>
      </c>
    </row>
    <row r="2547" spans="95:96">
      <c r="CQ2547" s="15">
        <v>41627</v>
      </c>
      <c r="CR2547" s="16">
        <v>6166.65</v>
      </c>
    </row>
    <row r="2548" spans="95:96">
      <c r="CQ2548" s="15">
        <v>41628</v>
      </c>
      <c r="CR2548" s="16">
        <v>6274.25</v>
      </c>
    </row>
    <row r="2549" spans="95:96">
      <c r="CQ2549" s="15">
        <v>41629</v>
      </c>
      <c r="CR2549" s="16">
        <v>6274.25</v>
      </c>
    </row>
    <row r="2550" spans="95:96">
      <c r="CQ2550" s="15">
        <v>41630</v>
      </c>
      <c r="CR2550" s="16">
        <v>6274.25</v>
      </c>
    </row>
    <row r="2551" spans="95:96">
      <c r="CQ2551" s="15">
        <v>41631</v>
      </c>
      <c r="CR2551" s="16">
        <v>6284.5</v>
      </c>
    </row>
    <row r="2552" spans="95:96">
      <c r="CQ2552" s="15">
        <v>41632</v>
      </c>
      <c r="CR2552" s="16">
        <v>6268.4</v>
      </c>
    </row>
    <row r="2553" spans="95:96">
      <c r="CQ2553" s="15">
        <v>41633</v>
      </c>
      <c r="CR2553" s="16">
        <v>6268.4</v>
      </c>
    </row>
    <row r="2554" spans="95:96">
      <c r="CQ2554" s="15">
        <v>41634</v>
      </c>
      <c r="CR2554" s="16">
        <v>6278.9</v>
      </c>
    </row>
    <row r="2555" spans="95:96">
      <c r="CQ2555" s="15">
        <v>41635</v>
      </c>
      <c r="CR2555" s="16">
        <v>6313.8</v>
      </c>
    </row>
    <row r="2556" spans="95:96">
      <c r="CQ2556" s="15">
        <v>41636</v>
      </c>
      <c r="CR2556" s="16">
        <v>6313.8</v>
      </c>
    </row>
    <row r="2557" spans="95:96">
      <c r="CQ2557" s="15">
        <v>41637</v>
      </c>
      <c r="CR2557" s="16">
        <v>6313.8</v>
      </c>
    </row>
    <row r="2558" spans="95:96">
      <c r="CQ2558" s="15">
        <v>41638</v>
      </c>
      <c r="CR2558" s="16">
        <v>6291.1</v>
      </c>
    </row>
    <row r="2559" spans="95:96">
      <c r="CQ2559" s="15">
        <v>41639</v>
      </c>
      <c r="CR2559" s="16">
        <v>6304</v>
      </c>
    </row>
    <row r="2560" spans="95:96">
      <c r="CQ2560" s="15">
        <v>41640</v>
      </c>
      <c r="CR2560" s="16">
        <v>6301.65</v>
      </c>
    </row>
    <row r="2561" spans="95:96">
      <c r="CQ2561" s="15">
        <v>41641</v>
      </c>
      <c r="CR2561" s="16">
        <v>6221.15</v>
      </c>
    </row>
    <row r="2562" spans="95:96">
      <c r="CQ2562" s="15">
        <v>41642</v>
      </c>
      <c r="CR2562" s="16">
        <v>6211.15</v>
      </c>
    </row>
    <row r="2563" spans="95:96">
      <c r="CQ2563" s="15">
        <v>41643</v>
      </c>
      <c r="CR2563" s="16">
        <v>6211.15</v>
      </c>
    </row>
    <row r="2564" spans="95:96">
      <c r="CQ2564" s="15">
        <v>41644</v>
      </c>
      <c r="CR2564" s="16">
        <v>6211.15</v>
      </c>
    </row>
    <row r="2565" spans="95:96">
      <c r="CQ2565" s="15">
        <v>41645</v>
      </c>
      <c r="CR2565" s="16">
        <v>6191.45</v>
      </c>
    </row>
    <row r="2566" spans="95:96">
      <c r="CQ2566" s="15">
        <v>41646</v>
      </c>
      <c r="CR2566" s="16">
        <v>6162.25</v>
      </c>
    </row>
    <row r="2567" spans="95:96">
      <c r="CQ2567" s="15">
        <v>41647</v>
      </c>
      <c r="CR2567" s="16">
        <v>6174.6</v>
      </c>
    </row>
    <row r="2568" spans="95:96">
      <c r="CQ2568" s="15">
        <v>41648</v>
      </c>
      <c r="CR2568" s="16">
        <v>6168.35</v>
      </c>
    </row>
    <row r="2569" spans="95:96">
      <c r="CQ2569" s="15">
        <v>41649</v>
      </c>
      <c r="CR2569" s="16">
        <v>6171.45</v>
      </c>
    </row>
    <row r="2570" spans="95:96">
      <c r="CQ2570" s="15">
        <v>41650</v>
      </c>
      <c r="CR2570" s="16">
        <v>6171.45</v>
      </c>
    </row>
    <row r="2571" spans="95:96">
      <c r="CQ2571" s="15">
        <v>41651</v>
      </c>
      <c r="CR2571" s="16">
        <v>6171.45</v>
      </c>
    </row>
    <row r="2572" spans="95:96">
      <c r="CQ2572" s="15">
        <v>41652</v>
      </c>
      <c r="CR2572" s="16">
        <v>6272.75</v>
      </c>
    </row>
    <row r="2573" spans="95:96">
      <c r="CQ2573" s="15">
        <v>41653</v>
      </c>
      <c r="CR2573" s="16">
        <v>6241.85</v>
      </c>
    </row>
    <row r="2574" spans="95:96">
      <c r="CQ2574" s="15">
        <v>41654</v>
      </c>
      <c r="CR2574" s="16">
        <v>6320.9</v>
      </c>
    </row>
    <row r="2575" spans="95:96">
      <c r="CQ2575" s="15">
        <v>41655</v>
      </c>
      <c r="CR2575" s="16">
        <v>6318.9</v>
      </c>
    </row>
    <row r="2576" spans="95:96">
      <c r="CQ2576" s="15">
        <v>41656</v>
      </c>
      <c r="CR2576" s="16">
        <v>6261.65</v>
      </c>
    </row>
    <row r="2577" spans="95:96">
      <c r="CQ2577" s="15">
        <v>41657</v>
      </c>
      <c r="CR2577" s="16">
        <v>6261.65</v>
      </c>
    </row>
    <row r="2578" spans="95:96">
      <c r="CQ2578" s="15">
        <v>41658</v>
      </c>
      <c r="CR2578" s="16">
        <v>6261.65</v>
      </c>
    </row>
    <row r="2579" spans="95:96">
      <c r="CQ2579" s="15">
        <v>41659</v>
      </c>
      <c r="CR2579" s="16">
        <v>6303.95</v>
      </c>
    </row>
    <row r="2580" spans="95:96">
      <c r="CQ2580" s="15">
        <v>41660</v>
      </c>
      <c r="CR2580" s="16">
        <v>6313.8</v>
      </c>
    </row>
    <row r="2581" spans="95:96">
      <c r="CQ2581" s="15">
        <v>41661</v>
      </c>
      <c r="CR2581" s="16">
        <v>6338.95</v>
      </c>
    </row>
    <row r="2582" spans="95:96">
      <c r="CQ2582" s="15">
        <v>41662</v>
      </c>
      <c r="CR2582" s="16">
        <v>6345.65</v>
      </c>
    </row>
    <row r="2583" spans="95:96">
      <c r="CQ2583" s="15">
        <v>41663</v>
      </c>
      <c r="CR2583" s="16">
        <v>6266.75</v>
      </c>
    </row>
    <row r="2584" spans="95:96">
      <c r="CQ2584" s="15">
        <v>41664</v>
      </c>
      <c r="CR2584" s="16">
        <v>6266.75</v>
      </c>
    </row>
    <row r="2585" spans="95:96">
      <c r="CQ2585" s="15">
        <v>41665</v>
      </c>
      <c r="CR2585" s="16">
        <v>6266.75</v>
      </c>
    </row>
    <row r="2586" spans="95:96">
      <c r="CQ2586" s="15">
        <v>41666</v>
      </c>
      <c r="CR2586" s="16">
        <v>6135.85</v>
      </c>
    </row>
    <row r="2587" spans="95:96">
      <c r="CQ2587" s="15">
        <v>41667</v>
      </c>
      <c r="CR2587" s="16">
        <v>6126.25</v>
      </c>
    </row>
    <row r="2588" spans="95:96">
      <c r="CQ2588" s="15">
        <v>41668</v>
      </c>
      <c r="CR2588" s="16">
        <v>6120.25</v>
      </c>
    </row>
    <row r="2589" spans="95:96">
      <c r="CQ2589" s="15">
        <v>41669</v>
      </c>
      <c r="CR2589" s="16">
        <v>6073.7</v>
      </c>
    </row>
    <row r="2590" spans="95:96">
      <c r="CQ2590" s="15">
        <v>41670</v>
      </c>
      <c r="CR2590" s="16">
        <v>6089.5</v>
      </c>
    </row>
    <row r="2591" spans="95:96">
      <c r="CQ2591" s="15">
        <v>41671</v>
      </c>
      <c r="CR2591" s="16">
        <v>6089.5</v>
      </c>
    </row>
    <row r="2592" spans="95:96">
      <c r="CQ2592" s="15">
        <v>41672</v>
      </c>
      <c r="CR2592" s="16">
        <v>6089.5</v>
      </c>
    </row>
    <row r="2593" spans="95:96">
      <c r="CQ2593" s="15">
        <v>41673</v>
      </c>
      <c r="CR2593" s="16">
        <v>6001.8</v>
      </c>
    </row>
    <row r="2594" spans="95:96">
      <c r="CQ2594" s="15">
        <v>41674</v>
      </c>
      <c r="CR2594" s="16">
        <v>6000.9</v>
      </c>
    </row>
    <row r="2595" spans="95:96">
      <c r="CQ2595" s="15">
        <v>41675</v>
      </c>
      <c r="CR2595" s="16">
        <v>6022.4</v>
      </c>
    </row>
    <row r="2596" spans="95:96">
      <c r="CQ2596" s="15">
        <v>41676</v>
      </c>
      <c r="CR2596" s="16">
        <v>6036.3</v>
      </c>
    </row>
    <row r="2597" spans="95:96">
      <c r="CQ2597" s="15">
        <v>41677</v>
      </c>
      <c r="CR2597" s="16">
        <v>6063.2</v>
      </c>
    </row>
    <row r="2598" spans="95:96">
      <c r="CQ2598" s="15">
        <v>41678</v>
      </c>
      <c r="CR2598" s="16">
        <v>6063.2</v>
      </c>
    </row>
    <row r="2599" spans="95:96">
      <c r="CQ2599" s="15">
        <v>41679</v>
      </c>
      <c r="CR2599" s="16">
        <v>6063.2</v>
      </c>
    </row>
    <row r="2600" spans="95:96">
      <c r="CQ2600" s="15">
        <v>41680</v>
      </c>
      <c r="CR2600" s="16">
        <v>6053.45</v>
      </c>
    </row>
    <row r="2601" spans="95:96">
      <c r="CQ2601" s="15">
        <v>41681</v>
      </c>
      <c r="CR2601" s="16">
        <v>6062.7</v>
      </c>
    </row>
    <row r="2602" spans="95:96">
      <c r="CQ2602" s="15">
        <v>41682</v>
      </c>
      <c r="CR2602" s="16">
        <v>6084</v>
      </c>
    </row>
    <row r="2603" spans="95:96">
      <c r="CQ2603" s="15">
        <v>41683</v>
      </c>
      <c r="CR2603" s="16">
        <v>6001.1</v>
      </c>
    </row>
    <row r="2604" spans="95:96">
      <c r="CQ2604" s="15">
        <v>41684</v>
      </c>
      <c r="CR2604" s="16">
        <v>6048.35</v>
      </c>
    </row>
    <row r="2605" spans="95:96">
      <c r="CQ2605" s="15">
        <v>41685</v>
      </c>
      <c r="CR2605" s="16">
        <v>6048.35</v>
      </c>
    </row>
    <row r="2606" spans="95:96">
      <c r="CQ2606" s="15">
        <v>41686</v>
      </c>
      <c r="CR2606" s="16">
        <v>6048.35</v>
      </c>
    </row>
    <row r="2607" spans="95:96">
      <c r="CQ2607" s="15">
        <v>41687</v>
      </c>
      <c r="CR2607" s="16">
        <v>6073.3</v>
      </c>
    </row>
    <row r="2608" spans="95:96">
      <c r="CQ2608" s="15">
        <v>41688</v>
      </c>
      <c r="CR2608" s="16">
        <v>6127.1</v>
      </c>
    </row>
    <row r="2609" spans="95:96">
      <c r="CQ2609" s="15">
        <v>41689</v>
      </c>
      <c r="CR2609" s="16">
        <v>6152.75</v>
      </c>
    </row>
    <row r="2610" spans="95:96">
      <c r="CQ2610" s="15">
        <v>41690</v>
      </c>
      <c r="CR2610" s="16">
        <v>6091.45</v>
      </c>
    </row>
    <row r="2611" spans="95:96">
      <c r="CQ2611" s="15">
        <v>41691</v>
      </c>
      <c r="CR2611" s="16">
        <v>6155.45</v>
      </c>
    </row>
    <row r="2612" spans="95:96">
      <c r="CQ2612" s="15">
        <v>41692</v>
      </c>
      <c r="CR2612" s="16">
        <v>6155.45</v>
      </c>
    </row>
    <row r="2613" spans="95:96">
      <c r="CQ2613" s="15">
        <v>41693</v>
      </c>
      <c r="CR2613" s="16">
        <v>6155.45</v>
      </c>
    </row>
    <row r="2614" spans="95:96">
      <c r="CQ2614" s="15">
        <v>41694</v>
      </c>
      <c r="CR2614" s="16">
        <v>6186.1</v>
      </c>
    </row>
    <row r="2615" spans="95:96">
      <c r="CQ2615" s="15">
        <v>41695</v>
      </c>
      <c r="CR2615" s="16">
        <v>6200.05</v>
      </c>
    </row>
    <row r="2616" spans="95:96">
      <c r="CQ2616" s="15">
        <v>41696</v>
      </c>
      <c r="CR2616" s="16">
        <v>6238.8</v>
      </c>
    </row>
    <row r="2617" spans="95:96">
      <c r="CQ2617" s="15">
        <v>41697</v>
      </c>
      <c r="CR2617" s="16">
        <v>6238.8</v>
      </c>
    </row>
    <row r="2618" spans="95:96">
      <c r="CQ2618" s="15">
        <v>41698</v>
      </c>
      <c r="CR2618" s="16">
        <v>6276.95</v>
      </c>
    </row>
    <row r="2619" spans="95:96">
      <c r="CQ2619" s="15">
        <v>41699</v>
      </c>
      <c r="CR2619" s="16">
        <v>6276.95</v>
      </c>
    </row>
    <row r="2620" spans="95:96">
      <c r="CQ2620" s="15">
        <v>41700</v>
      </c>
      <c r="CR2620" s="16">
        <v>6276.95</v>
      </c>
    </row>
    <row r="2621" spans="95:96">
      <c r="CQ2621" s="15">
        <v>41701</v>
      </c>
      <c r="CR2621" s="16">
        <v>6221.45</v>
      </c>
    </row>
    <row r="2622" spans="95:96">
      <c r="CQ2622" s="15">
        <v>41702</v>
      </c>
      <c r="CR2622" s="16">
        <v>6297.95</v>
      </c>
    </row>
    <row r="2623" spans="95:96">
      <c r="CQ2623" s="15">
        <v>41703</v>
      </c>
      <c r="CR2623" s="16">
        <v>6328.65</v>
      </c>
    </row>
    <row r="2624" spans="95:96">
      <c r="CQ2624" s="15">
        <v>41704</v>
      </c>
      <c r="CR2624" s="16">
        <v>6401.15</v>
      </c>
    </row>
    <row r="2625" spans="95:96">
      <c r="CQ2625" s="15">
        <v>41705</v>
      </c>
      <c r="CR2625" s="16">
        <v>6526.65</v>
      </c>
    </row>
    <row r="2626" spans="95:96">
      <c r="CQ2626" s="15">
        <v>41706</v>
      </c>
      <c r="CR2626" s="16">
        <v>6526.65</v>
      </c>
    </row>
    <row r="2627" spans="95:96">
      <c r="CQ2627" s="15">
        <v>41707</v>
      </c>
      <c r="CR2627" s="16">
        <v>6526.65</v>
      </c>
    </row>
    <row r="2628" spans="95:96">
      <c r="CQ2628" s="15">
        <v>41708</v>
      </c>
      <c r="CR2628" s="16">
        <v>6537.25</v>
      </c>
    </row>
    <row r="2629" spans="95:96">
      <c r="CQ2629" s="15">
        <v>41709</v>
      </c>
      <c r="CR2629" s="16">
        <v>6511.9</v>
      </c>
    </row>
    <row r="2630" spans="95:96">
      <c r="CQ2630" s="15">
        <v>41710</v>
      </c>
      <c r="CR2630" s="16">
        <v>6516.9</v>
      </c>
    </row>
    <row r="2631" spans="95:96">
      <c r="CQ2631" s="15">
        <v>41711</v>
      </c>
      <c r="CR2631" s="16">
        <v>6493.1</v>
      </c>
    </row>
    <row r="2632" spans="95:96">
      <c r="CQ2632" s="15">
        <v>41712</v>
      </c>
      <c r="CR2632" s="16">
        <v>6504.2</v>
      </c>
    </row>
    <row r="2633" spans="95:96">
      <c r="CQ2633" s="15">
        <v>41713</v>
      </c>
      <c r="CR2633" s="16">
        <v>6504.2</v>
      </c>
    </row>
    <row r="2634" spans="95:96">
      <c r="CQ2634" s="15">
        <v>41714</v>
      </c>
      <c r="CR2634" s="16">
        <v>6504.2</v>
      </c>
    </row>
    <row r="2635" spans="95:96">
      <c r="CQ2635" s="15">
        <v>41715</v>
      </c>
      <c r="CR2635" s="16">
        <v>6504.2</v>
      </c>
    </row>
    <row r="2636" spans="95:96">
      <c r="CQ2636" s="15">
        <v>41716</v>
      </c>
      <c r="CR2636" s="16">
        <v>6516.65</v>
      </c>
    </row>
    <row r="2637" spans="95:96">
      <c r="CQ2637" s="15">
        <v>41717</v>
      </c>
      <c r="CR2637" s="16">
        <v>6524.05</v>
      </c>
    </row>
    <row r="2638" spans="95:96">
      <c r="CQ2638" s="15">
        <v>41718</v>
      </c>
      <c r="CR2638" s="16">
        <v>6483.1</v>
      </c>
    </row>
    <row r="2639" spans="95:96">
      <c r="CQ2639" s="15">
        <v>41719</v>
      </c>
      <c r="CR2639" s="16">
        <v>6493.2</v>
      </c>
    </row>
    <row r="2640" spans="95:96">
      <c r="CQ2640" s="15">
        <v>41720</v>
      </c>
      <c r="CR2640" s="16">
        <v>6494.9</v>
      </c>
    </row>
    <row r="2641" spans="95:96">
      <c r="CQ2641" s="15">
        <v>41721</v>
      </c>
      <c r="CR2641" s="16">
        <v>6494.9</v>
      </c>
    </row>
    <row r="2642" spans="95:96">
      <c r="CQ2642" s="15">
        <v>41722</v>
      </c>
      <c r="CR2642" s="16">
        <v>6583.5</v>
      </c>
    </row>
    <row r="2643" spans="95:96">
      <c r="CQ2643" s="15">
        <v>41723</v>
      </c>
      <c r="CR2643" s="16">
        <v>6589.75</v>
      </c>
    </row>
    <row r="2644" spans="95:96">
      <c r="CQ2644" s="15">
        <v>41724</v>
      </c>
      <c r="CR2644" s="16">
        <v>6601.4</v>
      </c>
    </row>
    <row r="2645" spans="95:96">
      <c r="CQ2645" s="15">
        <v>41725</v>
      </c>
      <c r="CR2645" s="16">
        <v>6641.75</v>
      </c>
    </row>
    <row r="2646" spans="95:96">
      <c r="CQ2646" s="15">
        <v>41726</v>
      </c>
      <c r="CR2646" s="16">
        <v>6695.9</v>
      </c>
    </row>
    <row r="2647" spans="95:96">
      <c r="CQ2647" s="15">
        <v>41727</v>
      </c>
      <c r="CR2647" s="16">
        <v>6695.9</v>
      </c>
    </row>
    <row r="2648" spans="95:96">
      <c r="CQ2648" s="15">
        <v>41728</v>
      </c>
      <c r="CR2648" s="16">
        <v>6695.9</v>
      </c>
    </row>
    <row r="2649" spans="95:96">
      <c r="CQ2649" s="15">
        <v>41729</v>
      </c>
      <c r="CR2649" s="16">
        <v>6704.2</v>
      </c>
    </row>
    <row r="2650" spans="95:96">
      <c r="CQ2650" s="15">
        <v>41730</v>
      </c>
      <c r="CR2650" s="16">
        <v>6721.05</v>
      </c>
    </row>
    <row r="2651" spans="95:96">
      <c r="CQ2651" s="15">
        <v>41731</v>
      </c>
      <c r="CR2651" s="16">
        <v>6752.55</v>
      </c>
    </row>
    <row r="2652" spans="95:96">
      <c r="CQ2652" s="15">
        <v>41732</v>
      </c>
      <c r="CR2652" s="16">
        <v>6736.1</v>
      </c>
    </row>
    <row r="2653" spans="95:96">
      <c r="CQ2653" s="15">
        <v>41733</v>
      </c>
      <c r="CR2653" s="16">
        <v>6694.35</v>
      </c>
    </row>
    <row r="2654" spans="95:96">
      <c r="CQ2654" s="15">
        <v>41734</v>
      </c>
      <c r="CR2654" s="16">
        <v>6694.35</v>
      </c>
    </row>
    <row r="2655" spans="95:96">
      <c r="CQ2655" s="15">
        <v>41735</v>
      </c>
      <c r="CR2655" s="16">
        <v>6694.35</v>
      </c>
    </row>
    <row r="2656" spans="95:96">
      <c r="CQ2656" s="15">
        <v>41736</v>
      </c>
      <c r="CR2656" s="16">
        <v>6695.05</v>
      </c>
    </row>
    <row r="2657" spans="95:96">
      <c r="CQ2657" s="15">
        <v>41737</v>
      </c>
      <c r="CR2657" s="16">
        <v>6695.05</v>
      </c>
    </row>
    <row r="2658" spans="95:96">
      <c r="CQ2658" s="15">
        <v>41738</v>
      </c>
      <c r="CR2658" s="16">
        <v>6796.2</v>
      </c>
    </row>
    <row r="2659" spans="95:96">
      <c r="CQ2659" s="15">
        <v>41739</v>
      </c>
      <c r="CR2659" s="16">
        <v>6796.4</v>
      </c>
    </row>
    <row r="2660" spans="95:96">
      <c r="CQ2660" s="15">
        <v>41740</v>
      </c>
      <c r="CR2660" s="16">
        <v>6776.3</v>
      </c>
    </row>
    <row r="2661" spans="95:96">
      <c r="CQ2661" s="15">
        <v>41741</v>
      </c>
      <c r="CR2661" s="16">
        <v>6776.3</v>
      </c>
    </row>
    <row r="2662" spans="95:96">
      <c r="CQ2662" s="15">
        <v>41742</v>
      </c>
      <c r="CR2662" s="16">
        <v>6776.3</v>
      </c>
    </row>
    <row r="2663" spans="95:96">
      <c r="CQ2663" s="15">
        <v>41743</v>
      </c>
      <c r="CR2663" s="16">
        <v>6776.3</v>
      </c>
    </row>
    <row r="2664" spans="95:96">
      <c r="CQ2664" s="15">
        <v>41744</v>
      </c>
      <c r="CR2664" s="16">
        <v>6733.1</v>
      </c>
    </row>
    <row r="2665" spans="95:96">
      <c r="CQ2665" s="15">
        <v>41745</v>
      </c>
      <c r="CR2665" s="16">
        <v>6675.3</v>
      </c>
    </row>
    <row r="2666" spans="95:96">
      <c r="CQ2666" s="15">
        <v>41746</v>
      </c>
      <c r="CR2666" s="16">
        <v>6779.4</v>
      </c>
    </row>
    <row r="2667" spans="95:96">
      <c r="CQ2667" s="15">
        <v>41747</v>
      </c>
      <c r="CR2667" s="16">
        <v>6779.4</v>
      </c>
    </row>
    <row r="2668" spans="95:96">
      <c r="CQ2668" s="15">
        <v>41748</v>
      </c>
      <c r="CR2668" s="16">
        <v>6779.4</v>
      </c>
    </row>
    <row r="2669" spans="95:96">
      <c r="CQ2669" s="15">
        <v>41749</v>
      </c>
      <c r="CR2669" s="16">
        <v>6779.4</v>
      </c>
    </row>
    <row r="2670" spans="95:96">
      <c r="CQ2670" s="15">
        <v>41750</v>
      </c>
      <c r="CR2670" s="16">
        <v>6817.65</v>
      </c>
    </row>
    <row r="2671" spans="95:96">
      <c r="CQ2671" s="15">
        <v>41751</v>
      </c>
      <c r="CR2671" s="16">
        <v>6815.35</v>
      </c>
    </row>
    <row r="2672" spans="95:96">
      <c r="CQ2672" s="15">
        <v>41752</v>
      </c>
      <c r="CR2672" s="16">
        <v>6840.8</v>
      </c>
    </row>
    <row r="2673" spans="95:96">
      <c r="CQ2673" s="15">
        <v>41753</v>
      </c>
      <c r="CR2673" s="16">
        <v>6840.8</v>
      </c>
    </row>
    <row r="2674" spans="95:96">
      <c r="CQ2674" s="15">
        <v>41754</v>
      </c>
      <c r="CR2674" s="16">
        <v>6782.75</v>
      </c>
    </row>
    <row r="2675" spans="95:96">
      <c r="CQ2675" s="15">
        <v>41755</v>
      </c>
      <c r="CR2675" s="16">
        <v>6782.75</v>
      </c>
    </row>
    <row r="2676" spans="95:96">
      <c r="CQ2676" s="15">
        <v>41756</v>
      </c>
      <c r="CR2676" s="16">
        <v>6782.75</v>
      </c>
    </row>
    <row r="2677" spans="95:96">
      <c r="CQ2677" s="15">
        <v>41757</v>
      </c>
      <c r="CR2677" s="16">
        <v>6761.25</v>
      </c>
    </row>
    <row r="2678" spans="95:96">
      <c r="CQ2678" s="15">
        <v>41758</v>
      </c>
      <c r="CR2678" s="16">
        <v>6715.25</v>
      </c>
    </row>
    <row r="2679" spans="95:96">
      <c r="CQ2679" s="15">
        <v>41759</v>
      </c>
      <c r="CR2679" s="16">
        <v>6696.4</v>
      </c>
    </row>
    <row r="2680" spans="95:96">
      <c r="CQ2680" s="15">
        <v>41760</v>
      </c>
      <c r="CR2680" s="16">
        <v>6696.4</v>
      </c>
    </row>
    <row r="2681" spans="95:96">
      <c r="CQ2681" s="15">
        <v>41761</v>
      </c>
      <c r="CR2681" s="16">
        <v>6694.8</v>
      </c>
    </row>
    <row r="2682" spans="95:96">
      <c r="CQ2682" s="15">
        <v>41762</v>
      </c>
      <c r="CR2682" s="16">
        <v>6694.8</v>
      </c>
    </row>
    <row r="2683" spans="95:96">
      <c r="CQ2683" s="15">
        <v>41763</v>
      </c>
      <c r="CR2683" s="16">
        <v>6694.8</v>
      </c>
    </row>
    <row r="2684" spans="95:96">
      <c r="CQ2684" s="15">
        <v>41764</v>
      </c>
      <c r="CR2684" s="16">
        <v>6699.35</v>
      </c>
    </row>
    <row r="2685" spans="95:96">
      <c r="CQ2685" s="15">
        <v>41765</v>
      </c>
      <c r="CR2685" s="16">
        <v>6715.3</v>
      </c>
    </row>
    <row r="2686" spans="95:96">
      <c r="CQ2686" s="15">
        <v>41766</v>
      </c>
      <c r="CR2686" s="16">
        <v>6652.55</v>
      </c>
    </row>
    <row r="2687" spans="95:96">
      <c r="CQ2687" s="15">
        <v>41767</v>
      </c>
      <c r="CR2687" s="16">
        <v>6659.85</v>
      </c>
    </row>
    <row r="2688" spans="95:96">
      <c r="CQ2688" s="15">
        <v>41768</v>
      </c>
      <c r="CR2688" s="16">
        <v>6858.8</v>
      </c>
    </row>
    <row r="2689" spans="95:96">
      <c r="CQ2689" s="15">
        <v>41769</v>
      </c>
      <c r="CR2689" s="16">
        <v>6858.8</v>
      </c>
    </row>
    <row r="2690" spans="95:96">
      <c r="CQ2690" s="15">
        <v>41770</v>
      </c>
      <c r="CR2690" s="16">
        <v>6858.8</v>
      </c>
    </row>
    <row r="2691" spans="95:96">
      <c r="CQ2691" s="15">
        <v>41771</v>
      </c>
      <c r="CR2691" s="16">
        <v>7014.25</v>
      </c>
    </row>
    <row r="2692" spans="95:96">
      <c r="CQ2692" s="15">
        <v>41772</v>
      </c>
      <c r="CR2692" s="16">
        <v>7108.75</v>
      </c>
    </row>
    <row r="2693" spans="95:96">
      <c r="CQ2693" s="15">
        <v>41773</v>
      </c>
      <c r="CR2693" s="16">
        <v>7108.75</v>
      </c>
    </row>
    <row r="2694" spans="95:96">
      <c r="CQ2694" s="15">
        <v>41774</v>
      </c>
      <c r="CR2694" s="16">
        <v>7123.15</v>
      </c>
    </row>
    <row r="2695" spans="95:96">
      <c r="CQ2695" s="15">
        <v>41775</v>
      </c>
      <c r="CR2695" s="16">
        <v>7203</v>
      </c>
    </row>
    <row r="2696" spans="95:96">
      <c r="CQ2696" s="15">
        <v>41776</v>
      </c>
      <c r="CR2696" s="16">
        <v>7203</v>
      </c>
    </row>
    <row r="2697" spans="95:96">
      <c r="CQ2697" s="15">
        <v>41777</v>
      </c>
      <c r="CR2697" s="16">
        <v>7203</v>
      </c>
    </row>
    <row r="2698" spans="95:96">
      <c r="CQ2698" s="15">
        <v>41778</v>
      </c>
      <c r="CR2698" s="16">
        <v>7263.55</v>
      </c>
    </row>
    <row r="2699" spans="95:96">
      <c r="CQ2699" s="15">
        <v>41779</v>
      </c>
      <c r="CR2699" s="16">
        <v>7275.5</v>
      </c>
    </row>
    <row r="2700" spans="95:96">
      <c r="CQ2700" s="15">
        <v>41780</v>
      </c>
      <c r="CR2700" s="16">
        <v>7252.9</v>
      </c>
    </row>
    <row r="2701" spans="95:96">
      <c r="CQ2701" s="15">
        <v>41781</v>
      </c>
      <c r="CR2701" s="16">
        <v>7276.4</v>
      </c>
    </row>
    <row r="2702" spans="95:96">
      <c r="CQ2702" s="15">
        <v>41782</v>
      </c>
      <c r="CR2702" s="16">
        <v>7367.1</v>
      </c>
    </row>
    <row r="2703" spans="95:96">
      <c r="CQ2703" s="15">
        <v>41783</v>
      </c>
      <c r="CR2703" s="16">
        <v>7367.1</v>
      </c>
    </row>
    <row r="2704" spans="95:96">
      <c r="CQ2704" s="15">
        <v>41784</v>
      </c>
      <c r="CR2704" s="16">
        <v>7367.1</v>
      </c>
    </row>
    <row r="2705" spans="95:96">
      <c r="CQ2705" s="15">
        <v>41785</v>
      </c>
      <c r="CR2705" s="16">
        <v>7359.05</v>
      </c>
    </row>
    <row r="2706" spans="95:96">
      <c r="CQ2706" s="15">
        <v>41786</v>
      </c>
      <c r="CR2706" s="16">
        <v>7318</v>
      </c>
    </row>
    <row r="2707" spans="95:96">
      <c r="CQ2707" s="15">
        <v>41787</v>
      </c>
      <c r="CR2707" s="16">
        <v>7329.65</v>
      </c>
    </row>
    <row r="2708" spans="95:96">
      <c r="CQ2708" s="15">
        <v>41788</v>
      </c>
      <c r="CR2708" s="16">
        <v>7235.65</v>
      </c>
    </row>
    <row r="2709" spans="95:96">
      <c r="CQ2709" s="15">
        <v>41789</v>
      </c>
      <c r="CR2709" s="16">
        <v>7229.95</v>
      </c>
    </row>
    <row r="2710" spans="95:96">
      <c r="CQ2710" s="15">
        <v>41790</v>
      </c>
      <c r="CR2710" s="16">
        <v>7229.95</v>
      </c>
    </row>
    <row r="2711" spans="95:96">
      <c r="CQ2711" s="15">
        <v>41791</v>
      </c>
      <c r="CR2711" s="16">
        <v>7229.95</v>
      </c>
    </row>
    <row r="2712" spans="95:96">
      <c r="CQ2712" s="15">
        <v>41792</v>
      </c>
      <c r="CR2712" s="16">
        <v>7362.5</v>
      </c>
    </row>
    <row r="2713" spans="95:96">
      <c r="CQ2713" s="15">
        <v>41793</v>
      </c>
      <c r="CR2713" s="16">
        <v>7415.85</v>
      </c>
    </row>
    <row r="2714" spans="95:96">
      <c r="CQ2714" s="15">
        <v>41794</v>
      </c>
      <c r="CR2714" s="16">
        <v>7402.25</v>
      </c>
    </row>
    <row r="2715" spans="95:96">
      <c r="CQ2715" s="15">
        <v>41795</v>
      </c>
      <c r="CR2715" s="16">
        <v>7474.1</v>
      </c>
    </row>
    <row r="2716" spans="95:96">
      <c r="CQ2716" s="15">
        <v>41796</v>
      </c>
      <c r="CR2716" s="16">
        <v>7583.4</v>
      </c>
    </row>
    <row r="2717" spans="95:96">
      <c r="CQ2717" s="15">
        <v>41797</v>
      </c>
      <c r="CR2717" s="16">
        <v>7583.4</v>
      </c>
    </row>
    <row r="2718" spans="95:96">
      <c r="CQ2718" s="15">
        <v>41798</v>
      </c>
      <c r="CR2718" s="16">
        <v>7583.4</v>
      </c>
    </row>
    <row r="2719" spans="95:96">
      <c r="CQ2719" s="15">
        <v>41799</v>
      </c>
      <c r="CR2719" s="16">
        <v>7654.6</v>
      </c>
    </row>
    <row r="2720" spans="95:96">
      <c r="CQ2720" s="15">
        <v>41800</v>
      </c>
      <c r="CR2720" s="16">
        <v>7656.4</v>
      </c>
    </row>
    <row r="2721" spans="95:96">
      <c r="CQ2721" s="15">
        <v>41801</v>
      </c>
      <c r="CR2721" s="16">
        <v>7626.85</v>
      </c>
    </row>
    <row r="2722" spans="95:96">
      <c r="CQ2722" s="15">
        <v>41802</v>
      </c>
      <c r="CR2722" s="16">
        <v>7649.9</v>
      </c>
    </row>
    <row r="2723" spans="95:96">
      <c r="CQ2723" s="15">
        <v>41803</v>
      </c>
      <c r="CR2723" s="16">
        <v>7542.1</v>
      </c>
    </row>
    <row r="2724" spans="95:96">
      <c r="CQ2724" s="15">
        <v>41804</v>
      </c>
      <c r="CR2724" s="16">
        <v>7542.1</v>
      </c>
    </row>
    <row r="2725" spans="95:96">
      <c r="CQ2725" s="15">
        <v>41805</v>
      </c>
      <c r="CR2725" s="16">
        <v>7542.1</v>
      </c>
    </row>
    <row r="2726" spans="95:96">
      <c r="CQ2726" s="15">
        <v>41806</v>
      </c>
      <c r="CR2726" s="16">
        <v>7533.55</v>
      </c>
    </row>
    <row r="2727" spans="95:96">
      <c r="CQ2727" s="15">
        <v>41807</v>
      </c>
      <c r="CR2727" s="16">
        <v>7631.7</v>
      </c>
    </row>
    <row r="2728" spans="95:96">
      <c r="CQ2728" s="15">
        <v>41808</v>
      </c>
      <c r="CR2728" s="16">
        <v>7558.2</v>
      </c>
    </row>
    <row r="2729" spans="95:96">
      <c r="CQ2729" s="15">
        <v>41809</v>
      </c>
      <c r="CR2729" s="16">
        <v>7540.7</v>
      </c>
    </row>
    <row r="2730" spans="95:96">
      <c r="CQ2730" s="15">
        <v>41810</v>
      </c>
      <c r="CR2730" s="16">
        <v>7511.45</v>
      </c>
    </row>
    <row r="2731" spans="95:96">
      <c r="CQ2731" s="15">
        <v>41811</v>
      </c>
      <c r="CR2731" s="16">
        <v>7511.45</v>
      </c>
    </row>
    <row r="2732" spans="95:96">
      <c r="CQ2732" s="15">
        <v>41812</v>
      </c>
      <c r="CR2732" s="16">
        <v>7511.45</v>
      </c>
    </row>
    <row r="2733" spans="95:96">
      <c r="CQ2733" s="15">
        <v>41813</v>
      </c>
      <c r="CR2733" s="16">
        <v>7493.35</v>
      </c>
    </row>
    <row r="2734" spans="95:96">
      <c r="CQ2734" s="15">
        <v>41814</v>
      </c>
      <c r="CR2734" s="16">
        <v>7580.2</v>
      </c>
    </row>
    <row r="2735" spans="95:96">
      <c r="CQ2735" s="15">
        <v>41815</v>
      </c>
      <c r="CR2735" s="16">
        <v>7569.25</v>
      </c>
    </row>
    <row r="2736" spans="95:96">
      <c r="CQ2736" s="15">
        <v>41816</v>
      </c>
      <c r="CR2736" s="16">
        <v>7493.2</v>
      </c>
    </row>
    <row r="2737" spans="95:96">
      <c r="CQ2737" s="15">
        <v>41817</v>
      </c>
      <c r="CR2737" s="16">
        <v>7508.8</v>
      </c>
    </row>
    <row r="2738" spans="95:96">
      <c r="CQ2738" s="15">
        <v>41818</v>
      </c>
      <c r="CR2738" s="16">
        <v>7508.8</v>
      </c>
    </row>
    <row r="2739" spans="95:96">
      <c r="CQ2739" s="15">
        <v>41819</v>
      </c>
      <c r="CR2739" s="16">
        <v>7508.8</v>
      </c>
    </row>
    <row r="2740" spans="95:96">
      <c r="CQ2740" s="15">
        <v>41820</v>
      </c>
      <c r="CR2740" s="16">
        <v>7611.35</v>
      </c>
    </row>
    <row r="2741" spans="95:96">
      <c r="CQ2741" s="15">
        <v>41821</v>
      </c>
      <c r="CR2741" s="16">
        <v>7634.7</v>
      </c>
    </row>
    <row r="2742" spans="95:96">
      <c r="CQ2742" s="15">
        <v>41822</v>
      </c>
      <c r="CR2742" s="16">
        <v>7725.15</v>
      </c>
    </row>
    <row r="2743" spans="95:96">
      <c r="CQ2743" s="15">
        <v>41823</v>
      </c>
      <c r="CR2743" s="16">
        <v>7714.8</v>
      </c>
    </row>
    <row r="2744" spans="95:96">
      <c r="CQ2744" s="15">
        <v>41824</v>
      </c>
      <c r="CR2744" s="16">
        <v>7751.6</v>
      </c>
    </row>
    <row r="2745" spans="95:96">
      <c r="CQ2745" s="15">
        <v>41825</v>
      </c>
      <c r="CR2745" s="16">
        <v>7751.6</v>
      </c>
    </row>
    <row r="2746" spans="95:96">
      <c r="CQ2746" s="15">
        <v>41826</v>
      </c>
      <c r="CR2746" s="16">
        <v>7751.6</v>
      </c>
    </row>
    <row r="2747" spans="95:96">
      <c r="CQ2747" s="15">
        <v>41827</v>
      </c>
      <c r="CR2747" s="16">
        <v>7787.15</v>
      </c>
    </row>
    <row r="2748" spans="95:96">
      <c r="CQ2748" s="15">
        <v>41828</v>
      </c>
      <c r="CR2748" s="16">
        <v>7623.2</v>
      </c>
    </row>
    <row r="2749" spans="95:96">
      <c r="CQ2749" s="15">
        <v>41829</v>
      </c>
      <c r="CR2749" s="16">
        <v>7585</v>
      </c>
    </row>
    <row r="2750" spans="95:96">
      <c r="CQ2750" s="15">
        <v>41830</v>
      </c>
      <c r="CR2750" s="16">
        <v>7567.75</v>
      </c>
    </row>
    <row r="2751" spans="95:96">
      <c r="CQ2751" s="15">
        <v>41831</v>
      </c>
      <c r="CR2751" s="16">
        <v>7459.6</v>
      </c>
    </row>
    <row r="2752" spans="95:96">
      <c r="CQ2752" s="15">
        <v>41832</v>
      </c>
      <c r="CR2752" s="16">
        <v>7459.6</v>
      </c>
    </row>
    <row r="2753" spans="95:96">
      <c r="CQ2753" s="15">
        <v>41833</v>
      </c>
      <c r="CR2753" s="16">
        <v>7459.6</v>
      </c>
    </row>
    <row r="2754" spans="95:96">
      <c r="CQ2754" s="15">
        <v>41834</v>
      </c>
      <c r="CR2754" s="16">
        <v>7454.15</v>
      </c>
    </row>
    <row r="2755" spans="95:96">
      <c r="CQ2755" s="15">
        <v>41835</v>
      </c>
      <c r="CR2755" s="16">
        <v>7526.65</v>
      </c>
    </row>
    <row r="2756" spans="95:96">
      <c r="CQ2756" s="15">
        <v>41836</v>
      </c>
      <c r="CR2756" s="16">
        <v>7624.4</v>
      </c>
    </row>
    <row r="2757" spans="95:96">
      <c r="CQ2757" s="15">
        <v>41837</v>
      </c>
      <c r="CR2757" s="16">
        <v>7640.45</v>
      </c>
    </row>
    <row r="2758" spans="95:96">
      <c r="CQ2758" s="15">
        <v>41838</v>
      </c>
      <c r="CR2758" s="16">
        <v>7663.9</v>
      </c>
    </row>
    <row r="2759" spans="95:96">
      <c r="CQ2759" s="15">
        <v>41839</v>
      </c>
      <c r="CR2759" s="16">
        <v>7663.9</v>
      </c>
    </row>
    <row r="2760" spans="95:96">
      <c r="CQ2760" s="15">
        <v>41840</v>
      </c>
      <c r="CR2760" s="16">
        <v>7663.9</v>
      </c>
    </row>
    <row r="2761" spans="95:96">
      <c r="CQ2761" s="15">
        <v>41841</v>
      </c>
      <c r="CR2761" s="16">
        <v>7684.2</v>
      </c>
    </row>
    <row r="2762" spans="95:96">
      <c r="CQ2762" s="15">
        <v>41842</v>
      </c>
      <c r="CR2762" s="16">
        <v>7767.85</v>
      </c>
    </row>
    <row r="2763" spans="95:96">
      <c r="CQ2763" s="15">
        <v>41843</v>
      </c>
      <c r="CR2763" s="16">
        <v>7795.75</v>
      </c>
    </row>
    <row r="2764" spans="95:96">
      <c r="CQ2764" s="15">
        <v>41844</v>
      </c>
      <c r="CR2764" s="16">
        <v>7830.6</v>
      </c>
    </row>
    <row r="2765" spans="95:96">
      <c r="CQ2765" s="15">
        <v>41845</v>
      </c>
      <c r="CR2765" s="16">
        <v>7790.45</v>
      </c>
    </row>
    <row r="2766" spans="95:96">
      <c r="CQ2766" s="15">
        <v>41846</v>
      </c>
      <c r="CR2766" s="16">
        <v>7790.45</v>
      </c>
    </row>
    <row r="2767" spans="95:96">
      <c r="CQ2767" s="15">
        <v>41847</v>
      </c>
      <c r="CR2767" s="16">
        <v>7790.45</v>
      </c>
    </row>
    <row r="2768" spans="95:96">
      <c r="CQ2768" s="15">
        <v>41848</v>
      </c>
      <c r="CR2768" s="16">
        <v>7748.7</v>
      </c>
    </row>
    <row r="2769" spans="95:96">
      <c r="CQ2769" s="15">
        <v>41849</v>
      </c>
      <c r="CR2769" s="16">
        <v>7748.7</v>
      </c>
    </row>
    <row r="2770" spans="95:96">
      <c r="CQ2770" s="15">
        <v>41850</v>
      </c>
      <c r="CR2770" s="16">
        <v>7791.4</v>
      </c>
    </row>
    <row r="2771" spans="95:96">
      <c r="CQ2771" s="15">
        <v>41851</v>
      </c>
      <c r="CR2771" s="16">
        <v>7721.3</v>
      </c>
    </row>
    <row r="2772" spans="95:96">
      <c r="CQ2772" s="15">
        <v>41852</v>
      </c>
      <c r="CR2772" s="16">
        <v>7602.6</v>
      </c>
    </row>
    <row r="2773" spans="95:96">
      <c r="CQ2773" s="15">
        <v>41853</v>
      </c>
      <c r="CR2773" s="16">
        <v>7602.6</v>
      </c>
    </row>
    <row r="2774" spans="95:96">
      <c r="CQ2774" s="15">
        <v>41854</v>
      </c>
      <c r="CR2774" s="16">
        <v>7602.6</v>
      </c>
    </row>
    <row r="2775" spans="95:96">
      <c r="CQ2775" s="15">
        <v>41855</v>
      </c>
      <c r="CR2775" s="16">
        <v>7683.65</v>
      </c>
    </row>
    <row r="2776" spans="95:96">
      <c r="CQ2776" s="15">
        <v>41856</v>
      </c>
      <c r="CR2776" s="16">
        <v>7746.55</v>
      </c>
    </row>
    <row r="2777" spans="95:96">
      <c r="CQ2777" s="15">
        <v>41857</v>
      </c>
      <c r="CR2777" s="16">
        <v>7672.05</v>
      </c>
    </row>
    <row r="2778" spans="95:96">
      <c r="CQ2778" s="15">
        <v>41858</v>
      </c>
      <c r="CR2778" s="16">
        <v>7649.25</v>
      </c>
    </row>
    <row r="2779" spans="95:96">
      <c r="CQ2779" s="15">
        <v>41859</v>
      </c>
      <c r="CR2779" s="16">
        <v>7568.55</v>
      </c>
    </row>
    <row r="2780" spans="95:96">
      <c r="CQ2780" s="15">
        <v>41860</v>
      </c>
      <c r="CR2780" s="16">
        <v>7568.55</v>
      </c>
    </row>
    <row r="2781" spans="95:96">
      <c r="CQ2781" s="15">
        <v>41861</v>
      </c>
      <c r="CR2781" s="16">
        <v>7568.55</v>
      </c>
    </row>
    <row r="2782" spans="95:96">
      <c r="CQ2782" s="15">
        <v>41862</v>
      </c>
      <c r="CR2782" s="16">
        <v>7625.95</v>
      </c>
    </row>
    <row r="2783" spans="95:96">
      <c r="CQ2783" s="15">
        <v>41863</v>
      </c>
      <c r="CR2783" s="16">
        <v>7727.05</v>
      </c>
    </row>
    <row r="2784" spans="95:96">
      <c r="CQ2784" s="15">
        <v>41864</v>
      </c>
      <c r="CR2784" s="16">
        <v>7739.55</v>
      </c>
    </row>
    <row r="2785" spans="95:96">
      <c r="CQ2785" s="15">
        <v>41865</v>
      </c>
      <c r="CR2785" s="16">
        <v>7791.7</v>
      </c>
    </row>
    <row r="2786" spans="95:96">
      <c r="CQ2786" s="15">
        <v>41866</v>
      </c>
      <c r="CR2786" s="16">
        <v>7791.7</v>
      </c>
    </row>
    <row r="2787" spans="95:96">
      <c r="CQ2787" s="15">
        <v>41867</v>
      </c>
      <c r="CR2787" s="16">
        <v>7791.7</v>
      </c>
    </row>
    <row r="2788" spans="95:96">
      <c r="CQ2788" s="15">
        <v>41868</v>
      </c>
      <c r="CR2788" s="16">
        <v>7791.7</v>
      </c>
    </row>
    <row r="2789" spans="95:96">
      <c r="CQ2789" s="15">
        <v>41869</v>
      </c>
      <c r="CR2789" s="16">
        <v>7874.25</v>
      </c>
    </row>
    <row r="2790" spans="95:96">
      <c r="CQ2790" s="15">
        <v>41870</v>
      </c>
      <c r="CR2790" s="16">
        <v>7897.5</v>
      </c>
    </row>
    <row r="2791" spans="95:96">
      <c r="CQ2791" s="15">
        <v>41871</v>
      </c>
      <c r="CR2791" s="16">
        <v>7875.3</v>
      </c>
    </row>
    <row r="2792" spans="95:96">
      <c r="CQ2792" s="15">
        <v>41872</v>
      </c>
      <c r="CR2792" s="16">
        <v>7891.1</v>
      </c>
    </row>
    <row r="2793" spans="95:96">
      <c r="CQ2793" s="15">
        <v>41873</v>
      </c>
      <c r="CR2793" s="16">
        <v>7913.2</v>
      </c>
    </row>
    <row r="2794" spans="95:96">
      <c r="CQ2794" s="15">
        <v>41874</v>
      </c>
      <c r="CR2794" s="16">
        <v>7913.2</v>
      </c>
    </row>
    <row r="2795" spans="95:96">
      <c r="CQ2795" s="15">
        <v>41875</v>
      </c>
      <c r="CR2795" s="16">
        <v>7913.2</v>
      </c>
    </row>
    <row r="2796" spans="95:96">
      <c r="CQ2796" s="15">
        <v>41876</v>
      </c>
      <c r="CR2796" s="16">
        <v>7906.3</v>
      </c>
    </row>
    <row r="2797" spans="95:96">
      <c r="CQ2797" s="15">
        <v>41877</v>
      </c>
      <c r="CR2797" s="16">
        <v>7904.75</v>
      </c>
    </row>
    <row r="2798" spans="95:96">
      <c r="CQ2798" s="15">
        <v>41878</v>
      </c>
      <c r="CR2798" s="16">
        <v>7936.05</v>
      </c>
    </row>
    <row r="2799" spans="95:96">
      <c r="CQ2799" s="15">
        <v>41879</v>
      </c>
      <c r="CR2799" s="16">
        <v>7954.35</v>
      </c>
    </row>
    <row r="2800" spans="95:96">
      <c r="CQ2800" s="15">
        <v>41880</v>
      </c>
      <c r="CR2800" s="16">
        <v>7954.35</v>
      </c>
    </row>
    <row r="2801" spans="95:96">
      <c r="CQ2801" s="15">
        <v>41881</v>
      </c>
      <c r="CR2801" s="16">
        <v>7954.35</v>
      </c>
    </row>
    <row r="2802" spans="95:96">
      <c r="CQ2802" s="15">
        <v>41882</v>
      </c>
      <c r="CR2802" s="16">
        <v>7954.35</v>
      </c>
    </row>
    <row r="2803" spans="95:96">
      <c r="CQ2803" s="15">
        <v>41883</v>
      </c>
      <c r="CR2803" s="16">
        <v>8027.7</v>
      </c>
    </row>
    <row r="2804" spans="95:96">
      <c r="CQ2804" s="15">
        <v>41884</v>
      </c>
      <c r="CR2804" s="16">
        <v>8083.05</v>
      </c>
    </row>
    <row r="2805" spans="95:96">
      <c r="CQ2805" s="15">
        <v>41885</v>
      </c>
      <c r="CR2805" s="16">
        <v>8114.6</v>
      </c>
    </row>
    <row r="2806" spans="95:96">
      <c r="CQ2806" s="15">
        <v>41886</v>
      </c>
      <c r="CR2806" s="16">
        <v>8095.95</v>
      </c>
    </row>
    <row r="2807" spans="95:96">
      <c r="CQ2807" s="15">
        <v>41887</v>
      </c>
      <c r="CR2807" s="16">
        <v>8086.85</v>
      </c>
    </row>
    <row r="2808" spans="95:96">
      <c r="CQ2808" s="15">
        <v>41888</v>
      </c>
      <c r="CR2808" s="16">
        <v>8086.85</v>
      </c>
    </row>
    <row r="2809" spans="95:96">
      <c r="CQ2809" s="15">
        <v>41889</v>
      </c>
      <c r="CR2809" s="16">
        <v>8086.85</v>
      </c>
    </row>
    <row r="2810" spans="95:96">
      <c r="CQ2810" s="15">
        <v>41890</v>
      </c>
      <c r="CR2810" s="16">
        <v>8173.9</v>
      </c>
    </row>
    <row r="2811" spans="95:96">
      <c r="CQ2811" s="15">
        <v>41891</v>
      </c>
      <c r="CR2811" s="16">
        <v>8152.95</v>
      </c>
    </row>
    <row r="2812" spans="95:96">
      <c r="CQ2812" s="15">
        <v>41892</v>
      </c>
      <c r="CR2812" s="16">
        <v>8094.1</v>
      </c>
    </row>
    <row r="2813" spans="95:96">
      <c r="CQ2813" s="15">
        <v>41893</v>
      </c>
      <c r="CR2813" s="16">
        <v>8085.7</v>
      </c>
    </row>
    <row r="2814" spans="95:96">
      <c r="CQ2814" s="15">
        <v>41894</v>
      </c>
      <c r="CR2814" s="16">
        <v>8105.5</v>
      </c>
    </row>
    <row r="2815" spans="95:96">
      <c r="CQ2815" s="15">
        <v>41895</v>
      </c>
      <c r="CR2815" s="16">
        <v>8105.5</v>
      </c>
    </row>
    <row r="2816" spans="95:96">
      <c r="CQ2816" s="15">
        <v>41896</v>
      </c>
      <c r="CR2816" s="16">
        <v>8105.5</v>
      </c>
    </row>
    <row r="2817" spans="95:96">
      <c r="CQ2817" s="15">
        <v>41897</v>
      </c>
      <c r="CR2817" s="16">
        <v>8042</v>
      </c>
    </row>
    <row r="2818" spans="95:96">
      <c r="CQ2818" s="15">
        <v>41898</v>
      </c>
      <c r="CR2818" s="16">
        <v>7932.9</v>
      </c>
    </row>
    <row r="2819" spans="95:96">
      <c r="CQ2819" s="15">
        <v>41899</v>
      </c>
      <c r="CR2819" s="16">
        <v>7975.5</v>
      </c>
    </row>
    <row r="2820" spans="95:96">
      <c r="CQ2820" s="15">
        <v>41900</v>
      </c>
      <c r="CR2820" s="16">
        <v>8114.75</v>
      </c>
    </row>
    <row r="2821" spans="95:96">
      <c r="CQ2821" s="15">
        <v>41901</v>
      </c>
      <c r="CR2821" s="16">
        <v>8121.45</v>
      </c>
    </row>
    <row r="2822" spans="95:96">
      <c r="CQ2822" s="15">
        <v>41902</v>
      </c>
      <c r="CR2822" s="16">
        <v>8121.45</v>
      </c>
    </row>
    <row r="2823" spans="95:96">
      <c r="CQ2823" s="15">
        <v>41903</v>
      </c>
      <c r="CR2823" s="16">
        <v>8121.45</v>
      </c>
    </row>
    <row r="2824" spans="95:96">
      <c r="CQ2824" s="15">
        <v>41904</v>
      </c>
      <c r="CR2824" s="16">
        <v>8146.3</v>
      </c>
    </row>
    <row r="2825" spans="95:96">
      <c r="CQ2825" s="15">
        <v>41905</v>
      </c>
      <c r="CR2825" s="16">
        <v>8017.55</v>
      </c>
    </row>
    <row r="2826" spans="95:96">
      <c r="CQ2826" s="15">
        <v>41906</v>
      </c>
      <c r="CR2826" s="16">
        <v>8002.4</v>
      </c>
    </row>
    <row r="2827" spans="95:96">
      <c r="CQ2827" s="15">
        <v>41907</v>
      </c>
      <c r="CR2827" s="16">
        <v>7911.85</v>
      </c>
    </row>
    <row r="2828" spans="95:96">
      <c r="CQ2828" s="15">
        <v>41908</v>
      </c>
      <c r="CR2828" s="16">
        <v>7968.85</v>
      </c>
    </row>
    <row r="2829" spans="95:96">
      <c r="CQ2829" s="15">
        <v>41909</v>
      </c>
      <c r="CR2829" s="16">
        <v>7968.85</v>
      </c>
    </row>
    <row r="2830" spans="95:96">
      <c r="CQ2830" s="15">
        <v>41910</v>
      </c>
      <c r="CR2830" s="16">
        <v>7968.85</v>
      </c>
    </row>
    <row r="2831" spans="95:96">
      <c r="CQ2831" s="15">
        <v>41911</v>
      </c>
      <c r="CR2831" s="16">
        <v>7958.9</v>
      </c>
    </row>
    <row r="2832" spans="95:96">
      <c r="CQ2832" s="15">
        <v>41912</v>
      </c>
      <c r="CR2832" s="16">
        <v>7964.8</v>
      </c>
    </row>
    <row r="2833" spans="95:96">
      <c r="CQ2833" s="15">
        <v>41913</v>
      </c>
      <c r="CR2833" s="16">
        <v>7945.55</v>
      </c>
    </row>
    <row r="2834" spans="95:96">
      <c r="CQ2834" s="15">
        <v>41914</v>
      </c>
      <c r="CR2834" s="16">
        <v>7945.55</v>
      </c>
    </row>
    <row r="2835" spans="95:96">
      <c r="CQ2835" s="15">
        <v>41915</v>
      </c>
      <c r="CR2835" s="16">
        <v>7945.55</v>
      </c>
    </row>
    <row r="2836" spans="95:96">
      <c r="CQ2836" s="15">
        <v>41916</v>
      </c>
      <c r="CR2836" s="16">
        <v>7945.55</v>
      </c>
    </row>
    <row r="2837" spans="95:96">
      <c r="CQ2837" s="15">
        <v>41917</v>
      </c>
      <c r="CR2837" s="16">
        <v>7945.55</v>
      </c>
    </row>
    <row r="2838" spans="95:96">
      <c r="CQ2838" s="15">
        <v>41918</v>
      </c>
      <c r="CR2838" s="16">
        <v>7945.55</v>
      </c>
    </row>
    <row r="2839" spans="95:96">
      <c r="CQ2839" s="15">
        <v>41919</v>
      </c>
      <c r="CR2839" s="16">
        <v>7852.4</v>
      </c>
    </row>
    <row r="2840" spans="95:96">
      <c r="CQ2840" s="15">
        <v>41920</v>
      </c>
      <c r="CR2840" s="16">
        <v>7842.7</v>
      </c>
    </row>
    <row r="2841" spans="95:96">
      <c r="CQ2841" s="15">
        <v>41921</v>
      </c>
      <c r="CR2841" s="16">
        <v>7960.55</v>
      </c>
    </row>
    <row r="2842" spans="95:96">
      <c r="CQ2842" s="15">
        <v>41922</v>
      </c>
      <c r="CR2842" s="16">
        <v>7859.95</v>
      </c>
    </row>
    <row r="2843" spans="95:96">
      <c r="CQ2843" s="15">
        <v>41923</v>
      </c>
      <c r="CR2843" s="16">
        <v>7859.95</v>
      </c>
    </row>
    <row r="2844" spans="95:96">
      <c r="CQ2844" s="15">
        <v>41924</v>
      </c>
      <c r="CR2844" s="16">
        <v>7859.95</v>
      </c>
    </row>
    <row r="2845" spans="95:96">
      <c r="CQ2845" s="15">
        <v>41925</v>
      </c>
      <c r="CR2845" s="16">
        <v>7884.25</v>
      </c>
    </row>
    <row r="2846" spans="95:96">
      <c r="CQ2846" s="15">
        <v>41926</v>
      </c>
      <c r="CR2846" s="16">
        <v>7864</v>
      </c>
    </row>
    <row r="2847" spans="95:96">
      <c r="CQ2847" s="15">
        <v>41927</v>
      </c>
      <c r="CR2847" s="16">
        <v>7864</v>
      </c>
    </row>
    <row r="2848" spans="95:96">
      <c r="CQ2848" s="15">
        <v>41928</v>
      </c>
      <c r="CR2848" s="16">
        <v>7748.2</v>
      </c>
    </row>
    <row r="2849" spans="95:96">
      <c r="CQ2849" s="15">
        <v>41929</v>
      </c>
      <c r="CR2849" s="16">
        <v>7779.7</v>
      </c>
    </row>
    <row r="2850" spans="95:96">
      <c r="CQ2850" s="15">
        <v>41930</v>
      </c>
      <c r="CR2850" s="16">
        <v>7779.7</v>
      </c>
    </row>
    <row r="2851" spans="95:96">
      <c r="CQ2851" s="15">
        <v>41931</v>
      </c>
      <c r="CR2851" s="16">
        <v>7779.7</v>
      </c>
    </row>
    <row r="2852" spans="95:96">
      <c r="CQ2852" s="15">
        <v>41932</v>
      </c>
      <c r="CR2852" s="16">
        <v>7879.4</v>
      </c>
    </row>
    <row r="2853" spans="95:96">
      <c r="CQ2853" s="15">
        <v>41933</v>
      </c>
      <c r="CR2853" s="16">
        <v>7927.75</v>
      </c>
    </row>
    <row r="2854" spans="95:96">
      <c r="CQ2854" s="15">
        <v>41934</v>
      </c>
      <c r="CR2854" s="16">
        <v>7995.9</v>
      </c>
    </row>
    <row r="2855" spans="95:96">
      <c r="CQ2855" s="15">
        <v>41935</v>
      </c>
      <c r="CR2855" s="16">
        <v>8014.55</v>
      </c>
    </row>
    <row r="2856" spans="95:96">
      <c r="CQ2856" s="15">
        <v>41936</v>
      </c>
      <c r="CR2856" s="16">
        <v>8014.55</v>
      </c>
    </row>
    <row r="2857" spans="95:96">
      <c r="CQ2857" s="15">
        <v>41937</v>
      </c>
      <c r="CR2857" s="16">
        <v>8014.55</v>
      </c>
    </row>
    <row r="2858" spans="95:96">
      <c r="CQ2858" s="15">
        <v>41938</v>
      </c>
      <c r="CR2858" s="16">
        <v>8014.55</v>
      </c>
    </row>
    <row r="2859" spans="95:96">
      <c r="CQ2859" s="15">
        <v>41939</v>
      </c>
      <c r="CR2859" s="16">
        <v>7991.7</v>
      </c>
    </row>
    <row r="2860" spans="95:96">
      <c r="CQ2860" s="15">
        <v>41940</v>
      </c>
      <c r="CR2860" s="16">
        <v>8027.6</v>
      </c>
    </row>
    <row r="2861" spans="95:96">
      <c r="CQ2861" s="15">
        <v>41941</v>
      </c>
      <c r="CR2861" s="16">
        <v>8090.45</v>
      </c>
    </row>
    <row r="2862" spans="95:96">
      <c r="CQ2862" s="15">
        <v>41942</v>
      </c>
      <c r="CR2862" s="16">
        <v>8169.2</v>
      </c>
    </row>
    <row r="2863" spans="95:96">
      <c r="CQ2863" s="15">
        <v>41943</v>
      </c>
      <c r="CR2863" s="16">
        <v>8322.2000000000007</v>
      </c>
    </row>
    <row r="2864" spans="95:96">
      <c r="CQ2864" s="15">
        <v>41944</v>
      </c>
      <c r="CR2864" s="16">
        <v>8322.2000000000007</v>
      </c>
    </row>
    <row r="2865" spans="95:96">
      <c r="CQ2865" s="15">
        <v>41945</v>
      </c>
      <c r="CR2865" s="16">
        <v>8322.2000000000007</v>
      </c>
    </row>
    <row r="2866" spans="95:96">
      <c r="CQ2866" s="15">
        <v>41946</v>
      </c>
      <c r="CR2866" s="16">
        <v>8324.15</v>
      </c>
    </row>
    <row r="2867" spans="95:96">
      <c r="CQ2867" s="15">
        <v>41947</v>
      </c>
      <c r="CR2867" s="16">
        <v>8324.15</v>
      </c>
    </row>
    <row r="2868" spans="95:96">
      <c r="CQ2868" s="15">
        <v>41948</v>
      </c>
      <c r="CR2868" s="16">
        <v>8338.2999999999993</v>
      </c>
    </row>
    <row r="2869" spans="95:96">
      <c r="CQ2869" s="15">
        <v>41949</v>
      </c>
      <c r="CR2869" s="16">
        <v>8338.2999999999993</v>
      </c>
    </row>
    <row r="2870" spans="95:96">
      <c r="CQ2870" s="15">
        <v>41950</v>
      </c>
      <c r="CR2870" s="16">
        <v>8337</v>
      </c>
    </row>
    <row r="2871" spans="95:96">
      <c r="CQ2871" s="15">
        <v>41951</v>
      </c>
      <c r="CR2871" s="16">
        <v>8337</v>
      </c>
    </row>
    <row r="2872" spans="95:96">
      <c r="CQ2872" s="15">
        <v>41952</v>
      </c>
      <c r="CR2872" s="16">
        <v>8337</v>
      </c>
    </row>
    <row r="2873" spans="95:96">
      <c r="CQ2873" s="15">
        <v>41953</v>
      </c>
      <c r="CR2873" s="16">
        <v>8344.25</v>
      </c>
    </row>
    <row r="2874" spans="95:96">
      <c r="CQ2874" s="15">
        <v>41954</v>
      </c>
      <c r="CR2874" s="16">
        <v>8362.65</v>
      </c>
    </row>
    <row r="2875" spans="95:96">
      <c r="CQ2875" s="15">
        <v>41955</v>
      </c>
      <c r="CR2875" s="16">
        <v>8383.2999999999993</v>
      </c>
    </row>
    <row r="2876" spans="95:96">
      <c r="CQ2876" s="15">
        <v>41956</v>
      </c>
      <c r="CR2876" s="16">
        <v>8357.85</v>
      </c>
    </row>
    <row r="2877" spans="95:96">
      <c r="CQ2877" s="15">
        <v>41957</v>
      </c>
      <c r="CR2877" s="16">
        <v>8389.9</v>
      </c>
    </row>
    <row r="2878" spans="95:96">
      <c r="CQ2878" s="15">
        <v>41958</v>
      </c>
      <c r="CR2878" s="16">
        <v>8389.9</v>
      </c>
    </row>
    <row r="2879" spans="95:96">
      <c r="CQ2879" s="15">
        <v>41959</v>
      </c>
      <c r="CR2879" s="16">
        <v>8389.9</v>
      </c>
    </row>
    <row r="2880" spans="95:96">
      <c r="CQ2880" s="15">
        <v>41960</v>
      </c>
      <c r="CR2880" s="16">
        <v>8430.75</v>
      </c>
    </row>
    <row r="2881" spans="95:96">
      <c r="CQ2881" s="15">
        <v>41961</v>
      </c>
      <c r="CR2881" s="16">
        <v>8425.9</v>
      </c>
    </row>
    <row r="2882" spans="95:96">
      <c r="CQ2882" s="15">
        <v>41962</v>
      </c>
      <c r="CR2882" s="16">
        <v>8382.2999999999993</v>
      </c>
    </row>
    <row r="2883" spans="95:96">
      <c r="CQ2883" s="15">
        <v>41963</v>
      </c>
      <c r="CR2883" s="16">
        <v>8401.9</v>
      </c>
    </row>
    <row r="2884" spans="95:96">
      <c r="CQ2884" s="15">
        <v>41964</v>
      </c>
      <c r="CR2884" s="16">
        <v>8477.35</v>
      </c>
    </row>
    <row r="2885" spans="95:96">
      <c r="CQ2885" s="15">
        <v>41965</v>
      </c>
      <c r="CR2885" s="16">
        <v>8477.35</v>
      </c>
    </row>
    <row r="2886" spans="95:96">
      <c r="CQ2886" s="15">
        <v>41966</v>
      </c>
      <c r="CR2886" s="16">
        <v>8477.35</v>
      </c>
    </row>
    <row r="2887" spans="95:96">
      <c r="CQ2887" s="15">
        <v>41967</v>
      </c>
      <c r="CR2887" s="16">
        <v>8530.15</v>
      </c>
    </row>
    <row r="2888" spans="95:96">
      <c r="CQ2888" s="15">
        <v>41968</v>
      </c>
      <c r="CR2888" s="16">
        <v>8463.1</v>
      </c>
    </row>
    <row r="2889" spans="95:96">
      <c r="CQ2889" s="15">
        <v>41969</v>
      </c>
      <c r="CR2889" s="16">
        <v>8475.75</v>
      </c>
    </row>
    <row r="2890" spans="95:96">
      <c r="CQ2890" s="15">
        <v>41970</v>
      </c>
      <c r="CR2890" s="16">
        <v>8494.2000000000007</v>
      </c>
    </row>
    <row r="2891" spans="95:96">
      <c r="CQ2891" s="15">
        <v>41971</v>
      </c>
      <c r="CR2891" s="16">
        <v>8588.25</v>
      </c>
    </row>
    <row r="2892" spans="95:96">
      <c r="CQ2892" s="15">
        <v>41972</v>
      </c>
      <c r="CR2892" s="16">
        <v>8588.25</v>
      </c>
    </row>
    <row r="2893" spans="95:96">
      <c r="CQ2893" s="15">
        <v>41973</v>
      </c>
      <c r="CR2893" s="16">
        <v>8588.25</v>
      </c>
    </row>
    <row r="2894" spans="95:96">
      <c r="CQ2894" s="15">
        <v>41974</v>
      </c>
      <c r="CR2894" s="16">
        <v>8555.9</v>
      </c>
    </row>
    <row r="2895" spans="95:96">
      <c r="CQ2895" s="15">
        <v>41975</v>
      </c>
      <c r="CR2895" s="16">
        <v>8524.7000000000007</v>
      </c>
    </row>
    <row r="2896" spans="95:96">
      <c r="CQ2896" s="15">
        <v>41976</v>
      </c>
      <c r="CR2896" s="16">
        <v>8537.65</v>
      </c>
    </row>
    <row r="2897" spans="95:96">
      <c r="CQ2897" s="15">
        <v>41977</v>
      </c>
      <c r="CR2897" s="16">
        <v>8564.4</v>
      </c>
    </row>
    <row r="2898" spans="95:96">
      <c r="CQ2898" s="15">
        <v>41978</v>
      </c>
      <c r="CR2898" s="16">
        <v>8538.2999999999993</v>
      </c>
    </row>
    <row r="2899" spans="95:96">
      <c r="CQ2899" s="15">
        <v>41979</v>
      </c>
      <c r="CR2899" s="16">
        <v>8538.2999999999993</v>
      </c>
    </row>
    <row r="2900" spans="95:96">
      <c r="CQ2900" s="15">
        <v>41980</v>
      </c>
      <c r="CR2900" s="16">
        <v>8538.2999999999993</v>
      </c>
    </row>
    <row r="2901" spans="95:96">
      <c r="CQ2901" s="15">
        <v>41981</v>
      </c>
      <c r="CR2901" s="16">
        <v>8438.25</v>
      </c>
    </row>
    <row r="2902" spans="95:96">
      <c r="CQ2902" s="15">
        <v>41982</v>
      </c>
      <c r="CR2902" s="16">
        <v>8340.7000000000007</v>
      </c>
    </row>
    <row r="2903" spans="95:96">
      <c r="CQ2903" s="15">
        <v>41983</v>
      </c>
      <c r="CR2903" s="16">
        <v>8355.65</v>
      </c>
    </row>
    <row r="2904" spans="95:96">
      <c r="CQ2904" s="15">
        <v>41984</v>
      </c>
      <c r="CR2904" s="16">
        <v>8292.9</v>
      </c>
    </row>
    <row r="2905" spans="95:96">
      <c r="CQ2905" s="15">
        <v>41985</v>
      </c>
      <c r="CR2905" s="16">
        <v>8224.1</v>
      </c>
    </row>
    <row r="2906" spans="95:96">
      <c r="CQ2906" s="15">
        <v>41986</v>
      </c>
      <c r="CR2906" s="16">
        <v>8224.1</v>
      </c>
    </row>
    <row r="2907" spans="95:96">
      <c r="CQ2907" s="15">
        <v>41987</v>
      </c>
      <c r="CR2907" s="16">
        <v>8224.1</v>
      </c>
    </row>
    <row r="2908" spans="95:96">
      <c r="CQ2908" s="15">
        <v>41988</v>
      </c>
      <c r="CR2908" s="16">
        <v>8219.6</v>
      </c>
    </row>
    <row r="2909" spans="95:96">
      <c r="CQ2909" s="15">
        <v>41989</v>
      </c>
      <c r="CR2909" s="16">
        <v>8067.6</v>
      </c>
    </row>
    <row r="2910" spans="95:96">
      <c r="CQ2910" s="15">
        <v>41990</v>
      </c>
      <c r="CR2910" s="16">
        <v>8029.8</v>
      </c>
    </row>
    <row r="2911" spans="95:96">
      <c r="CQ2911" s="15">
        <v>41991</v>
      </c>
      <c r="CR2911" s="16">
        <v>8159.3</v>
      </c>
    </row>
    <row r="2912" spans="95:96">
      <c r="CQ2912" s="15">
        <v>41992</v>
      </c>
      <c r="CR2912" s="16">
        <v>8225.2000000000007</v>
      </c>
    </row>
    <row r="2913" spans="95:96">
      <c r="CQ2913" s="15">
        <v>41993</v>
      </c>
      <c r="CR2913" s="16">
        <v>8225.2000000000007</v>
      </c>
    </row>
    <row r="2914" spans="95:96">
      <c r="CQ2914" s="15">
        <v>41994</v>
      </c>
      <c r="CR2914" s="16">
        <v>8225.2000000000007</v>
      </c>
    </row>
    <row r="2915" spans="95:96">
      <c r="CQ2915" s="15">
        <v>41995</v>
      </c>
      <c r="CR2915" s="16">
        <v>8324</v>
      </c>
    </row>
    <row r="2916" spans="95:96">
      <c r="CQ2916" s="15">
        <v>41996</v>
      </c>
      <c r="CR2916" s="16">
        <v>8267</v>
      </c>
    </row>
    <row r="2917" spans="95:96">
      <c r="CQ2917" s="15">
        <v>41997</v>
      </c>
      <c r="CR2917" s="16">
        <v>8174.1</v>
      </c>
    </row>
    <row r="2918" spans="95:96">
      <c r="CQ2918" s="15">
        <v>41998</v>
      </c>
      <c r="CR2918" s="16">
        <v>8174.1</v>
      </c>
    </row>
    <row r="2919" spans="95:96">
      <c r="CQ2919" s="15">
        <v>41999</v>
      </c>
      <c r="CR2919" s="16">
        <v>8200.7000000000007</v>
      </c>
    </row>
    <row r="2920" spans="95:96">
      <c r="CQ2920" s="15">
        <v>42000</v>
      </c>
      <c r="CR2920" s="16">
        <v>8200.7000000000007</v>
      </c>
    </row>
    <row r="2921" spans="95:96">
      <c r="CQ2921" s="15">
        <v>42001</v>
      </c>
      <c r="CR2921" s="16">
        <v>8200.7000000000007</v>
      </c>
    </row>
    <row r="2922" spans="95:96">
      <c r="CQ2922" s="15">
        <v>42002</v>
      </c>
      <c r="CR2922" s="16">
        <v>8246.2999999999993</v>
      </c>
    </row>
    <row r="2923" spans="95:96">
      <c r="CQ2923" s="15">
        <v>42003</v>
      </c>
      <c r="CR2923" s="16">
        <v>8248.25</v>
      </c>
    </row>
    <row r="2924" spans="95:96">
      <c r="CQ2924" s="15">
        <v>42004</v>
      </c>
      <c r="CR2924" s="16">
        <v>8282.7000000000007</v>
      </c>
    </row>
    <row r="2925" spans="95:96">
      <c r="CQ2925" s="15">
        <v>42005</v>
      </c>
      <c r="CR2925" s="16">
        <v>8284</v>
      </c>
    </row>
    <row r="2926" spans="95:96">
      <c r="CQ2926" s="15">
        <v>42006</v>
      </c>
      <c r="CR2926" s="16">
        <v>8395.4500000000007</v>
      </c>
    </row>
    <row r="2927" spans="95:96">
      <c r="CQ2927" s="15">
        <v>42007</v>
      </c>
      <c r="CR2927" s="16">
        <v>8395.4500000000007</v>
      </c>
    </row>
    <row r="2928" spans="95:96">
      <c r="CQ2928" s="15">
        <v>42008</v>
      </c>
      <c r="CR2928" s="16">
        <v>8395.4500000000007</v>
      </c>
    </row>
    <row r="2929" spans="95:96">
      <c r="CQ2929" s="15">
        <v>42009</v>
      </c>
      <c r="CR2929" s="16">
        <v>8378.4</v>
      </c>
    </row>
    <row r="2930" spans="95:96">
      <c r="CQ2930" s="15">
        <v>42010</v>
      </c>
      <c r="CR2930" s="16">
        <v>8127.35</v>
      </c>
    </row>
    <row r="2931" spans="95:96">
      <c r="CQ2931" s="15">
        <v>42011</v>
      </c>
      <c r="CR2931" s="16">
        <v>8102.1</v>
      </c>
    </row>
    <row r="2932" spans="95:96">
      <c r="CQ2932" s="15">
        <v>42012</v>
      </c>
      <c r="CR2932" s="16">
        <v>8234.6</v>
      </c>
    </row>
    <row r="2933" spans="95:96">
      <c r="CQ2933" s="15">
        <v>42013</v>
      </c>
      <c r="CR2933" s="16">
        <v>8284.5</v>
      </c>
    </row>
    <row r="2934" spans="95:96">
      <c r="CQ2934" s="15">
        <v>42014</v>
      </c>
      <c r="CR2934" s="16">
        <v>8284.5</v>
      </c>
    </row>
    <row r="2935" spans="95:96">
      <c r="CQ2935" s="15">
        <v>42015</v>
      </c>
      <c r="CR2935" s="16">
        <v>8284.5</v>
      </c>
    </row>
    <row r="2936" spans="95:96">
      <c r="CQ2936" s="15">
        <v>42016</v>
      </c>
      <c r="CR2936" s="16">
        <v>8323</v>
      </c>
    </row>
    <row r="2937" spans="95:96">
      <c r="CQ2937" s="15">
        <v>42017</v>
      </c>
      <c r="CR2937" s="16">
        <v>8299.4</v>
      </c>
    </row>
    <row r="2938" spans="95:96">
      <c r="CQ2938" s="15">
        <v>42018</v>
      </c>
      <c r="CR2938" s="16">
        <v>8277.5499999999993</v>
      </c>
    </row>
    <row r="2939" spans="95:96">
      <c r="CQ2939" s="15">
        <v>42019</v>
      </c>
      <c r="CR2939" s="16">
        <v>8494.15</v>
      </c>
    </row>
    <row r="2940" spans="95:96">
      <c r="CQ2940" s="15">
        <v>42020</v>
      </c>
      <c r="CR2940" s="16">
        <v>8513.7999999999993</v>
      </c>
    </row>
    <row r="2941" spans="95:96">
      <c r="CQ2941" s="15">
        <v>42021</v>
      </c>
      <c r="CR2941" s="16">
        <v>8513.7999999999993</v>
      </c>
    </row>
    <row r="2942" spans="95:96">
      <c r="CQ2942" s="15">
        <v>42022</v>
      </c>
      <c r="CR2942" s="16">
        <v>8513.7999999999993</v>
      </c>
    </row>
    <row r="2943" spans="95:96">
      <c r="CQ2943" s="15">
        <v>42023</v>
      </c>
      <c r="CR2943" s="16">
        <v>8550.7000000000007</v>
      </c>
    </row>
    <row r="2944" spans="95:96">
      <c r="CQ2944" s="15">
        <v>42024</v>
      </c>
      <c r="CR2944" s="16">
        <v>8695.6</v>
      </c>
    </row>
    <row r="2945" spans="95:96">
      <c r="CQ2945" s="15">
        <v>42025</v>
      </c>
      <c r="CR2945" s="16">
        <v>8729.5</v>
      </c>
    </row>
    <row r="2946" spans="95:96">
      <c r="CQ2946" s="15">
        <v>42026</v>
      </c>
      <c r="CR2946" s="16">
        <v>8761.4</v>
      </c>
    </row>
    <row r="2947" spans="95:96">
      <c r="CQ2947" s="15">
        <v>42027</v>
      </c>
      <c r="CR2947" s="16">
        <v>8835.6</v>
      </c>
    </row>
    <row r="2948" spans="95:96">
      <c r="CQ2948" s="15">
        <v>42028</v>
      </c>
      <c r="CR2948" s="16">
        <v>8835.6</v>
      </c>
    </row>
    <row r="2949" spans="95:96">
      <c r="CQ2949" s="15">
        <v>42029</v>
      </c>
      <c r="CR2949" s="16">
        <v>8835.6</v>
      </c>
    </row>
    <row r="2950" spans="95:96">
      <c r="CQ2950" s="15">
        <v>42030</v>
      </c>
      <c r="CR2950" s="16">
        <v>8835.6</v>
      </c>
    </row>
    <row r="2951" spans="95:96">
      <c r="CQ2951" s="15">
        <v>42031</v>
      </c>
      <c r="CR2951" s="16">
        <v>8910.5</v>
      </c>
    </row>
    <row r="2952" spans="95:96">
      <c r="CQ2952" s="15">
        <v>42032</v>
      </c>
      <c r="CR2952" s="16">
        <v>8914.2999999999993</v>
      </c>
    </row>
    <row r="2953" spans="95:96">
      <c r="CQ2953" s="15">
        <v>42033</v>
      </c>
      <c r="CR2953" s="16">
        <v>8952.35</v>
      </c>
    </row>
    <row r="2954" spans="95:96">
      <c r="CQ2954" s="15">
        <v>42034</v>
      </c>
      <c r="CR2954" s="16">
        <v>8808.9</v>
      </c>
    </row>
    <row r="2955" spans="95:96">
      <c r="CQ2955" s="15">
        <v>42035</v>
      </c>
      <c r="CR2955" s="16">
        <v>8808.9</v>
      </c>
    </row>
    <row r="2956" spans="95:96">
      <c r="CQ2956" s="15">
        <v>42036</v>
      </c>
      <c r="CR2956" s="16">
        <v>8808.9</v>
      </c>
    </row>
    <row r="2957" spans="95:96">
      <c r="CQ2957" s="15">
        <v>42037</v>
      </c>
      <c r="CR2957" s="16">
        <v>8797.4</v>
      </c>
    </row>
    <row r="2958" spans="95:96">
      <c r="CQ2958" s="15">
        <v>42038</v>
      </c>
      <c r="CR2958" s="16">
        <v>8756.5499999999993</v>
      </c>
    </row>
    <row r="2959" spans="95:96">
      <c r="CQ2959" s="15">
        <v>42039</v>
      </c>
      <c r="CR2959" s="16">
        <v>8723.7000000000007</v>
      </c>
    </row>
    <row r="2960" spans="95:96">
      <c r="CQ2960" s="15">
        <v>42040</v>
      </c>
      <c r="CR2960" s="16">
        <v>8711.7000000000007</v>
      </c>
    </row>
    <row r="2961" spans="95:96">
      <c r="CQ2961" s="15">
        <v>42041</v>
      </c>
      <c r="CR2961" s="16">
        <v>8661.0499999999993</v>
      </c>
    </row>
    <row r="2962" spans="95:96">
      <c r="CQ2962" s="15">
        <v>42042</v>
      </c>
      <c r="CR2962" s="16">
        <v>8661.0499999999993</v>
      </c>
    </row>
    <row r="2963" spans="95:96">
      <c r="CQ2963" s="15">
        <v>42043</v>
      </c>
      <c r="CR2963" s="16">
        <v>8661.0499999999993</v>
      </c>
    </row>
    <row r="2964" spans="95:96">
      <c r="CQ2964" s="15">
        <v>42044</v>
      </c>
      <c r="CR2964" s="16">
        <v>8526.35</v>
      </c>
    </row>
    <row r="2965" spans="95:96">
      <c r="CQ2965" s="15">
        <v>42045</v>
      </c>
      <c r="CR2965" s="16">
        <v>8565.5499999999993</v>
      </c>
    </row>
    <row r="2966" spans="95:96">
      <c r="CQ2966" s="15">
        <v>42046</v>
      </c>
      <c r="CR2966" s="16">
        <v>8627.4</v>
      </c>
    </row>
    <row r="2967" spans="95:96">
      <c r="CQ2967" s="15">
        <v>42047</v>
      </c>
      <c r="CR2967" s="16">
        <v>8711.5499999999993</v>
      </c>
    </row>
    <row r="2968" spans="95:96">
      <c r="CQ2968" s="15">
        <v>42048</v>
      </c>
      <c r="CR2968" s="16">
        <v>8805.5</v>
      </c>
    </row>
    <row r="2969" spans="95:96">
      <c r="CQ2969" s="15">
        <v>42049</v>
      </c>
      <c r="CR2969" s="16">
        <v>8805.5</v>
      </c>
    </row>
    <row r="2970" spans="95:96">
      <c r="CQ2970" s="15">
        <v>42050</v>
      </c>
      <c r="CR2970" s="16">
        <v>8805.5</v>
      </c>
    </row>
    <row r="2971" spans="95:96">
      <c r="CQ2971" s="15">
        <v>42051</v>
      </c>
      <c r="CR2971" s="16">
        <v>8809.35</v>
      </c>
    </row>
    <row r="2972" spans="95:96">
      <c r="CQ2972" s="15">
        <v>42052</v>
      </c>
      <c r="CR2972" s="16">
        <v>8809.35</v>
      </c>
    </row>
    <row r="2973" spans="95:96">
      <c r="CQ2973" s="15">
        <v>42053</v>
      </c>
      <c r="CR2973" s="16">
        <v>8869.1</v>
      </c>
    </row>
    <row r="2974" spans="95:96">
      <c r="CQ2974" s="15">
        <v>42054</v>
      </c>
      <c r="CR2974" s="16">
        <v>8895.2999999999993</v>
      </c>
    </row>
    <row r="2975" spans="95:96">
      <c r="CQ2975" s="15">
        <v>42055</v>
      </c>
      <c r="CR2975" s="16">
        <v>8833.6</v>
      </c>
    </row>
    <row r="2976" spans="95:96">
      <c r="CQ2976" s="15">
        <v>42056</v>
      </c>
      <c r="CR2976" s="16">
        <v>8833.6</v>
      </c>
    </row>
    <row r="2977" spans="95:96">
      <c r="CQ2977" s="15">
        <v>42057</v>
      </c>
      <c r="CR2977" s="16">
        <v>8833.6</v>
      </c>
    </row>
    <row r="2978" spans="95:96">
      <c r="CQ2978" s="15">
        <v>42058</v>
      </c>
      <c r="CR2978" s="16">
        <v>8754.9500000000007</v>
      </c>
    </row>
    <row r="2979" spans="95:96">
      <c r="CQ2979" s="15">
        <v>42059</v>
      </c>
      <c r="CR2979" s="16">
        <v>8762.1</v>
      </c>
    </row>
    <row r="2980" spans="95:96">
      <c r="CQ2980" s="15">
        <v>42060</v>
      </c>
      <c r="CR2980" s="16">
        <v>8767.25</v>
      </c>
    </row>
    <row r="2981" spans="95:96">
      <c r="CQ2981" s="15">
        <v>42061</v>
      </c>
      <c r="CR2981" s="16">
        <v>8683.85</v>
      </c>
    </row>
    <row r="2982" spans="95:96">
      <c r="CQ2982" s="15">
        <v>42062</v>
      </c>
      <c r="CR2982" s="16">
        <v>8844.6</v>
      </c>
    </row>
    <row r="2983" spans="95:96">
      <c r="CQ2983" s="15">
        <v>42063</v>
      </c>
      <c r="CR2983" s="16">
        <v>8901.85</v>
      </c>
    </row>
    <row r="2984" spans="95:96">
      <c r="CQ2984" s="15">
        <v>42064</v>
      </c>
      <c r="CR2984" s="16">
        <v>8901.85</v>
      </c>
    </row>
    <row r="2985" spans="95:96">
      <c r="CQ2985" s="15">
        <v>42065</v>
      </c>
      <c r="CR2985" s="16">
        <v>8956.75</v>
      </c>
    </row>
    <row r="2986" spans="95:96">
      <c r="CQ2986" s="15">
        <v>42066</v>
      </c>
      <c r="CR2986" s="16">
        <v>8996.25</v>
      </c>
    </row>
    <row r="2987" spans="95:96">
      <c r="CQ2987" s="15">
        <v>42067</v>
      </c>
      <c r="CR2987" s="16">
        <v>8922.65</v>
      </c>
    </row>
    <row r="2988" spans="95:96">
      <c r="CQ2988" s="15">
        <v>42068</v>
      </c>
      <c r="CR2988" s="16">
        <v>8937.75</v>
      </c>
    </row>
    <row r="2989" spans="95:96">
      <c r="CQ2989" s="15">
        <v>42069</v>
      </c>
      <c r="CR2989" s="16">
        <v>8937.75</v>
      </c>
    </row>
    <row r="2990" spans="95:96">
      <c r="CQ2990" s="15">
        <v>42070</v>
      </c>
      <c r="CR2990" s="16">
        <v>8937.75</v>
      </c>
    </row>
    <row r="2991" spans="95:96">
      <c r="CQ2991" s="15">
        <v>42071</v>
      </c>
      <c r="CR2991" s="16">
        <v>8937.75</v>
      </c>
    </row>
    <row r="2992" spans="95:96">
      <c r="CQ2992" s="15">
        <v>42072</v>
      </c>
      <c r="CR2992" s="16">
        <v>8756.75</v>
      </c>
    </row>
    <row r="2993" spans="95:96">
      <c r="CQ2993" s="15">
        <v>42073</v>
      </c>
      <c r="CR2993" s="16">
        <v>8712.0499999999993</v>
      </c>
    </row>
    <row r="2994" spans="95:96">
      <c r="CQ2994" s="15">
        <v>42074</v>
      </c>
      <c r="CR2994" s="16">
        <v>8699.9500000000007</v>
      </c>
    </row>
    <row r="2995" spans="95:96">
      <c r="CQ2995" s="15">
        <v>42075</v>
      </c>
      <c r="CR2995" s="16">
        <v>8776</v>
      </c>
    </row>
    <row r="2996" spans="95:96">
      <c r="CQ2996" s="15">
        <v>42076</v>
      </c>
      <c r="CR2996" s="16">
        <v>8647.75</v>
      </c>
    </row>
    <row r="2997" spans="95:96">
      <c r="CQ2997" s="15">
        <v>42077</v>
      </c>
      <c r="CR2997" s="16">
        <v>8647.75</v>
      </c>
    </row>
    <row r="2998" spans="95:96">
      <c r="CQ2998" s="15">
        <v>42078</v>
      </c>
      <c r="CR2998" s="16">
        <v>8647.75</v>
      </c>
    </row>
    <row r="2999" spans="95:96">
      <c r="CQ2999" s="15">
        <v>42079</v>
      </c>
      <c r="CR2999" s="16">
        <v>8633.15</v>
      </c>
    </row>
    <row r="3000" spans="95:96">
      <c r="CQ3000" s="15">
        <v>42080</v>
      </c>
      <c r="CR3000" s="16">
        <v>8723.2999999999993</v>
      </c>
    </row>
    <row r="3001" spans="95:96">
      <c r="CQ3001" s="15">
        <v>42081</v>
      </c>
      <c r="CR3001" s="16">
        <v>8685.9</v>
      </c>
    </row>
    <row r="3002" spans="95:96">
      <c r="CQ3002" s="15">
        <v>42082</v>
      </c>
      <c r="CR3002" s="16">
        <v>8634.65</v>
      </c>
    </row>
    <row r="3003" spans="95:96">
      <c r="CQ3003" s="15">
        <v>42083</v>
      </c>
      <c r="CR3003" s="16">
        <v>8570.9</v>
      </c>
    </row>
    <row r="3004" spans="95:96">
      <c r="CQ3004" s="15">
        <v>42084</v>
      </c>
      <c r="CR3004" s="16">
        <v>8570.9</v>
      </c>
    </row>
    <row r="3005" spans="95:96">
      <c r="CQ3005" s="15">
        <v>42085</v>
      </c>
      <c r="CR3005" s="16">
        <v>8570.9</v>
      </c>
    </row>
    <row r="3006" spans="95:96">
      <c r="CQ3006" s="15">
        <v>42086</v>
      </c>
      <c r="CR3006" s="16">
        <v>8550.9</v>
      </c>
    </row>
    <row r="3007" spans="95:96">
      <c r="CQ3007" s="15">
        <v>42087</v>
      </c>
      <c r="CR3007" s="16">
        <v>8542.9500000000007</v>
      </c>
    </row>
    <row r="3008" spans="95:96">
      <c r="CQ3008" s="15">
        <v>42088</v>
      </c>
      <c r="CR3008" s="16">
        <v>8530.7999999999993</v>
      </c>
    </row>
    <row r="3009" spans="95:96">
      <c r="CQ3009" s="15">
        <v>42089</v>
      </c>
      <c r="CR3009" s="16">
        <v>8342.15</v>
      </c>
    </row>
    <row r="3010" spans="95:96">
      <c r="CQ3010" s="15">
        <v>42090</v>
      </c>
      <c r="CR3010" s="16">
        <v>8341.4</v>
      </c>
    </row>
    <row r="3011" spans="95:96">
      <c r="CQ3011" s="15">
        <v>42091</v>
      </c>
      <c r="CR3011" s="16">
        <v>8341.4</v>
      </c>
    </row>
    <row r="3012" spans="95:96">
      <c r="CQ3012" s="15">
        <v>42092</v>
      </c>
      <c r="CR3012" s="16">
        <v>8341.4</v>
      </c>
    </row>
    <row r="3013" spans="95:96">
      <c r="CQ3013" s="15">
        <v>42093</v>
      </c>
      <c r="CR3013" s="16">
        <v>8492.2999999999993</v>
      </c>
    </row>
    <row r="3014" spans="95:96">
      <c r="CQ3014" s="15">
        <v>42094</v>
      </c>
      <c r="CR3014" s="16">
        <v>8491</v>
      </c>
    </row>
    <row r="3015" spans="95:96">
      <c r="CQ3015" s="15">
        <v>42095</v>
      </c>
      <c r="CR3015" s="16">
        <v>8586.25</v>
      </c>
    </row>
    <row r="3016" spans="95:96">
      <c r="CQ3016" s="15">
        <v>42096</v>
      </c>
      <c r="CR3016" s="16">
        <v>8586.25</v>
      </c>
    </row>
    <row r="3017" spans="95:96">
      <c r="CQ3017" s="15">
        <v>42097</v>
      </c>
      <c r="CR3017" s="16">
        <v>8586.25</v>
      </c>
    </row>
    <row r="3018" spans="95:96">
      <c r="CQ3018" s="15">
        <v>42098</v>
      </c>
      <c r="CR3018" s="16">
        <v>8586.25</v>
      </c>
    </row>
    <row r="3019" spans="95:96">
      <c r="CQ3019" s="15">
        <v>42099</v>
      </c>
      <c r="CR3019" s="16">
        <v>8586.25</v>
      </c>
    </row>
    <row r="3020" spans="95:96">
      <c r="CQ3020" s="15">
        <v>42100</v>
      </c>
      <c r="CR3020" s="16">
        <v>8659.9</v>
      </c>
    </row>
    <row r="3021" spans="95:96">
      <c r="CQ3021" s="15">
        <v>42101</v>
      </c>
      <c r="CR3021" s="16">
        <v>8660.2999999999993</v>
      </c>
    </row>
    <row r="3022" spans="95:96">
      <c r="CQ3022" s="15">
        <v>42102</v>
      </c>
      <c r="CR3022" s="16">
        <v>8714.4</v>
      </c>
    </row>
    <row r="3023" spans="95:96">
      <c r="CQ3023" s="15">
        <v>42103</v>
      </c>
      <c r="CR3023" s="16">
        <v>8778.2999999999993</v>
      </c>
    </row>
    <row r="3024" spans="95:96">
      <c r="CQ3024" s="15">
        <v>42104</v>
      </c>
      <c r="CR3024" s="16">
        <v>8780.35</v>
      </c>
    </row>
    <row r="3025" spans="95:96">
      <c r="CQ3025" s="15">
        <v>42105</v>
      </c>
      <c r="CR3025" s="16">
        <v>8780.35</v>
      </c>
    </row>
    <row r="3026" spans="95:96">
      <c r="CQ3026" s="15">
        <v>42106</v>
      </c>
      <c r="CR3026" s="16">
        <v>8780.35</v>
      </c>
    </row>
    <row r="3027" spans="95:96">
      <c r="CQ3027" s="15">
        <v>42107</v>
      </c>
      <c r="CR3027" s="16">
        <v>8834</v>
      </c>
    </row>
    <row r="3028" spans="95:96">
      <c r="CQ3028" s="15">
        <v>42108</v>
      </c>
      <c r="CR3028" s="16">
        <v>8834</v>
      </c>
    </row>
    <row r="3029" spans="95:96">
      <c r="CQ3029" s="15">
        <v>42109</v>
      </c>
      <c r="CR3029" s="16">
        <v>8750.2000000000007</v>
      </c>
    </row>
    <row r="3030" spans="95:96">
      <c r="CQ3030" s="15">
        <v>42110</v>
      </c>
      <c r="CR3030" s="16">
        <v>8706.7000000000007</v>
      </c>
    </row>
    <row r="3031" spans="95:96">
      <c r="CQ3031" s="15">
        <v>42111</v>
      </c>
      <c r="CR3031" s="16">
        <v>8606</v>
      </c>
    </row>
    <row r="3032" spans="95:96">
      <c r="CQ3032" s="15">
        <v>42112</v>
      </c>
      <c r="CR3032" s="16">
        <v>8606</v>
      </c>
    </row>
    <row r="3033" spans="95:96">
      <c r="CQ3033" s="15">
        <v>42113</v>
      </c>
      <c r="CR3033" s="16">
        <v>8606</v>
      </c>
    </row>
    <row r="3034" spans="95:96">
      <c r="CQ3034" s="15">
        <v>42114</v>
      </c>
      <c r="CR3034" s="16">
        <v>8448.1</v>
      </c>
    </row>
    <row r="3035" spans="95:96">
      <c r="CQ3035" s="15">
        <v>42115</v>
      </c>
      <c r="CR3035" s="16">
        <v>8377.75</v>
      </c>
    </row>
    <row r="3036" spans="95:96">
      <c r="CQ3036" s="15">
        <v>42116</v>
      </c>
      <c r="CR3036" s="16">
        <v>8429.7000000000007</v>
      </c>
    </row>
    <row r="3037" spans="95:96">
      <c r="CQ3037" s="15">
        <v>42117</v>
      </c>
      <c r="CR3037" s="16">
        <v>8398.2999999999993</v>
      </c>
    </row>
    <row r="3038" spans="95:96">
      <c r="CQ3038" s="15">
        <v>42118</v>
      </c>
      <c r="CR3038" s="16">
        <v>8305.25</v>
      </c>
    </row>
    <row r="3039" spans="95:96">
      <c r="CQ3039" s="15">
        <v>42119</v>
      </c>
      <c r="CR3039" s="16">
        <v>8305.25</v>
      </c>
    </row>
    <row r="3040" spans="95:96">
      <c r="CQ3040" s="15">
        <v>42120</v>
      </c>
      <c r="CR3040" s="16">
        <v>8305.25</v>
      </c>
    </row>
    <row r="3041" spans="95:96">
      <c r="CQ3041" s="15">
        <v>42121</v>
      </c>
      <c r="CR3041" s="16">
        <v>8213.7999999999993</v>
      </c>
    </row>
    <row r="3042" spans="95:96">
      <c r="CQ3042" s="15">
        <v>42122</v>
      </c>
      <c r="CR3042" s="16">
        <v>8285.6</v>
      </c>
    </row>
    <row r="3043" spans="95:96">
      <c r="CQ3043" s="15">
        <v>42123</v>
      </c>
      <c r="CR3043" s="16">
        <v>8239.75</v>
      </c>
    </row>
    <row r="3044" spans="95:96">
      <c r="CQ3044" s="15">
        <v>42124</v>
      </c>
      <c r="CR3044" s="16">
        <v>8181.5</v>
      </c>
    </row>
    <row r="3045" spans="95:96">
      <c r="CQ3045" s="15">
        <v>42125</v>
      </c>
      <c r="CR3045" s="16">
        <v>8181.5</v>
      </c>
    </row>
    <row r="3046" spans="95:96">
      <c r="CQ3046" s="15">
        <v>42126</v>
      </c>
      <c r="CR3046" s="16">
        <v>8181.5</v>
      </c>
    </row>
    <row r="3047" spans="95:96">
      <c r="CQ3047" s="15">
        <v>42127</v>
      </c>
      <c r="CR3047" s="16">
        <v>8181.5</v>
      </c>
    </row>
    <row r="3048" spans="95:96">
      <c r="CQ3048" s="15">
        <v>42128</v>
      </c>
      <c r="CR3048" s="16">
        <v>8331.9500000000007</v>
      </c>
    </row>
    <row r="3049" spans="95:96">
      <c r="CQ3049" s="15">
        <v>42129</v>
      </c>
      <c r="CR3049" s="16">
        <v>8324.7999999999993</v>
      </c>
    </row>
    <row r="3050" spans="95:96">
      <c r="CQ3050" s="15">
        <v>42130</v>
      </c>
      <c r="CR3050" s="16">
        <v>8097</v>
      </c>
    </row>
    <row r="3051" spans="95:96">
      <c r="CQ3051" s="15">
        <v>42131</v>
      </c>
      <c r="CR3051" s="16">
        <v>8057.3</v>
      </c>
    </row>
    <row r="3052" spans="95:96">
      <c r="CQ3052" s="15">
        <v>42132</v>
      </c>
      <c r="CR3052" s="16">
        <v>8191.5</v>
      </c>
    </row>
    <row r="3053" spans="95:96">
      <c r="CQ3053" s="15">
        <v>42133</v>
      </c>
      <c r="CR3053" s="16">
        <v>8191.5</v>
      </c>
    </row>
    <row r="3054" spans="95:96">
      <c r="CQ3054" s="15">
        <v>42134</v>
      </c>
      <c r="CR3054" s="16">
        <v>8191.5</v>
      </c>
    </row>
    <row r="3055" spans="95:96">
      <c r="CQ3055" s="15">
        <v>42135</v>
      </c>
      <c r="CR3055" s="16">
        <v>8325.25</v>
      </c>
    </row>
    <row r="3056" spans="95:96">
      <c r="CQ3056" s="15">
        <v>42136</v>
      </c>
      <c r="CR3056" s="16">
        <v>8126.95</v>
      </c>
    </row>
    <row r="3057" spans="95:96">
      <c r="CQ3057" s="15">
        <v>42137</v>
      </c>
      <c r="CR3057" s="16">
        <v>8235.4500000000007</v>
      </c>
    </row>
    <row r="3058" spans="95:96">
      <c r="CQ3058" s="15">
        <v>42138</v>
      </c>
      <c r="CR3058" s="16">
        <v>8224.2000000000007</v>
      </c>
    </row>
    <row r="3059" spans="95:96">
      <c r="CQ3059" s="15">
        <v>42139</v>
      </c>
      <c r="CR3059" s="16">
        <v>8262.35</v>
      </c>
    </row>
    <row r="3060" spans="95:96">
      <c r="CQ3060" s="15">
        <v>42140</v>
      </c>
      <c r="CR3060" s="16">
        <v>8262.35</v>
      </c>
    </row>
    <row r="3061" spans="95:96">
      <c r="CQ3061" s="15">
        <v>42141</v>
      </c>
      <c r="CR3061" s="16">
        <v>8262.35</v>
      </c>
    </row>
    <row r="3062" spans="95:96">
      <c r="CQ3062" s="15">
        <v>42142</v>
      </c>
      <c r="CR3062" s="16">
        <v>8373.65</v>
      </c>
    </row>
    <row r="3063" spans="95:96">
      <c r="CQ3063" s="15">
        <v>42143</v>
      </c>
      <c r="CR3063" s="16">
        <v>8365.65</v>
      </c>
    </row>
    <row r="3064" spans="95:96">
      <c r="CQ3064" s="15">
        <v>42144</v>
      </c>
      <c r="CR3064" s="16">
        <v>8423.25</v>
      </c>
    </row>
    <row r="3065" spans="95:96">
      <c r="CQ3065" s="15">
        <v>42145</v>
      </c>
      <c r="CR3065" s="16">
        <v>8421</v>
      </c>
    </row>
    <row r="3066" spans="95:96">
      <c r="CQ3066" s="15">
        <v>42146</v>
      </c>
      <c r="CR3066" s="16">
        <v>8458.9500000000007</v>
      </c>
    </row>
    <row r="3067" spans="95:96">
      <c r="CQ3067" s="15">
        <v>42147</v>
      </c>
      <c r="CR3067" s="16">
        <v>8458.9500000000007</v>
      </c>
    </row>
    <row r="3068" spans="95:96">
      <c r="CQ3068" s="15">
        <v>42148</v>
      </c>
      <c r="CR3068" s="16">
        <v>8458.9500000000007</v>
      </c>
    </row>
    <row r="3069" spans="95:96">
      <c r="CQ3069" s="15">
        <v>42149</v>
      </c>
      <c r="CR3069" s="16">
        <v>8370.25</v>
      </c>
    </row>
    <row r="3070" spans="95:96">
      <c r="CQ3070" s="15">
        <v>42150</v>
      </c>
      <c r="CR3070" s="16">
        <v>8339.35</v>
      </c>
    </row>
    <row r="3071" spans="95:96">
      <c r="CQ3071" s="15">
        <v>42151</v>
      </c>
      <c r="CR3071" s="16">
        <v>8334.6</v>
      </c>
    </row>
    <row r="3072" spans="95:96">
      <c r="CQ3072" s="15">
        <v>42152</v>
      </c>
      <c r="CR3072" s="16">
        <v>8319</v>
      </c>
    </row>
    <row r="3073" spans="95:96">
      <c r="CQ3073" s="15">
        <v>42153</v>
      </c>
      <c r="CR3073" s="16">
        <v>8433.65</v>
      </c>
    </row>
    <row r="3074" spans="95:96">
      <c r="CQ3074" s="15">
        <v>42154</v>
      </c>
      <c r="CR3074" s="16">
        <v>8433.65</v>
      </c>
    </row>
    <row r="3075" spans="95:96">
      <c r="CQ3075" s="15">
        <v>42155</v>
      </c>
      <c r="CR3075" s="16">
        <v>8433.65</v>
      </c>
    </row>
    <row r="3076" spans="95:96">
      <c r="CQ3076" s="15">
        <v>42156</v>
      </c>
      <c r="CR3076" s="16">
        <v>8433.4</v>
      </c>
    </row>
    <row r="3077" spans="95:96">
      <c r="CQ3077" s="15">
        <v>42157</v>
      </c>
      <c r="CR3077" s="16">
        <v>8236.4500000000007</v>
      </c>
    </row>
    <row r="3078" spans="95:96">
      <c r="CQ3078" s="15">
        <v>42158</v>
      </c>
      <c r="CR3078" s="16">
        <v>8135.1</v>
      </c>
    </row>
    <row r="3079" spans="95:96">
      <c r="CQ3079" s="15">
        <v>42159</v>
      </c>
      <c r="CR3079" s="16">
        <v>8130.65</v>
      </c>
    </row>
    <row r="3080" spans="95:96">
      <c r="CQ3080" s="15">
        <v>42160</v>
      </c>
      <c r="CR3080" s="16">
        <v>8114.7</v>
      </c>
    </row>
    <row r="3081" spans="95:96">
      <c r="CQ3081" s="15">
        <v>42161</v>
      </c>
      <c r="CR3081" s="16">
        <v>8114.7</v>
      </c>
    </row>
    <row r="3082" spans="95:96">
      <c r="CQ3082" s="15">
        <v>42162</v>
      </c>
      <c r="CR3082" s="16">
        <v>8114.7</v>
      </c>
    </row>
    <row r="3083" spans="95:96">
      <c r="CQ3083" s="15">
        <v>42163</v>
      </c>
      <c r="CR3083" s="16">
        <v>8044.15</v>
      </c>
    </row>
    <row r="3084" spans="95:96">
      <c r="CQ3084" s="15">
        <v>42164</v>
      </c>
      <c r="CR3084" s="16">
        <v>8022.4</v>
      </c>
    </row>
    <row r="3085" spans="95:96">
      <c r="CQ3085" s="15">
        <v>42165</v>
      </c>
      <c r="CR3085" s="16">
        <v>8124.45</v>
      </c>
    </row>
    <row r="3086" spans="95:96">
      <c r="CQ3086" s="15">
        <v>42166</v>
      </c>
      <c r="CR3086" s="16">
        <v>7965.35</v>
      </c>
    </row>
    <row r="3087" spans="95:96">
      <c r="CQ3087" s="15">
        <v>42167</v>
      </c>
      <c r="CR3087" s="16">
        <v>7982.9</v>
      </c>
    </row>
    <row r="3088" spans="95:96">
      <c r="CQ3088" s="15">
        <v>42168</v>
      </c>
      <c r="CR3088" s="16">
        <v>7982.9</v>
      </c>
    </row>
    <row r="3089" spans="95:96">
      <c r="CQ3089" s="15">
        <v>42169</v>
      </c>
      <c r="CR3089" s="16">
        <v>7982.9</v>
      </c>
    </row>
    <row r="3090" spans="95:96">
      <c r="CQ3090" s="15">
        <v>42170</v>
      </c>
      <c r="CR3090" s="16">
        <v>8013.9</v>
      </c>
    </row>
    <row r="3091" spans="95:96">
      <c r="CQ3091" s="15">
        <v>42171</v>
      </c>
      <c r="CR3091" s="16">
        <v>8047.3</v>
      </c>
    </row>
    <row r="3092" spans="95:96">
      <c r="CQ3092" s="15">
        <v>42172</v>
      </c>
      <c r="CR3092" s="16">
        <v>8091.55</v>
      </c>
    </row>
    <row r="3093" spans="95:96">
      <c r="CQ3093" s="15">
        <v>42173</v>
      </c>
      <c r="CR3093" s="16">
        <v>8174.6</v>
      </c>
    </row>
    <row r="3094" spans="95:96">
      <c r="CQ3094" s="15">
        <v>42174</v>
      </c>
      <c r="CR3094" s="16">
        <v>8224.9500000000007</v>
      </c>
    </row>
    <row r="3095" spans="95:96">
      <c r="CQ3095" s="15">
        <v>42175</v>
      </c>
      <c r="CR3095" s="16">
        <v>8224.9500000000007</v>
      </c>
    </row>
    <row r="3096" spans="95:96">
      <c r="CQ3096" s="15">
        <v>42176</v>
      </c>
      <c r="CR3096" s="16">
        <v>8224.9500000000007</v>
      </c>
    </row>
    <row r="3097" spans="95:96">
      <c r="CQ3097" s="15">
        <v>42177</v>
      </c>
      <c r="CR3097" s="16">
        <v>8353.1</v>
      </c>
    </row>
    <row r="3098" spans="95:96">
      <c r="CQ3098" s="15">
        <v>42178</v>
      </c>
      <c r="CR3098" s="16">
        <v>8381.5499999999993</v>
      </c>
    </row>
    <row r="3099" spans="95:96">
      <c r="CQ3099" s="15">
        <v>42179</v>
      </c>
      <c r="CR3099" s="16">
        <v>8360.85</v>
      </c>
    </row>
    <row r="3100" spans="95:96">
      <c r="CQ3100" s="15">
        <v>42180</v>
      </c>
      <c r="CR3100" s="16">
        <v>8398</v>
      </c>
    </row>
    <row r="3101" spans="95:96">
      <c r="CQ3101" s="15">
        <v>42181</v>
      </c>
      <c r="CR3101" s="16">
        <v>8381.1</v>
      </c>
    </row>
    <row r="3102" spans="95:96">
      <c r="CQ3102" s="15">
        <v>42182</v>
      </c>
      <c r="CR3102" s="16">
        <v>8381.1</v>
      </c>
    </row>
    <row r="3103" spans="95:96">
      <c r="CQ3103" s="15">
        <v>42183</v>
      </c>
      <c r="CR3103" s="16">
        <v>8381.1</v>
      </c>
    </row>
    <row r="3104" spans="95:96">
      <c r="CQ3104" s="15">
        <v>42184</v>
      </c>
      <c r="CR3104" s="16">
        <v>8318.4</v>
      </c>
    </row>
    <row r="3105" spans="95:96">
      <c r="CQ3105" s="15">
        <v>42185</v>
      </c>
      <c r="CR3105" s="16">
        <v>8368.5</v>
      </c>
    </row>
    <row r="3106" spans="95:96">
      <c r="CQ3106" s="15">
        <v>42186</v>
      </c>
      <c r="CR3106" s="16">
        <v>8453.0499999999993</v>
      </c>
    </row>
    <row r="3107" spans="95:96">
      <c r="CQ3107" s="15">
        <v>42187</v>
      </c>
      <c r="CR3107" s="16">
        <v>8444.9</v>
      </c>
    </row>
    <row r="3108" spans="95:96">
      <c r="CQ3108" s="15">
        <v>42188</v>
      </c>
      <c r="CR3108" s="16">
        <v>8484.9</v>
      </c>
    </row>
    <row r="3109" spans="95:96">
      <c r="CQ3109" s="15">
        <v>42189</v>
      </c>
      <c r="CR3109" s="16">
        <v>8484.9</v>
      </c>
    </row>
    <row r="3110" spans="95:96">
      <c r="CQ3110" s="15">
        <v>42190</v>
      </c>
      <c r="CR3110" s="16">
        <v>8484.9</v>
      </c>
    </row>
    <row r="3111" spans="95:96">
      <c r="CQ3111" s="15">
        <v>42191</v>
      </c>
      <c r="CR3111" s="16">
        <v>8522.15</v>
      </c>
    </row>
    <row r="3112" spans="95:96">
      <c r="CQ3112" s="15">
        <v>42192</v>
      </c>
      <c r="CR3112" s="16">
        <v>8510.7999999999993</v>
      </c>
    </row>
    <row r="3113" spans="95:96">
      <c r="CQ3113" s="15">
        <v>42193</v>
      </c>
      <c r="CR3113" s="16">
        <v>8363.0499999999993</v>
      </c>
    </row>
    <row r="3114" spans="95:96">
      <c r="CQ3114" s="15">
        <v>42194</v>
      </c>
      <c r="CR3114" s="16">
        <v>8328.5499999999993</v>
      </c>
    </row>
    <row r="3115" spans="95:96">
      <c r="CQ3115" s="15">
        <v>42195</v>
      </c>
      <c r="CR3115" s="16">
        <v>8360.5499999999993</v>
      </c>
    </row>
    <row r="3116" spans="95:96">
      <c r="CQ3116" s="15">
        <v>42196</v>
      </c>
      <c r="CR3116" s="16">
        <v>8360.5499999999993</v>
      </c>
    </row>
    <row r="3117" spans="95:96">
      <c r="CQ3117" s="15">
        <v>42197</v>
      </c>
      <c r="CR3117" s="16">
        <v>8360.5499999999993</v>
      </c>
    </row>
    <row r="3118" spans="95:96">
      <c r="CQ3118" s="15">
        <v>42198</v>
      </c>
      <c r="CR3118" s="16">
        <v>8459.65</v>
      </c>
    </row>
    <row r="3119" spans="95:96">
      <c r="CQ3119" s="15">
        <v>42199</v>
      </c>
      <c r="CR3119" s="16">
        <v>8454.1</v>
      </c>
    </row>
    <row r="3120" spans="95:96">
      <c r="CQ3120" s="15">
        <v>42200</v>
      </c>
      <c r="CR3120" s="16">
        <v>8523.7999999999993</v>
      </c>
    </row>
    <row r="3121" spans="95:96">
      <c r="CQ3121" s="15">
        <v>42201</v>
      </c>
      <c r="CR3121" s="16">
        <v>8608.0499999999993</v>
      </c>
    </row>
    <row r="3122" spans="95:96">
      <c r="CQ3122" s="15">
        <v>42202</v>
      </c>
      <c r="CR3122" s="16">
        <v>8609.85</v>
      </c>
    </row>
    <row r="3123" spans="95:96">
      <c r="CQ3123" s="15">
        <v>42203</v>
      </c>
      <c r="CR3123" s="16">
        <v>8609.85</v>
      </c>
    </row>
    <row r="3124" spans="95:96">
      <c r="CQ3124" s="15">
        <v>42204</v>
      </c>
      <c r="CR3124" s="16">
        <v>8609.85</v>
      </c>
    </row>
    <row r="3125" spans="95:96">
      <c r="CQ3125" s="15">
        <v>42205</v>
      </c>
      <c r="CR3125" s="16">
        <v>8603.4500000000007</v>
      </c>
    </row>
    <row r="3126" spans="95:96">
      <c r="CQ3126" s="15">
        <v>42206</v>
      </c>
      <c r="CR3126" s="16">
        <v>8529.4500000000007</v>
      </c>
    </row>
    <row r="3127" spans="95:96">
      <c r="CQ3127" s="15">
        <v>42207</v>
      </c>
      <c r="CR3127" s="16">
        <v>8633.5</v>
      </c>
    </row>
    <row r="3128" spans="95:96">
      <c r="CQ3128" s="15">
        <v>42208</v>
      </c>
      <c r="CR3128" s="16">
        <v>8589.7999999999993</v>
      </c>
    </row>
    <row r="3129" spans="95:96">
      <c r="CQ3129" s="15">
        <v>42209</v>
      </c>
      <c r="CR3129" s="16">
        <v>8521.5499999999993</v>
      </c>
    </row>
    <row r="3130" spans="95:96">
      <c r="CQ3130" s="15">
        <v>42210</v>
      </c>
      <c r="CR3130" s="16">
        <v>8521.5499999999993</v>
      </c>
    </row>
    <row r="3131" spans="95:96">
      <c r="CQ3131" s="15">
        <v>42211</v>
      </c>
      <c r="CR3131" s="16">
        <v>8521.5499999999993</v>
      </c>
    </row>
    <row r="3132" spans="95:96">
      <c r="CQ3132" s="15">
        <v>42212</v>
      </c>
      <c r="CR3132" s="16">
        <v>8361</v>
      </c>
    </row>
    <row r="3133" spans="95:96">
      <c r="CQ3133" s="15">
        <v>42213</v>
      </c>
      <c r="CR3133" s="16">
        <v>8337</v>
      </c>
    </row>
    <row r="3134" spans="95:96">
      <c r="CQ3134" s="15">
        <v>42214</v>
      </c>
      <c r="CR3134" s="16">
        <v>8375.0499999999993</v>
      </c>
    </row>
    <row r="3135" spans="95:96">
      <c r="CQ3135" s="15">
        <v>42215</v>
      </c>
      <c r="CR3135" s="16">
        <v>8421.7999999999993</v>
      </c>
    </row>
    <row r="3136" spans="95:96">
      <c r="CQ3136" s="15">
        <v>42216</v>
      </c>
      <c r="CR3136" s="16">
        <v>8532.85</v>
      </c>
    </row>
    <row r="3137" spans="95:96">
      <c r="CQ3137" s="15">
        <v>42217</v>
      </c>
      <c r="CR3137" s="16">
        <v>8532.85</v>
      </c>
    </row>
    <row r="3138" spans="95:96">
      <c r="CQ3138" s="15">
        <v>42218</v>
      </c>
      <c r="CR3138" s="16">
        <v>8532.85</v>
      </c>
    </row>
    <row r="3139" spans="95:96">
      <c r="CQ3139" s="15">
        <v>42219</v>
      </c>
      <c r="CR3139" s="16">
        <v>8543.0499999999993</v>
      </c>
    </row>
    <row r="3140" spans="95:96">
      <c r="CQ3140" s="15">
        <v>42220</v>
      </c>
      <c r="CR3140" s="16">
        <v>8516.9</v>
      </c>
    </row>
    <row r="3141" spans="95:96">
      <c r="CQ3141" s="15">
        <v>42221</v>
      </c>
      <c r="CR3141" s="16">
        <v>8567.9500000000007</v>
      </c>
    </row>
    <row r="3142" spans="95:96">
      <c r="CQ3142" s="15">
        <v>42222</v>
      </c>
      <c r="CR3142" s="16">
        <v>8588.65</v>
      </c>
    </row>
    <row r="3143" spans="95:96">
      <c r="CQ3143" s="15">
        <v>42223</v>
      </c>
      <c r="CR3143" s="16">
        <v>8564.6</v>
      </c>
    </row>
    <row r="3144" spans="95:96">
      <c r="CQ3144" s="15">
        <v>42224</v>
      </c>
      <c r="CR3144" s="16">
        <v>8564.6</v>
      </c>
    </row>
    <row r="3145" spans="95:96">
      <c r="CQ3145" s="15">
        <v>42225</v>
      </c>
      <c r="CR3145" s="16">
        <v>8564.6</v>
      </c>
    </row>
    <row r="3146" spans="95:96">
      <c r="CQ3146" s="15">
        <v>42226</v>
      </c>
      <c r="CR3146" s="16">
        <v>8525.6</v>
      </c>
    </row>
    <row r="3147" spans="95:96">
      <c r="CQ3147" s="15">
        <v>42227</v>
      </c>
      <c r="CR3147" s="16">
        <v>8462.35</v>
      </c>
    </row>
    <row r="3148" spans="95:96">
      <c r="CQ3148" s="15">
        <v>42228</v>
      </c>
      <c r="CR3148" s="16">
        <v>8349.4500000000007</v>
      </c>
    </row>
    <row r="3149" spans="95:96">
      <c r="CQ3149" s="15">
        <v>42229</v>
      </c>
      <c r="CR3149" s="16">
        <v>8355.85</v>
      </c>
    </row>
    <row r="3150" spans="95:96">
      <c r="CQ3150" s="15">
        <v>42230</v>
      </c>
      <c r="CR3150" s="16">
        <v>8518.5499999999993</v>
      </c>
    </row>
    <row r="3151" spans="95:96">
      <c r="CQ3151" s="15">
        <v>42231</v>
      </c>
      <c r="CR3151" s="16">
        <v>8518.5499999999993</v>
      </c>
    </row>
    <row r="3152" spans="95:96">
      <c r="CQ3152" s="15">
        <v>42232</v>
      </c>
      <c r="CR3152" s="16">
        <v>8518.5499999999993</v>
      </c>
    </row>
    <row r="3153" spans="95:96">
      <c r="CQ3153" s="15">
        <v>42233</v>
      </c>
      <c r="CR3153" s="16">
        <v>8477.2999999999993</v>
      </c>
    </row>
    <row r="3154" spans="95:96">
      <c r="CQ3154" s="15">
        <v>42234</v>
      </c>
      <c r="CR3154" s="16">
        <v>8466.5499999999993</v>
      </c>
    </row>
    <row r="3155" spans="95:96">
      <c r="CQ3155" s="15">
        <v>42235</v>
      </c>
      <c r="CR3155" s="16">
        <v>8495.15</v>
      </c>
    </row>
    <row r="3156" spans="95:96">
      <c r="CQ3156" s="15">
        <v>42236</v>
      </c>
      <c r="CR3156" s="16">
        <v>8372.75</v>
      </c>
    </row>
    <row r="3157" spans="95:96">
      <c r="CQ3157" s="15">
        <v>42237</v>
      </c>
      <c r="CR3157" s="16">
        <v>8299.9500000000007</v>
      </c>
    </row>
    <row r="3158" spans="95:96">
      <c r="CQ3158" s="15">
        <v>42238</v>
      </c>
      <c r="CR3158" s="16">
        <v>8299.9500000000007</v>
      </c>
    </row>
    <row r="3159" spans="95:96">
      <c r="CQ3159" s="15">
        <v>42239</v>
      </c>
      <c r="CR3159" s="16">
        <v>8299.9500000000007</v>
      </c>
    </row>
    <row r="3160" spans="95:96">
      <c r="CQ3160" s="15">
        <v>42240</v>
      </c>
      <c r="CR3160" s="16">
        <v>7809</v>
      </c>
    </row>
    <row r="3161" spans="95:96">
      <c r="CQ3161" s="15">
        <v>42241</v>
      </c>
      <c r="CR3161" s="16">
        <v>7880.7</v>
      </c>
    </row>
    <row r="3162" spans="95:96">
      <c r="CQ3162" s="15">
        <v>42242</v>
      </c>
      <c r="CR3162" s="16">
        <v>7791.85</v>
      </c>
    </row>
    <row r="3163" spans="95:96">
      <c r="CQ3163" s="15">
        <v>42243</v>
      </c>
      <c r="CR3163" s="16">
        <v>7948.95</v>
      </c>
    </row>
    <row r="3164" spans="95:96">
      <c r="CQ3164" s="15">
        <v>42244</v>
      </c>
      <c r="CR3164" s="16">
        <v>8001.95</v>
      </c>
    </row>
    <row r="3165" spans="95:96">
      <c r="CQ3165" s="15">
        <v>42245</v>
      </c>
      <c r="CR3165" s="16">
        <v>8001.95</v>
      </c>
    </row>
    <row r="3166" spans="95:96">
      <c r="CQ3166" s="15">
        <v>42246</v>
      </c>
      <c r="CR3166" s="16">
        <v>8001.95</v>
      </c>
    </row>
    <row r="3167" spans="95:96">
      <c r="CQ3167" s="15">
        <v>42247</v>
      </c>
      <c r="CR3167" s="16">
        <v>7971.3</v>
      </c>
    </row>
    <row r="3168" spans="95:96">
      <c r="CQ3168" s="15">
        <v>42248</v>
      </c>
      <c r="CR3168" s="16">
        <v>7785.85</v>
      </c>
    </row>
    <row r="3169" spans="95:96">
      <c r="CQ3169" s="15">
        <v>42249</v>
      </c>
      <c r="CR3169" s="16">
        <v>7717</v>
      </c>
    </row>
    <row r="3170" spans="95:96">
      <c r="CQ3170" s="15">
        <v>42250</v>
      </c>
      <c r="CR3170" s="16">
        <v>7823</v>
      </c>
    </row>
    <row r="3171" spans="95:96">
      <c r="CQ3171" s="15">
        <v>42251</v>
      </c>
      <c r="CR3171" s="16">
        <v>7655.05</v>
      </c>
    </row>
    <row r="3172" spans="95:96">
      <c r="CQ3172" s="15">
        <v>42252</v>
      </c>
      <c r="CR3172" s="16">
        <v>7655.05</v>
      </c>
    </row>
    <row r="3173" spans="95:96">
      <c r="CQ3173" s="15">
        <v>42253</v>
      </c>
      <c r="CR3173" s="16">
        <v>7655.05</v>
      </c>
    </row>
    <row r="3174" spans="95:96">
      <c r="CQ3174" s="15">
        <v>42254</v>
      </c>
      <c r="CR3174" s="16">
        <v>7558.8</v>
      </c>
    </row>
    <row r="3175" spans="95:96">
      <c r="CQ3175" s="15">
        <v>42255</v>
      </c>
      <c r="CR3175" s="16">
        <v>7688.25</v>
      </c>
    </row>
    <row r="3176" spans="95:96">
      <c r="CQ3176" s="15">
        <v>42256</v>
      </c>
      <c r="CR3176" s="16">
        <v>7818.6</v>
      </c>
    </row>
    <row r="3177" spans="95:96">
      <c r="CQ3177" s="15">
        <v>42257</v>
      </c>
      <c r="CR3177" s="16">
        <v>7788.1</v>
      </c>
    </row>
    <row r="3178" spans="95:96">
      <c r="CQ3178" s="15">
        <v>42258</v>
      </c>
      <c r="CR3178" s="16">
        <v>7789.3</v>
      </c>
    </row>
    <row r="3179" spans="95:96">
      <c r="CQ3179" s="15">
        <v>42259</v>
      </c>
      <c r="CR3179" s="16">
        <v>7789.3</v>
      </c>
    </row>
    <row r="3180" spans="95:96">
      <c r="CQ3180" s="15">
        <v>42260</v>
      </c>
      <c r="CR3180" s="16">
        <v>7789.3</v>
      </c>
    </row>
    <row r="3181" spans="95:96">
      <c r="CQ3181" s="15">
        <v>42261</v>
      </c>
      <c r="CR3181" s="16">
        <v>7872.25</v>
      </c>
    </row>
    <row r="3182" spans="95:96">
      <c r="CQ3182" s="15">
        <v>42262</v>
      </c>
      <c r="CR3182" s="16">
        <v>7829.1</v>
      </c>
    </row>
    <row r="3183" spans="95:96">
      <c r="CQ3183" s="15">
        <v>42263</v>
      </c>
      <c r="CR3183" s="16">
        <v>7899.15</v>
      </c>
    </row>
    <row r="3184" spans="95:96">
      <c r="CQ3184" s="15">
        <v>42264</v>
      </c>
      <c r="CR3184" s="16">
        <v>7899.15</v>
      </c>
    </row>
    <row r="3185" spans="95:96">
      <c r="CQ3185" s="15">
        <v>42265</v>
      </c>
      <c r="CR3185" s="16">
        <v>7981.9</v>
      </c>
    </row>
    <row r="3186" spans="95:96">
      <c r="CQ3186" s="15">
        <v>42266</v>
      </c>
      <c r="CR3186" s="16">
        <v>7981.9</v>
      </c>
    </row>
    <row r="3187" spans="95:96">
      <c r="CQ3187" s="15">
        <v>42267</v>
      </c>
      <c r="CR3187" s="16">
        <v>7981.9</v>
      </c>
    </row>
    <row r="3188" spans="95:96">
      <c r="CQ3188" s="15">
        <v>42268</v>
      </c>
      <c r="CR3188" s="16">
        <v>7977.1</v>
      </c>
    </row>
    <row r="3189" spans="95:96">
      <c r="CQ3189" s="15">
        <v>42269</v>
      </c>
      <c r="CR3189" s="16">
        <v>7812</v>
      </c>
    </row>
    <row r="3190" spans="95:96">
      <c r="CQ3190" s="15">
        <v>42270</v>
      </c>
      <c r="CR3190" s="16">
        <v>7845.95</v>
      </c>
    </row>
    <row r="3191" spans="95:96">
      <c r="CQ3191" s="15">
        <v>42271</v>
      </c>
      <c r="CR3191" s="16">
        <v>7868.5</v>
      </c>
    </row>
    <row r="3192" spans="95:96">
      <c r="CQ3192" s="15">
        <v>42272</v>
      </c>
      <c r="CR3192" s="16">
        <v>7868.5</v>
      </c>
    </row>
    <row r="3193" spans="95:96">
      <c r="CQ3193" s="15">
        <v>42273</v>
      </c>
      <c r="CR3193" s="16">
        <v>7868.5</v>
      </c>
    </row>
    <row r="3194" spans="95:96">
      <c r="CQ3194" s="15">
        <v>42274</v>
      </c>
      <c r="CR3194" s="16">
        <v>7868.5</v>
      </c>
    </row>
    <row r="3195" spans="95:96">
      <c r="CQ3195" s="15">
        <v>42275</v>
      </c>
      <c r="CR3195" s="16">
        <v>7795.7</v>
      </c>
    </row>
    <row r="3196" spans="95:96">
      <c r="CQ3196" s="15">
        <v>42276</v>
      </c>
      <c r="CR3196" s="16">
        <v>7843.3</v>
      </c>
    </row>
    <row r="3197" spans="95:96">
      <c r="CQ3197" s="15">
        <v>42277</v>
      </c>
      <c r="CR3197" s="16">
        <v>7948.9</v>
      </c>
    </row>
    <row r="3198" spans="95:96">
      <c r="CQ3198" s="15">
        <v>42278</v>
      </c>
      <c r="CR3198" s="16">
        <v>7950.9</v>
      </c>
    </row>
    <row r="3199" spans="95:96">
      <c r="CQ3199" s="15">
        <v>42279</v>
      </c>
      <c r="CR3199" s="16">
        <v>7950.9</v>
      </c>
    </row>
    <row r="3200" spans="95:96">
      <c r="CQ3200" s="15">
        <v>42280</v>
      </c>
      <c r="CR3200" s="16">
        <v>7950.9</v>
      </c>
    </row>
    <row r="3201" spans="95:96">
      <c r="CQ3201" s="15">
        <v>42281</v>
      </c>
      <c r="CR3201" s="16">
        <v>7950.9</v>
      </c>
    </row>
    <row r="3202" spans="95:96">
      <c r="CQ3202" s="15">
        <v>42282</v>
      </c>
      <c r="CR3202" s="16">
        <v>8119.3</v>
      </c>
    </row>
    <row r="3203" spans="95:96">
      <c r="CQ3203" s="15">
        <v>42283</v>
      </c>
      <c r="CR3203" s="16">
        <v>8152.9</v>
      </c>
    </row>
    <row r="3204" spans="95:96">
      <c r="CQ3204" s="15">
        <v>42284</v>
      </c>
      <c r="CR3204" s="16">
        <v>8177.4</v>
      </c>
    </row>
    <row r="3205" spans="95:96">
      <c r="CQ3205" s="15">
        <v>42285</v>
      </c>
      <c r="CR3205" s="16">
        <v>8129.35</v>
      </c>
    </row>
    <row r="3206" spans="95:96">
      <c r="CQ3206" s="15">
        <v>42286</v>
      </c>
      <c r="CR3206" s="16">
        <v>8189.7</v>
      </c>
    </row>
    <row r="3207" spans="95:96">
      <c r="CQ3207" s="15">
        <v>42287</v>
      </c>
      <c r="CR3207" s="16">
        <v>8189.7</v>
      </c>
    </row>
    <row r="3208" spans="95:96">
      <c r="CQ3208" s="15">
        <v>42288</v>
      </c>
      <c r="CR3208" s="16">
        <v>8189.7</v>
      </c>
    </row>
    <row r="3209" spans="95:96">
      <c r="CQ3209" s="15">
        <v>42289</v>
      </c>
      <c r="CR3209" s="16">
        <v>8143.6</v>
      </c>
    </row>
    <row r="3210" spans="95:96">
      <c r="CQ3210" s="15">
        <v>42290</v>
      </c>
      <c r="CR3210" s="16">
        <v>8131.7</v>
      </c>
    </row>
    <row r="3211" spans="95:96">
      <c r="CQ3211" s="15">
        <v>42291</v>
      </c>
      <c r="CR3211" s="16">
        <v>8107.9</v>
      </c>
    </row>
    <row r="3212" spans="95:96">
      <c r="CQ3212" s="15">
        <v>42292</v>
      </c>
      <c r="CR3212" s="16">
        <v>8179.5</v>
      </c>
    </row>
    <row r="3213" spans="95:96">
      <c r="CQ3213" s="15">
        <v>42293</v>
      </c>
      <c r="CR3213" s="16">
        <v>8238.15</v>
      </c>
    </row>
    <row r="3214" spans="95:96">
      <c r="CQ3214" s="15">
        <v>42294</v>
      </c>
      <c r="CR3214" s="16">
        <v>8238.15</v>
      </c>
    </row>
    <row r="3215" spans="95:96">
      <c r="CQ3215" s="15">
        <v>42295</v>
      </c>
      <c r="CR3215" s="16">
        <v>8238.15</v>
      </c>
    </row>
    <row r="3216" spans="95:96">
      <c r="CQ3216" s="15">
        <v>42296</v>
      </c>
      <c r="CR3216" s="16">
        <v>8275.0499999999993</v>
      </c>
    </row>
    <row r="3217" spans="95:96">
      <c r="CQ3217" s="15">
        <v>42297</v>
      </c>
      <c r="CR3217" s="16">
        <v>8261.65</v>
      </c>
    </row>
    <row r="3218" spans="95:96">
      <c r="CQ3218" s="15">
        <v>42298</v>
      </c>
      <c r="CR3218" s="16">
        <v>8251.7000000000007</v>
      </c>
    </row>
    <row r="3219" spans="95:96">
      <c r="CQ3219" s="15">
        <v>42299</v>
      </c>
      <c r="CR3219" s="16">
        <v>8251.7000000000007</v>
      </c>
    </row>
    <row r="3220" spans="95:96">
      <c r="CQ3220" s="15">
        <v>42300</v>
      </c>
      <c r="CR3220" s="16">
        <v>8295.4500000000007</v>
      </c>
    </row>
    <row r="3221" spans="95:96">
      <c r="CQ3221" s="15">
        <v>42301</v>
      </c>
      <c r="CR3221" s="16">
        <v>8295.4500000000007</v>
      </c>
    </row>
    <row r="3222" spans="95:96">
      <c r="CQ3222" s="15">
        <v>42302</v>
      </c>
      <c r="CR3222" s="16">
        <v>8295.4500000000007</v>
      </c>
    </row>
    <row r="3223" spans="95:96">
      <c r="CQ3223" s="15">
        <v>42303</v>
      </c>
      <c r="CR3223" s="16">
        <v>8260.5499999999993</v>
      </c>
    </row>
    <row r="3224" spans="95:96">
      <c r="CQ3224" s="15">
        <v>42304</v>
      </c>
      <c r="CR3224" s="16">
        <v>8232.9</v>
      </c>
    </row>
    <row r="3225" spans="95:96">
      <c r="CQ3225" s="15">
        <v>42305</v>
      </c>
      <c r="CR3225" s="16">
        <v>8171.2</v>
      </c>
    </row>
    <row r="3226" spans="95:96">
      <c r="CQ3226" s="15">
        <v>42306</v>
      </c>
      <c r="CR3226" s="16">
        <v>8111.75</v>
      </c>
    </row>
    <row r="3227" spans="95:96">
      <c r="CQ3227" s="15">
        <v>42307</v>
      </c>
      <c r="CR3227" s="16">
        <v>8065.8</v>
      </c>
    </row>
    <row r="3228" spans="95:96">
      <c r="CQ3228" s="15">
        <v>42308</v>
      </c>
      <c r="CR3228" s="16">
        <v>8065.8</v>
      </c>
    </row>
    <row r="3229" spans="95:96">
      <c r="CQ3229" s="15">
        <v>42309</v>
      </c>
      <c r="CR3229" s="16">
        <v>8065.8</v>
      </c>
    </row>
    <row r="3230" spans="95:96">
      <c r="CQ3230" s="15">
        <v>42310</v>
      </c>
      <c r="CR3230" s="16">
        <v>8050.8</v>
      </c>
    </row>
    <row r="3231" spans="95:96">
      <c r="CQ3231" s="15">
        <v>42311</v>
      </c>
      <c r="CR3231" s="16">
        <v>8060.7</v>
      </c>
    </row>
    <row r="3232" spans="95:96">
      <c r="CQ3232" s="15">
        <v>42312</v>
      </c>
      <c r="CR3232" s="16">
        <v>8040.2</v>
      </c>
    </row>
    <row r="3233" spans="95:96">
      <c r="CQ3233" s="15">
        <v>42313</v>
      </c>
      <c r="CR3233" s="16">
        <v>7955.45</v>
      </c>
    </row>
    <row r="3234" spans="95:96">
      <c r="CQ3234" s="15">
        <v>42314</v>
      </c>
      <c r="CR3234" s="16">
        <v>7954.3</v>
      </c>
    </row>
    <row r="3235" spans="95:96">
      <c r="CQ3235" s="15">
        <v>42315</v>
      </c>
      <c r="CR3235" s="16">
        <v>7954.3</v>
      </c>
    </row>
    <row r="3236" spans="95:96">
      <c r="CQ3236" s="15">
        <v>42316</v>
      </c>
      <c r="CR3236" s="16">
        <v>7954.3</v>
      </c>
    </row>
    <row r="3237" spans="95:96">
      <c r="CQ3237" s="15">
        <v>42317</v>
      </c>
      <c r="CR3237" s="16">
        <v>7915.2</v>
      </c>
    </row>
    <row r="3238" spans="95:96">
      <c r="CQ3238" s="15">
        <v>42318</v>
      </c>
      <c r="CR3238" s="16">
        <v>7783.35</v>
      </c>
    </row>
    <row r="3239" spans="95:96">
      <c r="CQ3239" s="15">
        <v>42319</v>
      </c>
      <c r="CR3239" s="16">
        <v>7825</v>
      </c>
    </row>
    <row r="3240" spans="95:96">
      <c r="CQ3240" s="15">
        <v>42320</v>
      </c>
      <c r="CR3240" s="16">
        <v>7825</v>
      </c>
    </row>
    <row r="3241" spans="95:96">
      <c r="CQ3241" s="15">
        <v>42321</v>
      </c>
      <c r="CR3241" s="16">
        <v>7762.25</v>
      </c>
    </row>
    <row r="3242" spans="95:96">
      <c r="CQ3242" s="15">
        <v>42322</v>
      </c>
      <c r="CR3242" s="16">
        <v>7762.25</v>
      </c>
    </row>
    <row r="3243" spans="95:96">
      <c r="CQ3243" s="15">
        <v>42323</v>
      </c>
      <c r="CR3243" s="16">
        <v>7762.25</v>
      </c>
    </row>
    <row r="3244" spans="95:96">
      <c r="CQ3244" s="15">
        <v>42324</v>
      </c>
      <c r="CR3244" s="16">
        <v>7806.6</v>
      </c>
    </row>
    <row r="3245" spans="95:96">
      <c r="CQ3245" s="15">
        <v>42325</v>
      </c>
      <c r="CR3245" s="16">
        <v>7837.55</v>
      </c>
    </row>
    <row r="3246" spans="95:96">
      <c r="CQ3246" s="15">
        <v>42326</v>
      </c>
      <c r="CR3246" s="16">
        <v>7731.8</v>
      </c>
    </row>
    <row r="3247" spans="95:96">
      <c r="CQ3247" s="15">
        <v>42327</v>
      </c>
      <c r="CR3247" s="16">
        <v>7842.75</v>
      </c>
    </row>
    <row r="3248" spans="95:96">
      <c r="CQ3248" s="15">
        <v>42328</v>
      </c>
      <c r="CR3248" s="16">
        <v>7856.55</v>
      </c>
    </row>
    <row r="3249" spans="95:96">
      <c r="CQ3249" s="15">
        <v>42329</v>
      </c>
      <c r="CR3249" s="16">
        <v>7856.55</v>
      </c>
    </row>
    <row r="3250" spans="95:96">
      <c r="CQ3250" s="15">
        <v>42330</v>
      </c>
      <c r="CR3250" s="16">
        <v>7856.55</v>
      </c>
    </row>
    <row r="3251" spans="95:96">
      <c r="CQ3251" s="15">
        <v>42331</v>
      </c>
      <c r="CR3251" s="16">
        <v>7849.25</v>
      </c>
    </row>
    <row r="3252" spans="95:96">
      <c r="CQ3252" s="15">
        <v>42332</v>
      </c>
      <c r="CR3252" s="16">
        <v>7831.6</v>
      </c>
    </row>
    <row r="3253" spans="95:96">
      <c r="CQ3253" s="15">
        <v>42333</v>
      </c>
      <c r="CR3253" s="16">
        <v>7831.6</v>
      </c>
    </row>
    <row r="3254" spans="95:96">
      <c r="CQ3254" s="15">
        <v>42334</v>
      </c>
      <c r="CR3254" s="16">
        <v>7883.8</v>
      </c>
    </row>
    <row r="3255" spans="95:96">
      <c r="CQ3255" s="15">
        <v>42335</v>
      </c>
      <c r="CR3255" s="16">
        <v>7942.7</v>
      </c>
    </row>
    <row r="3256" spans="95:96">
      <c r="CQ3256" s="15">
        <v>42336</v>
      </c>
      <c r="CR3256" s="16">
        <v>7942.7</v>
      </c>
    </row>
    <row r="3257" spans="95:96">
      <c r="CQ3257" s="15">
        <v>42337</v>
      </c>
      <c r="CR3257" s="16">
        <v>7942.7</v>
      </c>
    </row>
    <row r="3258" spans="95:96">
      <c r="CQ3258" s="15">
        <v>42338</v>
      </c>
      <c r="CR3258" s="16">
        <v>7935.25</v>
      </c>
    </row>
    <row r="3259" spans="95:96">
      <c r="CQ3259" s="15">
        <v>42339</v>
      </c>
      <c r="CR3259" s="16">
        <v>7954.9</v>
      </c>
    </row>
    <row r="3260" spans="95:96">
      <c r="CQ3260" s="15">
        <v>42340</v>
      </c>
      <c r="CR3260" s="16">
        <v>7931.35</v>
      </c>
    </row>
    <row r="3261" spans="95:96">
      <c r="CQ3261" s="15">
        <v>42341</v>
      </c>
      <c r="CR3261" s="16">
        <v>7864.15</v>
      </c>
    </row>
    <row r="3262" spans="95:96">
      <c r="CQ3262" s="15">
        <v>42342</v>
      </c>
      <c r="CR3262" s="16">
        <v>7781.9</v>
      </c>
    </row>
    <row r="3263" spans="95:96">
      <c r="CQ3263" s="15">
        <v>42343</v>
      </c>
      <c r="CR3263" s="16">
        <v>7781.9</v>
      </c>
    </row>
    <row r="3264" spans="95:96">
      <c r="CQ3264" s="15">
        <v>42344</v>
      </c>
      <c r="CR3264" s="16">
        <v>7781.9</v>
      </c>
    </row>
    <row r="3265" spans="95:96">
      <c r="CQ3265" s="15">
        <v>42345</v>
      </c>
      <c r="CR3265" s="16">
        <v>7765.4</v>
      </c>
    </row>
    <row r="3266" spans="95:96">
      <c r="CQ3266" s="15">
        <v>42346</v>
      </c>
      <c r="CR3266" s="16">
        <v>7701.7</v>
      </c>
    </row>
    <row r="3267" spans="95:96">
      <c r="CQ3267" s="15">
        <v>42347</v>
      </c>
      <c r="CR3267" s="16">
        <v>7612.5</v>
      </c>
    </row>
    <row r="3268" spans="95:96">
      <c r="CQ3268" s="15">
        <v>42348</v>
      </c>
      <c r="CR3268" s="16">
        <v>7683.3</v>
      </c>
    </row>
    <row r="3269" spans="95:96">
      <c r="CQ3269" s="15">
        <v>42349</v>
      </c>
      <c r="CR3269" s="16">
        <v>7610.45</v>
      </c>
    </row>
    <row r="3270" spans="95:96">
      <c r="CQ3270" s="15">
        <v>42350</v>
      </c>
      <c r="CR3270" s="16">
        <v>7610.45</v>
      </c>
    </row>
    <row r="3271" spans="95:96">
      <c r="CQ3271" s="15">
        <v>42351</v>
      </c>
      <c r="CR3271" s="16">
        <v>7610.45</v>
      </c>
    </row>
    <row r="3272" spans="95:96">
      <c r="CQ3272" s="15">
        <v>42352</v>
      </c>
      <c r="CR3272" s="16">
        <v>7650.05</v>
      </c>
    </row>
    <row r="3273" spans="95:96">
      <c r="CQ3273" s="15">
        <v>42353</v>
      </c>
      <c r="CR3273" s="16">
        <v>7700.9</v>
      </c>
    </row>
    <row r="3274" spans="95:96">
      <c r="CQ3274" s="15">
        <v>42354</v>
      </c>
      <c r="CR3274" s="16">
        <v>7750.9</v>
      </c>
    </row>
    <row r="3275" spans="95:96">
      <c r="CQ3275" s="15">
        <v>42355</v>
      </c>
      <c r="CR3275" s="16">
        <v>7844.35</v>
      </c>
    </row>
    <row r="3276" spans="95:96">
      <c r="CQ3276" s="15">
        <v>42356</v>
      </c>
      <c r="CR3276" s="16">
        <v>7761.95</v>
      </c>
    </row>
    <row r="3277" spans="95:96">
      <c r="CQ3277" s="15">
        <v>42357</v>
      </c>
      <c r="CR3277" s="16">
        <v>7761.95</v>
      </c>
    </row>
    <row r="3278" spans="95:96">
      <c r="CQ3278" s="15">
        <v>42358</v>
      </c>
      <c r="CR3278" s="16">
        <v>7761.95</v>
      </c>
    </row>
    <row r="3279" spans="95:96">
      <c r="CQ3279" s="15">
        <v>42359</v>
      </c>
      <c r="CR3279" s="16">
        <v>7834.45</v>
      </c>
    </row>
    <row r="3280" spans="95:96">
      <c r="CQ3280" s="15">
        <v>42360</v>
      </c>
      <c r="CR3280" s="16">
        <v>7786.1</v>
      </c>
    </row>
    <row r="3281" spans="95:96">
      <c r="CQ3281" s="15">
        <v>42361</v>
      </c>
      <c r="CR3281" s="16">
        <v>7865.95</v>
      </c>
    </row>
    <row r="3282" spans="95:96">
      <c r="CQ3282" s="15">
        <v>42362</v>
      </c>
      <c r="CR3282" s="16">
        <v>7861.05</v>
      </c>
    </row>
    <row r="3283" spans="95:96">
      <c r="CQ3283" s="15">
        <v>42363</v>
      </c>
      <c r="CR3283" s="16">
        <v>7861.05</v>
      </c>
    </row>
    <row r="3284" spans="95:96">
      <c r="CQ3284" s="15">
        <v>42364</v>
      </c>
      <c r="CR3284" s="16">
        <v>7861.05</v>
      </c>
    </row>
    <row r="3285" spans="95:96">
      <c r="CQ3285" s="15">
        <v>42365</v>
      </c>
      <c r="CR3285" s="16">
        <v>7861.05</v>
      </c>
    </row>
    <row r="3286" spans="95:96">
      <c r="CQ3286" s="15">
        <v>42366</v>
      </c>
      <c r="CR3286" s="16">
        <v>7925.15</v>
      </c>
    </row>
    <row r="3287" spans="95:96">
      <c r="CQ3287" s="15">
        <v>42367</v>
      </c>
      <c r="CR3287" s="16">
        <v>7928.95</v>
      </c>
    </row>
    <row r="3288" spans="95:96">
      <c r="CQ3288" s="15">
        <v>42368</v>
      </c>
      <c r="CR3288" s="16">
        <v>7896.25</v>
      </c>
    </row>
    <row r="3289" spans="95:96">
      <c r="CQ3289" s="15">
        <v>42369</v>
      </c>
      <c r="CR3289" s="16">
        <v>7946.35</v>
      </c>
    </row>
    <row r="3290" spans="95:96">
      <c r="CQ3290" s="15">
        <v>42370</v>
      </c>
      <c r="CR3290" s="16">
        <v>7963.2</v>
      </c>
    </row>
    <row r="3291" spans="95:96">
      <c r="CQ3291" s="15">
        <v>42371</v>
      </c>
      <c r="CR3291" s="16">
        <v>7963.2</v>
      </c>
    </row>
    <row r="3292" spans="95:96">
      <c r="CQ3292" s="15">
        <v>42372</v>
      </c>
      <c r="CR3292" s="16">
        <v>7963.2</v>
      </c>
    </row>
    <row r="3293" spans="95:96">
      <c r="CQ3293" s="15">
        <v>42373</v>
      </c>
      <c r="CR3293" s="16">
        <v>7791.3</v>
      </c>
    </row>
    <row r="3294" spans="95:96">
      <c r="CQ3294" s="15">
        <v>42374</v>
      </c>
      <c r="CR3294" s="16">
        <v>7784.65</v>
      </c>
    </row>
    <row r="3295" spans="95:96">
      <c r="CQ3295" s="15">
        <v>42375</v>
      </c>
      <c r="CR3295" s="16">
        <v>7741</v>
      </c>
    </row>
    <row r="3296" spans="95:96">
      <c r="CQ3296" s="15">
        <v>42376</v>
      </c>
      <c r="CR3296" s="16">
        <v>7568.3</v>
      </c>
    </row>
    <row r="3297" spans="95:96">
      <c r="CQ3297" s="15">
        <v>42377</v>
      </c>
      <c r="CR3297" s="16">
        <v>7601.35</v>
      </c>
    </row>
    <row r="3298" spans="95:96">
      <c r="CQ3298" s="15">
        <v>42378</v>
      </c>
      <c r="CR3298" s="16">
        <v>7601.35</v>
      </c>
    </row>
    <row r="3299" spans="95:96">
      <c r="CQ3299" s="15">
        <v>42379</v>
      </c>
      <c r="CR3299" s="16">
        <v>7601.35</v>
      </c>
    </row>
    <row r="3300" spans="95:96">
      <c r="CQ3300" s="15">
        <v>42380</v>
      </c>
      <c r="CR3300" s="16">
        <v>7563.85</v>
      </c>
    </row>
    <row r="3301" spans="95:96">
      <c r="CQ3301" s="15">
        <v>42381</v>
      </c>
      <c r="CR3301" s="16">
        <v>7510.3</v>
      </c>
    </row>
    <row r="3302" spans="95:96">
      <c r="CQ3302" s="15">
        <v>42382</v>
      </c>
      <c r="CR3302" s="16">
        <v>7562.4</v>
      </c>
    </row>
    <row r="3303" spans="95:96">
      <c r="CQ3303" s="15">
        <v>42383</v>
      </c>
      <c r="CR3303" s="16">
        <v>7536.8</v>
      </c>
    </row>
    <row r="3304" spans="95:96">
      <c r="CQ3304" s="15">
        <v>42384</v>
      </c>
      <c r="CR3304" s="16">
        <v>7437.8</v>
      </c>
    </row>
    <row r="3305" spans="95:96">
      <c r="CQ3305" s="15">
        <v>42385</v>
      </c>
      <c r="CR3305" s="16">
        <v>7437.8</v>
      </c>
    </row>
    <row r="3306" spans="95:96">
      <c r="CQ3306" s="15">
        <v>42386</v>
      </c>
      <c r="CR3306" s="16">
        <v>7437.8</v>
      </c>
    </row>
    <row r="3307" spans="95:96">
      <c r="CQ3307" s="15">
        <v>42387</v>
      </c>
      <c r="CR3307" s="16">
        <v>7351</v>
      </c>
    </row>
    <row r="3308" spans="95:96">
      <c r="CQ3308" s="15">
        <v>42388</v>
      </c>
      <c r="CR3308" s="16">
        <v>7435.1</v>
      </c>
    </row>
    <row r="3309" spans="95:96">
      <c r="CQ3309" s="15">
        <v>42389</v>
      </c>
      <c r="CR3309" s="16">
        <v>7309.3</v>
      </c>
    </row>
    <row r="3310" spans="95:96">
      <c r="CQ3310" s="15">
        <v>42390</v>
      </c>
      <c r="CR3310" s="16">
        <v>7276.8</v>
      </c>
    </row>
    <row r="3311" spans="95:96">
      <c r="CQ3311" s="15">
        <v>42391</v>
      </c>
      <c r="CR3311" s="16">
        <v>7422.45</v>
      </c>
    </row>
    <row r="3312" spans="95:96">
      <c r="CQ3312" s="15">
        <v>42392</v>
      </c>
      <c r="CR3312" s="16">
        <v>7422.45</v>
      </c>
    </row>
    <row r="3313" spans="95:96">
      <c r="CQ3313" s="15">
        <v>42393</v>
      </c>
      <c r="CR3313" s="16">
        <v>7422.45</v>
      </c>
    </row>
    <row r="3314" spans="95:96">
      <c r="CQ3314" s="15">
        <v>42394</v>
      </c>
      <c r="CR3314" s="16">
        <v>7436.15</v>
      </c>
    </row>
    <row r="3315" spans="95:96">
      <c r="CQ3315" s="15">
        <v>42395</v>
      </c>
      <c r="CR3315" s="16">
        <v>7436.15</v>
      </c>
    </row>
    <row r="3316" spans="95:96">
      <c r="CQ3316" s="15">
        <v>42396</v>
      </c>
      <c r="CR3316" s="16">
        <v>7437.75</v>
      </c>
    </row>
    <row r="3317" spans="95:96">
      <c r="CQ3317" s="15">
        <v>42397</v>
      </c>
      <c r="CR3317" s="16">
        <v>7424.65</v>
      </c>
    </row>
    <row r="3318" spans="95:96">
      <c r="CQ3318" s="15">
        <v>42398</v>
      </c>
      <c r="CR3318" s="16">
        <v>7563.55</v>
      </c>
    </row>
    <row r="3319" spans="95:96">
      <c r="CQ3319" s="15">
        <v>42399</v>
      </c>
      <c r="CR3319" s="16">
        <v>7563.55</v>
      </c>
    </row>
    <row r="3320" spans="95:96">
      <c r="CQ3320" s="15">
        <v>42400</v>
      </c>
      <c r="CR3320" s="16">
        <v>7563.55</v>
      </c>
    </row>
    <row r="3321" spans="95:96">
      <c r="CQ3321" s="15">
        <v>42401</v>
      </c>
      <c r="CR3321" s="16">
        <v>7555.95</v>
      </c>
    </row>
    <row r="3322" spans="95:96">
      <c r="CQ3322" s="15">
        <v>42402</v>
      </c>
      <c r="CR3322" s="16">
        <v>7455.55</v>
      </c>
    </row>
    <row r="3323" spans="95:96">
      <c r="CQ3323" s="15">
        <v>42403</v>
      </c>
      <c r="CR3323" s="16">
        <v>7361.8</v>
      </c>
    </row>
    <row r="3324" spans="95:96">
      <c r="CQ3324" s="15">
        <v>42404</v>
      </c>
      <c r="CR3324" s="16">
        <v>7404</v>
      </c>
    </row>
    <row r="3325" spans="95:96">
      <c r="CQ3325" s="15">
        <v>42405</v>
      </c>
      <c r="CR3325" s="16">
        <v>7489.1</v>
      </c>
    </row>
    <row r="3326" spans="95:96">
      <c r="CQ3326" s="15">
        <v>42406</v>
      </c>
      <c r="CR3326" s="16">
        <v>7489.1</v>
      </c>
    </row>
    <row r="3327" spans="95:96">
      <c r="CQ3327" s="15">
        <v>42407</v>
      </c>
      <c r="CR3327" s="16">
        <v>7489.1</v>
      </c>
    </row>
    <row r="3328" spans="95:96">
      <c r="CQ3328" s="15">
        <v>42408</v>
      </c>
      <c r="CR3328" s="16">
        <v>7387.25</v>
      </c>
    </row>
    <row r="3329" spans="95:96">
      <c r="CQ3329" s="15">
        <v>42409</v>
      </c>
      <c r="CR3329" s="16">
        <v>7298.2</v>
      </c>
    </row>
    <row r="3330" spans="95:96">
      <c r="CQ3330" s="15">
        <v>42410</v>
      </c>
      <c r="CR3330" s="16">
        <v>7215.7</v>
      </c>
    </row>
    <row r="3331" spans="95:96">
      <c r="CQ3331" s="15">
        <v>42411</v>
      </c>
      <c r="CR3331" s="16">
        <v>6976.35</v>
      </c>
    </row>
    <row r="3332" spans="95:96">
      <c r="CQ3332" s="15">
        <v>42412</v>
      </c>
      <c r="CR3332" s="16">
        <v>6980.95</v>
      </c>
    </row>
    <row r="3333" spans="95:96">
      <c r="CQ3333" s="15">
        <v>42413</v>
      </c>
      <c r="CR3333" s="16">
        <v>6980.95</v>
      </c>
    </row>
    <row r="3334" spans="95:96">
      <c r="CQ3334" s="15">
        <v>42414</v>
      </c>
      <c r="CR3334" s="16">
        <v>6980.95</v>
      </c>
    </row>
    <row r="3335" spans="95:96">
      <c r="CQ3335" s="15">
        <v>42415</v>
      </c>
      <c r="CR3335" s="16">
        <v>7162.95</v>
      </c>
    </row>
    <row r="3336" spans="95:96">
      <c r="CQ3336" s="15">
        <v>42416</v>
      </c>
      <c r="CR3336" s="16">
        <v>7048.25</v>
      </c>
    </row>
    <row r="3337" spans="95:96">
      <c r="CQ3337" s="15">
        <v>42417</v>
      </c>
      <c r="CR3337" s="16">
        <v>7108.45</v>
      </c>
    </row>
    <row r="3338" spans="95:96">
      <c r="CQ3338" s="15">
        <v>42418</v>
      </c>
      <c r="CR3338" s="16">
        <v>7191.75</v>
      </c>
    </row>
    <row r="3339" spans="95:96">
      <c r="CQ3339" s="15">
        <v>42419</v>
      </c>
      <c r="CR3339" s="16">
        <v>7210.75</v>
      </c>
    </row>
    <row r="3340" spans="95:96">
      <c r="CQ3340" s="15">
        <v>42420</v>
      </c>
      <c r="CR3340" s="16">
        <v>7210.75</v>
      </c>
    </row>
    <row r="3341" spans="95:96">
      <c r="CQ3341" s="15">
        <v>42421</v>
      </c>
      <c r="CR3341" s="16">
        <v>7210.75</v>
      </c>
    </row>
    <row r="3342" spans="95:96">
      <c r="CQ3342" s="15">
        <v>42422</v>
      </c>
      <c r="CR3342" s="16">
        <v>7234.55</v>
      </c>
    </row>
    <row r="3343" spans="95:96">
      <c r="CQ3343" s="15">
        <v>42423</v>
      </c>
      <c r="CR3343" s="16">
        <v>7109.55</v>
      </c>
    </row>
    <row r="3344" spans="95:96">
      <c r="CQ3344" s="15">
        <v>42424</v>
      </c>
      <c r="CR3344" s="16">
        <v>7018.7</v>
      </c>
    </row>
    <row r="3345" spans="95:96">
      <c r="CQ3345" s="15">
        <v>42425</v>
      </c>
      <c r="CR3345" s="16">
        <v>6970.6</v>
      </c>
    </row>
    <row r="3346" spans="95:96">
      <c r="CQ3346" s="15">
        <v>42426</v>
      </c>
      <c r="CR3346" s="16">
        <v>7029.75</v>
      </c>
    </row>
    <row r="3347" spans="95:96">
      <c r="CQ3347" s="15">
        <v>42427</v>
      </c>
      <c r="CR3347" s="16">
        <v>7029.75</v>
      </c>
    </row>
    <row r="3348" spans="95:96">
      <c r="CQ3348" s="15">
        <v>42428</v>
      </c>
      <c r="CR3348" s="16">
        <v>7029.75</v>
      </c>
    </row>
    <row r="3349" spans="95:96">
      <c r="CQ3349" s="15">
        <v>42429</v>
      </c>
      <c r="CR3349" s="16">
        <v>6987.05</v>
      </c>
    </row>
    <row r="3350" spans="95:96">
      <c r="CQ3350" s="15">
        <v>42430</v>
      </c>
      <c r="CR3350" s="16">
        <v>7222.3</v>
      </c>
    </row>
    <row r="3351" spans="95:96">
      <c r="CQ3351" s="15">
        <v>42431</v>
      </c>
      <c r="CR3351" s="16">
        <v>7368.85</v>
      </c>
    </row>
    <row r="3352" spans="95:96">
      <c r="CQ3352" s="15">
        <v>42432</v>
      </c>
      <c r="CR3352" s="16">
        <v>7475.6</v>
      </c>
    </row>
    <row r="3353" spans="95:96">
      <c r="CQ3353" s="15">
        <v>42433</v>
      </c>
      <c r="CR3353" s="16">
        <v>7485.35</v>
      </c>
    </row>
    <row r="3354" spans="95:96">
      <c r="CQ3354" s="15">
        <v>42434</v>
      </c>
      <c r="CR3354" s="16">
        <v>7485.35</v>
      </c>
    </row>
    <row r="3355" spans="95:96">
      <c r="CQ3355" s="15">
        <v>42435</v>
      </c>
      <c r="CR3355" s="16">
        <v>7485.35</v>
      </c>
    </row>
    <row r="3356" spans="95:96">
      <c r="CQ3356" s="15">
        <v>42436</v>
      </c>
      <c r="CR3356" s="16">
        <v>7485.35</v>
      </c>
    </row>
    <row r="3357" spans="95:96">
      <c r="CQ3357" s="15">
        <v>42437</v>
      </c>
      <c r="CR3357" s="16">
        <v>7485.3</v>
      </c>
    </row>
    <row r="3358" spans="95:96">
      <c r="CQ3358" s="15">
        <v>42438</v>
      </c>
      <c r="CR3358" s="16">
        <v>7531.8</v>
      </c>
    </row>
    <row r="3359" spans="95:96">
      <c r="CQ3359" s="15">
        <v>42439</v>
      </c>
      <c r="CR3359" s="16">
        <v>7486.15</v>
      </c>
    </row>
    <row r="3360" spans="95:96">
      <c r="CQ3360" s="15">
        <v>42440</v>
      </c>
      <c r="CR3360" s="16">
        <v>7510.2</v>
      </c>
    </row>
    <row r="3361" spans="95:96">
      <c r="CQ3361" s="15">
        <v>42441</v>
      </c>
      <c r="CR3361" s="16">
        <v>7510.2</v>
      </c>
    </row>
    <row r="3362" spans="95:96">
      <c r="CQ3362" s="15">
        <v>42442</v>
      </c>
      <c r="CR3362" s="16">
        <v>7510.2</v>
      </c>
    </row>
    <row r="3363" spans="95:96">
      <c r="CQ3363" s="15">
        <v>42443</v>
      </c>
      <c r="CR3363" s="16">
        <v>7538.75</v>
      </c>
    </row>
    <row r="3364" spans="95:96">
      <c r="CQ3364" s="15">
        <v>42444</v>
      </c>
      <c r="CR3364" s="16">
        <v>7460.6</v>
      </c>
    </row>
    <row r="3365" spans="95:96">
      <c r="CQ3365" s="15">
        <v>42445</v>
      </c>
      <c r="CR3365" s="16">
        <v>7498.75</v>
      </c>
    </row>
    <row r="3366" spans="95:96">
      <c r="CQ3366" s="15">
        <v>42446</v>
      </c>
      <c r="CR3366" s="16">
        <v>7512.55</v>
      </c>
    </row>
    <row r="3367" spans="95:96">
      <c r="CQ3367" s="15">
        <v>42447</v>
      </c>
      <c r="CR3367" s="16">
        <v>7604.35</v>
      </c>
    </row>
    <row r="3368" spans="95:96">
      <c r="CQ3368" s="15">
        <v>42448</v>
      </c>
      <c r="CR3368" s="16">
        <v>7604.35</v>
      </c>
    </row>
    <row r="3369" spans="95:96">
      <c r="CQ3369" s="15">
        <v>42449</v>
      </c>
      <c r="CR3369" s="16">
        <v>7604.35</v>
      </c>
    </row>
    <row r="3370" spans="95:96">
      <c r="CQ3370" s="15">
        <v>42450</v>
      </c>
      <c r="CR3370" s="16">
        <v>7704.25</v>
      </c>
    </row>
    <row r="3371" spans="95:96">
      <c r="CQ3371" s="15">
        <v>42451</v>
      </c>
      <c r="CR3371" s="16">
        <v>7714.9</v>
      </c>
    </row>
    <row r="3372" spans="95:96">
      <c r="CQ3372" s="15">
        <v>42452</v>
      </c>
      <c r="CR3372" s="16">
        <v>7716.5</v>
      </c>
    </row>
    <row r="3373" spans="95:96">
      <c r="CQ3373" s="15">
        <v>42453</v>
      </c>
      <c r="CR3373" s="16">
        <v>7716.5</v>
      </c>
    </row>
    <row r="3374" spans="95:96">
      <c r="CQ3374" s="15">
        <v>42454</v>
      </c>
      <c r="CR3374" s="16">
        <v>7716.5</v>
      </c>
    </row>
    <row r="3375" spans="95:96">
      <c r="CQ3375" s="15">
        <v>42455</v>
      </c>
      <c r="CR3375" s="16">
        <v>7716.5</v>
      </c>
    </row>
    <row r="3376" spans="95:96">
      <c r="CQ3376" s="15">
        <v>42456</v>
      </c>
      <c r="CR3376" s="16">
        <v>7716.5</v>
      </c>
    </row>
    <row r="3377" spans="95:96">
      <c r="CQ3377" s="15">
        <v>42457</v>
      </c>
      <c r="CR3377" s="16">
        <v>7615.1</v>
      </c>
    </row>
    <row r="3378" spans="95:96">
      <c r="CQ3378" s="15">
        <v>42458</v>
      </c>
      <c r="CR3378" s="16">
        <v>7597</v>
      </c>
    </row>
    <row r="3379" spans="95:96">
      <c r="CQ3379" s="15">
        <v>42459</v>
      </c>
      <c r="CR3379" s="16">
        <v>7735.2</v>
      </c>
    </row>
    <row r="3380" spans="95:96">
      <c r="CQ3380" s="15">
        <v>42460</v>
      </c>
      <c r="CR3380" s="16">
        <v>7738.4</v>
      </c>
    </row>
    <row r="3381" spans="95:96">
      <c r="CQ3381" s="15">
        <v>42461</v>
      </c>
      <c r="CR3381" s="16">
        <v>7713.05</v>
      </c>
    </row>
    <row r="3382" spans="95:96">
      <c r="CQ3382" s="15">
        <v>42462</v>
      </c>
      <c r="CR3382" s="16">
        <v>7713.05</v>
      </c>
    </row>
    <row r="3383" spans="95:96">
      <c r="CQ3383" s="15">
        <v>42463</v>
      </c>
      <c r="CR3383" s="16">
        <v>7713.05</v>
      </c>
    </row>
    <row r="3384" spans="95:96">
      <c r="CQ3384" s="15">
        <v>42464</v>
      </c>
      <c r="CR3384" s="16">
        <v>7758.8</v>
      </c>
    </row>
    <row r="3385" spans="95:96">
      <c r="CQ3385" s="15">
        <v>42465</v>
      </c>
      <c r="CR3385" s="16">
        <v>7603.2</v>
      </c>
    </row>
    <row r="3386" spans="95:96">
      <c r="CQ3386" s="15">
        <v>42466</v>
      </c>
      <c r="CR3386" s="16">
        <v>7614.35</v>
      </c>
    </row>
    <row r="3387" spans="95:96">
      <c r="CQ3387" s="15">
        <v>42467</v>
      </c>
      <c r="CR3387" s="16">
        <v>7546.45</v>
      </c>
    </row>
    <row r="3388" spans="95:96">
      <c r="CQ3388" s="15">
        <v>42468</v>
      </c>
      <c r="CR3388" s="16">
        <v>7555.2</v>
      </c>
    </row>
    <row r="3389" spans="95:96">
      <c r="CQ3389" s="15">
        <v>42469</v>
      </c>
      <c r="CR3389" s="16">
        <v>7555.2</v>
      </c>
    </row>
    <row r="3390" spans="95:96">
      <c r="CQ3390" s="15">
        <v>42470</v>
      </c>
      <c r="CR3390" s="16">
        <v>7555.2</v>
      </c>
    </row>
    <row r="3391" spans="95:96">
      <c r="CQ3391" s="15">
        <v>42471</v>
      </c>
      <c r="CR3391" s="16">
        <v>7671.4</v>
      </c>
    </row>
    <row r="3392" spans="95:96">
      <c r="CQ3392" s="15">
        <v>42472</v>
      </c>
      <c r="CR3392" s="16">
        <v>7708.95</v>
      </c>
    </row>
    <row r="3393" spans="95:96">
      <c r="CQ3393" s="15">
        <v>42473</v>
      </c>
      <c r="CR3393" s="16">
        <v>7850.45</v>
      </c>
    </row>
    <row r="3394" spans="95:96">
      <c r="CQ3394" s="15">
        <v>42474</v>
      </c>
      <c r="CR3394" s="16">
        <v>7850.45</v>
      </c>
    </row>
    <row r="3395" spans="95:96">
      <c r="CQ3395" s="15">
        <v>42475</v>
      </c>
      <c r="CR3395" s="16">
        <v>7850.45</v>
      </c>
    </row>
    <row r="3396" spans="95:96">
      <c r="CQ3396" s="15">
        <v>42476</v>
      </c>
      <c r="CR3396" s="16">
        <v>7850.45</v>
      </c>
    </row>
    <row r="3397" spans="95:96">
      <c r="CQ3397" s="15">
        <v>42477</v>
      </c>
      <c r="CR3397" s="16">
        <v>7850.45</v>
      </c>
    </row>
    <row r="3398" spans="95:96">
      <c r="CQ3398" s="15">
        <v>42478</v>
      </c>
      <c r="CR3398" s="16">
        <v>7914.7</v>
      </c>
    </row>
    <row r="3399" spans="95:96">
      <c r="CQ3399" s="15">
        <v>42479</v>
      </c>
      <c r="CR3399" s="16">
        <v>7914.7</v>
      </c>
    </row>
    <row r="3400" spans="95:96">
      <c r="CQ3400" s="15">
        <v>42480</v>
      </c>
      <c r="CR3400" s="16">
        <v>7914.75</v>
      </c>
    </row>
    <row r="3401" spans="95:96">
      <c r="CQ3401" s="15">
        <v>42481</v>
      </c>
      <c r="CR3401" s="16">
        <v>7912.05</v>
      </c>
    </row>
    <row r="3402" spans="95:96">
      <c r="CQ3402" s="15">
        <v>42482</v>
      </c>
      <c r="CR3402" s="16">
        <v>7899.3</v>
      </c>
    </row>
    <row r="3403" spans="95:96">
      <c r="CQ3403" s="15">
        <v>42483</v>
      </c>
      <c r="CR3403" s="16">
        <v>7899.3</v>
      </c>
    </row>
    <row r="3404" spans="95:96">
      <c r="CQ3404" s="15">
        <v>42484</v>
      </c>
      <c r="CR3404" s="16">
        <v>7899.3</v>
      </c>
    </row>
    <row r="3405" spans="95:96">
      <c r="CQ3405" s="15">
        <v>42485</v>
      </c>
      <c r="CR3405" s="16">
        <v>7855.05</v>
      </c>
    </row>
    <row r="3406" spans="95:96">
      <c r="CQ3406" s="15">
        <v>42486</v>
      </c>
      <c r="CR3406" s="16">
        <v>7962.65</v>
      </c>
    </row>
    <row r="3407" spans="95:96">
      <c r="CQ3407" s="15">
        <v>42487</v>
      </c>
      <c r="CR3407" s="16">
        <v>7979.9</v>
      </c>
    </row>
    <row r="3408" spans="95:96">
      <c r="CQ3408" s="15">
        <v>42488</v>
      </c>
      <c r="CR3408" s="16">
        <v>7847.25</v>
      </c>
    </row>
    <row r="3409" spans="95:96">
      <c r="CQ3409" s="15">
        <v>42489</v>
      </c>
      <c r="CR3409" s="16">
        <v>7849.8</v>
      </c>
    </row>
    <row r="3410" spans="95:96">
      <c r="CQ3410" s="15">
        <v>42490</v>
      </c>
      <c r="CR3410" s="16">
        <v>7849.8</v>
      </c>
    </row>
    <row r="3411" spans="95:96">
      <c r="CQ3411" s="15">
        <v>42491</v>
      </c>
      <c r="CR3411" s="16">
        <v>7849.8</v>
      </c>
    </row>
    <row r="3412" spans="95:96">
      <c r="CQ3412" s="15">
        <v>42492</v>
      </c>
      <c r="CR3412" s="16">
        <v>7805.9</v>
      </c>
    </row>
    <row r="3413" spans="95:96">
      <c r="CQ3413" s="15">
        <v>42493</v>
      </c>
      <c r="CR3413" s="16">
        <v>7747</v>
      </c>
    </row>
    <row r="3414" spans="95:96">
      <c r="CQ3414" s="15">
        <v>42494</v>
      </c>
      <c r="CR3414" s="16">
        <v>7706.55</v>
      </c>
    </row>
    <row r="3415" spans="95:96">
      <c r="CQ3415" s="15">
        <v>42495</v>
      </c>
      <c r="CR3415" s="16">
        <v>7735.5</v>
      </c>
    </row>
    <row r="3416" spans="95:96">
      <c r="CQ3416" s="15">
        <v>42496</v>
      </c>
      <c r="CR3416" s="16">
        <v>7733.45</v>
      </c>
    </row>
    <row r="3417" spans="95:96">
      <c r="CQ3417" s="15">
        <v>42497</v>
      </c>
      <c r="CR3417" s="16">
        <v>7733.45</v>
      </c>
    </row>
    <row r="3418" spans="95:96">
      <c r="CQ3418" s="15">
        <v>42498</v>
      </c>
      <c r="CR3418" s="16">
        <v>7733.45</v>
      </c>
    </row>
    <row r="3419" spans="95:96">
      <c r="CQ3419" s="15">
        <v>42499</v>
      </c>
      <c r="CR3419" s="16">
        <v>7866.05</v>
      </c>
    </row>
    <row r="3420" spans="95:96">
      <c r="CQ3420" s="15">
        <v>42500</v>
      </c>
      <c r="CR3420" s="16">
        <v>7887.8</v>
      </c>
    </row>
    <row r="3421" spans="95:96">
      <c r="CQ3421" s="15">
        <v>42501</v>
      </c>
      <c r="CR3421" s="16">
        <v>7848.85</v>
      </c>
    </row>
    <row r="3422" spans="95:96">
      <c r="CQ3422" s="15">
        <v>42502</v>
      </c>
      <c r="CR3422" s="16">
        <v>7900.4</v>
      </c>
    </row>
    <row r="3423" spans="95:96">
      <c r="CQ3423" s="15">
        <v>42503</v>
      </c>
      <c r="CR3423" s="16">
        <v>7814.9</v>
      </c>
    </row>
    <row r="3424" spans="95:96">
      <c r="CQ3424" s="15">
        <v>42504</v>
      </c>
      <c r="CR3424" s="16">
        <v>7814.9</v>
      </c>
    </row>
    <row r="3425" spans="95:96">
      <c r="CQ3425" s="15">
        <v>42505</v>
      </c>
      <c r="CR3425" s="16">
        <v>7814.9</v>
      </c>
    </row>
    <row r="3426" spans="95:96">
      <c r="CQ3426" s="15">
        <v>42506</v>
      </c>
      <c r="CR3426" s="16">
        <v>7860.75</v>
      </c>
    </row>
    <row r="3427" spans="95:96">
      <c r="CQ3427" s="15">
        <v>42507</v>
      </c>
      <c r="CR3427" s="16">
        <v>7890.75</v>
      </c>
    </row>
    <row r="3428" spans="95:96">
      <c r="CQ3428" s="15">
        <v>42508</v>
      </c>
      <c r="CR3428" s="16">
        <v>7870.15</v>
      </c>
    </row>
    <row r="3429" spans="95:96">
      <c r="CQ3429" s="15">
        <v>42509</v>
      </c>
      <c r="CR3429" s="16">
        <v>7783.4</v>
      </c>
    </row>
    <row r="3430" spans="95:96">
      <c r="CQ3430" s="15">
        <v>42510</v>
      </c>
      <c r="CR3430" s="16">
        <v>7749.7</v>
      </c>
    </row>
    <row r="3431" spans="95:96">
      <c r="CQ3431" s="15">
        <v>42511</v>
      </c>
      <c r="CR3431" s="16">
        <v>7749.7</v>
      </c>
    </row>
    <row r="3432" spans="95:96">
      <c r="CQ3432" s="15">
        <v>42512</v>
      </c>
      <c r="CR3432" s="16">
        <v>7749.7</v>
      </c>
    </row>
    <row r="3433" spans="95:96">
      <c r="CQ3433" s="15">
        <v>42513</v>
      </c>
      <c r="CR3433" s="16">
        <v>7731.05</v>
      </c>
    </row>
    <row r="3434" spans="95:96">
      <c r="CQ3434" s="15">
        <v>42514</v>
      </c>
      <c r="CR3434" s="16">
        <v>7748.85</v>
      </c>
    </row>
    <row r="3435" spans="95:96">
      <c r="CQ3435" s="15">
        <v>42515</v>
      </c>
      <c r="CR3435" s="16">
        <v>7934.9</v>
      </c>
    </row>
    <row r="3436" spans="95:96">
      <c r="CQ3436" s="15">
        <v>42516</v>
      </c>
      <c r="CR3436" s="16">
        <v>8069.65</v>
      </c>
    </row>
    <row r="3437" spans="95:96">
      <c r="CQ3437" s="15">
        <v>42517</v>
      </c>
      <c r="CR3437" s="16">
        <v>8156.65</v>
      </c>
    </row>
    <row r="3438" spans="95:96">
      <c r="CQ3438" s="15">
        <v>42518</v>
      </c>
      <c r="CR3438" s="16">
        <v>8156.65</v>
      </c>
    </row>
    <row r="3439" spans="95:96">
      <c r="CQ3439" s="15">
        <v>42519</v>
      </c>
      <c r="CR3439" s="16">
        <v>8156.65</v>
      </c>
    </row>
    <row r="3440" spans="95:96">
      <c r="CQ3440" s="15">
        <v>42520</v>
      </c>
      <c r="CR3440" s="16">
        <v>8178.5</v>
      </c>
    </row>
    <row r="3441" spans="95:96">
      <c r="CQ3441" s="15">
        <v>42521</v>
      </c>
      <c r="CR3441" s="16">
        <v>8160.1</v>
      </c>
    </row>
    <row r="3442" spans="95:96">
      <c r="CQ3442" s="15">
        <v>42522</v>
      </c>
      <c r="CR3442" s="16">
        <v>8179.95</v>
      </c>
    </row>
    <row r="3443" spans="95:96">
      <c r="CQ3443" s="15">
        <v>42523</v>
      </c>
      <c r="CR3443" s="16">
        <v>8218.9500000000007</v>
      </c>
    </row>
    <row r="3444" spans="95:96">
      <c r="CQ3444" s="15">
        <v>42524</v>
      </c>
      <c r="CR3444" s="16">
        <v>8220.7999999999993</v>
      </c>
    </row>
    <row r="3445" spans="95:96">
      <c r="CQ3445" s="15">
        <v>42525</v>
      </c>
      <c r="CR3445" s="16">
        <v>8220.7999999999993</v>
      </c>
    </row>
    <row r="3446" spans="95:96">
      <c r="CQ3446" s="15">
        <v>42526</v>
      </c>
      <c r="CR3446" s="16">
        <v>8220.7999999999993</v>
      </c>
    </row>
    <row r="3447" spans="95:96">
      <c r="CQ3447" s="15">
        <v>42527</v>
      </c>
      <c r="CR3447" s="16">
        <v>8201.0499999999993</v>
      </c>
    </row>
    <row r="3448" spans="95:96">
      <c r="CQ3448" s="15">
        <v>42528</v>
      </c>
      <c r="CR3448" s="16">
        <v>8266.4500000000007</v>
      </c>
    </row>
    <row r="3449" spans="95:96">
      <c r="CQ3449" s="15">
        <v>42529</v>
      </c>
      <c r="CR3449" s="16">
        <v>8273.0499999999993</v>
      </c>
    </row>
    <row r="3450" spans="95:96">
      <c r="CQ3450" s="15">
        <v>42530</v>
      </c>
      <c r="CR3450" s="16">
        <v>8203.6</v>
      </c>
    </row>
    <row r="3451" spans="95:96">
      <c r="CQ3451" s="15">
        <v>42531</v>
      </c>
      <c r="CR3451" s="16">
        <v>8170.05</v>
      </c>
    </row>
    <row r="3452" spans="95:96">
      <c r="CQ3452" s="15">
        <v>42532</v>
      </c>
      <c r="CR3452" s="16">
        <v>8170.05</v>
      </c>
    </row>
    <row r="3453" spans="95:96">
      <c r="CQ3453" s="15">
        <v>42533</v>
      </c>
      <c r="CR3453" s="16">
        <v>8170.05</v>
      </c>
    </row>
    <row r="3454" spans="95:96">
      <c r="CQ3454" s="15">
        <v>42534</v>
      </c>
      <c r="CR3454" s="16">
        <v>8110.6</v>
      </c>
    </row>
    <row r="3455" spans="95:96">
      <c r="CQ3455" s="15">
        <v>42535</v>
      </c>
      <c r="CR3455" s="16">
        <v>8108.85</v>
      </c>
    </row>
    <row r="3456" spans="95:96">
      <c r="CQ3456" s="15">
        <v>42536</v>
      </c>
      <c r="CR3456" s="16">
        <v>8206.6</v>
      </c>
    </row>
    <row r="3457" spans="95:96">
      <c r="CQ3457" s="15">
        <v>42537</v>
      </c>
      <c r="CR3457" s="16">
        <v>8140.75</v>
      </c>
    </row>
    <row r="3458" spans="95:96">
      <c r="CQ3458" s="15">
        <v>42538</v>
      </c>
      <c r="CR3458" s="16">
        <v>8170.2</v>
      </c>
    </row>
    <row r="3459" spans="95:96">
      <c r="CQ3459" s="15">
        <v>42539</v>
      </c>
      <c r="CR3459" s="16">
        <v>8170.2</v>
      </c>
    </row>
    <row r="3460" spans="95:96">
      <c r="CQ3460" s="15">
        <v>42540</v>
      </c>
      <c r="CR3460" s="16">
        <v>8170.2</v>
      </c>
    </row>
    <row r="3461" spans="95:96">
      <c r="CQ3461" s="15">
        <v>42541</v>
      </c>
      <c r="CR3461" s="16">
        <v>8238.5</v>
      </c>
    </row>
    <row r="3462" spans="95:96">
      <c r="CQ3462" s="15">
        <v>42542</v>
      </c>
      <c r="CR3462" s="16">
        <v>8219.9</v>
      </c>
    </row>
    <row r="3463" spans="95:96">
      <c r="CQ3463" s="15">
        <v>42543</v>
      </c>
      <c r="CR3463" s="16">
        <v>8203.7000000000007</v>
      </c>
    </row>
    <row r="3464" spans="95:96">
      <c r="CQ3464" s="15">
        <v>42544</v>
      </c>
      <c r="CR3464" s="16">
        <v>8270.4500000000007</v>
      </c>
    </row>
    <row r="3465" spans="95:96">
      <c r="CQ3465" s="15">
        <v>42545</v>
      </c>
      <c r="CR3465" s="16">
        <v>8088.6</v>
      </c>
    </row>
    <row r="3466" spans="95:96">
      <c r="CQ3466" s="15">
        <v>42546</v>
      </c>
      <c r="CR3466" s="16">
        <v>8088.6</v>
      </c>
    </row>
    <row r="3467" spans="95:96">
      <c r="CQ3467" s="15">
        <v>42547</v>
      </c>
      <c r="CR3467" s="16">
        <v>8088.6</v>
      </c>
    </row>
    <row r="3468" spans="95:96">
      <c r="CQ3468" s="15">
        <v>42548</v>
      </c>
      <c r="CR3468" s="16">
        <v>8094.7</v>
      </c>
    </row>
    <row r="3469" spans="95:96">
      <c r="CQ3469" s="15">
        <v>42549</v>
      </c>
      <c r="CR3469" s="16">
        <v>8127.85</v>
      </c>
    </row>
    <row r="3470" spans="95:96">
      <c r="CQ3470" s="15">
        <v>42550</v>
      </c>
      <c r="CR3470" s="16">
        <v>8204</v>
      </c>
    </row>
    <row r="3471" spans="95:96">
      <c r="CQ3471" s="15">
        <v>42551</v>
      </c>
      <c r="CR3471" s="16">
        <v>8287.75</v>
      </c>
    </row>
    <row r="3472" spans="95:96">
      <c r="CQ3472" s="15">
        <v>42552</v>
      </c>
      <c r="CR3472" s="16">
        <v>8328.35</v>
      </c>
    </row>
    <row r="3473" spans="95:96">
      <c r="CQ3473" s="15">
        <v>42553</v>
      </c>
      <c r="CR3473" s="16">
        <v>8328.35</v>
      </c>
    </row>
    <row r="3474" spans="95:96">
      <c r="CQ3474" s="15">
        <v>42554</v>
      </c>
      <c r="CR3474" s="16">
        <v>8328.35</v>
      </c>
    </row>
    <row r="3475" spans="95:96">
      <c r="CQ3475" s="15">
        <v>42555</v>
      </c>
      <c r="CR3475" s="16">
        <v>8370.7000000000007</v>
      </c>
    </row>
    <row r="3476" spans="95:96">
      <c r="CQ3476" s="15">
        <v>42556</v>
      </c>
      <c r="CR3476" s="16">
        <v>8335.9500000000007</v>
      </c>
    </row>
    <row r="3477" spans="95:96">
      <c r="CQ3477" s="15">
        <v>42557</v>
      </c>
      <c r="CR3477" s="16">
        <v>8335.9500000000007</v>
      </c>
    </row>
    <row r="3478" spans="95:96">
      <c r="CQ3478" s="15">
        <v>42558</v>
      </c>
      <c r="CR3478" s="16">
        <v>8337.9</v>
      </c>
    </row>
    <row r="3479" spans="95:96">
      <c r="CQ3479" s="15">
        <v>42559</v>
      </c>
      <c r="CR3479" s="16">
        <v>8323.2000000000007</v>
      </c>
    </row>
    <row r="3480" spans="95:96">
      <c r="CQ3480" s="15">
        <v>42560</v>
      </c>
      <c r="CR3480" s="16">
        <v>8323.2000000000007</v>
      </c>
    </row>
    <row r="3481" spans="95:96">
      <c r="CQ3481" s="15">
        <v>42561</v>
      </c>
      <c r="CR3481" s="16">
        <v>8323.2000000000007</v>
      </c>
    </row>
    <row r="3482" spans="95:96">
      <c r="CQ3482" s="15">
        <v>42562</v>
      </c>
      <c r="CR3482" s="16">
        <v>8467.9</v>
      </c>
    </row>
    <row r="3483" spans="95:96">
      <c r="CQ3483" s="15">
        <v>42563</v>
      </c>
      <c r="CR3483" s="16">
        <v>8521.0499999999993</v>
      </c>
    </row>
    <row r="3484" spans="95:96">
      <c r="CQ3484" s="15">
        <v>42564</v>
      </c>
      <c r="CR3484" s="16">
        <v>8519.5</v>
      </c>
    </row>
    <row r="3485" spans="95:96">
      <c r="CQ3485" s="15">
        <v>42565</v>
      </c>
      <c r="CR3485" s="16">
        <v>8565</v>
      </c>
    </row>
    <row r="3486" spans="95:96">
      <c r="CQ3486" s="15">
        <v>42566</v>
      </c>
      <c r="CR3486" s="16">
        <v>8541.4</v>
      </c>
    </row>
    <row r="3487" spans="95:96">
      <c r="CQ3487" s="15">
        <v>42567</v>
      </c>
      <c r="CR3487" s="16">
        <v>8541.4</v>
      </c>
    </row>
    <row r="3488" spans="95:96">
      <c r="CQ3488" s="15">
        <v>42568</v>
      </c>
      <c r="CR3488" s="16">
        <v>8541.4</v>
      </c>
    </row>
    <row r="3489" spans="95:96">
      <c r="CQ3489" s="15">
        <v>42569</v>
      </c>
      <c r="CR3489" s="16">
        <v>8508.7000000000007</v>
      </c>
    </row>
    <row r="3490" spans="95:96">
      <c r="CQ3490" s="15">
        <v>42570</v>
      </c>
      <c r="CR3490" s="16">
        <v>8528.5499999999993</v>
      </c>
    </row>
    <row r="3491" spans="95:96">
      <c r="CQ3491" s="15">
        <v>42571</v>
      </c>
      <c r="CR3491" s="16">
        <v>8565.85</v>
      </c>
    </row>
    <row r="3492" spans="95:96">
      <c r="CQ3492" s="15">
        <v>42572</v>
      </c>
      <c r="CR3492" s="16">
        <v>8510.1</v>
      </c>
    </row>
    <row r="3493" spans="95:96">
      <c r="CQ3493" s="15">
        <v>42573</v>
      </c>
      <c r="CR3493" s="16">
        <v>8541.2000000000007</v>
      </c>
    </row>
    <row r="3494" spans="95:96">
      <c r="CQ3494" s="15">
        <v>42574</v>
      </c>
      <c r="CR3494" s="16">
        <v>8541.2000000000007</v>
      </c>
    </row>
    <row r="3495" spans="95:96">
      <c r="CQ3495" s="15">
        <v>42575</v>
      </c>
      <c r="CR3495" s="16">
        <v>8541.2000000000007</v>
      </c>
    </row>
    <row r="3496" spans="95:96">
      <c r="CQ3496" s="15">
        <v>42576</v>
      </c>
      <c r="CR3496" s="16">
        <v>8635.65</v>
      </c>
    </row>
    <row r="3497" spans="95:96">
      <c r="CQ3497" s="15">
        <v>42577</v>
      </c>
      <c r="CR3497" s="16">
        <v>8590.65</v>
      </c>
    </row>
    <row r="3498" spans="95:96">
      <c r="CQ3498" s="15">
        <v>42578</v>
      </c>
      <c r="CR3498" s="16">
        <v>8615.7999999999993</v>
      </c>
    </row>
    <row r="3499" spans="95:96">
      <c r="CQ3499" s="15">
        <v>42579</v>
      </c>
      <c r="CR3499" s="16">
        <v>8666.2999999999993</v>
      </c>
    </row>
    <row r="3500" spans="95:96">
      <c r="CQ3500" s="15">
        <v>42580</v>
      </c>
      <c r="CR3500" s="16">
        <v>8638.5</v>
      </c>
    </row>
    <row r="3501" spans="95:96">
      <c r="CQ3501" s="15">
        <v>42581</v>
      </c>
      <c r="CR3501" s="16">
        <v>8638.5</v>
      </c>
    </row>
    <row r="3502" spans="95:96">
      <c r="CQ3502" s="15">
        <v>42582</v>
      </c>
      <c r="CR3502" s="16">
        <v>8638.5</v>
      </c>
    </row>
    <row r="3503" spans="95:96">
      <c r="CQ3503" s="15">
        <v>42583</v>
      </c>
      <c r="CR3503" s="16">
        <v>8636.5499999999993</v>
      </c>
    </row>
    <row r="3504" spans="95:96">
      <c r="CQ3504" s="15">
        <v>42584</v>
      </c>
      <c r="CR3504" s="16">
        <v>8622.9</v>
      </c>
    </row>
    <row r="3505" spans="95:96">
      <c r="CQ3505" s="15">
        <v>42585</v>
      </c>
      <c r="CR3505" s="16">
        <v>8544.85</v>
      </c>
    </row>
    <row r="3506" spans="95:96">
      <c r="CQ3506" s="15">
        <v>42586</v>
      </c>
      <c r="CR3506" s="16">
        <v>8551.1</v>
      </c>
    </row>
    <row r="3507" spans="95:96">
      <c r="CQ3507" s="15">
        <v>42587</v>
      </c>
      <c r="CR3507" s="16">
        <v>8683.15</v>
      </c>
    </row>
    <row r="3508" spans="95:96">
      <c r="CQ3508" s="15">
        <v>42588</v>
      </c>
      <c r="CR3508" s="16">
        <v>8683.15</v>
      </c>
    </row>
    <row r="3509" spans="95:96">
      <c r="CQ3509" s="15">
        <v>42589</v>
      </c>
      <c r="CR3509" s="16">
        <v>8683.15</v>
      </c>
    </row>
    <row r="3510" spans="95:96">
      <c r="CQ3510" s="15">
        <v>42590</v>
      </c>
      <c r="CR3510" s="16">
        <v>8711.35</v>
      </c>
    </row>
    <row r="3511" spans="95:96">
      <c r="CQ3511" s="15">
        <v>42591</v>
      </c>
      <c r="CR3511" s="16">
        <v>8678.25</v>
      </c>
    </row>
    <row r="3512" spans="95:96">
      <c r="CQ3512" s="15">
        <v>42592</v>
      </c>
      <c r="CR3512" s="16">
        <v>8575.2999999999993</v>
      </c>
    </row>
    <row r="3513" spans="95:96">
      <c r="CQ3513" s="15">
        <v>42593</v>
      </c>
      <c r="CR3513" s="16">
        <v>8592.15</v>
      </c>
    </row>
    <row r="3514" spans="95:96">
      <c r="CQ3514" s="15">
        <v>42594</v>
      </c>
      <c r="CR3514" s="16">
        <v>8672.15</v>
      </c>
    </row>
    <row r="3515" spans="95:96">
      <c r="CQ3515" s="15">
        <v>42595</v>
      </c>
      <c r="CR3515" s="16">
        <v>8672.15</v>
      </c>
    </row>
    <row r="3516" spans="95:96">
      <c r="CQ3516" s="15">
        <v>42596</v>
      </c>
      <c r="CR3516" s="16">
        <v>8672.15</v>
      </c>
    </row>
    <row r="3517" spans="95:96">
      <c r="CQ3517" s="15">
        <v>42597</v>
      </c>
      <c r="CR3517" s="16">
        <v>8672.15</v>
      </c>
    </row>
    <row r="3518" spans="95:96">
      <c r="CQ3518" s="15">
        <v>42598</v>
      </c>
      <c r="CR3518" s="16">
        <v>8642.5499999999993</v>
      </c>
    </row>
    <row r="3519" spans="95:96">
      <c r="CQ3519" s="15">
        <v>42599</v>
      </c>
      <c r="CR3519" s="16">
        <v>8624.0499999999993</v>
      </c>
    </row>
    <row r="3520" spans="95:96">
      <c r="CQ3520" s="15">
        <v>42600</v>
      </c>
      <c r="CR3520" s="16">
        <v>8673.25</v>
      </c>
    </row>
    <row r="3521" spans="95:96">
      <c r="CQ3521" s="15">
        <v>42601</v>
      </c>
      <c r="CR3521" s="16">
        <v>8666.9</v>
      </c>
    </row>
    <row r="3522" spans="95:96">
      <c r="CQ3522" s="15">
        <v>42602</v>
      </c>
      <c r="CR3522" s="16">
        <v>8666.9</v>
      </c>
    </row>
    <row r="3523" spans="95:96">
      <c r="CQ3523" s="15">
        <v>42603</v>
      </c>
      <c r="CR3523" s="16">
        <v>8666.9</v>
      </c>
    </row>
    <row r="3524" spans="95:96">
      <c r="CQ3524" s="15">
        <v>42604</v>
      </c>
      <c r="CR3524" s="16">
        <v>8629.15</v>
      </c>
    </row>
    <row r="3525" spans="95:96">
      <c r="CQ3525" s="15">
        <v>42605</v>
      </c>
      <c r="CR3525" s="16">
        <v>8632.6</v>
      </c>
    </row>
    <row r="3526" spans="95:96">
      <c r="CQ3526" s="15">
        <v>42606</v>
      </c>
      <c r="CR3526" s="16">
        <v>8650.2999999999993</v>
      </c>
    </row>
    <row r="3527" spans="95:96">
      <c r="CQ3527" s="15">
        <v>42607</v>
      </c>
      <c r="CR3527" s="16">
        <v>8592.2000000000007</v>
      </c>
    </row>
    <row r="3528" spans="95:96">
      <c r="CQ3528" s="15">
        <v>42608</v>
      </c>
      <c r="CR3528" s="16">
        <v>8572.5499999999993</v>
      </c>
    </row>
    <row r="3529" spans="95:96">
      <c r="CQ3529" s="15">
        <v>42609</v>
      </c>
      <c r="CR3529" s="16">
        <v>8572.5499999999993</v>
      </c>
    </row>
    <row r="3530" spans="95:96">
      <c r="CQ3530" s="15">
        <v>42610</v>
      </c>
      <c r="CR3530" s="16">
        <v>8572.5499999999993</v>
      </c>
    </row>
    <row r="3531" spans="95:96">
      <c r="CQ3531" s="15">
        <v>42611</v>
      </c>
      <c r="CR3531" s="16">
        <v>8607.4500000000007</v>
      </c>
    </row>
    <row r="3532" spans="95:96">
      <c r="CQ3532" s="15">
        <v>42612</v>
      </c>
      <c r="CR3532" s="16">
        <v>8744.35</v>
      </c>
    </row>
    <row r="3533" spans="95:96">
      <c r="CQ3533" s="15">
        <v>42613</v>
      </c>
      <c r="CR3533" s="16">
        <v>8786.2000000000007</v>
      </c>
    </row>
    <row r="3534" spans="95:96">
      <c r="CQ3534" s="15">
        <v>42614</v>
      </c>
      <c r="CR3534" s="16">
        <v>8774.65</v>
      </c>
    </row>
    <row r="3535" spans="95:96">
      <c r="CQ3535" s="15">
        <v>42615</v>
      </c>
      <c r="CR3535" s="16">
        <v>8809.65</v>
      </c>
    </row>
    <row r="3536" spans="95:96">
      <c r="CQ3536" s="15">
        <v>42616</v>
      </c>
      <c r="CR3536" s="16">
        <v>8809.65</v>
      </c>
    </row>
    <row r="3537" spans="95:96">
      <c r="CQ3537" s="15">
        <v>42617</v>
      </c>
      <c r="CR3537" s="16">
        <v>8809.65</v>
      </c>
    </row>
    <row r="3538" spans="95:96">
      <c r="CQ3538" s="15">
        <v>42618</v>
      </c>
      <c r="CR3538" s="16">
        <v>8809.65</v>
      </c>
    </row>
    <row r="3539" spans="95:96">
      <c r="CQ3539" s="15">
        <v>42619</v>
      </c>
      <c r="CR3539" s="16">
        <v>8943</v>
      </c>
    </row>
    <row r="3540" spans="95:96">
      <c r="CQ3540" s="15">
        <v>42620</v>
      </c>
      <c r="CR3540" s="16">
        <v>8917.9500000000007</v>
      </c>
    </row>
    <row r="3541" spans="95:96">
      <c r="CQ3541" s="15">
        <v>42621</v>
      </c>
      <c r="CR3541" s="16">
        <v>8952.5</v>
      </c>
    </row>
    <row r="3542" spans="95:96">
      <c r="CQ3542" s="15">
        <v>42622</v>
      </c>
      <c r="CR3542" s="16">
        <v>8866.7000000000007</v>
      </c>
    </row>
    <row r="3543" spans="95:96">
      <c r="CQ3543" s="15">
        <v>42623</v>
      </c>
      <c r="CR3543" s="16">
        <v>8866.7000000000007</v>
      </c>
    </row>
    <row r="3544" spans="95:96">
      <c r="CQ3544" s="15">
        <v>42624</v>
      </c>
      <c r="CR3544" s="16">
        <v>8866.7000000000007</v>
      </c>
    </row>
    <row r="3545" spans="95:96">
      <c r="CQ3545" s="15">
        <v>42625</v>
      </c>
      <c r="CR3545" s="16">
        <v>8715.6</v>
      </c>
    </row>
    <row r="3546" spans="95:96">
      <c r="CQ3546" s="15">
        <v>42626</v>
      </c>
      <c r="CR3546" s="16">
        <v>8715.6</v>
      </c>
    </row>
    <row r="3547" spans="95:96">
      <c r="CQ3547" s="15">
        <v>42627</v>
      </c>
      <c r="CR3547" s="16">
        <v>8726.6</v>
      </c>
    </row>
    <row r="3548" spans="95:96">
      <c r="CQ3548" s="15">
        <v>42628</v>
      </c>
      <c r="CR3548" s="16">
        <v>8742.5499999999993</v>
      </c>
    </row>
    <row r="3549" spans="95:96">
      <c r="CQ3549" s="15">
        <v>42629</v>
      </c>
      <c r="CR3549" s="16">
        <v>8779.85</v>
      </c>
    </row>
    <row r="3550" spans="95:96">
      <c r="CQ3550" s="15">
        <v>42630</v>
      </c>
      <c r="CR3550" s="16">
        <v>8779.85</v>
      </c>
    </row>
    <row r="3551" spans="95:96">
      <c r="CQ3551" s="15">
        <v>42631</v>
      </c>
      <c r="CR3551" s="16">
        <v>8779.85</v>
      </c>
    </row>
    <row r="3552" spans="95:96">
      <c r="CQ3552" s="15">
        <v>42632</v>
      </c>
      <c r="CR3552" s="16">
        <v>8808.4</v>
      </c>
    </row>
    <row r="3553" spans="95:96">
      <c r="CQ3553" s="15">
        <v>42633</v>
      </c>
      <c r="CR3553" s="16">
        <v>8775.9</v>
      </c>
    </row>
    <row r="3554" spans="95:96">
      <c r="CQ3554" s="15">
        <v>42634</v>
      </c>
      <c r="CR3554" s="16">
        <v>8777.15</v>
      </c>
    </row>
    <row r="3555" spans="95:96">
      <c r="CQ3555" s="15">
        <v>42635</v>
      </c>
      <c r="CR3555" s="16">
        <v>8867.4500000000007</v>
      </c>
    </row>
    <row r="3556" spans="95:96">
      <c r="CQ3556" s="15">
        <v>42636</v>
      </c>
      <c r="CR3556" s="16">
        <v>8831.5499999999993</v>
      </c>
    </row>
    <row r="3557" spans="95:96">
      <c r="CQ3557" s="15">
        <v>42637</v>
      </c>
      <c r="CR3557" s="16">
        <v>8831.5499999999993</v>
      </c>
    </row>
    <row r="3558" spans="95:96">
      <c r="CQ3558" s="15">
        <v>42638</v>
      </c>
      <c r="CR3558" s="16">
        <v>8831.5499999999993</v>
      </c>
    </row>
    <row r="3559" spans="95:96">
      <c r="CQ3559" s="15">
        <v>42639</v>
      </c>
      <c r="CR3559" s="16">
        <v>8723.0499999999993</v>
      </c>
    </row>
    <row r="3560" spans="95:96">
      <c r="CQ3560" s="15">
        <v>42640</v>
      </c>
      <c r="CR3560" s="16">
        <v>8706.4</v>
      </c>
    </row>
    <row r="3561" spans="95:96">
      <c r="CQ3561" s="15">
        <v>42641</v>
      </c>
      <c r="CR3561" s="16">
        <v>8745.15</v>
      </c>
    </row>
    <row r="3562" spans="95:96">
      <c r="CQ3562" s="15">
        <v>42642</v>
      </c>
      <c r="CR3562" s="16">
        <v>8591.25</v>
      </c>
    </row>
    <row r="3563" spans="95:96">
      <c r="CQ3563" s="15">
        <v>42643</v>
      </c>
      <c r="CR3563" s="16">
        <v>8611.15</v>
      </c>
    </row>
    <row r="3564" spans="95:96">
      <c r="CQ3564" s="15">
        <v>42644</v>
      </c>
      <c r="CR3564" s="16">
        <v>8611.15</v>
      </c>
    </row>
    <row r="3565" spans="95:96">
      <c r="CQ3565" s="15">
        <v>42645</v>
      </c>
      <c r="CR3565" s="16">
        <v>8611.15</v>
      </c>
    </row>
    <row r="3566" spans="95:96">
      <c r="CQ3566" s="15">
        <v>42646</v>
      </c>
      <c r="CR3566" s="16">
        <v>8738.1</v>
      </c>
    </row>
    <row r="3567" spans="95:96">
      <c r="CQ3567" s="15">
        <v>42647</v>
      </c>
      <c r="CR3567" s="16">
        <v>8769.15</v>
      </c>
    </row>
    <row r="3568" spans="95:96">
      <c r="CQ3568" s="15">
        <v>42648</v>
      </c>
      <c r="CR3568" s="16">
        <v>8743.9500000000007</v>
      </c>
    </row>
    <row r="3569" spans="95:96">
      <c r="CQ3569" s="15">
        <v>42649</v>
      </c>
      <c r="CR3569" s="16">
        <v>8709.5499999999993</v>
      </c>
    </row>
    <row r="3570" spans="95:96">
      <c r="CQ3570" s="15">
        <v>42650</v>
      </c>
      <c r="CR3570" s="16">
        <v>8697.6</v>
      </c>
    </row>
    <row r="3571" spans="95:96">
      <c r="CQ3571" s="15">
        <v>42651</v>
      </c>
      <c r="CR3571" s="16">
        <v>8697.6</v>
      </c>
    </row>
    <row r="3572" spans="95:96">
      <c r="CQ3572" s="15">
        <v>42652</v>
      </c>
      <c r="CR3572" s="16">
        <v>8697.6</v>
      </c>
    </row>
    <row r="3573" spans="95:96">
      <c r="CQ3573" s="15">
        <v>42653</v>
      </c>
      <c r="CR3573" s="16">
        <v>8708.7999999999993</v>
      </c>
    </row>
    <row r="3574" spans="95:96">
      <c r="CQ3574" s="15">
        <v>42654</v>
      </c>
      <c r="CR3574" s="16">
        <v>8708.7999999999993</v>
      </c>
    </row>
    <row r="3575" spans="95:96">
      <c r="CQ3575" s="15">
        <v>42655</v>
      </c>
      <c r="CR3575" s="16">
        <v>8708.7999999999993</v>
      </c>
    </row>
    <row r="3576" spans="95:96">
      <c r="CQ3576" s="15">
        <v>42656</v>
      </c>
      <c r="CR3576" s="16">
        <v>8573.35</v>
      </c>
    </row>
    <row r="3577" spans="95:96">
      <c r="CQ3577" s="15">
        <v>42657</v>
      </c>
      <c r="CR3577" s="16">
        <v>8583.4</v>
      </c>
    </row>
    <row r="3578" spans="95:96">
      <c r="CQ3578" s="15">
        <v>42658</v>
      </c>
      <c r="CR3578" s="16">
        <v>8583.4</v>
      </c>
    </row>
    <row r="3579" spans="95:96">
      <c r="CQ3579" s="15">
        <v>42659</v>
      </c>
      <c r="CR3579" s="16">
        <v>8583.4</v>
      </c>
    </row>
    <row r="3580" spans="95:96">
      <c r="CQ3580" s="15">
        <v>42660</v>
      </c>
      <c r="CR3580" s="16">
        <v>8520.4</v>
      </c>
    </row>
    <row r="3581" spans="95:96">
      <c r="CQ3581" s="15">
        <v>42661</v>
      </c>
      <c r="CR3581" s="16">
        <v>8677.9</v>
      </c>
    </row>
    <row r="3582" spans="95:96">
      <c r="CQ3582" s="15">
        <v>42662</v>
      </c>
      <c r="CR3582" s="16">
        <v>8659.1</v>
      </c>
    </row>
    <row r="3583" spans="95:96">
      <c r="CQ3583" s="15">
        <v>42663</v>
      </c>
      <c r="CR3583" s="16">
        <v>8699.4</v>
      </c>
    </row>
    <row r="3584" spans="95:96">
      <c r="CQ3584" s="15">
        <v>42664</v>
      </c>
      <c r="CR3584" s="16">
        <v>8693.0499999999993</v>
      </c>
    </row>
    <row r="3585" spans="95:96">
      <c r="CQ3585" s="15">
        <v>42665</v>
      </c>
      <c r="CR3585" s="16">
        <v>8693.0499999999993</v>
      </c>
    </row>
    <row r="3586" spans="95:96">
      <c r="CQ3586" s="15">
        <v>42666</v>
      </c>
      <c r="CR3586" s="16">
        <v>8693.0499999999993</v>
      </c>
    </row>
    <row r="3587" spans="95:96">
      <c r="CQ3587" s="15">
        <v>42667</v>
      </c>
      <c r="CR3587" s="16">
        <v>8708.9500000000007</v>
      </c>
    </row>
    <row r="3588" spans="95:96">
      <c r="CQ3588" s="15">
        <v>42668</v>
      </c>
      <c r="CR3588" s="16">
        <v>8691.2999999999993</v>
      </c>
    </row>
    <row r="3589" spans="95:96">
      <c r="CQ3589" s="15">
        <v>42669</v>
      </c>
      <c r="CR3589" s="16">
        <v>8615.25</v>
      </c>
    </row>
    <row r="3590" spans="95:96">
      <c r="CQ3590" s="15">
        <v>42670</v>
      </c>
      <c r="CR3590" s="16">
        <v>8615.25</v>
      </c>
    </row>
    <row r="3591" spans="95:96">
      <c r="CQ3591" s="15">
        <v>42671</v>
      </c>
      <c r="CR3591" s="16">
        <v>8638</v>
      </c>
    </row>
    <row r="3592" spans="95:96">
      <c r="CQ3592" s="15">
        <v>42672</v>
      </c>
      <c r="CR3592" s="16">
        <v>8638</v>
      </c>
    </row>
    <row r="3593" spans="95:96">
      <c r="CQ3593" s="15">
        <v>42673</v>
      </c>
      <c r="CR3593" s="16">
        <v>8625.7000000000007</v>
      </c>
    </row>
    <row r="3594" spans="95:96">
      <c r="CQ3594" s="15">
        <v>42674</v>
      </c>
      <c r="CR3594" s="16">
        <v>8625.7000000000007</v>
      </c>
    </row>
    <row r="3595" spans="95:96">
      <c r="CQ3595" s="15">
        <v>42675</v>
      </c>
      <c r="CR3595" s="16">
        <v>8626.25</v>
      </c>
    </row>
    <row r="3596" spans="95:96">
      <c r="CQ3596" s="15">
        <v>42676</v>
      </c>
      <c r="CR3596" s="16">
        <v>8514</v>
      </c>
    </row>
    <row r="3597" spans="95:96">
      <c r="CQ3597" s="15">
        <v>42677</v>
      </c>
      <c r="CR3597" s="16">
        <v>8484.9500000000007</v>
      </c>
    </row>
    <row r="3598" spans="95:96">
      <c r="CQ3598" s="15">
        <v>42678</v>
      </c>
      <c r="CR3598" s="16">
        <v>8433.75</v>
      </c>
    </row>
    <row r="3599" spans="95:96">
      <c r="CQ3599" s="15">
        <v>42679</v>
      </c>
      <c r="CR3599" s="16">
        <v>8433.75</v>
      </c>
    </row>
    <row r="3600" spans="95:96">
      <c r="CQ3600" s="15">
        <v>42680</v>
      </c>
      <c r="CR3600" s="16">
        <v>8433.75</v>
      </c>
    </row>
    <row r="3601" spans="95:96">
      <c r="CQ3601" s="15">
        <v>42681</v>
      </c>
      <c r="CR3601" s="16">
        <v>8497.0499999999993</v>
      </c>
    </row>
    <row r="3602" spans="95:96">
      <c r="CQ3602" s="15">
        <v>42682</v>
      </c>
      <c r="CR3602" s="16">
        <v>8543.5499999999993</v>
      </c>
    </row>
    <row r="3603" spans="95:96">
      <c r="CQ3603" s="15">
        <v>42683</v>
      </c>
      <c r="CR3603" s="16">
        <v>8432</v>
      </c>
    </row>
    <row r="3604" spans="95:96">
      <c r="CQ3604" s="15">
        <v>42684</v>
      </c>
      <c r="CR3604" s="16">
        <v>8525.75</v>
      </c>
    </row>
    <row r="3605" spans="95:96">
      <c r="CQ3605" s="15">
        <v>42685</v>
      </c>
      <c r="CR3605" s="16">
        <v>8296.2999999999993</v>
      </c>
    </row>
    <row r="3606" spans="95:96">
      <c r="CQ3606" s="15">
        <v>42686</v>
      </c>
      <c r="CR3606" s="16">
        <v>8296.2999999999993</v>
      </c>
    </row>
    <row r="3607" spans="95:96">
      <c r="CQ3607" s="15">
        <v>42687</v>
      </c>
      <c r="CR3607" s="16">
        <v>8296.2999999999993</v>
      </c>
    </row>
    <row r="3608" spans="95:96">
      <c r="CQ3608" s="15">
        <v>42688</v>
      </c>
      <c r="CR3608" s="16">
        <v>8296.2999999999993</v>
      </c>
    </row>
    <row r="3609" spans="95:96">
      <c r="CQ3609" s="15">
        <v>42689</v>
      </c>
      <c r="CR3609" s="16">
        <v>8108.45</v>
      </c>
    </row>
    <row r="3610" spans="95:96">
      <c r="CQ3610" s="15">
        <v>42690</v>
      </c>
      <c r="CR3610" s="16">
        <v>8111.6</v>
      </c>
    </row>
    <row r="3611" spans="95:96">
      <c r="CQ3611" s="15">
        <v>42691</v>
      </c>
      <c r="CR3611" s="16">
        <v>8079.95</v>
      </c>
    </row>
    <row r="3612" spans="95:96">
      <c r="CQ3612" s="15">
        <v>42692</v>
      </c>
      <c r="CR3612" s="16">
        <v>8074.1</v>
      </c>
    </row>
    <row r="3613" spans="95:96">
      <c r="CQ3613" s="15">
        <v>42693</v>
      </c>
      <c r="CR3613" s="16">
        <v>8074.1</v>
      </c>
    </row>
    <row r="3614" spans="95:96">
      <c r="CQ3614" s="15">
        <v>42694</v>
      </c>
      <c r="CR3614" s="16">
        <v>8074.1</v>
      </c>
    </row>
    <row r="3615" spans="95:96">
      <c r="CQ3615" s="15">
        <v>42695</v>
      </c>
      <c r="CR3615" s="16">
        <v>7929.1</v>
      </c>
    </row>
    <row r="3616" spans="95:96">
      <c r="CQ3616" s="15">
        <v>42696</v>
      </c>
      <c r="CR3616" s="16">
        <v>8002.3</v>
      </c>
    </row>
    <row r="3617" spans="95:96">
      <c r="CQ3617" s="15">
        <v>42697</v>
      </c>
      <c r="CR3617" s="16">
        <v>8033.3</v>
      </c>
    </row>
    <row r="3618" spans="95:96">
      <c r="CQ3618" s="15">
        <v>42698</v>
      </c>
      <c r="CR3618" s="16">
        <v>7965.5</v>
      </c>
    </row>
    <row r="3619" spans="95:96">
      <c r="CQ3619" s="15">
        <v>42699</v>
      </c>
      <c r="CR3619" s="16">
        <v>8114.3</v>
      </c>
    </row>
    <row r="3620" spans="95:96">
      <c r="CQ3620" s="15">
        <v>42700</v>
      </c>
      <c r="CR3620" s="16">
        <v>8114.3</v>
      </c>
    </row>
    <row r="3621" spans="95:96">
      <c r="CQ3621" s="15">
        <v>42701</v>
      </c>
      <c r="CR3621" s="16">
        <v>8114.3</v>
      </c>
    </row>
    <row r="3622" spans="95:96">
      <c r="CQ3622" s="15">
        <v>42702</v>
      </c>
      <c r="CR3622" s="16">
        <v>8126.9</v>
      </c>
    </row>
    <row r="3623" spans="95:96">
      <c r="CQ3623" s="15">
        <v>42703</v>
      </c>
      <c r="CR3623" s="16">
        <v>8142.15</v>
      </c>
    </row>
    <row r="3624" spans="95:96">
      <c r="CQ3624" s="15">
        <v>42704</v>
      </c>
      <c r="CR3624" s="16">
        <v>8224.5</v>
      </c>
    </row>
    <row r="3625" spans="95:96">
      <c r="CQ3625" s="15">
        <v>42705</v>
      </c>
      <c r="CR3625" s="16">
        <v>8192.9</v>
      </c>
    </row>
    <row r="3626" spans="95:96">
      <c r="CQ3626" s="15">
        <v>42706</v>
      </c>
      <c r="CR3626" s="16">
        <v>8086.8</v>
      </c>
    </row>
    <row r="3627" spans="95:96">
      <c r="CQ3627" s="15">
        <v>42707</v>
      </c>
      <c r="CR3627" s="16">
        <v>8086.8</v>
      </c>
    </row>
    <row r="3628" spans="95:96">
      <c r="CQ3628" s="15">
        <v>42708</v>
      </c>
      <c r="CR3628" s="16">
        <v>8086.8</v>
      </c>
    </row>
    <row r="3629" spans="95:96">
      <c r="CQ3629" s="15">
        <v>42709</v>
      </c>
      <c r="CR3629" s="16">
        <v>8128.75</v>
      </c>
    </row>
    <row r="3630" spans="95:96">
      <c r="CQ3630" s="15">
        <v>42710</v>
      </c>
      <c r="CR3630" s="16">
        <v>8143.15</v>
      </c>
    </row>
    <row r="3631" spans="95:96">
      <c r="CQ3631" s="15">
        <v>42711</v>
      </c>
      <c r="CR3631" s="16">
        <v>8102.05</v>
      </c>
    </row>
    <row r="3632" spans="95:96">
      <c r="CQ3632" s="15">
        <v>42712</v>
      </c>
      <c r="CR3632" s="16">
        <v>8246.85</v>
      </c>
    </row>
    <row r="3633" spans="95:96">
      <c r="CQ3633" s="15">
        <v>42713</v>
      </c>
      <c r="CR3633" s="16">
        <v>8261.75</v>
      </c>
    </row>
    <row r="3634" spans="95:96">
      <c r="CQ3634" s="15">
        <v>42714</v>
      </c>
      <c r="CR3634" s="16">
        <v>8261.75</v>
      </c>
    </row>
    <row r="3635" spans="95:96">
      <c r="CQ3635" s="15">
        <v>42715</v>
      </c>
      <c r="CR3635" s="16">
        <v>8261.75</v>
      </c>
    </row>
    <row r="3636" spans="95:96">
      <c r="CQ3636" s="15">
        <v>42716</v>
      </c>
      <c r="CR3636" s="16">
        <v>8170.8</v>
      </c>
    </row>
    <row r="3637" spans="95:96">
      <c r="CQ3637" s="15">
        <v>42717</v>
      </c>
      <c r="CR3637" s="16">
        <v>8221.7999999999993</v>
      </c>
    </row>
    <row r="3638" spans="95:96">
      <c r="CQ3638" s="15">
        <v>42718</v>
      </c>
      <c r="CR3638" s="16">
        <v>8182.45</v>
      </c>
    </row>
    <row r="3639" spans="95:96">
      <c r="CQ3639" s="15">
        <v>42719</v>
      </c>
      <c r="CR3639" s="16">
        <v>8153.6</v>
      </c>
    </row>
    <row r="3640" spans="95:96">
      <c r="CQ3640" s="15">
        <v>42720</v>
      </c>
      <c r="CR3640" s="16">
        <v>8139.45</v>
      </c>
    </row>
    <row r="3641" spans="95:96">
      <c r="CQ3641" s="15">
        <v>42721</v>
      </c>
      <c r="CR3641" s="16">
        <v>8139.45</v>
      </c>
    </row>
    <row r="3642" spans="95:96">
      <c r="CQ3642" s="15">
        <v>42722</v>
      </c>
      <c r="CR3642" s="16">
        <v>8139.45</v>
      </c>
    </row>
    <row r="3643" spans="95:96">
      <c r="CQ3643" s="15">
        <v>42723</v>
      </c>
      <c r="CR3643" s="16">
        <v>8104.35</v>
      </c>
    </row>
    <row r="3644" spans="95:96">
      <c r="CQ3644" s="15">
        <v>42724</v>
      </c>
      <c r="CR3644" s="16">
        <v>8082.4</v>
      </c>
    </row>
    <row r="3645" spans="95:96">
      <c r="CQ3645" s="15">
        <v>42725</v>
      </c>
      <c r="CR3645" s="16">
        <v>8061.3</v>
      </c>
    </row>
    <row r="3646" spans="95:96">
      <c r="CQ3646" s="15">
        <v>42726</v>
      </c>
      <c r="CR3646" s="16">
        <v>7979.1</v>
      </c>
    </row>
    <row r="3647" spans="95:96">
      <c r="CQ3647" s="15">
        <v>42727</v>
      </c>
      <c r="CR3647" s="16">
        <v>7985.75</v>
      </c>
    </row>
    <row r="3648" spans="95:96">
      <c r="CQ3648" s="15">
        <v>42728</v>
      </c>
      <c r="CR3648" s="16">
        <v>7985.75</v>
      </c>
    </row>
    <row r="3649" spans="95:96">
      <c r="CQ3649" s="15">
        <v>42729</v>
      </c>
      <c r="CR3649" s="16">
        <v>7985.75</v>
      </c>
    </row>
    <row r="3650" spans="95:96">
      <c r="CQ3650" s="15">
        <v>42730</v>
      </c>
      <c r="CR3650" s="16">
        <v>7908.25</v>
      </c>
    </row>
    <row r="3651" spans="95:96">
      <c r="CQ3651" s="15">
        <v>42731</v>
      </c>
      <c r="CR3651" s="16">
        <v>8032.85</v>
      </c>
    </row>
    <row r="3652" spans="95:96">
      <c r="CQ3652" s="15">
        <v>42732</v>
      </c>
      <c r="CR3652" s="16">
        <v>8034.85</v>
      </c>
    </row>
    <row r="3653" spans="95:96">
      <c r="CQ3653" s="15">
        <v>42733</v>
      </c>
      <c r="CR3653" s="16">
        <v>8103.6</v>
      </c>
    </row>
    <row r="3654" spans="95:96">
      <c r="CQ3654" s="15">
        <v>42734</v>
      </c>
      <c r="CR3654" s="16">
        <v>8185.8</v>
      </c>
    </row>
    <row r="3655" spans="95:96">
      <c r="CQ3655" s="15">
        <v>42735</v>
      </c>
      <c r="CR3655" s="16">
        <v>8185.8</v>
      </c>
    </row>
    <row r="3656" spans="95:96">
      <c r="CQ3656" s="15">
        <v>42736</v>
      </c>
      <c r="CR3656" s="16">
        <v>8185.8</v>
      </c>
    </row>
    <row r="3657" spans="95:96">
      <c r="CQ3657" s="15">
        <v>42737</v>
      </c>
      <c r="CR3657" s="16">
        <v>8179.5</v>
      </c>
    </row>
    <row r="3658" spans="95:96">
      <c r="CQ3658" s="15">
        <v>42738</v>
      </c>
      <c r="CR3658" s="16">
        <v>8192.25</v>
      </c>
    </row>
    <row r="3659" spans="95:96">
      <c r="CQ3659" s="15">
        <v>42739</v>
      </c>
      <c r="CR3659" s="16">
        <v>8190.5</v>
      </c>
    </row>
    <row r="3660" spans="95:96">
      <c r="CQ3660" s="15">
        <v>42740</v>
      </c>
      <c r="CR3660" s="16">
        <v>8273.7999999999993</v>
      </c>
    </row>
    <row r="3661" spans="95:96">
      <c r="CQ3661" s="15">
        <v>42741</v>
      </c>
      <c r="CR3661" s="16">
        <v>8243.7999999999993</v>
      </c>
    </row>
    <row r="3662" spans="95:96">
      <c r="CQ3662" s="15">
        <v>42742</v>
      </c>
      <c r="CR3662" s="16">
        <v>8243.7999999999993</v>
      </c>
    </row>
    <row r="3663" spans="95:96">
      <c r="CQ3663" s="15">
        <v>42743</v>
      </c>
      <c r="CR3663" s="16">
        <v>8243.7999999999993</v>
      </c>
    </row>
    <row r="3664" spans="95:96">
      <c r="CQ3664" s="15">
        <v>42744</v>
      </c>
      <c r="CR3664" s="16">
        <v>8236.0499999999993</v>
      </c>
    </row>
    <row r="3665" spans="95:96">
      <c r="CQ3665" s="15">
        <v>42745</v>
      </c>
      <c r="CR3665" s="16">
        <v>8288.6</v>
      </c>
    </row>
    <row r="3666" spans="95:96">
      <c r="CQ3666" s="15">
        <v>42746</v>
      </c>
      <c r="CR3666" s="16">
        <v>8380.65</v>
      </c>
    </row>
    <row r="3667" spans="95:96">
      <c r="CQ3667" s="15">
        <v>42747</v>
      </c>
      <c r="CR3667" s="16">
        <v>8407.2000000000007</v>
      </c>
    </row>
    <row r="3668" spans="95:96">
      <c r="CQ3668" s="15">
        <v>42748</v>
      </c>
      <c r="CR3668" s="16">
        <v>8400.35</v>
      </c>
    </row>
    <row r="3669" spans="95:96">
      <c r="CQ3669" s="15">
        <v>42749</v>
      </c>
      <c r="CR3669" s="16">
        <v>8400.35</v>
      </c>
    </row>
    <row r="3670" spans="95:96">
      <c r="CQ3670" s="15">
        <v>42750</v>
      </c>
      <c r="CR3670" s="16">
        <v>8400.35</v>
      </c>
    </row>
    <row r="3671" spans="95:96">
      <c r="CQ3671" s="15">
        <v>42751</v>
      </c>
      <c r="CR3671" s="16">
        <v>8412.7999999999993</v>
      </c>
    </row>
    <row r="3672" spans="95:96">
      <c r="CQ3672" s="15">
        <v>42752</v>
      </c>
      <c r="CR3672" s="16">
        <v>8398</v>
      </c>
    </row>
    <row r="3673" spans="95:96">
      <c r="CQ3673" s="15">
        <v>42753</v>
      </c>
      <c r="CR3673" s="16">
        <v>8417</v>
      </c>
    </row>
    <row r="3674" spans="95:96">
      <c r="CQ3674" s="15">
        <v>42754</v>
      </c>
      <c r="CR3674" s="16">
        <v>8435.1</v>
      </c>
    </row>
    <row r="3675" spans="95:96">
      <c r="CQ3675" s="15">
        <v>42755</v>
      </c>
      <c r="CR3675" s="16">
        <v>8349.35</v>
      </c>
    </row>
    <row r="3676" spans="95:96">
      <c r="CQ3676" s="15">
        <v>42756</v>
      </c>
      <c r="CR3676" s="16">
        <v>8349.35</v>
      </c>
    </row>
    <row r="3677" spans="95:96">
      <c r="CQ3677" s="15">
        <v>42757</v>
      </c>
      <c r="CR3677" s="16">
        <v>8349.35</v>
      </c>
    </row>
    <row r="3678" spans="95:96">
      <c r="CQ3678" s="15">
        <v>42758</v>
      </c>
      <c r="CR3678" s="16">
        <v>8391.5</v>
      </c>
    </row>
    <row r="3679" spans="95:96">
      <c r="CQ3679" s="15">
        <v>42759</v>
      </c>
      <c r="CR3679" s="16">
        <v>8475.7999999999993</v>
      </c>
    </row>
    <row r="3680" spans="95:96">
      <c r="CQ3680" s="15">
        <v>42760</v>
      </c>
      <c r="CR3680" s="16">
        <v>8602.75</v>
      </c>
    </row>
    <row r="3681" spans="95:96">
      <c r="CQ3681" s="15">
        <v>42761</v>
      </c>
      <c r="CR3681" s="16">
        <v>8602.75</v>
      </c>
    </row>
    <row r="3682" spans="95:96">
      <c r="CQ3682" s="15">
        <v>42762</v>
      </c>
      <c r="CR3682" s="16">
        <v>8641.25</v>
      </c>
    </row>
    <row r="3683" spans="95:96">
      <c r="CQ3683" s="15">
        <v>42763</v>
      </c>
      <c r="CR3683" s="16">
        <v>8641.25</v>
      </c>
    </row>
    <row r="3684" spans="95:96">
      <c r="CQ3684" s="15">
        <v>42764</v>
      </c>
      <c r="CR3684" s="16">
        <v>8641.25</v>
      </c>
    </row>
    <row r="3685" spans="95:96">
      <c r="CQ3685" s="15">
        <v>42765</v>
      </c>
      <c r="CR3685" s="16">
        <v>8632.75</v>
      </c>
    </row>
    <row r="3686" spans="95:96">
      <c r="CQ3686" s="15">
        <v>42766</v>
      </c>
      <c r="CR3686" s="16">
        <v>8561.2999999999993</v>
      </c>
    </row>
    <row r="3687" spans="95:96">
      <c r="CQ3687" s="15">
        <v>42767</v>
      </c>
      <c r="CR3687" s="16">
        <v>8716.4</v>
      </c>
    </row>
    <row r="3688" spans="95:96">
      <c r="CQ3688" s="15">
        <v>42768</v>
      </c>
      <c r="CR3688" s="16">
        <v>8734.25</v>
      </c>
    </row>
    <row r="3689" spans="95:96">
      <c r="CQ3689" s="15">
        <v>42769</v>
      </c>
      <c r="CR3689" s="16">
        <v>8740.9500000000007</v>
      </c>
    </row>
    <row r="3690" spans="95:96">
      <c r="CQ3690" s="15">
        <v>42770</v>
      </c>
      <c r="CR3690" s="16">
        <v>8740.9500000000007</v>
      </c>
    </row>
    <row r="3691" spans="95:96">
      <c r="CQ3691" s="15">
        <v>42771</v>
      </c>
      <c r="CR3691" s="16">
        <v>8740.9500000000007</v>
      </c>
    </row>
    <row r="3692" spans="95:96">
      <c r="CQ3692" s="15">
        <v>42772</v>
      </c>
      <c r="CR3692" s="16">
        <v>8801.0499999999993</v>
      </c>
    </row>
    <row r="3693" spans="95:96">
      <c r="CQ3693" s="15">
        <v>42773</v>
      </c>
      <c r="CR3693" s="16">
        <v>8768.2999999999993</v>
      </c>
    </row>
    <row r="3694" spans="95:96">
      <c r="CQ3694" s="15">
        <v>42774</v>
      </c>
      <c r="CR3694" s="16">
        <v>8769.0499999999993</v>
      </c>
    </row>
    <row r="3695" spans="95:96">
      <c r="CQ3695" s="15">
        <v>42775</v>
      </c>
      <c r="CR3695" s="16">
        <v>8778.4</v>
      </c>
    </row>
    <row r="3696" spans="95:96">
      <c r="CQ3696" s="15">
        <v>42776</v>
      </c>
      <c r="CR3696" s="16">
        <v>8793.5499999999993</v>
      </c>
    </row>
    <row r="3697" spans="95:96">
      <c r="CQ3697" s="15">
        <v>42777</v>
      </c>
      <c r="CR3697" s="16">
        <v>8793.5499999999993</v>
      </c>
    </row>
    <row r="3698" spans="95:96">
      <c r="CQ3698" s="15">
        <v>42778</v>
      </c>
      <c r="CR3698" s="16">
        <v>8793.5499999999993</v>
      </c>
    </row>
    <row r="3699" spans="95:96">
      <c r="CQ3699" s="15">
        <v>42779</v>
      </c>
      <c r="CR3699" s="16">
        <v>8805.0499999999993</v>
      </c>
    </row>
    <row r="3700" spans="95:96">
      <c r="CQ3700" s="15">
        <v>42780</v>
      </c>
      <c r="CR3700" s="16">
        <v>8792.2999999999993</v>
      </c>
    </row>
    <row r="3701" spans="95:96">
      <c r="CQ3701" s="15">
        <v>42781</v>
      </c>
      <c r="CR3701" s="16">
        <v>8724.7000000000007</v>
      </c>
    </row>
    <row r="3702" spans="95:96">
      <c r="CQ3702" s="15">
        <v>42782</v>
      </c>
      <c r="CR3702" s="16">
        <v>8778</v>
      </c>
    </row>
    <row r="3703" spans="95:96">
      <c r="CQ3703" s="15">
        <v>42783</v>
      </c>
      <c r="CR3703" s="16">
        <v>8821.7000000000007</v>
      </c>
    </row>
    <row r="3704" spans="95:96">
      <c r="CQ3704" s="15">
        <v>42784</v>
      </c>
      <c r="CR3704" s="16">
        <v>8821.7000000000007</v>
      </c>
    </row>
    <row r="3705" spans="95:96">
      <c r="CQ3705" s="15">
        <v>42785</v>
      </c>
      <c r="CR3705" s="16">
        <v>8821.7000000000007</v>
      </c>
    </row>
    <row r="3706" spans="95:96">
      <c r="CQ3706" s="15">
        <v>42786</v>
      </c>
      <c r="CR3706" s="16">
        <v>8879.2000000000007</v>
      </c>
    </row>
    <row r="3707" spans="95:96">
      <c r="CQ3707" s="15">
        <v>42787</v>
      </c>
      <c r="CR3707" s="16">
        <v>8907.85</v>
      </c>
    </row>
    <row r="3708" spans="95:96">
      <c r="CQ3708" s="15">
        <v>42788</v>
      </c>
      <c r="CR3708" s="16">
        <v>8926.9</v>
      </c>
    </row>
    <row r="3709" spans="95:96">
      <c r="CQ3709" s="15">
        <v>42789</v>
      </c>
      <c r="CR3709" s="16">
        <v>8939.5</v>
      </c>
    </row>
    <row r="3710" spans="95:96">
      <c r="CQ3710" s="15">
        <v>42790</v>
      </c>
      <c r="CR3710" s="16">
        <v>8939.5</v>
      </c>
    </row>
    <row r="3711" spans="95:96">
      <c r="CQ3711" s="15">
        <v>42791</v>
      </c>
      <c r="CR3711" s="16">
        <v>8939.5</v>
      </c>
    </row>
    <row r="3712" spans="95:96">
      <c r="CQ3712" s="15">
        <v>42792</v>
      </c>
      <c r="CR3712" s="16">
        <v>8939.5</v>
      </c>
    </row>
    <row r="3713" spans="95:96">
      <c r="CQ3713" s="15">
        <v>42793</v>
      </c>
      <c r="CR3713" s="16">
        <v>8896.7000000000007</v>
      </c>
    </row>
    <row r="3714" spans="95:96">
      <c r="CQ3714" s="15">
        <v>42794</v>
      </c>
      <c r="CR3714" s="16">
        <v>8879.6</v>
      </c>
    </row>
    <row r="3715" spans="95:96">
      <c r="CQ3715" s="15">
        <v>42795</v>
      </c>
      <c r="CR3715" s="16">
        <v>8945.7999999999993</v>
      </c>
    </row>
    <row r="3716" spans="95:96">
      <c r="CQ3716" s="15">
        <v>42796</v>
      </c>
      <c r="CR3716" s="16">
        <v>8899.75</v>
      </c>
    </row>
    <row r="3717" spans="95:96">
      <c r="CQ3717" s="15">
        <v>42797</v>
      </c>
      <c r="CR3717" s="16">
        <v>8897.5499999999993</v>
      </c>
    </row>
    <row r="3718" spans="95:96">
      <c r="CQ3718" s="15">
        <v>42798</v>
      </c>
      <c r="CR3718" s="16">
        <v>8897.5499999999993</v>
      </c>
    </row>
    <row r="3719" spans="95:96">
      <c r="CQ3719" s="15">
        <v>42799</v>
      </c>
      <c r="CR3719" s="16">
        <v>8897.5499999999993</v>
      </c>
    </row>
    <row r="3720" spans="95:96">
      <c r="CQ3720" s="15">
        <v>42800</v>
      </c>
      <c r="CR3720" s="16">
        <v>8963.4500000000007</v>
      </c>
    </row>
    <row r="3721" spans="95:96">
      <c r="CQ3721" s="15">
        <v>42801</v>
      </c>
      <c r="CR3721" s="16">
        <v>8946.9</v>
      </c>
    </row>
    <row r="3722" spans="95:96">
      <c r="CQ3722" s="15">
        <v>42802</v>
      </c>
      <c r="CR3722" s="16">
        <v>8924.2999999999993</v>
      </c>
    </row>
    <row r="3723" spans="95:96">
      <c r="CQ3723" s="15">
        <v>42803</v>
      </c>
      <c r="CR3723" s="16">
        <v>8927</v>
      </c>
    </row>
    <row r="3724" spans="95:96">
      <c r="CQ3724" s="15">
        <v>42804</v>
      </c>
      <c r="CR3724" s="16">
        <v>8934.5499999999993</v>
      </c>
    </row>
    <row r="3725" spans="95:96">
      <c r="CQ3725" s="15">
        <v>42805</v>
      </c>
      <c r="CR3725" s="16">
        <v>8934.5499999999993</v>
      </c>
    </row>
    <row r="3726" spans="95:96">
      <c r="CQ3726" s="15">
        <v>42806</v>
      </c>
      <c r="CR3726" s="16">
        <v>8934.5499999999993</v>
      </c>
    </row>
    <row r="3727" spans="95:96">
      <c r="CQ3727" s="15">
        <v>42807</v>
      </c>
      <c r="CR3727" s="16">
        <v>8934.5499999999993</v>
      </c>
    </row>
    <row r="3728" spans="95:96">
      <c r="CQ3728" s="15">
        <v>42808</v>
      </c>
      <c r="CR3728" s="16">
        <v>9087</v>
      </c>
    </row>
    <row r="3729" spans="95:96">
      <c r="CQ3729" s="15">
        <v>42809</v>
      </c>
      <c r="CR3729" s="16">
        <v>9084.7999999999993</v>
      </c>
    </row>
    <row r="3730" spans="95:96">
      <c r="CQ3730" s="15">
        <v>42810</v>
      </c>
      <c r="CR3730" s="16">
        <v>9153.7000000000007</v>
      </c>
    </row>
    <row r="3731" spans="95:96">
      <c r="CQ3731" s="15">
        <v>42811</v>
      </c>
      <c r="CR3731" s="16">
        <v>9160.0499999999993</v>
      </c>
    </row>
    <row r="3732" spans="95:96">
      <c r="CQ3732" s="15">
        <v>42812</v>
      </c>
      <c r="CR3732" s="16">
        <v>9160.0499999999993</v>
      </c>
    </row>
    <row r="3733" spans="95:96">
      <c r="CQ3733" s="15">
        <v>42813</v>
      </c>
      <c r="CR3733" s="16">
        <v>9160.0499999999993</v>
      </c>
    </row>
    <row r="3734" spans="95:96">
      <c r="CQ3734" s="15">
        <v>42814</v>
      </c>
      <c r="CR3734" s="16">
        <v>9126.85</v>
      </c>
    </row>
    <row r="3735" spans="95:96">
      <c r="CQ3735" s="15">
        <v>42815</v>
      </c>
      <c r="CR3735" s="16">
        <v>9121.5</v>
      </c>
    </row>
    <row r="3736" spans="95:96">
      <c r="CQ3736" s="15">
        <v>42816</v>
      </c>
      <c r="CR3736" s="16">
        <v>9030.4500000000007</v>
      </c>
    </row>
    <row r="3737" spans="95:96">
      <c r="CQ3737" s="15">
        <v>42817</v>
      </c>
      <c r="CR3737" s="16">
        <v>9086.2999999999993</v>
      </c>
    </row>
    <row r="3738" spans="95:96">
      <c r="CQ3738" s="15">
        <v>42818</v>
      </c>
      <c r="CR3738" s="16">
        <v>9108</v>
      </c>
    </row>
    <row r="3739" spans="95:96">
      <c r="CQ3739" s="15">
        <v>42819</v>
      </c>
      <c r="CR3739" s="16">
        <v>9108</v>
      </c>
    </row>
    <row r="3740" spans="95:96">
      <c r="CQ3740" s="15">
        <v>42820</v>
      </c>
      <c r="CR3740" s="16">
        <v>9108</v>
      </c>
    </row>
    <row r="3741" spans="95:96">
      <c r="CQ3741" s="15">
        <v>42821</v>
      </c>
      <c r="CR3741" s="16">
        <v>9045.2000000000007</v>
      </c>
    </row>
    <row r="3742" spans="95:96">
      <c r="CQ3742" s="15">
        <v>42822</v>
      </c>
      <c r="CR3742" s="16">
        <v>9100.7999999999993</v>
      </c>
    </row>
    <row r="3743" spans="95:96">
      <c r="CQ3743" s="15">
        <v>42823</v>
      </c>
      <c r="CR3743" s="16">
        <v>9143.7999999999993</v>
      </c>
    </row>
    <row r="3744" spans="95:96">
      <c r="CQ3744" s="15">
        <v>42824</v>
      </c>
      <c r="CR3744" s="16">
        <v>9173.75</v>
      </c>
    </row>
    <row r="3745" spans="95:96">
      <c r="CQ3745" s="15">
        <v>42825</v>
      </c>
      <c r="CR3745" s="16">
        <v>9173.75</v>
      </c>
    </row>
    <row r="3746" spans="95:96">
      <c r="CQ3746" s="15">
        <v>42826</v>
      </c>
      <c r="CR3746" s="16">
        <v>9173.75</v>
      </c>
    </row>
    <row r="3747" spans="95:96">
      <c r="CQ3747" s="15">
        <v>42827</v>
      </c>
      <c r="CR3747" s="16">
        <v>9173.75</v>
      </c>
    </row>
    <row r="3748" spans="95:96">
      <c r="CQ3748" s="15">
        <v>42828</v>
      </c>
      <c r="CR3748" s="16">
        <v>9237.85</v>
      </c>
    </row>
    <row r="3749" spans="95:96">
      <c r="CQ3749" s="15">
        <v>42829</v>
      </c>
      <c r="CR3749" s="16">
        <v>9237.85</v>
      </c>
    </row>
    <row r="3750" spans="95:96">
      <c r="CQ3750" s="15">
        <v>42830</v>
      </c>
      <c r="CR3750" s="16">
        <v>9265.15</v>
      </c>
    </row>
    <row r="3751" spans="95:96">
      <c r="CQ3751" s="15">
        <v>42831</v>
      </c>
      <c r="CR3751" s="16">
        <v>9261.9500000000007</v>
      </c>
    </row>
    <row r="3752" spans="95:96">
      <c r="CQ3752" s="15">
        <v>42832</v>
      </c>
      <c r="CR3752" s="16">
        <v>9198.2999999999993</v>
      </c>
    </row>
    <row r="3753" spans="95:96">
      <c r="CQ3753" s="15">
        <v>42833</v>
      </c>
      <c r="CR3753" s="16">
        <v>9198.2999999999993</v>
      </c>
    </row>
    <row r="3754" spans="95:96">
      <c r="CQ3754" s="15">
        <v>42834</v>
      </c>
      <c r="CR3754" s="16">
        <v>9198.2999999999993</v>
      </c>
    </row>
    <row r="3755" spans="95:96">
      <c r="CQ3755" s="15">
        <v>42835</v>
      </c>
      <c r="CR3755" s="16">
        <v>9181.4500000000007</v>
      </c>
    </row>
    <row r="3756" spans="95:96">
      <c r="CQ3756" s="15">
        <v>42836</v>
      </c>
      <c r="CR3756" s="16">
        <v>9237</v>
      </c>
    </row>
    <row r="3757" spans="95:96">
      <c r="CQ3757" s="15">
        <v>42837</v>
      </c>
      <c r="CR3757" s="16">
        <v>9203.4500000000007</v>
      </c>
    </row>
    <row r="3758" spans="95:96">
      <c r="CQ3758" s="15">
        <v>42838</v>
      </c>
      <c r="CR3758" s="16">
        <v>9150.7999999999993</v>
      </c>
    </row>
    <row r="3759" spans="95:96">
      <c r="CQ3759" s="15">
        <v>42839</v>
      </c>
      <c r="CR3759" s="16">
        <v>9150.7999999999993</v>
      </c>
    </row>
    <row r="3760" spans="95:96">
      <c r="CQ3760" s="15">
        <v>42840</v>
      </c>
      <c r="CR3760" s="16">
        <v>9150.7999999999993</v>
      </c>
    </row>
    <row r="3761" spans="95:96">
      <c r="CQ3761" s="15">
        <v>42841</v>
      </c>
      <c r="CR3761" s="16">
        <v>9150.7999999999993</v>
      </c>
    </row>
    <row r="3762" spans="95:96">
      <c r="CQ3762" s="15">
        <v>42842</v>
      </c>
      <c r="CR3762" s="16">
        <v>9139.2999999999993</v>
      </c>
    </row>
    <row r="3763" spans="95:96">
      <c r="CQ3763" s="15">
        <v>42843</v>
      </c>
      <c r="CR3763" s="16">
        <v>9105.15</v>
      </c>
    </row>
    <row r="3764" spans="95:96">
      <c r="CQ3764" s="15">
        <v>42844</v>
      </c>
      <c r="CR3764" s="16">
        <v>9103.5</v>
      </c>
    </row>
    <row r="3765" spans="95:96">
      <c r="CQ3765" s="15">
        <v>42845</v>
      </c>
      <c r="CR3765" s="16">
        <v>9136.4</v>
      </c>
    </row>
    <row r="3766" spans="95:96">
      <c r="CQ3766" s="15">
        <v>42846</v>
      </c>
      <c r="CR3766" s="16">
        <v>9119.4</v>
      </c>
    </row>
    <row r="3767" spans="95:96">
      <c r="CQ3767" s="15">
        <v>42847</v>
      </c>
      <c r="CR3767" s="16">
        <v>9119.4</v>
      </c>
    </row>
    <row r="3768" spans="95:96">
      <c r="CQ3768" s="15">
        <v>42848</v>
      </c>
      <c r="CR3768" s="16">
        <v>9119.4</v>
      </c>
    </row>
    <row r="3769" spans="95:96">
      <c r="CQ3769" s="15">
        <v>42849</v>
      </c>
      <c r="CR3769" s="16">
        <v>9217.9500000000007</v>
      </c>
    </row>
    <row r="3770" spans="95:96">
      <c r="CQ3770" s="15">
        <v>42850</v>
      </c>
      <c r="CR3770" s="16">
        <v>9306.6</v>
      </c>
    </row>
    <row r="3771" spans="95:96">
      <c r="CQ3771" s="15">
        <v>42851</v>
      </c>
      <c r="CR3771" s="16">
        <v>9351.85</v>
      </c>
    </row>
    <row r="3772" spans="95:96">
      <c r="CQ3772" s="15">
        <v>42852</v>
      </c>
      <c r="CR3772" s="16">
        <v>9342.15</v>
      </c>
    </row>
    <row r="3773" spans="95:96">
      <c r="CQ3773" s="15">
        <v>42853</v>
      </c>
      <c r="CR3773" s="16">
        <v>9304.0499999999993</v>
      </c>
    </row>
    <row r="3774" spans="95:96">
      <c r="CQ3774" s="15">
        <v>42854</v>
      </c>
      <c r="CR3774" s="16">
        <v>9304.0499999999993</v>
      </c>
    </row>
    <row r="3775" spans="95:96">
      <c r="CQ3775" s="15">
        <v>42855</v>
      </c>
      <c r="CR3775" s="16">
        <v>9304.0499999999993</v>
      </c>
    </row>
    <row r="3776" spans="95:96">
      <c r="CQ3776" s="15">
        <v>42856</v>
      </c>
      <c r="CR3776" s="16">
        <v>9304.0499999999993</v>
      </c>
    </row>
    <row r="3777" spans="95:96">
      <c r="CQ3777" s="15">
        <v>42857</v>
      </c>
      <c r="CR3777" s="16">
        <v>9313.7999999999993</v>
      </c>
    </row>
    <row r="3778" spans="95:96">
      <c r="CQ3778" s="15">
        <v>42858</v>
      </c>
      <c r="CR3778" s="16">
        <v>9311.9500000000007</v>
      </c>
    </row>
    <row r="3779" spans="95:96">
      <c r="CQ3779" s="15">
        <v>42859</v>
      </c>
      <c r="CR3779" s="16">
        <v>9359.9</v>
      </c>
    </row>
    <row r="3780" spans="95:96">
      <c r="CQ3780" s="15">
        <v>42860</v>
      </c>
      <c r="CR3780" s="16">
        <v>9285.2999999999993</v>
      </c>
    </row>
    <row r="3781" spans="95:96">
      <c r="CQ3781" s="15">
        <v>42861</v>
      </c>
      <c r="CR3781" s="16">
        <v>9285.2999999999993</v>
      </c>
    </row>
    <row r="3782" spans="95:96">
      <c r="CQ3782" s="15">
        <v>42862</v>
      </c>
      <c r="CR3782" s="16">
        <v>9285.2999999999993</v>
      </c>
    </row>
    <row r="3783" spans="95:96">
      <c r="CQ3783" s="15">
        <v>42863</v>
      </c>
      <c r="CR3783" s="16">
        <v>9314.0499999999993</v>
      </c>
    </row>
    <row r="3784" spans="95:96">
      <c r="CQ3784" s="15">
        <v>42864</v>
      </c>
      <c r="CR3784" s="16">
        <v>9316.85</v>
      </c>
    </row>
    <row r="3785" spans="95:96">
      <c r="CQ3785" s="15">
        <v>42865</v>
      </c>
      <c r="CR3785" s="16">
        <v>9407.2999999999993</v>
      </c>
    </row>
    <row r="3786" spans="95:96">
      <c r="CQ3786" s="15">
        <v>42866</v>
      </c>
      <c r="CR3786" s="16">
        <v>9422.4</v>
      </c>
    </row>
    <row r="3787" spans="95:96">
      <c r="CQ3787" s="15">
        <v>42867</v>
      </c>
      <c r="CR3787" s="16">
        <v>9400.9</v>
      </c>
    </row>
    <row r="3788" spans="95:96">
      <c r="CQ3788" s="15">
        <v>42868</v>
      </c>
      <c r="CR3788" s="16">
        <v>9400.9</v>
      </c>
    </row>
    <row r="3789" spans="95:96">
      <c r="CQ3789" s="15">
        <v>42869</v>
      </c>
      <c r="CR3789" s="16">
        <v>9400.9</v>
      </c>
    </row>
    <row r="3790" spans="95:96">
      <c r="CQ3790" s="15">
        <v>42870</v>
      </c>
      <c r="CR3790" s="16">
        <v>9445.4</v>
      </c>
    </row>
    <row r="3791" spans="95:96">
      <c r="CQ3791" s="15">
        <v>42871</v>
      </c>
      <c r="CR3791" s="16">
        <v>9512.25</v>
      </c>
    </row>
    <row r="3792" spans="95:96">
      <c r="CQ3792" s="15">
        <v>42872</v>
      </c>
      <c r="CR3792" s="16">
        <v>9525.75</v>
      </c>
    </row>
    <row r="3793" spans="95:96">
      <c r="CQ3793" s="15">
        <v>42873</v>
      </c>
      <c r="CR3793" s="16">
        <v>9429.4500000000007</v>
      </c>
    </row>
    <row r="3794" spans="95:96">
      <c r="CQ3794" s="15">
        <v>42874</v>
      </c>
      <c r="CR3794" s="16">
        <v>9427.9</v>
      </c>
    </row>
    <row r="3795" spans="95:96">
      <c r="CQ3795" s="15">
        <v>42875</v>
      </c>
      <c r="CR3795" s="16">
        <v>9427.9</v>
      </c>
    </row>
    <row r="3796" spans="95:96">
      <c r="CQ3796" s="15">
        <v>42876</v>
      </c>
      <c r="CR3796" s="16">
        <v>9427.9</v>
      </c>
    </row>
    <row r="3797" spans="95:96">
      <c r="CQ3797" s="15">
        <v>42877</v>
      </c>
      <c r="CR3797" s="16">
        <v>9438.25</v>
      </c>
    </row>
    <row r="3798" spans="95:96">
      <c r="CQ3798" s="15">
        <v>42878</v>
      </c>
      <c r="CR3798" s="16">
        <v>9386.15</v>
      </c>
    </row>
    <row r="3799" spans="95:96">
      <c r="CQ3799" s="15">
        <v>42879</v>
      </c>
      <c r="CR3799" s="16">
        <v>9360.5499999999993</v>
      </c>
    </row>
    <row r="3800" spans="95:96">
      <c r="CQ3800" s="15">
        <v>42880</v>
      </c>
      <c r="CR3800" s="16">
        <v>9509.75</v>
      </c>
    </row>
    <row r="3801" spans="95:96">
      <c r="CQ3801" s="15">
        <v>42881</v>
      </c>
      <c r="CR3801" s="16">
        <v>9595.1</v>
      </c>
    </row>
    <row r="3802" spans="95:96">
      <c r="CQ3802" s="15">
        <v>42882</v>
      </c>
      <c r="CR3802" s="16">
        <v>9595.1</v>
      </c>
    </row>
    <row r="3803" spans="95:96">
      <c r="CQ3803" s="15">
        <v>42883</v>
      </c>
      <c r="CR3803" s="16">
        <v>9595.1</v>
      </c>
    </row>
    <row r="3804" spans="95:96">
      <c r="CQ3804" s="15">
        <v>42884</v>
      </c>
      <c r="CR3804" s="16">
        <v>9604.9</v>
      </c>
    </row>
    <row r="3805" spans="95:96">
      <c r="CQ3805" s="15">
        <v>42885</v>
      </c>
      <c r="CR3805" s="16">
        <v>9624.5499999999993</v>
      </c>
    </row>
    <row r="3806" spans="95:96">
      <c r="CQ3806" s="15">
        <v>42886</v>
      </c>
      <c r="CR3806" s="16">
        <v>9621.25</v>
      </c>
    </row>
    <row r="3807" spans="95:96">
      <c r="CQ3807" s="15">
        <v>42887</v>
      </c>
      <c r="CR3807" s="16">
        <v>9616.1</v>
      </c>
    </row>
    <row r="3808" spans="95:96">
      <c r="CQ3808" s="15">
        <v>42888</v>
      </c>
      <c r="CR3808" s="16">
        <v>9653.5</v>
      </c>
    </row>
    <row r="3809" spans="95:96">
      <c r="CQ3809" s="15">
        <v>42889</v>
      </c>
      <c r="CR3809" s="16">
        <v>9653.5</v>
      </c>
    </row>
    <row r="3810" spans="95:96">
      <c r="CQ3810" s="15">
        <v>42890</v>
      </c>
      <c r="CR3810" s="16">
        <v>9653.5</v>
      </c>
    </row>
    <row r="3811" spans="95:96">
      <c r="CQ3811" s="15">
        <v>42891</v>
      </c>
      <c r="CR3811" s="16">
        <v>9675.1</v>
      </c>
    </row>
    <row r="3812" spans="95:96">
      <c r="CQ3812" s="15">
        <v>42892</v>
      </c>
      <c r="CR3812" s="16">
        <v>9637.15</v>
      </c>
    </row>
    <row r="3813" spans="95:96">
      <c r="CQ3813" s="15">
        <v>42893</v>
      </c>
      <c r="CR3813" s="16">
        <v>9663.9</v>
      </c>
    </row>
    <row r="3814" spans="95:96">
      <c r="CQ3814" s="15">
        <v>42894</v>
      </c>
      <c r="CR3814" s="16">
        <v>9647.25</v>
      </c>
    </row>
    <row r="3815" spans="95:96">
      <c r="CQ3815" s="15">
        <v>42895</v>
      </c>
      <c r="CR3815" s="16">
        <v>9668.25</v>
      </c>
    </row>
    <row r="3816" spans="95:96">
      <c r="CQ3816" s="15">
        <v>42896</v>
      </c>
      <c r="CR3816" s="16">
        <v>9668.25</v>
      </c>
    </row>
    <row r="3817" spans="95:96">
      <c r="CQ3817" s="15">
        <v>42897</v>
      </c>
      <c r="CR3817" s="16">
        <v>9668.25</v>
      </c>
    </row>
    <row r="3818" spans="95:96">
      <c r="CQ3818" s="15">
        <v>42898</v>
      </c>
      <c r="CR3818" s="16">
        <v>9616.4</v>
      </c>
    </row>
    <row r="3819" spans="95:96">
      <c r="CQ3819" s="15">
        <v>42899</v>
      </c>
      <c r="CR3819" s="16">
        <v>9606.9</v>
      </c>
    </row>
    <row r="3820" spans="95:96">
      <c r="CQ3820" s="15">
        <v>42900</v>
      </c>
      <c r="CR3820" s="16">
        <v>9618.15</v>
      </c>
    </row>
    <row r="3821" spans="95:96">
      <c r="CQ3821" s="15">
        <v>42901</v>
      </c>
      <c r="CR3821" s="16">
        <v>9578.0499999999993</v>
      </c>
    </row>
    <row r="3822" spans="95:96">
      <c r="CQ3822" s="15">
        <v>42902</v>
      </c>
      <c r="CR3822" s="16">
        <v>9588.0499999999993</v>
      </c>
    </row>
    <row r="3823" spans="95:96">
      <c r="CQ3823" s="15">
        <v>42903</v>
      </c>
      <c r="CR3823" s="16">
        <v>9588.0499999999993</v>
      </c>
    </row>
    <row r="3824" spans="95:96">
      <c r="CQ3824" s="15">
        <v>42904</v>
      </c>
      <c r="CR3824" s="16">
        <v>9588.0499999999993</v>
      </c>
    </row>
    <row r="3825" spans="95:96">
      <c r="CQ3825" s="15">
        <v>42905</v>
      </c>
      <c r="CR3825" s="16">
        <v>9657.5499999999993</v>
      </c>
    </row>
    <row r="3826" spans="95:96">
      <c r="CQ3826" s="15">
        <v>42906</v>
      </c>
      <c r="CR3826" s="16">
        <v>9653.5</v>
      </c>
    </row>
    <row r="3827" spans="95:96">
      <c r="CQ3827" s="15">
        <v>42907</v>
      </c>
      <c r="CR3827" s="16">
        <v>9633.6</v>
      </c>
    </row>
    <row r="3828" spans="95:96">
      <c r="CQ3828" s="15">
        <v>42908</v>
      </c>
      <c r="CR3828" s="16">
        <v>9630</v>
      </c>
    </row>
    <row r="3829" spans="95:96">
      <c r="CQ3829" s="15">
        <v>42909</v>
      </c>
      <c r="CR3829" s="16">
        <v>9574.9500000000007</v>
      </c>
    </row>
    <row r="3830" spans="95:96">
      <c r="CQ3830" s="15">
        <v>42910</v>
      </c>
      <c r="CR3830" s="16">
        <v>9574.9500000000007</v>
      </c>
    </row>
    <row r="3831" spans="95:96">
      <c r="CQ3831" s="15">
        <v>42911</v>
      </c>
      <c r="CR3831" s="16">
        <v>9574.9500000000007</v>
      </c>
    </row>
    <row r="3832" spans="95:96">
      <c r="CQ3832" s="15">
        <v>42912</v>
      </c>
      <c r="CR3832" s="16">
        <v>9574.9500000000007</v>
      </c>
    </row>
    <row r="3833" spans="95:96">
      <c r="CQ3833" s="15">
        <v>42913</v>
      </c>
      <c r="CR3833" s="16">
        <v>9511.4</v>
      </c>
    </row>
    <row r="3834" spans="95:96">
      <c r="CQ3834" s="15">
        <v>42914</v>
      </c>
      <c r="CR3834" s="16">
        <v>9491.25</v>
      </c>
    </row>
    <row r="3835" spans="95:96">
      <c r="CQ3835" s="15">
        <v>42915</v>
      </c>
      <c r="CR3835" s="16">
        <v>9504.1</v>
      </c>
    </row>
    <row r="3836" spans="95:96">
      <c r="CQ3836" s="15">
        <v>42916</v>
      </c>
      <c r="CR3836" s="16">
        <v>9520.9</v>
      </c>
    </row>
    <row r="3837" spans="95:96">
      <c r="CQ3837" s="15">
        <v>42917</v>
      </c>
      <c r="CR3837" s="16">
        <v>9520.9</v>
      </c>
    </row>
    <row r="3838" spans="95:96">
      <c r="CQ3838" s="15">
        <v>42918</v>
      </c>
      <c r="CR3838" s="16">
        <v>9520.9</v>
      </c>
    </row>
    <row r="3839" spans="95:96">
      <c r="CQ3839" s="15">
        <v>42919</v>
      </c>
      <c r="CR3839" s="16">
        <v>9615</v>
      </c>
    </row>
    <row r="3840" spans="95:96">
      <c r="CQ3840" s="15">
        <v>42920</v>
      </c>
      <c r="CR3840" s="16">
        <v>9613.2999999999993</v>
      </c>
    </row>
    <row r="3841" spans="95:96">
      <c r="CQ3841" s="15">
        <v>42921</v>
      </c>
      <c r="CR3841" s="16">
        <v>9637.6</v>
      </c>
    </row>
    <row r="3842" spans="95:96">
      <c r="CQ3842" s="15">
        <v>42922</v>
      </c>
      <c r="CR3842" s="16">
        <v>9674.5499999999993</v>
      </c>
    </row>
    <row r="3843" spans="95:96">
      <c r="CQ3843" s="15">
        <v>42923</v>
      </c>
      <c r="CR3843" s="16">
        <v>9665.7999999999993</v>
      </c>
    </row>
    <row r="3844" spans="95:96">
      <c r="CQ3844" s="15">
        <v>42924</v>
      </c>
      <c r="CR3844" s="16">
        <v>9665.7999999999993</v>
      </c>
    </row>
    <row r="3845" spans="95:96">
      <c r="CQ3845" s="15">
        <v>42925</v>
      </c>
      <c r="CR3845" s="16">
        <v>9665.7999999999993</v>
      </c>
    </row>
    <row r="3846" spans="95:96">
      <c r="CQ3846" s="15">
        <v>42926</v>
      </c>
      <c r="CR3846" s="16">
        <v>9771.0499999999993</v>
      </c>
    </row>
    <row r="3847" spans="95:96">
      <c r="CQ3847" s="15">
        <v>42927</v>
      </c>
      <c r="CR3847" s="16">
        <v>9786.0499999999993</v>
      </c>
    </row>
    <row r="3848" spans="95:96">
      <c r="CQ3848" s="15">
        <v>42928</v>
      </c>
      <c r="CR3848" s="16">
        <v>9816.1</v>
      </c>
    </row>
    <row r="3849" spans="95:96">
      <c r="CQ3849" s="15">
        <v>42929</v>
      </c>
      <c r="CR3849" s="16">
        <v>9891.7000000000007</v>
      </c>
    </row>
    <row r="3850" spans="95:96">
      <c r="CQ3850" s="15">
        <v>42930</v>
      </c>
      <c r="CR3850" s="16">
        <v>9886.35</v>
      </c>
    </row>
    <row r="3851" spans="95:96">
      <c r="CQ3851" s="15">
        <v>42931</v>
      </c>
      <c r="CR3851" s="16">
        <v>9886.35</v>
      </c>
    </row>
    <row r="3852" spans="95:96">
      <c r="CQ3852" s="15">
        <v>42932</v>
      </c>
      <c r="CR3852" s="16">
        <v>9886.35</v>
      </c>
    </row>
    <row r="3853" spans="95:96">
      <c r="CQ3853" s="15">
        <v>42933</v>
      </c>
      <c r="CR3853" s="16">
        <v>9915.9500000000007</v>
      </c>
    </row>
    <row r="3854" spans="95:96">
      <c r="CQ3854" s="15">
        <v>42934</v>
      </c>
      <c r="CR3854" s="16">
        <v>9827.15</v>
      </c>
    </row>
    <row r="3855" spans="95:96">
      <c r="CQ3855" s="15">
        <v>42935</v>
      </c>
      <c r="CR3855" s="16">
        <v>9899.6</v>
      </c>
    </row>
    <row r="3856" spans="95:96">
      <c r="CQ3856" s="15">
        <v>42936</v>
      </c>
      <c r="CR3856" s="16">
        <v>9873.2999999999993</v>
      </c>
    </row>
    <row r="3857" spans="95:96">
      <c r="CQ3857" s="15">
        <v>42937</v>
      </c>
      <c r="CR3857" s="16">
        <v>9915.25</v>
      </c>
    </row>
    <row r="3858" spans="95:96">
      <c r="CQ3858" s="15">
        <v>42938</v>
      </c>
      <c r="CR3858" s="16">
        <v>9915.25</v>
      </c>
    </row>
    <row r="3859" spans="95:96">
      <c r="CQ3859" s="15">
        <v>42939</v>
      </c>
      <c r="CR3859" s="16">
        <v>9915.25</v>
      </c>
    </row>
    <row r="3860" spans="95:96">
      <c r="CQ3860" s="15">
        <v>42940</v>
      </c>
      <c r="CR3860" s="16">
        <v>9966.4</v>
      </c>
    </row>
    <row r="3861" spans="95:96">
      <c r="CQ3861" s="15">
        <v>42941</v>
      </c>
      <c r="CR3861" s="16">
        <v>9964.5499999999993</v>
      </c>
    </row>
    <row r="3862" spans="95:96">
      <c r="CQ3862" s="15">
        <v>42942</v>
      </c>
      <c r="CR3862" s="16">
        <v>10020.65</v>
      </c>
    </row>
    <row r="3863" spans="95:96">
      <c r="CQ3863" s="15">
        <v>42943</v>
      </c>
      <c r="CR3863" s="16">
        <v>10020.549999999999</v>
      </c>
    </row>
    <row r="3864" spans="95:96">
      <c r="CQ3864" s="15">
        <v>42944</v>
      </c>
      <c r="CR3864" s="16">
        <v>10014.5</v>
      </c>
    </row>
    <row r="3865" spans="95:96">
      <c r="CQ3865" s="15">
        <v>42945</v>
      </c>
      <c r="CR3865" s="16">
        <v>10014.5</v>
      </c>
    </row>
    <row r="3866" spans="95:96">
      <c r="CQ3866" s="15">
        <v>42946</v>
      </c>
      <c r="CR3866" s="16">
        <v>10014.5</v>
      </c>
    </row>
    <row r="3867" spans="95:96">
      <c r="CQ3867" s="15">
        <v>42947</v>
      </c>
      <c r="CR3867" s="16">
        <v>10077.1</v>
      </c>
    </row>
    <row r="3868" spans="95:96">
      <c r="CQ3868" s="15">
        <v>42948</v>
      </c>
      <c r="CR3868" s="16">
        <v>10114.65</v>
      </c>
    </row>
    <row r="3869" spans="95:96">
      <c r="CQ3869" s="15">
        <v>42949</v>
      </c>
      <c r="CR3869" s="16">
        <v>10081.5</v>
      </c>
    </row>
    <row r="3870" spans="95:96">
      <c r="CQ3870" s="15">
        <v>42950</v>
      </c>
      <c r="CR3870" s="16">
        <v>10013.65</v>
      </c>
    </row>
    <row r="3871" spans="95:96">
      <c r="CQ3871" s="15">
        <v>42951</v>
      </c>
      <c r="CR3871" s="16">
        <v>10066.4</v>
      </c>
    </row>
    <row r="3872" spans="95:96">
      <c r="CQ3872" s="15">
        <v>42952</v>
      </c>
      <c r="CR3872" s="16">
        <v>10066.4</v>
      </c>
    </row>
    <row r="3873" spans="95:96">
      <c r="CQ3873" s="15">
        <v>42953</v>
      </c>
      <c r="CR3873" s="16">
        <v>10066.4</v>
      </c>
    </row>
    <row r="3874" spans="95:96">
      <c r="CQ3874" s="15">
        <v>42954</v>
      </c>
      <c r="CR3874" s="16">
        <v>10057.4</v>
      </c>
    </row>
    <row r="3875" spans="95:96">
      <c r="CQ3875" s="15">
        <v>42955</v>
      </c>
      <c r="CR3875" s="16">
        <v>9978.5499999999993</v>
      </c>
    </row>
    <row r="3876" spans="95:96">
      <c r="CQ3876" s="15">
        <v>42956</v>
      </c>
      <c r="CR3876" s="16">
        <v>9908.0499999999993</v>
      </c>
    </row>
    <row r="3877" spans="95:96">
      <c r="CQ3877" s="15">
        <v>42957</v>
      </c>
      <c r="CR3877" s="16">
        <v>9820.25</v>
      </c>
    </row>
    <row r="3878" spans="95:96">
      <c r="CQ3878" s="15">
        <v>42958</v>
      </c>
      <c r="CR3878" s="16">
        <v>9710.7999999999993</v>
      </c>
    </row>
    <row r="3879" spans="95:96">
      <c r="CQ3879" s="15">
        <v>42959</v>
      </c>
      <c r="CR3879" s="16">
        <v>9710.7999999999993</v>
      </c>
    </row>
    <row r="3880" spans="95:96">
      <c r="CQ3880" s="15">
        <v>42960</v>
      </c>
      <c r="CR3880" s="16">
        <v>9710.7999999999993</v>
      </c>
    </row>
    <row r="3881" spans="95:96">
      <c r="CQ3881" s="15">
        <v>42961</v>
      </c>
      <c r="CR3881" s="16">
        <v>9794.15</v>
      </c>
    </row>
    <row r="3882" spans="95:96">
      <c r="CQ3882" s="15">
        <v>42962</v>
      </c>
      <c r="CR3882" s="16">
        <v>9794.15</v>
      </c>
    </row>
    <row r="3883" spans="95:96">
      <c r="CQ3883" s="15">
        <v>42963</v>
      </c>
      <c r="CR3883" s="16">
        <v>9897.2999999999993</v>
      </c>
    </row>
    <row r="3884" spans="95:96">
      <c r="CQ3884" s="15">
        <v>42964</v>
      </c>
      <c r="CR3884" s="16">
        <v>9904.15</v>
      </c>
    </row>
    <row r="3885" spans="95:96">
      <c r="CQ3885" s="15">
        <v>42965</v>
      </c>
      <c r="CR3885" s="16">
        <v>9837.4</v>
      </c>
    </row>
    <row r="3886" spans="95:96">
      <c r="CQ3886" s="15">
        <v>42966</v>
      </c>
      <c r="CR3886" s="16">
        <v>9837.4</v>
      </c>
    </row>
    <row r="3887" spans="95:96">
      <c r="CQ3887" s="15">
        <v>42967</v>
      </c>
      <c r="CR3887" s="16">
        <v>9837.4</v>
      </c>
    </row>
    <row r="3888" spans="95:96">
      <c r="CQ3888" s="15">
        <v>42968</v>
      </c>
      <c r="CR3888" s="16">
        <v>9754.35</v>
      </c>
    </row>
    <row r="3889" spans="95:96">
      <c r="CQ3889" s="15">
        <v>42969</v>
      </c>
      <c r="CR3889" s="16">
        <v>9765.5499999999993</v>
      </c>
    </row>
    <row r="3890" spans="95:96">
      <c r="CQ3890" s="15">
        <v>42970</v>
      </c>
      <c r="CR3890" s="16">
        <v>9852.5</v>
      </c>
    </row>
    <row r="3891" spans="95:96">
      <c r="CQ3891" s="15">
        <v>42971</v>
      </c>
      <c r="CR3891" s="16">
        <v>9857.0499999999993</v>
      </c>
    </row>
    <row r="3892" spans="95:96">
      <c r="CQ3892" s="15">
        <v>42972</v>
      </c>
      <c r="CR3892" s="16">
        <v>9857.0499999999993</v>
      </c>
    </row>
    <row r="3893" spans="95:96">
      <c r="CQ3893" s="15">
        <v>42973</v>
      </c>
      <c r="CR3893" s="16">
        <v>9857.0499999999993</v>
      </c>
    </row>
    <row r="3894" spans="95:96">
      <c r="CQ3894" s="15">
        <v>42974</v>
      </c>
      <c r="CR3894" s="16">
        <v>9857.0499999999993</v>
      </c>
    </row>
    <row r="3895" spans="95:96">
      <c r="CQ3895" s="15">
        <v>42975</v>
      </c>
      <c r="CR3895" s="16">
        <v>9912.7999999999993</v>
      </c>
    </row>
    <row r="3896" spans="95:96">
      <c r="CQ3896" s="15">
        <v>42976</v>
      </c>
      <c r="CR3896" s="16">
        <v>9796.0499999999993</v>
      </c>
    </row>
    <row r="3897" spans="95:96">
      <c r="CQ3897" s="15">
        <v>42977</v>
      </c>
      <c r="CR3897" s="16">
        <v>9884.4</v>
      </c>
    </row>
    <row r="3898" spans="95:96">
      <c r="CQ3898" s="15">
        <v>42978</v>
      </c>
      <c r="CR3898" s="16">
        <v>9917.9</v>
      </c>
    </row>
    <row r="3899" spans="95:96">
      <c r="CQ3899" s="15">
        <v>42979</v>
      </c>
      <c r="CR3899" s="16">
        <v>9974.4</v>
      </c>
    </row>
    <row r="3900" spans="95:96">
      <c r="CQ3900" s="15">
        <v>42980</v>
      </c>
      <c r="CR3900" s="16">
        <v>9974.4</v>
      </c>
    </row>
    <row r="3901" spans="95:96">
      <c r="CQ3901" s="15">
        <v>42981</v>
      </c>
      <c r="CR3901" s="16">
        <v>9974.4</v>
      </c>
    </row>
    <row r="3902" spans="95:96">
      <c r="CQ3902" s="15">
        <v>42982</v>
      </c>
      <c r="CR3902" s="16">
        <v>9912.85</v>
      </c>
    </row>
    <row r="3903" spans="95:96">
      <c r="CQ3903" s="15">
        <v>42983</v>
      </c>
      <c r="CR3903" s="16">
        <v>9952.2000000000007</v>
      </c>
    </row>
    <row r="3904" spans="95:96">
      <c r="CQ3904" s="15">
        <v>42984</v>
      </c>
      <c r="CR3904" s="16">
        <v>9916.2000000000007</v>
      </c>
    </row>
    <row r="3905" spans="95:96">
      <c r="CQ3905" s="15">
        <v>42985</v>
      </c>
      <c r="CR3905" s="16">
        <v>9929.9</v>
      </c>
    </row>
    <row r="3906" spans="95:96">
      <c r="CQ3906" s="15">
        <v>42986</v>
      </c>
      <c r="CR3906" s="16">
        <v>9934.7999999999993</v>
      </c>
    </row>
    <row r="3907" spans="95:96">
      <c r="CQ3907" s="15">
        <v>42987</v>
      </c>
      <c r="CR3907" s="16">
        <v>9934.7999999999993</v>
      </c>
    </row>
    <row r="3908" spans="95:96">
      <c r="CQ3908" s="15">
        <v>42988</v>
      </c>
      <c r="CR3908" s="16">
        <v>9934.7999999999993</v>
      </c>
    </row>
    <row r="3909" spans="95:96">
      <c r="CQ3909" s="15">
        <v>42989</v>
      </c>
      <c r="CR3909" s="16">
        <v>10006.049999999999</v>
      </c>
    </row>
    <row r="3910" spans="95:96">
      <c r="CQ3910" s="15">
        <v>42990</v>
      </c>
      <c r="CR3910" s="16">
        <v>10093.049999999999</v>
      </c>
    </row>
    <row r="3911" spans="95:96">
      <c r="CQ3911" s="15">
        <v>42991</v>
      </c>
      <c r="CR3911" s="16">
        <v>10079.299999999999</v>
      </c>
    </row>
    <row r="3912" spans="95:96">
      <c r="CQ3912" s="15">
        <v>42992</v>
      </c>
      <c r="CR3912" s="16">
        <v>10086.6</v>
      </c>
    </row>
    <row r="3913" spans="95:96">
      <c r="CQ3913" s="15">
        <v>42993</v>
      </c>
      <c r="CR3913" s="16">
        <v>10085.4</v>
      </c>
    </row>
    <row r="3914" spans="95:96">
      <c r="CQ3914" s="15">
        <v>42994</v>
      </c>
      <c r="CR3914" s="16">
        <v>10085.4</v>
      </c>
    </row>
    <row r="3915" spans="95:96">
      <c r="CQ3915" s="15">
        <v>42995</v>
      </c>
      <c r="CR3915" s="16">
        <v>10085.4</v>
      </c>
    </row>
    <row r="3916" spans="95:96">
      <c r="CQ3916" s="15">
        <v>42996</v>
      </c>
      <c r="CR3916" s="16">
        <v>10153.1</v>
      </c>
    </row>
    <row r="3917" spans="95:96">
      <c r="CQ3917" s="15">
        <v>42997</v>
      </c>
      <c r="CR3917" s="16">
        <v>10147.549999999999</v>
      </c>
    </row>
    <row r="3918" spans="95:96">
      <c r="CQ3918" s="15">
        <v>42998</v>
      </c>
      <c r="CR3918" s="16">
        <v>10141.15</v>
      </c>
    </row>
    <row r="3919" spans="95:96">
      <c r="CQ3919" s="15">
        <v>42999</v>
      </c>
      <c r="CR3919" s="16">
        <v>10121.9</v>
      </c>
    </row>
    <row r="3920" spans="95:96">
      <c r="CQ3920" s="15">
        <v>43000</v>
      </c>
      <c r="CR3920" s="16">
        <v>9964.4</v>
      </c>
    </row>
    <row r="3921" spans="95:96">
      <c r="CQ3921" s="15">
        <v>43001</v>
      </c>
      <c r="CR3921" s="16">
        <v>9964.4</v>
      </c>
    </row>
    <row r="3922" spans="95:96">
      <c r="CQ3922" s="15">
        <v>43002</v>
      </c>
      <c r="CR3922" s="16">
        <v>9964.4</v>
      </c>
    </row>
    <row r="3923" spans="95:96">
      <c r="CQ3923" s="15">
        <v>43003</v>
      </c>
      <c r="CR3923" s="16">
        <v>9872.6</v>
      </c>
    </row>
    <row r="3924" spans="95:96">
      <c r="CQ3924" s="15">
        <v>43004</v>
      </c>
      <c r="CR3924" s="16">
        <v>9871.5</v>
      </c>
    </row>
    <row r="3925" spans="95:96">
      <c r="CQ3925" s="15">
        <v>43005</v>
      </c>
      <c r="CR3925" s="16">
        <v>9735.75</v>
      </c>
    </row>
    <row r="3926" spans="95:96">
      <c r="CQ3926" s="15">
        <v>43006</v>
      </c>
      <c r="CR3926" s="16">
        <v>9768.9500000000007</v>
      </c>
    </row>
    <row r="3927" spans="95:96">
      <c r="CQ3927" s="15">
        <v>43007</v>
      </c>
      <c r="CR3927" s="16">
        <v>9788.6</v>
      </c>
    </row>
    <row r="3928" spans="95:96">
      <c r="CQ3928" s="15">
        <v>43008</v>
      </c>
      <c r="CR3928" s="16">
        <v>9788.6</v>
      </c>
    </row>
    <row r="3929" spans="95:96">
      <c r="CQ3929" s="15">
        <v>43009</v>
      </c>
      <c r="CR3929" s="16">
        <v>9788.6</v>
      </c>
    </row>
    <row r="3930" spans="95:96">
      <c r="CQ3930" s="15">
        <v>43010</v>
      </c>
      <c r="CR3930" s="16">
        <v>9788.6</v>
      </c>
    </row>
    <row r="3931" spans="95:96">
      <c r="CQ3931" s="15">
        <v>43011</v>
      </c>
      <c r="CR3931" s="16">
        <v>9859.5</v>
      </c>
    </row>
    <row r="3932" spans="95:96">
      <c r="CQ3932" s="15">
        <v>43012</v>
      </c>
      <c r="CR3932" s="16">
        <v>9914.9</v>
      </c>
    </row>
    <row r="3933" spans="95:96">
      <c r="CQ3933" s="15">
        <v>43013</v>
      </c>
      <c r="CR3933" s="16">
        <v>9888.7000000000007</v>
      </c>
    </row>
    <row r="3934" spans="95:96">
      <c r="CQ3934" s="15">
        <v>43014</v>
      </c>
      <c r="CR3934" s="16">
        <v>9979.7000000000007</v>
      </c>
    </row>
    <row r="3935" spans="95:96">
      <c r="CQ3935" s="15">
        <v>43015</v>
      </c>
      <c r="CR3935" s="16">
        <v>9979.7000000000007</v>
      </c>
    </row>
    <row r="3936" spans="95:96">
      <c r="CQ3936" s="15">
        <v>43016</v>
      </c>
      <c r="CR3936" s="16">
        <v>9979.7000000000007</v>
      </c>
    </row>
    <row r="3937" spans="95:96">
      <c r="CQ3937" s="15">
        <v>43017</v>
      </c>
      <c r="CR3937" s="16">
        <v>9988.75</v>
      </c>
    </row>
    <row r="3938" spans="95:96">
      <c r="CQ3938" s="15">
        <v>43018</v>
      </c>
      <c r="CR3938" s="16">
        <v>10016.950000000001</v>
      </c>
    </row>
    <row r="3939" spans="95:96">
      <c r="CQ3939" s="15">
        <v>43019</v>
      </c>
      <c r="CR3939" s="16">
        <v>9984.7999999999993</v>
      </c>
    </row>
    <row r="3940" spans="95:96">
      <c r="CQ3940" s="15">
        <v>43020</v>
      </c>
      <c r="CR3940" s="16">
        <v>10096.4</v>
      </c>
    </row>
    <row r="3941" spans="95:96">
      <c r="CQ3941" s="15">
        <v>43021</v>
      </c>
      <c r="CR3941" s="16">
        <v>10167.450000000001</v>
      </c>
    </row>
    <row r="3942" spans="95:96">
      <c r="CQ3942" s="15">
        <v>43022</v>
      </c>
      <c r="CR3942" s="16">
        <v>10167.450000000001</v>
      </c>
    </row>
    <row r="3943" spans="95:96">
      <c r="CQ3943" s="15">
        <v>43023</v>
      </c>
      <c r="CR3943" s="16">
        <v>10167.450000000001</v>
      </c>
    </row>
    <row r="3944" spans="95:96">
      <c r="CQ3944" s="15">
        <v>43024</v>
      </c>
      <c r="CR3944" s="16">
        <v>10230.85</v>
      </c>
    </row>
    <row r="3945" spans="95:96">
      <c r="CQ3945" s="15">
        <v>43025</v>
      </c>
      <c r="CR3945" s="16">
        <v>10234.450000000001</v>
      </c>
    </row>
    <row r="3946" spans="95:96">
      <c r="CQ3946" s="15">
        <v>43026</v>
      </c>
      <c r="CR3946" s="16">
        <v>10210.85</v>
      </c>
    </row>
    <row r="3947" spans="95:96">
      <c r="CQ3947" s="15">
        <v>43027</v>
      </c>
      <c r="CR3947" s="16">
        <v>10146.549999999999</v>
      </c>
    </row>
    <row r="3948" spans="95:96">
      <c r="CQ3948" s="15">
        <v>43028</v>
      </c>
      <c r="CR3948" s="16">
        <v>10146.549999999999</v>
      </c>
    </row>
    <row r="3949" spans="95:96">
      <c r="CQ3949" s="15">
        <v>43029</v>
      </c>
      <c r="CR3949" s="16">
        <v>10146.549999999999</v>
      </c>
    </row>
    <row r="3950" spans="95:96">
      <c r="CQ3950" s="15">
        <v>43030</v>
      </c>
      <c r="CR3950" s="16">
        <v>10146.549999999999</v>
      </c>
    </row>
    <row r="3951" spans="95:96">
      <c r="CQ3951" s="15">
        <v>43031</v>
      </c>
      <c r="CR3951" s="16">
        <v>10184.85</v>
      </c>
    </row>
    <row r="3952" spans="95:96">
      <c r="CQ3952" s="15">
        <v>43032</v>
      </c>
      <c r="CR3952" s="16">
        <v>10207.700000000001</v>
      </c>
    </row>
    <row r="3953" spans="95:96">
      <c r="CQ3953" s="15">
        <v>43033</v>
      </c>
      <c r="CR3953" s="16">
        <v>10295.35</v>
      </c>
    </row>
    <row r="3954" spans="95:96">
      <c r="CQ3954" s="15">
        <v>43034</v>
      </c>
      <c r="CR3954" s="16">
        <v>10343.799999999999</v>
      </c>
    </row>
    <row r="3955" spans="95:96">
      <c r="CQ3955" s="15">
        <v>43035</v>
      </c>
      <c r="CR3955" s="16">
        <v>10323.049999999999</v>
      </c>
    </row>
    <row r="3956" spans="95:96">
      <c r="CQ3956" s="15">
        <v>43036</v>
      </c>
      <c r="CR3956" s="16">
        <v>10323.049999999999</v>
      </c>
    </row>
    <row r="3957" spans="95:96">
      <c r="CQ3957" s="15">
        <v>43037</v>
      </c>
      <c r="CR3957" s="16">
        <v>10323.049999999999</v>
      </c>
    </row>
    <row r="3958" spans="95:96">
      <c r="CQ3958" s="15">
        <v>43038</v>
      </c>
      <c r="CR3958" s="16">
        <v>10363.65</v>
      </c>
    </row>
    <row r="3959" spans="95:96">
      <c r="CQ3959" s="15">
        <v>43039</v>
      </c>
      <c r="CR3959" s="16">
        <v>10335.299999999999</v>
      </c>
    </row>
    <row r="3960" spans="95:96">
      <c r="CQ3960" s="15">
        <v>43040</v>
      </c>
      <c r="CR3960" s="16">
        <v>10440.5</v>
      </c>
    </row>
    <row r="3961" spans="95:96">
      <c r="CQ3961" s="15">
        <v>43041</v>
      </c>
      <c r="CR3961" s="16">
        <v>10423.799999999999</v>
      </c>
    </row>
    <row r="3962" spans="95:96">
      <c r="CQ3962" s="15">
        <v>43042</v>
      </c>
      <c r="CR3962" s="16">
        <v>10452.5</v>
      </c>
    </row>
    <row r="3963" spans="95:96">
      <c r="CQ3963" s="15">
        <v>43043</v>
      </c>
      <c r="CR3963" s="16">
        <v>10452.5</v>
      </c>
    </row>
    <row r="3964" spans="95:96">
      <c r="CQ3964" s="15">
        <v>43044</v>
      </c>
      <c r="CR3964" s="16">
        <v>10452.5</v>
      </c>
    </row>
    <row r="3965" spans="95:96">
      <c r="CQ3965" s="15">
        <v>43045</v>
      </c>
      <c r="CR3965" s="16">
        <v>10451.799999999999</v>
      </c>
    </row>
    <row r="3966" spans="95:96">
      <c r="CQ3966" s="15">
        <v>43046</v>
      </c>
      <c r="CR3966" s="16">
        <v>10350.15</v>
      </c>
    </row>
    <row r="3967" spans="95:96">
      <c r="CQ3967" s="15">
        <v>43047</v>
      </c>
      <c r="CR3967" s="16">
        <v>10303.15</v>
      </c>
    </row>
    <row r="3968" spans="95:96">
      <c r="CQ3968" s="15">
        <v>43048</v>
      </c>
      <c r="CR3968" s="16">
        <v>10308.950000000001</v>
      </c>
    </row>
    <row r="3969" spans="95:96">
      <c r="CQ3969" s="15">
        <v>43049</v>
      </c>
      <c r="CR3969" s="16">
        <v>10321.75</v>
      </c>
    </row>
    <row r="3970" spans="95:96">
      <c r="CQ3970" s="15">
        <v>43050</v>
      </c>
      <c r="CR3970" s="16">
        <v>10321.75</v>
      </c>
    </row>
    <row r="3971" spans="95:96">
      <c r="CQ3971" s="15">
        <v>43051</v>
      </c>
      <c r="CR3971" s="16">
        <v>10321.75</v>
      </c>
    </row>
    <row r="3972" spans="95:96">
      <c r="CQ3972" s="15">
        <v>43052</v>
      </c>
      <c r="CR3972" s="16">
        <v>10224.950000000001</v>
      </c>
    </row>
    <row r="3973" spans="95:96">
      <c r="CQ3973" s="15">
        <v>43053</v>
      </c>
      <c r="CR3973" s="16">
        <v>10186.6</v>
      </c>
    </row>
    <row r="3974" spans="95:96">
      <c r="CQ3974" s="15">
        <v>43054</v>
      </c>
      <c r="CR3974" s="16">
        <v>10118.049999999999</v>
      </c>
    </row>
    <row r="3975" spans="95:96">
      <c r="CQ3975" s="15">
        <v>43055</v>
      </c>
      <c r="CR3975" s="16">
        <v>10214.75</v>
      </c>
    </row>
    <row r="3976" spans="95:96">
      <c r="CQ3976" s="15">
        <v>43056</v>
      </c>
      <c r="CR3976" s="16">
        <v>10283.6</v>
      </c>
    </row>
    <row r="3977" spans="95:96">
      <c r="CQ3977" s="15">
        <v>43057</v>
      </c>
      <c r="CR3977" s="16">
        <v>10283.6</v>
      </c>
    </row>
    <row r="3978" spans="95:96">
      <c r="CQ3978" s="15">
        <v>43058</v>
      </c>
      <c r="CR3978" s="16">
        <v>10283.6</v>
      </c>
    </row>
    <row r="3979" spans="95:96">
      <c r="CQ3979" s="15">
        <v>43059</v>
      </c>
      <c r="CR3979" s="16">
        <v>10298.75</v>
      </c>
    </row>
    <row r="3980" spans="95:96">
      <c r="CQ3980" s="15">
        <v>43060</v>
      </c>
      <c r="CR3980" s="16">
        <v>10326.9</v>
      </c>
    </row>
    <row r="3981" spans="95:96">
      <c r="CQ3981" s="15">
        <v>43061</v>
      </c>
      <c r="CR3981" s="16">
        <v>10342.299999999999</v>
      </c>
    </row>
    <row r="3982" spans="95:96">
      <c r="CQ3982" s="15">
        <v>43062</v>
      </c>
      <c r="CR3982" s="16">
        <v>10348.75</v>
      </c>
    </row>
    <row r="3983" spans="95:96">
      <c r="CQ3983" s="15">
        <v>43063</v>
      </c>
      <c r="CR3983" s="16">
        <v>10389.700000000001</v>
      </c>
    </row>
    <row r="3984" spans="95:96">
      <c r="CQ3984" s="15">
        <v>43064</v>
      </c>
      <c r="CR3984" s="16">
        <v>10389.700000000001</v>
      </c>
    </row>
    <row r="3985" spans="95:96">
      <c r="CQ3985" s="15">
        <v>43065</v>
      </c>
      <c r="CR3985" s="16">
        <v>10389.700000000001</v>
      </c>
    </row>
    <row r="3986" spans="95:96">
      <c r="CQ3986" s="15">
        <v>43066</v>
      </c>
      <c r="CR3986" s="16">
        <v>10399.549999999999</v>
      </c>
    </row>
    <row r="3987" spans="95:96">
      <c r="CQ3987" s="15">
        <v>43067</v>
      </c>
      <c r="CR3987" s="16">
        <v>10370.25</v>
      </c>
    </row>
    <row r="3988" spans="95:96">
      <c r="CQ3988" s="15">
        <v>43068</v>
      </c>
      <c r="CR3988" s="16">
        <v>10361.299999999999</v>
      </c>
    </row>
    <row r="3989" spans="95:96">
      <c r="CQ3989" s="15">
        <v>43069</v>
      </c>
      <c r="CR3989" s="16">
        <v>10226.549999999999</v>
      </c>
    </row>
    <row r="3990" spans="95:96">
      <c r="CQ3990" s="15">
        <v>43070</v>
      </c>
      <c r="CR3990" s="16">
        <v>10121.799999999999</v>
      </c>
    </row>
    <row r="3991" spans="95:96">
      <c r="CQ3991" s="15">
        <v>43071</v>
      </c>
      <c r="CR3991" s="16">
        <v>10121.799999999999</v>
      </c>
    </row>
    <row r="3992" spans="95:96">
      <c r="CQ3992" s="15">
        <v>43072</v>
      </c>
      <c r="CR3992" s="16">
        <v>10121.799999999999</v>
      </c>
    </row>
    <row r="3993" spans="95:96">
      <c r="CQ3993" s="15">
        <v>43073</v>
      </c>
      <c r="CR3993" s="16">
        <v>10127.75</v>
      </c>
    </row>
    <row r="3994" spans="95:96">
      <c r="CQ3994" s="15">
        <v>43074</v>
      </c>
      <c r="CR3994" s="16">
        <v>10118.25</v>
      </c>
    </row>
    <row r="3995" spans="95:96">
      <c r="CQ3995" s="15">
        <v>43075</v>
      </c>
      <c r="CR3995" s="16">
        <v>10044.1</v>
      </c>
    </row>
    <row r="3996" spans="95:96">
      <c r="CQ3996" s="15">
        <v>43076</v>
      </c>
      <c r="CR3996" s="16">
        <v>10166.700000000001</v>
      </c>
    </row>
    <row r="3997" spans="95:96">
      <c r="CQ3997" s="15">
        <v>43077</v>
      </c>
      <c r="CR3997" s="16">
        <v>10265.65</v>
      </c>
    </row>
    <row r="3998" spans="95:96">
      <c r="CQ3998" s="15">
        <v>43078</v>
      </c>
      <c r="CR3998" s="16">
        <v>10265.65</v>
      </c>
    </row>
    <row r="3999" spans="95:96">
      <c r="CQ3999" s="15">
        <v>43079</v>
      </c>
      <c r="CR3999" s="16">
        <v>10265.65</v>
      </c>
    </row>
    <row r="4000" spans="95:96">
      <c r="CQ4000" s="15">
        <v>43080</v>
      </c>
      <c r="CR4000" s="16">
        <v>10322.25</v>
      </c>
    </row>
    <row r="4001" spans="95:96">
      <c r="CQ4001" s="15">
        <v>43081</v>
      </c>
      <c r="CR4001" s="16">
        <v>10240.15</v>
      </c>
    </row>
    <row r="4002" spans="95:96">
      <c r="CQ4002" s="15">
        <v>43082</v>
      </c>
      <c r="CR4002" s="16">
        <v>10192.950000000001</v>
      </c>
    </row>
    <row r="4003" spans="95:96">
      <c r="CQ4003" s="15">
        <v>43083</v>
      </c>
      <c r="CR4003" s="16">
        <v>10252.1</v>
      </c>
    </row>
    <row r="4004" spans="95:96">
      <c r="CQ4004" s="15">
        <v>43084</v>
      </c>
      <c r="CR4004" s="16">
        <v>10333.25</v>
      </c>
    </row>
    <row r="4005" spans="95:96">
      <c r="CQ4005" s="15">
        <v>43085</v>
      </c>
      <c r="CR4005" s="16">
        <v>10333.25</v>
      </c>
    </row>
    <row r="4006" spans="95:96">
      <c r="CQ4006" s="15">
        <v>43086</v>
      </c>
      <c r="CR4006" s="16">
        <v>10333.25</v>
      </c>
    </row>
    <row r="4007" spans="95:96">
      <c r="CQ4007" s="15">
        <v>43087</v>
      </c>
      <c r="CR4007" s="16">
        <v>10388.75</v>
      </c>
    </row>
    <row r="4008" spans="95:96">
      <c r="CQ4008" s="15">
        <v>43088</v>
      </c>
      <c r="CR4008" s="16">
        <v>10463.200000000001</v>
      </c>
    </row>
    <row r="4009" spans="95:96">
      <c r="CQ4009" s="15">
        <v>43089</v>
      </c>
      <c r="CR4009" s="16">
        <v>10444.200000000001</v>
      </c>
    </row>
    <row r="4010" spans="95:96">
      <c r="CQ4010" s="15">
        <v>43090</v>
      </c>
      <c r="CR4010" s="16">
        <v>10440.299999999999</v>
      </c>
    </row>
    <row r="4011" spans="95:96">
      <c r="CQ4011" s="15">
        <v>43091</v>
      </c>
      <c r="CR4011" s="16">
        <v>10493</v>
      </c>
    </row>
    <row r="4012" spans="95:96">
      <c r="CQ4012" s="15">
        <v>43092</v>
      </c>
      <c r="CR4012" s="16">
        <v>10493</v>
      </c>
    </row>
    <row r="4013" spans="95:96">
      <c r="CQ4013" s="15">
        <v>43093</v>
      </c>
      <c r="CR4013" s="16">
        <v>10493</v>
      </c>
    </row>
    <row r="4014" spans="95:96">
      <c r="CQ4014" s="15">
        <v>43094</v>
      </c>
      <c r="CR4014" s="16">
        <v>10493</v>
      </c>
    </row>
    <row r="4015" spans="95:96">
      <c r="CQ4015" s="15">
        <v>43095</v>
      </c>
      <c r="CR4015" s="16">
        <v>10531.5</v>
      </c>
    </row>
    <row r="4016" spans="95:96">
      <c r="CQ4016" s="15">
        <v>43096</v>
      </c>
      <c r="CR4016" s="16">
        <v>10490.75</v>
      </c>
    </row>
    <row r="4017" spans="95:96">
      <c r="CQ4017" s="15">
        <v>43097</v>
      </c>
      <c r="CR4017" s="16">
        <v>10477.9</v>
      </c>
    </row>
    <row r="4018" spans="95:96">
      <c r="CQ4018" s="15">
        <v>43098</v>
      </c>
      <c r="CR4018" s="16">
        <v>10530.7</v>
      </c>
    </row>
    <row r="4019" spans="95:96">
      <c r="CQ4019" s="15">
        <v>43099</v>
      </c>
      <c r="CR4019" s="16">
        <v>10530.7</v>
      </c>
    </row>
    <row r="4020" spans="95:96">
      <c r="CQ4020" s="15">
        <v>43100</v>
      </c>
      <c r="CR4020" s="16">
        <v>10530.7</v>
      </c>
    </row>
    <row r="4021" spans="95:96">
      <c r="CQ4021" s="15">
        <v>43101</v>
      </c>
      <c r="CR4021" s="16">
        <v>10435.549999999999</v>
      </c>
    </row>
    <row r="4022" spans="95:96">
      <c r="CQ4022" s="15">
        <v>43102</v>
      </c>
      <c r="CR4022" s="16">
        <v>10442.200000000001</v>
      </c>
    </row>
    <row r="4023" spans="95:96">
      <c r="CQ4023" s="15">
        <v>43103</v>
      </c>
      <c r="CR4023" s="16">
        <v>10443.200000000001</v>
      </c>
    </row>
    <row r="4024" spans="95:96">
      <c r="CQ4024" s="15">
        <v>43104</v>
      </c>
      <c r="CR4024" s="16">
        <v>10504.8</v>
      </c>
    </row>
    <row r="4025" spans="95:96">
      <c r="CQ4025" s="15">
        <v>43105</v>
      </c>
      <c r="CR4025" s="16">
        <v>10558.85</v>
      </c>
    </row>
    <row r="4026" spans="95:96">
      <c r="CQ4026" s="15">
        <v>43106</v>
      </c>
      <c r="CR4026" s="16">
        <v>10558.85</v>
      </c>
    </row>
    <row r="4027" spans="95:96">
      <c r="CQ4027" s="15">
        <v>43107</v>
      </c>
      <c r="CR4027" s="16">
        <v>10558.85</v>
      </c>
    </row>
    <row r="4028" spans="95:96">
      <c r="CQ4028" s="15">
        <v>43108</v>
      </c>
      <c r="CR4028" s="16">
        <v>10623.6</v>
      </c>
    </row>
    <row r="4029" spans="95:96">
      <c r="CQ4029" s="15">
        <v>43109</v>
      </c>
      <c r="CR4029" s="16">
        <v>10637</v>
      </c>
    </row>
    <row r="4030" spans="95:96">
      <c r="CQ4030" s="15">
        <v>43110</v>
      </c>
      <c r="CR4030" s="16">
        <v>10632.2</v>
      </c>
    </row>
    <row r="4031" spans="95:96">
      <c r="CQ4031" s="15">
        <v>43111</v>
      </c>
      <c r="CR4031" s="16">
        <v>10651.2</v>
      </c>
    </row>
    <row r="4032" spans="95:96">
      <c r="CQ4032" s="15">
        <v>43112</v>
      </c>
      <c r="CR4032" s="16">
        <v>10681.25</v>
      </c>
    </row>
    <row r="4033" spans="95:96">
      <c r="CQ4033" s="15">
        <v>43113</v>
      </c>
      <c r="CR4033" s="16">
        <v>10681.25</v>
      </c>
    </row>
    <row r="4034" spans="95:96">
      <c r="CQ4034" s="15">
        <v>43114</v>
      </c>
      <c r="CR4034" s="16">
        <v>10681.25</v>
      </c>
    </row>
    <row r="4035" spans="95:96">
      <c r="CQ4035" s="15">
        <v>43115</v>
      </c>
      <c r="CR4035" s="16">
        <v>10741.55</v>
      </c>
    </row>
    <row r="4036" spans="95:96">
      <c r="CQ4036" s="15">
        <v>43116</v>
      </c>
      <c r="CR4036" s="16">
        <v>10700.45</v>
      </c>
    </row>
    <row r="4037" spans="95:96">
      <c r="CQ4037" s="15">
        <v>43117</v>
      </c>
      <c r="CR4037" s="16">
        <v>10788.55</v>
      </c>
    </row>
    <row r="4038" spans="95:96">
      <c r="CQ4038" s="15">
        <v>43118</v>
      </c>
      <c r="CR4038" s="16">
        <v>10817</v>
      </c>
    </row>
    <row r="4039" spans="95:96">
      <c r="CQ4039" s="15">
        <v>43119</v>
      </c>
      <c r="CR4039" s="16">
        <v>10894.7</v>
      </c>
    </row>
    <row r="4040" spans="95:96">
      <c r="CQ4040" s="15">
        <v>43120</v>
      </c>
      <c r="CR4040" s="16">
        <v>10894.7</v>
      </c>
    </row>
    <row r="4041" spans="95:96">
      <c r="CQ4041" s="15">
        <v>43121</v>
      </c>
      <c r="CR4041" s="16">
        <v>10894.7</v>
      </c>
    </row>
    <row r="4042" spans="95:96">
      <c r="CQ4042" s="15">
        <v>43122</v>
      </c>
      <c r="CR4042" s="16">
        <v>10966.2</v>
      </c>
    </row>
    <row r="4043" spans="95:96">
      <c r="CQ4043" s="15">
        <v>43123</v>
      </c>
      <c r="CR4043" s="16">
        <v>11083.7</v>
      </c>
    </row>
    <row r="4044" spans="95:96">
      <c r="CQ4044" s="15">
        <v>43124</v>
      </c>
      <c r="CR4044" s="16">
        <v>11086</v>
      </c>
    </row>
    <row r="4045" spans="95:96">
      <c r="CQ4045" s="15">
        <v>43125</v>
      </c>
      <c r="CR4045" s="16">
        <v>11069.65</v>
      </c>
    </row>
    <row r="4046" spans="95:96">
      <c r="CQ4046" s="15">
        <v>43126</v>
      </c>
      <c r="CR4046" s="16">
        <v>11069.65</v>
      </c>
    </row>
    <row r="4047" spans="95:96">
      <c r="CQ4047" s="15">
        <v>43127</v>
      </c>
      <c r="CR4047" s="16">
        <v>11069.65</v>
      </c>
    </row>
    <row r="4048" spans="95:96">
      <c r="CQ4048" s="15">
        <v>43128</v>
      </c>
      <c r="CR4048" s="16">
        <v>11069.65</v>
      </c>
    </row>
    <row r="4049" spans="95:96">
      <c r="CQ4049" s="15">
        <v>43129</v>
      </c>
      <c r="CR4049" s="16">
        <v>11130.4</v>
      </c>
    </row>
    <row r="4050" spans="95:96">
      <c r="CQ4050" s="15">
        <v>43130</v>
      </c>
      <c r="CR4050" s="16">
        <v>11049.65</v>
      </c>
    </row>
    <row r="4051" spans="95:96">
      <c r="CQ4051" s="15">
        <v>43131</v>
      </c>
      <c r="CR4051" s="16">
        <v>11027.7</v>
      </c>
    </row>
    <row r="4052" spans="95:96">
      <c r="CQ4052" s="15">
        <v>43132</v>
      </c>
      <c r="CR4052" s="16">
        <v>11016.9</v>
      </c>
    </row>
    <row r="4053" spans="95:96">
      <c r="CQ4053" s="15">
        <v>43133</v>
      </c>
      <c r="CR4053" s="16">
        <v>10760.6</v>
      </c>
    </row>
    <row r="4054" spans="95:96">
      <c r="CQ4054" s="15">
        <v>43134</v>
      </c>
      <c r="CR4054" s="16">
        <v>10760.6</v>
      </c>
    </row>
    <row r="4055" spans="95:96">
      <c r="CQ4055" s="15">
        <v>43135</v>
      </c>
      <c r="CR4055" s="16">
        <v>10760.6</v>
      </c>
    </row>
    <row r="4056" spans="95:96">
      <c r="CQ4056" s="15">
        <v>43136</v>
      </c>
      <c r="CR4056" s="16">
        <v>10666.55</v>
      </c>
    </row>
    <row r="4057" spans="95:96">
      <c r="CQ4057" s="15">
        <v>43137</v>
      </c>
      <c r="CR4057" s="16">
        <v>10498.25</v>
      </c>
    </row>
    <row r="4058" spans="95:96">
      <c r="CQ4058" s="15">
        <v>43138</v>
      </c>
      <c r="CR4058" s="16">
        <v>10476.700000000001</v>
      </c>
    </row>
    <row r="4059" spans="95:96">
      <c r="CQ4059" s="15">
        <v>43139</v>
      </c>
      <c r="CR4059" s="16">
        <v>10576.85</v>
      </c>
    </row>
    <row r="4060" spans="95:96">
      <c r="CQ4060" s="15">
        <v>43140</v>
      </c>
      <c r="CR4060" s="16">
        <v>10454.950000000001</v>
      </c>
    </row>
    <row r="4061" spans="95:96">
      <c r="CQ4061" s="15">
        <v>43141</v>
      </c>
      <c r="CR4061" s="16">
        <v>10454.950000000001</v>
      </c>
    </row>
    <row r="4062" spans="95:96">
      <c r="CQ4062" s="15">
        <v>43142</v>
      </c>
      <c r="CR4062" s="16">
        <v>10454.950000000001</v>
      </c>
    </row>
    <row r="4063" spans="95:96">
      <c r="CQ4063" s="15">
        <v>43143</v>
      </c>
      <c r="CR4063" s="16">
        <v>10539.75</v>
      </c>
    </row>
    <row r="4064" spans="95:96">
      <c r="CQ4064" s="15">
        <v>43144</v>
      </c>
      <c r="CR4064" s="16">
        <v>10539.75</v>
      </c>
    </row>
    <row r="4065" spans="95:96">
      <c r="CQ4065" s="15">
        <v>43145</v>
      </c>
      <c r="CR4065" s="16">
        <v>10500.9</v>
      </c>
    </row>
    <row r="4066" spans="95:96">
      <c r="CQ4066" s="15">
        <v>43146</v>
      </c>
      <c r="CR4066" s="16">
        <v>10545.5</v>
      </c>
    </row>
    <row r="4067" spans="95:96">
      <c r="CQ4067" s="15">
        <v>43147</v>
      </c>
      <c r="CR4067" s="16">
        <v>10452.299999999999</v>
      </c>
    </row>
    <row r="4068" spans="95:96">
      <c r="CQ4068" s="15">
        <v>43148</v>
      </c>
      <c r="CR4068" s="16">
        <v>10452.299999999999</v>
      </c>
    </row>
    <row r="4069" spans="95:96">
      <c r="CQ4069" s="15">
        <v>43149</v>
      </c>
      <c r="CR4069" s="16">
        <v>10452.299999999999</v>
      </c>
    </row>
    <row r="4070" spans="95:96">
      <c r="CQ4070" s="15">
        <v>43150</v>
      </c>
      <c r="CR4070" s="16">
        <v>10378.4</v>
      </c>
    </row>
    <row r="4071" spans="95:96">
      <c r="CQ4071" s="15">
        <v>43151</v>
      </c>
      <c r="CR4071" s="16">
        <v>10360.4</v>
      </c>
    </row>
    <row r="4072" spans="95:96">
      <c r="CQ4072" s="15">
        <v>43152</v>
      </c>
      <c r="CR4072" s="16">
        <v>10397.450000000001</v>
      </c>
    </row>
    <row r="4073" spans="95:96">
      <c r="CQ4073" s="15">
        <v>43153</v>
      </c>
      <c r="CR4073" s="16">
        <v>10382.700000000001</v>
      </c>
    </row>
    <row r="4074" spans="95:96">
      <c r="CQ4074" s="15">
        <v>43154</v>
      </c>
      <c r="CR4074" s="16">
        <v>10491.05</v>
      </c>
    </row>
    <row r="4075" spans="95:96">
      <c r="CQ4075" s="15">
        <v>43155</v>
      </c>
      <c r="CR4075" s="16">
        <v>10491.05</v>
      </c>
    </row>
    <row r="4076" spans="95:96">
      <c r="CQ4076" s="15">
        <v>43156</v>
      </c>
      <c r="CR4076" s="16">
        <v>10491.05</v>
      </c>
    </row>
    <row r="4077" spans="95:96">
      <c r="CQ4077" s="15">
        <v>43157</v>
      </c>
      <c r="CR4077" s="16">
        <v>10582.6</v>
      </c>
    </row>
    <row r="4078" spans="95:96">
      <c r="CQ4078" s="15">
        <v>43158</v>
      </c>
      <c r="CR4078" s="16">
        <v>10554.3</v>
      </c>
    </row>
    <row r="4079" spans="95:96">
      <c r="CQ4079" s="15">
        <v>43159</v>
      </c>
      <c r="CR4079" s="16">
        <v>10492.85</v>
      </c>
    </row>
    <row r="4080" spans="95:96">
      <c r="CQ4080" s="15">
        <v>43160</v>
      </c>
      <c r="CR4080" s="16">
        <v>10458.35</v>
      </c>
    </row>
    <row r="4081" spans="95:96">
      <c r="CQ4081" s="15">
        <v>43161</v>
      </c>
      <c r="CR4081" s="16">
        <v>10458.35</v>
      </c>
    </row>
    <row r="4082" spans="95:96">
      <c r="CQ4082" s="15">
        <v>43162</v>
      </c>
      <c r="CR4082" s="16">
        <v>10458.35</v>
      </c>
    </row>
    <row r="4083" spans="95:96">
      <c r="CQ4083" s="15">
        <v>43163</v>
      </c>
      <c r="CR4083" s="16">
        <v>10458.35</v>
      </c>
    </row>
    <row r="4084" spans="95:96">
      <c r="CQ4084" s="15">
        <v>43164</v>
      </c>
      <c r="CR4084" s="16">
        <v>10358.85</v>
      </c>
    </row>
    <row r="4085" spans="95:96">
      <c r="CQ4085" s="15">
        <v>43165</v>
      </c>
      <c r="CR4085" s="16">
        <v>10249.25</v>
      </c>
    </row>
    <row r="4086" spans="95:96">
      <c r="CQ4086" s="15">
        <v>43166</v>
      </c>
      <c r="CR4086" s="16">
        <v>10154.200000000001</v>
      </c>
    </row>
    <row r="4087" spans="95:96">
      <c r="CQ4087" s="15">
        <v>43167</v>
      </c>
      <c r="CR4087" s="16">
        <v>10242.65</v>
      </c>
    </row>
    <row r="4088" spans="95:96">
      <c r="CQ4088" s="15">
        <v>43168</v>
      </c>
      <c r="CR4088" s="16">
        <v>10226.85</v>
      </c>
    </row>
    <row r="4089" spans="95:96">
      <c r="CQ4089" s="15">
        <v>43169</v>
      </c>
      <c r="CR4089" s="16">
        <v>10226.85</v>
      </c>
    </row>
    <row r="4090" spans="95:96">
      <c r="CQ4090" s="15">
        <v>43170</v>
      </c>
      <c r="CR4090" s="16">
        <v>10226.85</v>
      </c>
    </row>
    <row r="4091" spans="95:96">
      <c r="CQ4091" s="15">
        <v>43171</v>
      </c>
      <c r="CR4091" s="16">
        <v>10421.4</v>
      </c>
    </row>
    <row r="4092" spans="95:96">
      <c r="CQ4092" s="15">
        <v>43172</v>
      </c>
      <c r="CR4092" s="16">
        <v>10426.85</v>
      </c>
    </row>
    <row r="4093" spans="95:96">
      <c r="CQ4093" s="15">
        <v>43173</v>
      </c>
      <c r="CR4093" s="16">
        <v>10410.9</v>
      </c>
    </row>
    <row r="4094" spans="95:96">
      <c r="CQ4094" s="15">
        <v>43174</v>
      </c>
      <c r="CR4094" s="16">
        <v>10360.15</v>
      </c>
    </row>
    <row r="4095" spans="95:96">
      <c r="CQ4095" s="15">
        <v>43175</v>
      </c>
      <c r="CR4095" s="16">
        <v>10195.15</v>
      </c>
    </row>
    <row r="4096" spans="95:96">
      <c r="CQ4096" s="15">
        <v>43176</v>
      </c>
      <c r="CR4096" s="16">
        <v>10195.15</v>
      </c>
    </row>
    <row r="4097" spans="95:96">
      <c r="CQ4097" s="15">
        <v>43177</v>
      </c>
      <c r="CR4097" s="16">
        <v>10195.15</v>
      </c>
    </row>
    <row r="4098" spans="95:96">
      <c r="CQ4098" s="15">
        <v>43178</v>
      </c>
      <c r="CR4098" s="16">
        <v>10094.25</v>
      </c>
    </row>
    <row r="4099" spans="95:96">
      <c r="CQ4099" s="15">
        <v>43179</v>
      </c>
      <c r="CR4099" s="16">
        <v>10124.35</v>
      </c>
    </row>
    <row r="4100" spans="95:96">
      <c r="CQ4100" s="15">
        <v>43180</v>
      </c>
      <c r="CR4100" s="16">
        <v>10155.25</v>
      </c>
    </row>
    <row r="4101" spans="95:96">
      <c r="CQ4101" s="15">
        <v>43181</v>
      </c>
      <c r="CR4101" s="16">
        <v>10114.75</v>
      </c>
    </row>
    <row r="4102" spans="95:96">
      <c r="CQ4102" s="15">
        <v>43182</v>
      </c>
      <c r="CR4102" s="16">
        <v>9998.0499999999993</v>
      </c>
    </row>
    <row r="4103" spans="95:96">
      <c r="CQ4103" s="15">
        <v>43183</v>
      </c>
      <c r="CR4103" s="16">
        <v>9998.0499999999993</v>
      </c>
    </row>
    <row r="4104" spans="95:96">
      <c r="CQ4104" s="15">
        <v>43184</v>
      </c>
      <c r="CR4104" s="16">
        <v>9998.0499999999993</v>
      </c>
    </row>
    <row r="4105" spans="95:96">
      <c r="CQ4105" s="15">
        <v>43185</v>
      </c>
      <c r="CR4105" s="16">
        <v>10130.65</v>
      </c>
    </row>
    <row r="4106" spans="95:96">
      <c r="CQ4106" s="15">
        <v>43186</v>
      </c>
      <c r="CR4106" s="16">
        <v>10184.15</v>
      </c>
    </row>
    <row r="4107" spans="95:96">
      <c r="CQ4107" s="15">
        <v>43187</v>
      </c>
      <c r="CR4107" s="16">
        <v>10113.700000000001</v>
      </c>
    </row>
    <row r="4108" spans="95:96">
      <c r="CQ4108" s="15">
        <v>43188</v>
      </c>
      <c r="CR4108" s="16">
        <v>10113.700000000001</v>
      </c>
    </row>
    <row r="4109" spans="95:96">
      <c r="CQ4109" s="15">
        <v>43189</v>
      </c>
      <c r="CR4109" s="16">
        <v>10113.700000000001</v>
      </c>
    </row>
    <row r="4110" spans="95:96">
      <c r="CQ4110" s="15">
        <v>43190</v>
      </c>
      <c r="CR4110" s="16">
        <v>10113.700000000001</v>
      </c>
    </row>
    <row r="4111" spans="95:96">
      <c r="CQ4111" s="15">
        <v>43191</v>
      </c>
      <c r="CR4111" s="16">
        <v>10113.700000000001</v>
      </c>
    </row>
    <row r="4112" spans="95:96">
      <c r="CQ4112" s="15">
        <v>43192</v>
      </c>
      <c r="CR4112" s="16">
        <v>10211.799999999999</v>
      </c>
    </row>
    <row r="4113" spans="95:96">
      <c r="CQ4113" s="15">
        <v>43193</v>
      </c>
      <c r="CR4113" s="16">
        <v>10245</v>
      </c>
    </row>
    <row r="4114" spans="95:96">
      <c r="CQ4114" s="15">
        <v>43194</v>
      </c>
      <c r="CR4114" s="16">
        <v>10128.4</v>
      </c>
    </row>
    <row r="4115" spans="95:96">
      <c r="CQ4115" s="15">
        <v>43195</v>
      </c>
      <c r="CR4115" s="16">
        <v>10325.15</v>
      </c>
    </row>
    <row r="4116" spans="95:96">
      <c r="CQ4116" s="15">
        <v>43196</v>
      </c>
      <c r="CR4116" s="16">
        <v>10331.6</v>
      </c>
    </row>
    <row r="4117" spans="95:96">
      <c r="CQ4117" s="15">
        <v>43197</v>
      </c>
      <c r="CR4117" s="16">
        <v>10331.6</v>
      </c>
    </row>
    <row r="4118" spans="95:96">
      <c r="CQ4118" s="15">
        <v>43198</v>
      </c>
      <c r="CR4118" s="16">
        <v>10331.6</v>
      </c>
    </row>
    <row r="4119" spans="95:96">
      <c r="CQ4119" s="15">
        <v>43199</v>
      </c>
      <c r="CR4119" s="16">
        <v>10379.35</v>
      </c>
    </row>
    <row r="4120" spans="95:96">
      <c r="CQ4120" s="15">
        <v>43200</v>
      </c>
      <c r="CR4120" s="16">
        <v>10402.25</v>
      </c>
    </row>
    <row r="4121" spans="95:96">
      <c r="CQ4121" s="15">
        <v>43201</v>
      </c>
      <c r="CR4121" s="16">
        <v>10417.15</v>
      </c>
    </row>
    <row r="4122" spans="95:96">
      <c r="CQ4122" s="15">
        <v>43202</v>
      </c>
      <c r="CR4122" s="16">
        <v>10458.65</v>
      </c>
    </row>
    <row r="4123" spans="95:96">
      <c r="CQ4123" s="15">
        <v>43203</v>
      </c>
      <c r="CR4123" s="16">
        <v>10480.6</v>
      </c>
    </row>
    <row r="4124" spans="95:96">
      <c r="CQ4124" s="15">
        <v>43204</v>
      </c>
      <c r="CR4124" s="16">
        <v>10480.6</v>
      </c>
    </row>
    <row r="4125" spans="95:96">
      <c r="CQ4125" s="15">
        <v>43205</v>
      </c>
      <c r="CR4125" s="16">
        <v>10480.6</v>
      </c>
    </row>
    <row r="4126" spans="95:96">
      <c r="CQ4126" s="15">
        <v>43206</v>
      </c>
      <c r="CR4126" s="16">
        <v>10528.35</v>
      </c>
    </row>
    <row r="4127" spans="95:96">
      <c r="CQ4127" s="15">
        <v>43207</v>
      </c>
      <c r="CR4127" s="16">
        <v>10548.7</v>
      </c>
    </row>
    <row r="4128" spans="95:96">
      <c r="CQ4128" s="15">
        <v>43208</v>
      </c>
      <c r="CR4128" s="16">
        <v>10526.2</v>
      </c>
    </row>
    <row r="4129" spans="95:96">
      <c r="CQ4129" s="15">
        <v>43209</v>
      </c>
      <c r="CR4129" s="16">
        <v>10565.3</v>
      </c>
    </row>
    <row r="4130" spans="95:96">
      <c r="CQ4130" s="15">
        <v>43210</v>
      </c>
      <c r="CR4130" s="16">
        <v>10564.05</v>
      </c>
    </row>
    <row r="4131" spans="95:96">
      <c r="CQ4131" s="15">
        <v>43211</v>
      </c>
      <c r="CR4131" s="16">
        <v>10564.05</v>
      </c>
    </row>
    <row r="4132" spans="95:96">
      <c r="CQ4132" s="15">
        <v>43212</v>
      </c>
      <c r="CR4132" s="16">
        <v>10564.05</v>
      </c>
    </row>
    <row r="4133" spans="95:96">
      <c r="CQ4133" s="15">
        <v>43213</v>
      </c>
      <c r="CR4133" s="16">
        <v>10584.7</v>
      </c>
    </row>
    <row r="4134" spans="95:96">
      <c r="CQ4134" s="15">
        <v>43214</v>
      </c>
      <c r="CR4134" s="16">
        <v>10614.35</v>
      </c>
    </row>
    <row r="4135" spans="95:96">
      <c r="CQ4135" s="15">
        <v>43215</v>
      </c>
      <c r="CR4135" s="16">
        <v>10570.55</v>
      </c>
    </row>
    <row r="4136" spans="95:96">
      <c r="CQ4136" s="15">
        <v>43216</v>
      </c>
      <c r="CR4136" s="16">
        <v>10617.8</v>
      </c>
    </row>
    <row r="4137" spans="95:96">
      <c r="CQ4137" s="15">
        <v>43217</v>
      </c>
      <c r="CR4137" s="16">
        <v>10692.3</v>
      </c>
    </row>
    <row r="4138" spans="95:96">
      <c r="CQ4138" s="15">
        <v>43218</v>
      </c>
      <c r="CR4138" s="16">
        <v>10692.3</v>
      </c>
    </row>
    <row r="4139" spans="95:96">
      <c r="CQ4139" s="15">
        <v>43219</v>
      </c>
      <c r="CR4139" s="16">
        <v>10692.3</v>
      </c>
    </row>
    <row r="4140" spans="95:96">
      <c r="CQ4140" s="15">
        <v>43220</v>
      </c>
      <c r="CR4140" s="16">
        <v>10739.35</v>
      </c>
    </row>
    <row r="4141" spans="95:96">
      <c r="CQ4141" s="15">
        <v>43221</v>
      </c>
      <c r="CR4141" s="16">
        <v>10739.35</v>
      </c>
    </row>
    <row r="4142" spans="95:96">
      <c r="CQ4142" s="15">
        <v>43222</v>
      </c>
      <c r="CR4142" s="16">
        <v>10718.05</v>
      </c>
    </row>
    <row r="4143" spans="95:96">
      <c r="CQ4143" s="15">
        <v>43223</v>
      </c>
      <c r="CR4143" s="16">
        <v>10679.65</v>
      </c>
    </row>
    <row r="4144" spans="95:96">
      <c r="CQ4144" s="15">
        <v>43224</v>
      </c>
      <c r="CR4144" s="16">
        <v>10618.25</v>
      </c>
    </row>
    <row r="4145" spans="95:96">
      <c r="CQ4145" s="15">
        <v>43225</v>
      </c>
      <c r="CR4145" s="16">
        <v>10618.25</v>
      </c>
    </row>
    <row r="4146" spans="95:96">
      <c r="CQ4146" s="15">
        <v>43226</v>
      </c>
      <c r="CR4146" s="16">
        <v>10618.25</v>
      </c>
    </row>
    <row r="4147" spans="95:96">
      <c r="CQ4147" s="15">
        <v>43227</v>
      </c>
      <c r="CR4147" s="16">
        <v>10715.5</v>
      </c>
    </row>
    <row r="4148" spans="95:96">
      <c r="CQ4148" s="15">
        <v>43228</v>
      </c>
      <c r="CR4148" s="16">
        <v>10717.8</v>
      </c>
    </row>
    <row r="4149" spans="95:96">
      <c r="CQ4149" s="15">
        <v>43229</v>
      </c>
      <c r="CR4149" s="16">
        <v>10741.7</v>
      </c>
    </row>
    <row r="4150" spans="95:96">
      <c r="CQ4150" s="15">
        <v>43230</v>
      </c>
      <c r="CR4150" s="16">
        <v>10716.55</v>
      </c>
    </row>
    <row r="4151" spans="95:96">
      <c r="CQ4151" s="15">
        <v>43231</v>
      </c>
      <c r="CR4151" s="16">
        <v>10806.5</v>
      </c>
    </row>
    <row r="4152" spans="95:96">
      <c r="CQ4152" s="15">
        <v>43232</v>
      </c>
      <c r="CR4152" s="16">
        <v>10806.5</v>
      </c>
    </row>
    <row r="4153" spans="95:96">
      <c r="CQ4153" s="15">
        <v>43233</v>
      </c>
      <c r="CR4153" s="16">
        <v>10806.5</v>
      </c>
    </row>
    <row r="4154" spans="95:96">
      <c r="CQ4154" s="15">
        <v>43234</v>
      </c>
      <c r="CR4154" s="16">
        <v>10806.6</v>
      </c>
    </row>
    <row r="4155" spans="95:96">
      <c r="CQ4155" s="15">
        <v>43235</v>
      </c>
      <c r="CR4155" s="16">
        <v>10801.85</v>
      </c>
    </row>
    <row r="4156" spans="95:96">
      <c r="CQ4156" s="15">
        <v>43236</v>
      </c>
      <c r="CR4156" s="16">
        <v>10741.1</v>
      </c>
    </row>
    <row r="4157" spans="95:96">
      <c r="CQ4157" s="15">
        <v>43237</v>
      </c>
      <c r="CR4157" s="16">
        <v>10682.7</v>
      </c>
    </row>
    <row r="4158" spans="95:96">
      <c r="CQ4158" s="15">
        <v>43238</v>
      </c>
      <c r="CR4158" s="16">
        <v>10596.4</v>
      </c>
    </row>
    <row r="4159" spans="95:96">
      <c r="CQ4159" s="15">
        <v>43239</v>
      </c>
      <c r="CR4159" s="16">
        <v>10596.4</v>
      </c>
    </row>
    <row r="4160" spans="95:96">
      <c r="CQ4160" s="15">
        <v>43240</v>
      </c>
      <c r="CR4160" s="16">
        <v>10596.4</v>
      </c>
    </row>
    <row r="4161" spans="95:96">
      <c r="CQ4161" s="15">
        <v>43241</v>
      </c>
      <c r="CR4161" s="16">
        <v>10516.7</v>
      </c>
    </row>
    <row r="4162" spans="95:96">
      <c r="CQ4162" s="15">
        <v>43242</v>
      </c>
      <c r="CR4162" s="16">
        <v>10536.7</v>
      </c>
    </row>
    <row r="4163" spans="95:96">
      <c r="CQ4163" s="15">
        <v>43243</v>
      </c>
      <c r="CR4163" s="16">
        <v>10430.35</v>
      </c>
    </row>
    <row r="4164" spans="95:96">
      <c r="CQ4164" s="15">
        <v>43244</v>
      </c>
      <c r="CR4164" s="16">
        <v>10513.85</v>
      </c>
    </row>
    <row r="4165" spans="95:96">
      <c r="CQ4165" s="15">
        <v>43245</v>
      </c>
      <c r="CR4165" s="16">
        <v>10605.15</v>
      </c>
    </row>
    <row r="4166" spans="95:96">
      <c r="CQ4166" s="15">
        <v>43246</v>
      </c>
      <c r="CR4166" s="16">
        <v>10605.15</v>
      </c>
    </row>
    <row r="4167" spans="95:96">
      <c r="CQ4167" s="15">
        <v>43247</v>
      </c>
      <c r="CR4167" s="16">
        <v>10605.15</v>
      </c>
    </row>
    <row r="4168" spans="95:96">
      <c r="CQ4168" s="15">
        <v>43248</v>
      </c>
      <c r="CR4168" s="16">
        <v>10688.65</v>
      </c>
    </row>
    <row r="4169" spans="95:96">
      <c r="CQ4169" s="15">
        <v>43249</v>
      </c>
      <c r="CR4169" s="16">
        <v>10633.3</v>
      </c>
    </row>
    <row r="4170" spans="95:96">
      <c r="CQ4170" s="15">
        <v>43250</v>
      </c>
      <c r="CR4170" s="16">
        <v>10614.35</v>
      </c>
    </row>
    <row r="4171" spans="95:96">
      <c r="CQ4171" s="15">
        <v>43251</v>
      </c>
      <c r="CR4171" s="16">
        <v>10736.15</v>
      </c>
    </row>
    <row r="4172" spans="95:96">
      <c r="CQ4172" s="15">
        <v>43252</v>
      </c>
      <c r="CR4172" s="16">
        <v>10696.2</v>
      </c>
    </row>
    <row r="4173" spans="95:96">
      <c r="CQ4173" s="15">
        <v>43253</v>
      </c>
      <c r="CR4173" s="16">
        <v>10696.2</v>
      </c>
    </row>
    <row r="4174" spans="95:96">
      <c r="CQ4174" s="15">
        <v>43254</v>
      </c>
      <c r="CR4174" s="16">
        <v>10696.2</v>
      </c>
    </row>
    <row r="4175" spans="95:96">
      <c r="CQ4175" s="15">
        <v>43255</v>
      </c>
      <c r="CR4175" s="16">
        <v>10628.5</v>
      </c>
    </row>
    <row r="4176" spans="95:96">
      <c r="CQ4176" s="15">
        <v>43256</v>
      </c>
      <c r="CR4176" s="16">
        <v>10593.15</v>
      </c>
    </row>
    <row r="4177" spans="95:96">
      <c r="CQ4177" s="15">
        <v>43257</v>
      </c>
      <c r="CR4177" s="16">
        <v>10684.65</v>
      </c>
    </row>
    <row r="4178" spans="95:96">
      <c r="CQ4178" s="15">
        <v>43258</v>
      </c>
      <c r="CR4178" s="16">
        <v>10768.35</v>
      </c>
    </row>
    <row r="4179" spans="95:96">
      <c r="CQ4179" s="15">
        <v>43259</v>
      </c>
      <c r="CR4179" s="16">
        <v>10767.65</v>
      </c>
    </row>
    <row r="4180" spans="95:96">
      <c r="CQ4180" s="15">
        <v>43260</v>
      </c>
      <c r="CR4180" s="16">
        <v>10767.65</v>
      </c>
    </row>
    <row r="4181" spans="95:96">
      <c r="CQ4181" s="15">
        <v>43261</v>
      </c>
      <c r="CR4181" s="16">
        <v>10767.65</v>
      </c>
    </row>
    <row r="4182" spans="95:96">
      <c r="CQ4182" s="15">
        <v>43262</v>
      </c>
      <c r="CR4182" s="16">
        <v>10786.95</v>
      </c>
    </row>
    <row r="4183" spans="95:96">
      <c r="CQ4183" s="15">
        <v>43263</v>
      </c>
      <c r="CR4183" s="16">
        <v>10842.85</v>
      </c>
    </row>
    <row r="4184" spans="95:96">
      <c r="CQ4184" s="15">
        <v>43264</v>
      </c>
      <c r="CR4184" s="16">
        <v>10856.7</v>
      </c>
    </row>
    <row r="4185" spans="95:96">
      <c r="CQ4185" s="15">
        <v>43265</v>
      </c>
      <c r="CR4185" s="16">
        <v>10808.05</v>
      </c>
    </row>
    <row r="4186" spans="95:96">
      <c r="CQ4186" s="15">
        <v>43266</v>
      </c>
      <c r="CR4186" s="16">
        <v>10817.7</v>
      </c>
    </row>
    <row r="4187" spans="95:96">
      <c r="CQ4187" s="15">
        <v>43267</v>
      </c>
      <c r="CR4187" s="16">
        <v>10817.7</v>
      </c>
    </row>
    <row r="4188" spans="95:96">
      <c r="CQ4188" s="15">
        <v>43268</v>
      </c>
      <c r="CR4188" s="16">
        <v>10817.7</v>
      </c>
    </row>
    <row r="4189" spans="95:96">
      <c r="CQ4189" s="15">
        <v>43269</v>
      </c>
      <c r="CR4189" s="16">
        <v>10799.85</v>
      </c>
    </row>
    <row r="4190" spans="95:96">
      <c r="CQ4190" s="15">
        <v>43270</v>
      </c>
      <c r="CR4190" s="16">
        <v>10710.45</v>
      </c>
    </row>
    <row r="4191" spans="95:96">
      <c r="CQ4191" s="15">
        <v>43271</v>
      </c>
      <c r="CR4191" s="16">
        <v>10772.05</v>
      </c>
    </row>
    <row r="4192" spans="95:96">
      <c r="CQ4192" s="15">
        <v>43272</v>
      </c>
      <c r="CR4192" s="16">
        <v>10741.1</v>
      </c>
    </row>
    <row r="4193" spans="95:96">
      <c r="CQ4193" s="15">
        <v>43273</v>
      </c>
      <c r="CR4193" s="16">
        <v>10821.85</v>
      </c>
    </row>
    <row r="4194" spans="95:96">
      <c r="CQ4194" s="15">
        <v>43274</v>
      </c>
      <c r="CR4194" s="16">
        <v>10821.85</v>
      </c>
    </row>
    <row r="4195" spans="95:96">
      <c r="CQ4195" s="15">
        <v>43275</v>
      </c>
      <c r="CR4195" s="16">
        <v>10821.85</v>
      </c>
    </row>
    <row r="4196" spans="95:96">
      <c r="CQ4196" s="15">
        <v>43276</v>
      </c>
      <c r="CR4196" s="16">
        <v>10762.45</v>
      </c>
    </row>
    <row r="4197" spans="95:96">
      <c r="CQ4197" s="15">
        <v>43277</v>
      </c>
      <c r="CR4197" s="16">
        <v>10769.15</v>
      </c>
    </row>
    <row r="4198" spans="95:96">
      <c r="CQ4198" s="15">
        <v>43278</v>
      </c>
      <c r="CR4198" s="16">
        <v>10671.4</v>
      </c>
    </row>
    <row r="4199" spans="95:96">
      <c r="CQ4199" s="15">
        <v>43279</v>
      </c>
      <c r="CR4199" s="16">
        <v>10589.1</v>
      </c>
    </row>
    <row r="4200" spans="95:96">
      <c r="CQ4200" s="15">
        <v>43280</v>
      </c>
      <c r="CR4200" s="16">
        <v>10714.3</v>
      </c>
    </row>
    <row r="4201" spans="95:96">
      <c r="CQ4201" s="15">
        <v>43281</v>
      </c>
      <c r="CR4201" s="16">
        <v>10714.3</v>
      </c>
    </row>
    <row r="4202" spans="95:96">
      <c r="CQ4202" s="15">
        <v>43282</v>
      </c>
      <c r="CR4202" s="16">
        <v>10714.3</v>
      </c>
    </row>
    <row r="4203" spans="95:96">
      <c r="CQ4203" s="15">
        <v>43283</v>
      </c>
      <c r="CR4203" s="16">
        <v>10657.3</v>
      </c>
    </row>
    <row r="4204" spans="95:96">
      <c r="CQ4204" s="15">
        <v>43284</v>
      </c>
      <c r="CR4204" s="16">
        <v>10699.9</v>
      </c>
    </row>
    <row r="4205" spans="95:96">
      <c r="CQ4205" s="15">
        <v>43285</v>
      </c>
      <c r="CR4205" s="16">
        <v>10769.9</v>
      </c>
    </row>
    <row r="4206" spans="95:96">
      <c r="CQ4206" s="15">
        <v>43286</v>
      </c>
      <c r="CR4206" s="16">
        <v>10749.75</v>
      </c>
    </row>
    <row r="4207" spans="95:96">
      <c r="CQ4207" s="15">
        <v>43287</v>
      </c>
      <c r="CR4207" s="16">
        <v>10772.65</v>
      </c>
    </row>
    <row r="4208" spans="95:96">
      <c r="CQ4208" s="15">
        <v>43288</v>
      </c>
      <c r="CR4208" s="16">
        <v>10772.65</v>
      </c>
    </row>
    <row r="4209" spans="95:96">
      <c r="CQ4209" s="15">
        <v>43289</v>
      </c>
      <c r="CR4209" s="16">
        <v>10772.65</v>
      </c>
    </row>
    <row r="4210" spans="95:96">
      <c r="CQ4210" s="15">
        <v>43290</v>
      </c>
      <c r="CR4210" s="16">
        <v>10852.9</v>
      </c>
    </row>
    <row r="4211" spans="95:96">
      <c r="CQ4211" s="15">
        <v>43291</v>
      </c>
      <c r="CR4211" s="16">
        <v>10947.25</v>
      </c>
    </row>
    <row r="4212" spans="95:96">
      <c r="CQ4212" s="15">
        <v>43292</v>
      </c>
      <c r="CR4212" s="16">
        <v>10948.3</v>
      </c>
    </row>
    <row r="4213" spans="95:96">
      <c r="CQ4213" s="15">
        <v>43293</v>
      </c>
      <c r="CR4213" s="16">
        <v>11023.2</v>
      </c>
    </row>
    <row r="4214" spans="95:96">
      <c r="CQ4214" s="15">
        <v>43294</v>
      </c>
      <c r="CR4214" s="16">
        <v>11018.9</v>
      </c>
    </row>
    <row r="4215" spans="95:96">
      <c r="CQ4215" s="15">
        <v>43295</v>
      </c>
      <c r="CR4215" s="16">
        <v>11018.9</v>
      </c>
    </row>
    <row r="4216" spans="95:96">
      <c r="CQ4216" s="15">
        <v>43296</v>
      </c>
      <c r="CR4216" s="16">
        <v>11018.9</v>
      </c>
    </row>
    <row r="4217" spans="95:96">
      <c r="CQ4217" s="15">
        <v>43297</v>
      </c>
      <c r="CR4217" s="16">
        <v>10936.85</v>
      </c>
    </row>
    <row r="4218" spans="95:96">
      <c r="CQ4218" s="15">
        <v>43298</v>
      </c>
      <c r="CR4218" s="16">
        <v>11008.05</v>
      </c>
    </row>
    <row r="4219" spans="95:96">
      <c r="CQ4219" s="15">
        <v>43299</v>
      </c>
      <c r="CR4219" s="16">
        <v>10980.45</v>
      </c>
    </row>
    <row r="4220" spans="95:96">
      <c r="CQ4220" s="15">
        <v>43300</v>
      </c>
      <c r="CR4220" s="16">
        <v>10957.1</v>
      </c>
    </row>
    <row r="4221" spans="95:96">
      <c r="CQ4221" s="15">
        <v>43301</v>
      </c>
      <c r="CR4221" s="16">
        <v>11010.2</v>
      </c>
    </row>
    <row r="4222" spans="95:96">
      <c r="CQ4222" s="15">
        <v>43302</v>
      </c>
      <c r="CR4222" s="16">
        <v>11010.2</v>
      </c>
    </row>
    <row r="4223" spans="95:96">
      <c r="CQ4223" s="15">
        <v>43303</v>
      </c>
      <c r="CR4223" s="16">
        <v>11010.2</v>
      </c>
    </row>
    <row r="4224" spans="95:96">
      <c r="CQ4224" s="15">
        <v>43304</v>
      </c>
      <c r="CR4224" s="16">
        <v>11084.75</v>
      </c>
    </row>
    <row r="4225" spans="95:96">
      <c r="CQ4225" s="15">
        <v>43305</v>
      </c>
      <c r="CR4225" s="16">
        <v>11134.3</v>
      </c>
    </row>
    <row r="4226" spans="95:96">
      <c r="CQ4226" s="15">
        <v>43306</v>
      </c>
      <c r="CR4226" s="16">
        <v>11132</v>
      </c>
    </row>
    <row r="4227" spans="95:96">
      <c r="CQ4227" s="15">
        <v>43307</v>
      </c>
      <c r="CR4227" s="16">
        <v>11167.3</v>
      </c>
    </row>
    <row r="4228" spans="95:96">
      <c r="CQ4228" s="15">
        <v>43308</v>
      </c>
      <c r="CR4228" s="16">
        <v>11278.35</v>
      </c>
    </row>
    <row r="4229" spans="95:96">
      <c r="CQ4229" s="15">
        <v>43309</v>
      </c>
      <c r="CR4229" s="16">
        <v>11278.35</v>
      </c>
    </row>
    <row r="4230" spans="95:96">
      <c r="CQ4230" s="15">
        <v>43310</v>
      </c>
      <c r="CR4230" s="16">
        <v>11278.35</v>
      </c>
    </row>
    <row r="4231" spans="95:96">
      <c r="CQ4231" s="15">
        <v>43311</v>
      </c>
      <c r="CR4231" s="16">
        <v>11319.55</v>
      </c>
    </row>
    <row r="4232" spans="95:96">
      <c r="CQ4232" s="15">
        <v>43312</v>
      </c>
      <c r="CR4232" s="16">
        <v>11356.5</v>
      </c>
    </row>
    <row r="4233" spans="95:96">
      <c r="CQ4233" s="15">
        <v>43313</v>
      </c>
      <c r="CR4233" s="16">
        <v>11346.2</v>
      </c>
    </row>
    <row r="4234" spans="95:96">
      <c r="CQ4234" s="15">
        <v>43314</v>
      </c>
      <c r="CR4234" s="16">
        <v>11244.7</v>
      </c>
    </row>
    <row r="4235" spans="95:96">
      <c r="CQ4235" s="15">
        <v>43315</v>
      </c>
      <c r="CR4235" s="16">
        <v>11360.8</v>
      </c>
    </row>
    <row r="4236" spans="95:96">
      <c r="CQ4236" s="15">
        <v>43316</v>
      </c>
      <c r="CR4236" s="16">
        <v>11360.8</v>
      </c>
    </row>
    <row r="4237" spans="95:96">
      <c r="CQ4237" s="15">
        <v>43317</v>
      </c>
      <c r="CR4237" s="16">
        <v>11360.8</v>
      </c>
    </row>
    <row r="4238" spans="95:96">
      <c r="CQ4238" s="15">
        <v>43318</v>
      </c>
      <c r="CR4238" s="16">
        <v>11387.1</v>
      </c>
    </row>
    <row r="4239" spans="95:96">
      <c r="CQ4239" s="15">
        <v>43319</v>
      </c>
      <c r="CR4239" s="16">
        <v>11389.45</v>
      </c>
    </row>
    <row r="4240" spans="95:96">
      <c r="CQ4240" s="15">
        <v>43320</v>
      </c>
      <c r="CR4240" s="16">
        <v>11450</v>
      </c>
    </row>
    <row r="4241" spans="95:96">
      <c r="CQ4241" s="15">
        <v>43321</v>
      </c>
      <c r="CR4241" s="16">
        <v>11470.7</v>
      </c>
    </row>
    <row r="4242" spans="95:96">
      <c r="CQ4242" s="15">
        <v>43322</v>
      </c>
      <c r="CR4242" s="16">
        <v>11429.5</v>
      </c>
    </row>
    <row r="4243" spans="95:96">
      <c r="CQ4243" s="15">
        <v>43323</v>
      </c>
      <c r="CR4243" s="16">
        <v>11429.5</v>
      </c>
    </row>
    <row r="4244" spans="95:96">
      <c r="CQ4244" s="15">
        <v>43324</v>
      </c>
      <c r="CR4244" s="16">
        <v>11429.5</v>
      </c>
    </row>
    <row r="4245" spans="95:96">
      <c r="CQ4245" s="15">
        <v>43325</v>
      </c>
      <c r="CR4245" s="16">
        <v>11355.75</v>
      </c>
    </row>
    <row r="4246" spans="95:96">
      <c r="CQ4246" s="15">
        <v>43326</v>
      </c>
      <c r="CR4246" s="16">
        <v>11435.1</v>
      </c>
    </row>
    <row r="4247" spans="95:96">
      <c r="CQ4247" s="15">
        <v>43327</v>
      </c>
      <c r="CR4247" s="16">
        <v>11435.1</v>
      </c>
    </row>
    <row r="4248" spans="95:96">
      <c r="CQ4248" s="15">
        <v>43328</v>
      </c>
      <c r="CR4248" s="16">
        <v>11385.05</v>
      </c>
    </row>
    <row r="4249" spans="95:96">
      <c r="CQ4249" s="15">
        <v>43329</v>
      </c>
      <c r="CR4249" s="16">
        <v>11470.75</v>
      </c>
    </row>
    <row r="4250" spans="95:96">
      <c r="CQ4250" s="15">
        <v>43330</v>
      </c>
      <c r="CR4250" s="16">
        <v>11470.75</v>
      </c>
    </row>
    <row r="4251" spans="95:96">
      <c r="CQ4251" s="15">
        <v>43331</v>
      </c>
      <c r="CR4251" s="16">
        <v>11470.75</v>
      </c>
    </row>
    <row r="4252" spans="95:96">
      <c r="CQ4252" s="15">
        <v>43332</v>
      </c>
      <c r="CR4252" s="16">
        <v>11551.75</v>
      </c>
    </row>
    <row r="4253" spans="95:96">
      <c r="CQ4253" s="15">
        <v>43333</v>
      </c>
      <c r="CR4253" s="16">
        <v>11570.9</v>
      </c>
    </row>
    <row r="4254" spans="95:96">
      <c r="CQ4254" s="15">
        <v>43334</v>
      </c>
      <c r="CR4254" s="16">
        <v>11570.9</v>
      </c>
    </row>
    <row r="4255" spans="95:96">
      <c r="CQ4255" s="15">
        <v>43335</v>
      </c>
      <c r="CR4255" s="16">
        <v>11582.75</v>
      </c>
    </row>
    <row r="4256" spans="95:96">
      <c r="CQ4256" s="15">
        <v>43336</v>
      </c>
      <c r="CR4256" s="16">
        <v>11557.1</v>
      </c>
    </row>
    <row r="4257" spans="95:96">
      <c r="CQ4257" s="15">
        <v>43337</v>
      </c>
      <c r="CR4257" s="16">
        <v>11557.1</v>
      </c>
    </row>
    <row r="4258" spans="95:96">
      <c r="CQ4258" s="15">
        <v>43338</v>
      </c>
      <c r="CR4258" s="16">
        <v>11557.1</v>
      </c>
    </row>
    <row r="4259" spans="95:96">
      <c r="CQ4259" s="15">
        <v>43339</v>
      </c>
      <c r="CR4259" s="16">
        <v>11691.95</v>
      </c>
    </row>
    <row r="4260" spans="95:96">
      <c r="CQ4260" s="15">
        <v>43340</v>
      </c>
      <c r="CR4260" s="16">
        <v>11738.5</v>
      </c>
    </row>
    <row r="4261" spans="95:96">
      <c r="CQ4261" s="15">
        <v>43341</v>
      </c>
      <c r="CR4261" s="16">
        <v>11691.9</v>
      </c>
    </row>
    <row r="4262" spans="95:96">
      <c r="CQ4262" s="15">
        <v>43342</v>
      </c>
      <c r="CR4262" s="16">
        <v>11676.8</v>
      </c>
    </row>
    <row r="4263" spans="95:96">
      <c r="CQ4263" s="15">
        <v>43343</v>
      </c>
      <c r="CR4263" s="16">
        <v>11680.5</v>
      </c>
    </row>
    <row r="4264" spans="95:96">
      <c r="CQ4264" s="15">
        <v>43344</v>
      </c>
      <c r="CR4264" s="16">
        <v>11680.5</v>
      </c>
    </row>
    <row r="4265" spans="95:96">
      <c r="CQ4265" s="15">
        <v>43345</v>
      </c>
      <c r="CR4265" s="16">
        <v>11680.5</v>
      </c>
    </row>
    <row r="4266" spans="95:96">
      <c r="CQ4266" s="15">
        <v>43346</v>
      </c>
      <c r="CR4266" s="16">
        <v>11582.35</v>
      </c>
    </row>
    <row r="4267" spans="95:96">
      <c r="CQ4267" s="15">
        <v>43347</v>
      </c>
      <c r="CR4267" s="16">
        <v>11520.3</v>
      </c>
    </row>
    <row r="4268" spans="95:96">
      <c r="CQ4268" s="15">
        <v>43348</v>
      </c>
      <c r="CR4268" s="16">
        <v>11476.95</v>
      </c>
    </row>
    <row r="4269" spans="95:96">
      <c r="CQ4269" s="15">
        <v>43349</v>
      </c>
      <c r="CR4269" s="16">
        <v>11536.9</v>
      </c>
    </row>
    <row r="4270" spans="95:96">
      <c r="CQ4270" s="15">
        <v>43350</v>
      </c>
      <c r="CR4270" s="16">
        <v>11589.1</v>
      </c>
    </row>
    <row r="4271" spans="95:96">
      <c r="CQ4271" s="15">
        <v>43351</v>
      </c>
      <c r="CR4271" s="16">
        <v>11589.1</v>
      </c>
    </row>
    <row r="4272" spans="95:96">
      <c r="CQ4272" s="15">
        <v>43352</v>
      </c>
      <c r="CR4272" s="16">
        <v>11589.1</v>
      </c>
    </row>
    <row r="4273" spans="95:96">
      <c r="CQ4273" s="15">
        <v>43353</v>
      </c>
      <c r="CR4273" s="16">
        <v>11438.1</v>
      </c>
    </row>
    <row r="4274" spans="95:96">
      <c r="CQ4274" s="15">
        <v>43354</v>
      </c>
      <c r="CR4274" s="16">
        <v>11287.5</v>
      </c>
    </row>
    <row r="4275" spans="95:96">
      <c r="CQ4275" s="15">
        <v>43355</v>
      </c>
      <c r="CR4275" s="16">
        <v>11369.9</v>
      </c>
    </row>
    <row r="4276" spans="95:96">
      <c r="CQ4276" s="15">
        <v>43356</v>
      </c>
      <c r="CR4276" s="16">
        <v>11369.9</v>
      </c>
    </row>
    <row r="4277" spans="95:96">
      <c r="CQ4277" s="15">
        <v>43357</v>
      </c>
      <c r="CR4277" s="16">
        <v>11515.2</v>
      </c>
    </row>
    <row r="4278" spans="95:96">
      <c r="CQ4278" s="15">
        <v>43358</v>
      </c>
      <c r="CR4278" s="16">
        <v>11515.2</v>
      </c>
    </row>
    <row r="4279" spans="95:96">
      <c r="CQ4279" s="15">
        <v>43359</v>
      </c>
      <c r="CR4279" s="16">
        <v>11515.2</v>
      </c>
    </row>
    <row r="4280" spans="95:96">
      <c r="CQ4280" s="15">
        <v>43360</v>
      </c>
      <c r="CR4280" s="16">
        <v>11377.75</v>
      </c>
    </row>
    <row r="4281" spans="95:96">
      <c r="CQ4281" s="15">
        <v>43361</v>
      </c>
      <c r="CR4281" s="16">
        <v>11278.9</v>
      </c>
    </row>
    <row r="4282" spans="95:96">
      <c r="CQ4282" s="15">
        <v>43362</v>
      </c>
      <c r="CR4282" s="16">
        <v>11234.35</v>
      </c>
    </row>
    <row r="4283" spans="95:96">
      <c r="CQ4283" s="15">
        <v>43363</v>
      </c>
      <c r="CR4283" s="16">
        <v>11234.35</v>
      </c>
    </row>
    <row r="4284" spans="95:96">
      <c r="CQ4284" s="15">
        <v>43364</v>
      </c>
      <c r="CR4284" s="16">
        <v>11143.1</v>
      </c>
    </row>
    <row r="4285" spans="95:96">
      <c r="CQ4285" s="15">
        <v>43365</v>
      </c>
      <c r="CR4285" s="16">
        <v>11143.1</v>
      </c>
    </row>
    <row r="4286" spans="95:96">
      <c r="CQ4286" s="15">
        <v>43366</v>
      </c>
      <c r="CR4286" s="16">
        <v>11143.1</v>
      </c>
    </row>
    <row r="4287" spans="95:96">
      <c r="CQ4287" s="15">
        <v>43367</v>
      </c>
      <c r="CR4287" s="16">
        <v>10967.4</v>
      </c>
    </row>
    <row r="4288" spans="95:96">
      <c r="CQ4288" s="15">
        <v>43368</v>
      </c>
      <c r="CR4288" s="16">
        <v>11067.45</v>
      </c>
    </row>
    <row r="4289" spans="95:96">
      <c r="CQ4289" s="15">
        <v>43369</v>
      </c>
      <c r="CR4289" s="16">
        <v>11053.8</v>
      </c>
    </row>
    <row r="4290" spans="95:96">
      <c r="CQ4290" s="15">
        <v>43370</v>
      </c>
      <c r="CR4290" s="16">
        <v>10977.55</v>
      </c>
    </row>
    <row r="4291" spans="95:96">
      <c r="CQ4291" s="15">
        <v>43371</v>
      </c>
      <c r="CR4291" s="16">
        <v>10930.45</v>
      </c>
    </row>
    <row r="4292" spans="95:96">
      <c r="CQ4292" s="15">
        <v>43372</v>
      </c>
      <c r="CR4292" s="16">
        <v>10930.45</v>
      </c>
    </row>
    <row r="4293" spans="95:96">
      <c r="CQ4293" s="15">
        <v>43373</v>
      </c>
      <c r="CR4293" s="16">
        <v>10930.45</v>
      </c>
    </row>
    <row r="4294" spans="95:96">
      <c r="CQ4294" s="15">
        <v>43374</v>
      </c>
      <c r="CR4294" s="16">
        <v>11008.3</v>
      </c>
    </row>
    <row r="4295" spans="95:96">
      <c r="CQ4295" s="15">
        <v>43375</v>
      </c>
      <c r="CR4295" s="16">
        <v>11008.3</v>
      </c>
    </row>
    <row r="4296" spans="95:96">
      <c r="CQ4296" s="15">
        <v>43376</v>
      </c>
      <c r="CR4296" s="16">
        <v>10858.25</v>
      </c>
    </row>
    <row r="4297" spans="95:96">
      <c r="CQ4297" s="15">
        <v>43377</v>
      </c>
      <c r="CR4297" s="16">
        <v>10599.25</v>
      </c>
    </row>
    <row r="4298" spans="95:96">
      <c r="CQ4298" s="15">
        <v>43378</v>
      </c>
      <c r="CR4298" s="16">
        <v>10316.450000000001</v>
      </c>
    </row>
    <row r="4299" spans="95:96">
      <c r="CQ4299" s="15">
        <v>43379</v>
      </c>
      <c r="CR4299" s="16">
        <v>10316.450000000001</v>
      </c>
    </row>
    <row r="4300" spans="95:96">
      <c r="CQ4300" s="15">
        <v>43380</v>
      </c>
      <c r="CR4300" s="16">
        <v>10316.450000000001</v>
      </c>
    </row>
    <row r="4301" spans="95:96">
      <c r="CQ4301" s="15">
        <v>43381</v>
      </c>
      <c r="CR4301" s="16">
        <v>10348.049999999999</v>
      </c>
    </row>
    <row r="4302" spans="95:96">
      <c r="CQ4302" s="15">
        <v>43382</v>
      </c>
      <c r="CR4302" s="16">
        <v>10301.049999999999</v>
      </c>
    </row>
    <row r="4303" spans="95:96">
      <c r="CQ4303" s="15">
        <v>43383</v>
      </c>
      <c r="CR4303" s="16">
        <v>10460.1</v>
      </c>
    </row>
    <row r="4304" spans="95:96">
      <c r="CQ4304" s="15">
        <v>43384</v>
      </c>
      <c r="CR4304" s="16">
        <v>10234.65</v>
      </c>
    </row>
    <row r="4305" spans="95:96">
      <c r="CQ4305" s="15">
        <v>43385</v>
      </c>
      <c r="CR4305" s="16">
        <v>10472.5</v>
      </c>
    </row>
    <row r="4306" spans="95:96">
      <c r="CQ4306" s="15">
        <v>43386</v>
      </c>
      <c r="CR4306" s="16">
        <v>10472.5</v>
      </c>
    </row>
    <row r="4307" spans="95:96">
      <c r="CQ4307" s="15">
        <v>43387</v>
      </c>
      <c r="CR4307" s="16">
        <v>10472.5</v>
      </c>
    </row>
    <row r="4308" spans="95:96">
      <c r="CQ4308" s="15">
        <v>43388</v>
      </c>
      <c r="CR4308" s="16">
        <v>10512.5</v>
      </c>
    </row>
    <row r="4309" spans="95:96">
      <c r="CQ4309" s="15">
        <v>43389</v>
      </c>
      <c r="CR4309" s="16">
        <v>10584.75</v>
      </c>
    </row>
    <row r="4310" spans="95:96">
      <c r="CQ4310" s="15">
        <v>43390</v>
      </c>
      <c r="CR4310" s="16">
        <v>10453.049999999999</v>
      </c>
    </row>
    <row r="4311" spans="95:96">
      <c r="CQ4311" s="15">
        <v>43391</v>
      </c>
      <c r="CR4311" s="16">
        <v>10453.049999999999</v>
      </c>
    </row>
    <row r="4312" spans="95:96">
      <c r="CQ4312" s="15">
        <v>43392</v>
      </c>
      <c r="CR4312" s="16">
        <v>10303.549999999999</v>
      </c>
    </row>
    <row r="4313" spans="95:96">
      <c r="CQ4313" s="15">
        <v>43393</v>
      </c>
      <c r="CR4313" s="16">
        <v>10303.549999999999</v>
      </c>
    </row>
    <row r="4314" spans="95:96">
      <c r="CQ4314" s="15">
        <v>43394</v>
      </c>
      <c r="CR4314" s="16">
        <v>10303.549999999999</v>
      </c>
    </row>
    <row r="4315" spans="95:96">
      <c r="CQ4315" s="15">
        <v>43395</v>
      </c>
      <c r="CR4315" s="16">
        <v>10245.25</v>
      </c>
    </row>
    <row r="4316" spans="95:96">
      <c r="CQ4316" s="15">
        <v>43396</v>
      </c>
      <c r="CR4316" s="16">
        <v>10146.799999999999</v>
      </c>
    </row>
    <row r="4317" spans="95:96">
      <c r="CQ4317" s="15">
        <v>43397</v>
      </c>
      <c r="CR4317" s="16">
        <v>10224.75</v>
      </c>
    </row>
    <row r="4318" spans="95:96">
      <c r="CQ4318" s="15">
        <v>43398</v>
      </c>
      <c r="CR4318" s="16">
        <v>10124.9</v>
      </c>
    </row>
    <row r="4319" spans="95:96">
      <c r="CQ4319" s="15">
        <v>43399</v>
      </c>
      <c r="CR4319" s="16">
        <v>10030</v>
      </c>
    </row>
    <row r="4320" spans="95:96">
      <c r="CQ4320" s="15">
        <v>43400</v>
      </c>
      <c r="CR4320" s="16">
        <v>10030</v>
      </c>
    </row>
    <row r="4321" spans="95:96">
      <c r="CQ4321" s="15">
        <v>43401</v>
      </c>
      <c r="CR4321" s="16">
        <v>10030</v>
      </c>
    </row>
    <row r="4322" spans="95:96">
      <c r="CQ4322" s="15">
        <v>43402</v>
      </c>
      <c r="CR4322" s="16">
        <v>10250.85</v>
      </c>
    </row>
    <row r="4323" spans="95:96">
      <c r="CQ4323" s="15">
        <v>43403</v>
      </c>
      <c r="CR4323" s="16">
        <v>10198.4</v>
      </c>
    </row>
    <row r="4324" spans="95:96">
      <c r="CQ4324" s="15">
        <v>43404</v>
      </c>
      <c r="CR4324" s="16">
        <v>10386.6</v>
      </c>
    </row>
    <row r="4325" spans="95:96">
      <c r="CQ4325" s="15">
        <v>43405</v>
      </c>
      <c r="CR4325" s="16">
        <v>10380.450000000001</v>
      </c>
    </row>
    <row r="4326" spans="95:96">
      <c r="CQ4326" s="15">
        <v>43406</v>
      </c>
      <c r="CR4326" s="16">
        <v>10553</v>
      </c>
    </row>
    <row r="4327" spans="95:96">
      <c r="CQ4327" s="15">
        <v>43407</v>
      </c>
      <c r="CR4327" s="16">
        <v>10553</v>
      </c>
    </row>
    <row r="4328" spans="95:96">
      <c r="CQ4328" s="15">
        <v>43408</v>
      </c>
      <c r="CR4328" s="16">
        <v>10553</v>
      </c>
    </row>
    <row r="4329" spans="95:96">
      <c r="CQ4329" s="15">
        <v>43409</v>
      </c>
      <c r="CR4329" s="16">
        <v>10524</v>
      </c>
    </row>
    <row r="4330" spans="95:96">
      <c r="CQ4330" s="15">
        <v>43410</v>
      </c>
      <c r="CR4330" s="16">
        <v>10530</v>
      </c>
    </row>
    <row r="4331" spans="95:96">
      <c r="CQ4331" s="15">
        <v>43411</v>
      </c>
      <c r="CR4331" s="16">
        <v>10598.4</v>
      </c>
    </row>
    <row r="4332" spans="95:96">
      <c r="CQ4332" s="15">
        <v>43412</v>
      </c>
      <c r="CR4332" s="16">
        <v>10598.4</v>
      </c>
    </row>
    <row r="4333" spans="95:96">
      <c r="CQ4333" s="15">
        <v>43413</v>
      </c>
      <c r="CR4333" s="16">
        <v>10585.2</v>
      </c>
    </row>
    <row r="4334" spans="95:96">
      <c r="CQ4334" s="15">
        <v>43414</v>
      </c>
      <c r="CR4334" s="16">
        <v>10585.2</v>
      </c>
    </row>
    <row r="4335" spans="95:96">
      <c r="CQ4335" s="15">
        <v>43415</v>
      </c>
      <c r="CR4335" s="16">
        <v>10585.2</v>
      </c>
    </row>
    <row r="4336" spans="95:96">
      <c r="CQ4336" s="15">
        <v>43416</v>
      </c>
      <c r="CR4336" s="16">
        <v>10482.200000000001</v>
      </c>
    </row>
    <row r="4337" spans="95:96">
      <c r="CQ4337" s="15">
        <v>43417</v>
      </c>
      <c r="CR4337" s="16">
        <v>10582.5</v>
      </c>
    </row>
    <row r="4338" spans="95:96">
      <c r="CQ4338" s="15">
        <v>43418</v>
      </c>
      <c r="CR4338" s="16">
        <v>10576.3</v>
      </c>
    </row>
    <row r="4339" spans="95:96">
      <c r="CQ4339" s="15">
        <v>43419</v>
      </c>
      <c r="CR4339" s="16">
        <v>10616.7</v>
      </c>
    </row>
    <row r="4340" spans="95:96">
      <c r="CQ4340" s="15">
        <v>43420</v>
      </c>
      <c r="CR4340" s="16">
        <v>10682.2</v>
      </c>
    </row>
    <row r="4341" spans="95:96">
      <c r="CQ4341" s="15">
        <v>43421</v>
      </c>
      <c r="CR4341" s="16">
        <v>10682.2</v>
      </c>
    </row>
    <row r="4342" spans="95:96">
      <c r="CQ4342" s="15">
        <v>43422</v>
      </c>
      <c r="CR4342" s="16">
        <v>10682.2</v>
      </c>
    </row>
    <row r="4343" spans="95:96">
      <c r="CQ4343" s="15">
        <v>43423</v>
      </c>
      <c r="CR4343" s="16">
        <v>10763.4</v>
      </c>
    </row>
    <row r="4344" spans="95:96">
      <c r="CQ4344" s="15">
        <v>43424</v>
      </c>
      <c r="CR4344" s="16">
        <v>10656.2</v>
      </c>
    </row>
    <row r="4345" spans="95:96">
      <c r="CQ4345" s="15">
        <v>43425</v>
      </c>
      <c r="CR4345" s="16">
        <v>10600.05</v>
      </c>
    </row>
    <row r="4346" spans="95:96">
      <c r="CQ4346" s="15">
        <v>43426</v>
      </c>
      <c r="CR4346" s="16">
        <v>10526.75</v>
      </c>
    </row>
    <row r="4347" spans="95:96">
      <c r="CQ4347" s="15">
        <v>43427</v>
      </c>
      <c r="CR4347" s="16">
        <v>10526.75</v>
      </c>
    </row>
    <row r="4348" spans="95:96">
      <c r="CQ4348" s="15">
        <v>43428</v>
      </c>
      <c r="CR4348" s="16">
        <v>10526.75</v>
      </c>
    </row>
    <row r="4349" spans="95:96">
      <c r="CQ4349" s="15">
        <v>43429</v>
      </c>
      <c r="CR4349" s="16">
        <v>10526.75</v>
      </c>
    </row>
    <row r="4350" spans="95:96">
      <c r="CQ4350" s="15">
        <v>43430</v>
      </c>
      <c r="CR4350" s="16">
        <v>10628.6</v>
      </c>
    </row>
    <row r="4351" spans="95:96">
      <c r="CQ4351" s="15">
        <v>43431</v>
      </c>
      <c r="CR4351" s="16">
        <v>10685.6</v>
      </c>
    </row>
    <row r="4352" spans="95:96">
      <c r="CQ4352" s="15">
        <v>43432</v>
      </c>
      <c r="CR4352" s="16">
        <v>10728.85</v>
      </c>
    </row>
    <row r="4353" spans="95:96">
      <c r="CQ4353" s="15">
        <v>43433</v>
      </c>
      <c r="CR4353" s="16">
        <v>10858.7</v>
      </c>
    </row>
    <row r="4354" spans="95:96">
      <c r="CQ4354" s="15">
        <v>43434</v>
      </c>
      <c r="CR4354" s="16">
        <v>10876.75</v>
      </c>
    </row>
    <row r="4355" spans="95:96">
      <c r="CQ4355" s="15">
        <v>43435</v>
      </c>
      <c r="CR4355" s="16">
        <v>10876.75</v>
      </c>
    </row>
    <row r="4356" spans="95:96">
      <c r="CQ4356" s="15">
        <v>43436</v>
      </c>
      <c r="CR4356" s="16">
        <v>10876.75</v>
      </c>
    </row>
    <row r="4357" spans="95:96">
      <c r="CQ4357" s="15">
        <v>43437</v>
      </c>
      <c r="CR4357" s="16">
        <v>10883.75</v>
      </c>
    </row>
    <row r="4358" spans="95:96">
      <c r="CQ4358" s="15">
        <v>43438</v>
      </c>
      <c r="CR4358" s="16">
        <v>10869.5</v>
      </c>
    </row>
    <row r="4359" spans="95:96">
      <c r="CQ4359" s="15">
        <v>43439</v>
      </c>
      <c r="CR4359" s="16">
        <v>10782.9</v>
      </c>
    </row>
    <row r="4360" spans="95:96">
      <c r="CQ4360" s="15">
        <v>43440</v>
      </c>
      <c r="CR4360" s="16">
        <v>10601.15</v>
      </c>
    </row>
    <row r="4361" spans="95:96">
      <c r="CQ4361" s="15">
        <v>43441</v>
      </c>
      <c r="CR4361" s="16">
        <v>10693.7</v>
      </c>
    </row>
    <row r="4362" spans="95:96">
      <c r="CQ4362" s="15">
        <v>43442</v>
      </c>
      <c r="CR4362" s="16">
        <v>10693.7</v>
      </c>
    </row>
    <row r="4363" spans="95:96">
      <c r="CQ4363" s="15">
        <v>43443</v>
      </c>
      <c r="CR4363" s="16">
        <v>10693.7</v>
      </c>
    </row>
    <row r="4364" spans="95:96">
      <c r="CQ4364" s="15">
        <v>43444</v>
      </c>
      <c r="CR4364" s="16">
        <v>10488.45</v>
      </c>
    </row>
    <row r="4365" spans="95:96">
      <c r="CQ4365" s="15">
        <v>43445</v>
      </c>
      <c r="CR4365" s="16">
        <v>10549.15</v>
      </c>
    </row>
    <row r="4366" spans="95:96">
      <c r="CQ4366" s="15">
        <v>43446</v>
      </c>
      <c r="CR4366" s="16">
        <v>10737.6</v>
      </c>
    </row>
    <row r="4367" spans="95:96">
      <c r="CQ4367" s="15">
        <v>43447</v>
      </c>
      <c r="CR4367" s="16">
        <v>10791.55</v>
      </c>
    </row>
    <row r="4368" spans="95:96">
      <c r="CQ4368" s="15">
        <v>43448</v>
      </c>
      <c r="CR4368" s="16">
        <v>10805.45</v>
      </c>
    </row>
    <row r="4369" spans="95:96">
      <c r="CQ4369" s="15">
        <v>43449</v>
      </c>
      <c r="CR4369" s="16">
        <v>10805.45</v>
      </c>
    </row>
    <row r="4370" spans="95:96">
      <c r="CQ4370" s="15">
        <v>43450</v>
      </c>
      <c r="CR4370" s="16">
        <v>10805.45</v>
      </c>
    </row>
    <row r="4371" spans="95:96">
      <c r="CQ4371" s="15">
        <v>43451</v>
      </c>
      <c r="CR4371" s="16">
        <v>10888.35</v>
      </c>
    </row>
    <row r="4372" spans="95:96">
      <c r="CQ4372" s="15">
        <v>43452</v>
      </c>
      <c r="CR4372" s="16">
        <v>10908.7</v>
      </c>
    </row>
    <row r="4373" spans="95:96">
      <c r="CQ4373" s="15">
        <v>43453</v>
      </c>
      <c r="CR4373" s="16">
        <v>10967.3</v>
      </c>
    </row>
    <row r="4374" spans="95:96">
      <c r="CQ4374" s="15">
        <v>43454</v>
      </c>
      <c r="CR4374" s="16">
        <v>10951.7</v>
      </c>
    </row>
    <row r="4375" spans="95:96">
      <c r="CQ4375" s="15">
        <v>43455</v>
      </c>
      <c r="CR4375" s="16">
        <v>10754</v>
      </c>
    </row>
    <row r="4376" spans="95:96">
      <c r="CQ4376" s="15">
        <v>43456</v>
      </c>
      <c r="CR4376" s="16">
        <v>10754</v>
      </c>
    </row>
    <row r="4377" spans="95:96">
      <c r="CQ4377" s="15">
        <v>43457</v>
      </c>
      <c r="CR4377" s="16">
        <v>10754</v>
      </c>
    </row>
    <row r="4378" spans="95:96">
      <c r="CQ4378" s="15">
        <v>43458</v>
      </c>
      <c r="CR4378" s="16">
        <v>10663.5</v>
      </c>
    </row>
    <row r="4379" spans="95:96">
      <c r="CQ4379" s="15">
        <v>43459</v>
      </c>
      <c r="CR4379" s="16">
        <v>10663.5</v>
      </c>
    </row>
    <row r="4380" spans="95:96">
      <c r="CQ4380" s="15">
        <v>43460</v>
      </c>
      <c r="CR4380" s="16">
        <v>10729.85</v>
      </c>
    </row>
    <row r="4381" spans="95:96">
      <c r="CQ4381" s="15">
        <v>43461</v>
      </c>
      <c r="CR4381" s="16">
        <v>10779.8</v>
      </c>
    </row>
    <row r="4382" spans="95:96">
      <c r="CQ4382" s="15">
        <v>43462</v>
      </c>
      <c r="CR4382" s="16">
        <v>10859.9</v>
      </c>
    </row>
    <row r="4383" spans="95:96">
      <c r="CQ4383" s="15">
        <v>43463</v>
      </c>
      <c r="CR4383" s="16">
        <v>10859.9</v>
      </c>
    </row>
    <row r="4384" spans="95:96">
      <c r="CQ4384" s="15">
        <v>43464</v>
      </c>
      <c r="CR4384" s="16">
        <v>10859.9</v>
      </c>
    </row>
    <row r="4385" spans="95:96">
      <c r="CQ4385" s="15">
        <v>43465</v>
      </c>
      <c r="CR4385" s="16">
        <v>10862.55</v>
      </c>
    </row>
    <row r="4386" spans="95:96">
      <c r="CQ4386" s="15">
        <v>43466</v>
      </c>
      <c r="CR4386" s="16">
        <v>10910.1</v>
      </c>
    </row>
    <row r="4387" spans="95:96">
      <c r="CQ4387" s="15">
        <v>43467</v>
      </c>
      <c r="CR4387" s="16">
        <v>10792.5</v>
      </c>
    </row>
    <row r="4388" spans="95:96">
      <c r="CQ4388" s="15">
        <v>43468</v>
      </c>
      <c r="CR4388" s="16">
        <v>10672.25</v>
      </c>
    </row>
    <row r="4389" spans="95:96">
      <c r="CQ4389" s="15">
        <v>43469</v>
      </c>
      <c r="CR4389" s="16">
        <v>10727.35</v>
      </c>
    </row>
    <row r="4390" spans="95:96">
      <c r="CQ4390" s="15">
        <v>43470</v>
      </c>
      <c r="CR4390" s="16">
        <v>10727.35</v>
      </c>
    </row>
    <row r="4391" spans="95:96">
      <c r="CQ4391" s="15">
        <v>43471</v>
      </c>
      <c r="CR4391" s="16">
        <v>10727.35</v>
      </c>
    </row>
    <row r="4392" spans="95:96">
      <c r="CQ4392" s="15">
        <v>43472</v>
      </c>
      <c r="CR4392" s="16">
        <v>10771.8</v>
      </c>
    </row>
    <row r="4393" spans="95:96">
      <c r="CQ4393" s="15">
        <v>43473</v>
      </c>
      <c r="CR4393" s="16">
        <v>10802.15</v>
      </c>
    </row>
    <row r="4394" spans="95:96">
      <c r="CQ4394" s="15">
        <v>43474</v>
      </c>
      <c r="CR4394" s="16">
        <v>10855.15</v>
      </c>
    </row>
    <row r="4395" spans="95:96">
      <c r="CQ4395" s="15">
        <v>43475</v>
      </c>
      <c r="CR4395" s="16">
        <v>10821.6</v>
      </c>
    </row>
    <row r="4396" spans="95:96">
      <c r="CQ4396" s="15">
        <v>43476</v>
      </c>
      <c r="CR4396" s="16">
        <v>10794.95</v>
      </c>
    </row>
    <row r="4397" spans="95:96">
      <c r="CQ4397" s="15">
        <v>43477</v>
      </c>
      <c r="CR4397" s="16">
        <v>10794.95</v>
      </c>
    </row>
    <row r="4398" spans="95:96">
      <c r="CQ4398" s="15">
        <v>43478</v>
      </c>
      <c r="CR4398" s="16">
        <v>10794.95</v>
      </c>
    </row>
    <row r="4399" spans="95:96">
      <c r="CQ4399" s="15">
        <v>43479</v>
      </c>
      <c r="CR4399" s="16">
        <v>10737.6</v>
      </c>
    </row>
    <row r="4400" spans="95:96">
      <c r="CQ4400" s="15">
        <v>43480</v>
      </c>
      <c r="CR4400" s="16">
        <v>10886.8</v>
      </c>
    </row>
    <row r="4401" spans="95:96">
      <c r="CQ4401" s="15">
        <v>43481</v>
      </c>
      <c r="CR4401" s="16">
        <v>10890.3</v>
      </c>
    </row>
    <row r="4402" spans="95:96">
      <c r="CQ4402" s="15">
        <v>43482</v>
      </c>
      <c r="CR4402" s="16">
        <v>10905.2</v>
      </c>
    </row>
    <row r="4403" spans="95:96">
      <c r="CQ4403" s="15">
        <v>43483</v>
      </c>
      <c r="CR4403" s="16">
        <v>10906.95</v>
      </c>
    </row>
    <row r="4404" spans="95:96">
      <c r="CQ4404" s="15">
        <v>43484</v>
      </c>
      <c r="CR4404" s="16">
        <v>10906.95</v>
      </c>
    </row>
    <row r="4405" spans="95:96">
      <c r="CQ4405" s="15">
        <v>43485</v>
      </c>
      <c r="CR4405" s="16">
        <v>10906.95</v>
      </c>
    </row>
    <row r="4406" spans="95:96">
      <c r="CQ4406" s="15">
        <v>43486</v>
      </c>
      <c r="CR4406" s="16">
        <v>10961.85</v>
      </c>
    </row>
    <row r="4407" spans="95:96">
      <c r="CQ4407" s="15">
        <v>43487</v>
      </c>
      <c r="CR4407" s="16">
        <v>10922.75</v>
      </c>
    </row>
    <row r="4408" spans="95:96">
      <c r="CQ4408" s="15">
        <v>43488</v>
      </c>
      <c r="CR4408" s="16">
        <v>10831.5</v>
      </c>
    </row>
    <row r="4409" spans="95:96">
      <c r="CQ4409" s="15">
        <v>43489</v>
      </c>
      <c r="CR4409" s="16">
        <v>10849.8</v>
      </c>
    </row>
    <row r="4410" spans="95:96">
      <c r="CQ4410" s="15">
        <v>43490</v>
      </c>
      <c r="CR4410" s="16">
        <v>10780.55</v>
      </c>
    </row>
    <row r="4411" spans="95:96">
      <c r="CQ4411" s="15">
        <v>43491</v>
      </c>
      <c r="CR4411" s="16">
        <v>10780.55</v>
      </c>
    </row>
    <row r="4412" spans="95:96">
      <c r="CQ4412" s="15">
        <v>43492</v>
      </c>
      <c r="CR4412" s="16">
        <v>10780.55</v>
      </c>
    </row>
    <row r="4413" spans="95:96">
      <c r="CQ4413" s="15">
        <v>43493</v>
      </c>
      <c r="CR4413" s="16">
        <v>10661.55</v>
      </c>
    </row>
    <row r="4414" spans="95:96">
      <c r="CQ4414" s="15">
        <v>43494</v>
      </c>
      <c r="CR4414" s="16">
        <v>10652.2</v>
      </c>
    </row>
    <row r="4415" spans="95:96">
      <c r="CQ4415" s="15">
        <v>43495</v>
      </c>
      <c r="CR4415" s="16">
        <v>10651.8</v>
      </c>
    </row>
    <row r="4416" spans="95:96">
      <c r="CQ4416" s="15">
        <v>43496</v>
      </c>
      <c r="CR4416" s="16">
        <v>10830.95</v>
      </c>
    </row>
    <row r="4417" spans="95:96">
      <c r="CQ4417" s="15">
        <v>43497</v>
      </c>
      <c r="CR4417" s="16">
        <v>10893.65</v>
      </c>
    </row>
    <row r="4418" spans="95:96">
      <c r="CQ4418" s="15">
        <v>43498</v>
      </c>
      <c r="CR4418" s="16">
        <v>10893.65</v>
      </c>
    </row>
    <row r="4419" spans="95:96">
      <c r="CQ4419" s="15">
        <v>43499</v>
      </c>
      <c r="CR4419" s="16">
        <v>10893.65</v>
      </c>
    </row>
    <row r="4420" spans="95:96">
      <c r="CQ4420" s="15">
        <v>43500</v>
      </c>
      <c r="CR4420" s="16">
        <v>10912.25</v>
      </c>
    </row>
    <row r="4421" spans="95:96">
      <c r="CQ4421" s="15">
        <v>43501</v>
      </c>
      <c r="CR4421" s="16">
        <v>10934.35</v>
      </c>
    </row>
    <row r="4422" spans="95:96">
      <c r="CQ4422" s="15">
        <v>43502</v>
      </c>
      <c r="CR4422" s="16">
        <v>11062.45</v>
      </c>
    </row>
    <row r="4423" spans="95:96">
      <c r="CQ4423" s="15">
        <v>43503</v>
      </c>
      <c r="CR4423" s="16">
        <v>11069.4</v>
      </c>
    </row>
    <row r="4424" spans="95:96">
      <c r="CQ4424" s="15">
        <v>43504</v>
      </c>
      <c r="CR4424" s="16">
        <v>10943.6</v>
      </c>
    </row>
    <row r="4425" spans="95:96">
      <c r="CQ4425" s="15">
        <v>43505</v>
      </c>
      <c r="CR4425" s="16">
        <v>10943.6</v>
      </c>
    </row>
    <row r="4426" spans="95:96">
      <c r="CQ4426" s="15">
        <v>43506</v>
      </c>
      <c r="CR4426" s="16">
        <v>10943.6</v>
      </c>
    </row>
    <row r="4427" spans="95:96">
      <c r="CQ4427" s="15">
        <v>43507</v>
      </c>
      <c r="CR4427" s="16">
        <v>10888.8</v>
      </c>
    </row>
    <row r="4428" spans="95:96">
      <c r="CQ4428" s="15">
        <v>43508</v>
      </c>
      <c r="CR4428" s="16">
        <v>10831.4</v>
      </c>
    </row>
    <row r="4429" spans="95:96">
      <c r="CQ4429" s="15">
        <v>43509</v>
      </c>
      <c r="CR4429" s="16">
        <v>10793.65</v>
      </c>
    </row>
    <row r="4430" spans="95:96">
      <c r="CQ4430" s="15">
        <v>43510</v>
      </c>
      <c r="CR4430" s="16">
        <v>10746.05</v>
      </c>
    </row>
    <row r="4431" spans="95:96">
      <c r="CQ4431" s="15">
        <v>43511</v>
      </c>
      <c r="CR4431" s="16">
        <v>10724.4</v>
      </c>
    </row>
    <row r="4432" spans="95:96">
      <c r="CQ4432" s="15">
        <v>43512</v>
      </c>
      <c r="CR4432" s="16">
        <v>10724.4</v>
      </c>
    </row>
    <row r="4433" spans="95:96">
      <c r="CQ4433" s="15">
        <v>43513</v>
      </c>
      <c r="CR4433" s="16">
        <v>10724.4</v>
      </c>
    </row>
    <row r="4434" spans="95:96">
      <c r="CQ4434" s="15">
        <v>43514</v>
      </c>
      <c r="CR4434" s="16">
        <v>10640.95</v>
      </c>
    </row>
    <row r="4435" spans="95:96">
      <c r="CQ4435" s="15">
        <v>43515</v>
      </c>
      <c r="CR4435" s="16">
        <v>10604.35</v>
      </c>
    </row>
    <row r="4436" spans="95:96">
      <c r="CQ4436" s="15">
        <v>43516</v>
      </c>
      <c r="CR4436" s="16">
        <v>10735.45</v>
      </c>
    </row>
    <row r="4437" spans="95:96">
      <c r="CQ4437" s="15">
        <v>43517</v>
      </c>
      <c r="CR4437" s="16">
        <v>10789.85</v>
      </c>
    </row>
    <row r="4438" spans="95:96">
      <c r="CQ4438" s="15">
        <v>43518</v>
      </c>
      <c r="CR4438" s="16">
        <v>10791.65</v>
      </c>
    </row>
    <row r="4439" spans="95:96">
      <c r="CQ4439" s="15">
        <v>43519</v>
      </c>
      <c r="CR4439" s="16">
        <v>10791.65</v>
      </c>
    </row>
    <row r="4440" spans="95:96">
      <c r="CQ4440" s="15">
        <v>43520</v>
      </c>
      <c r="CR4440" s="16">
        <v>10791.65</v>
      </c>
    </row>
    <row r="4441" spans="95:96">
      <c r="CQ4441" s="15">
        <v>43521</v>
      </c>
      <c r="CR4441" s="16">
        <v>10880.1</v>
      </c>
    </row>
    <row r="4442" spans="95:96">
      <c r="CQ4442" s="15">
        <v>43522</v>
      </c>
      <c r="CR4442" s="16">
        <v>10835.3</v>
      </c>
    </row>
    <row r="4443" spans="95:96">
      <c r="CQ4443" s="15">
        <v>43523</v>
      </c>
      <c r="CR4443" s="16">
        <v>10806.65</v>
      </c>
    </row>
    <row r="4444" spans="95:96">
      <c r="CQ4444" s="15">
        <v>43524</v>
      </c>
      <c r="CR4444" s="16">
        <v>10792.5</v>
      </c>
    </row>
    <row r="4445" spans="95:96">
      <c r="CQ4445" s="15">
        <v>43525</v>
      </c>
      <c r="CR4445" s="16">
        <v>10863.5</v>
      </c>
    </row>
    <row r="4446" spans="95:96">
      <c r="CQ4446" s="15">
        <v>43526</v>
      </c>
      <c r="CR4446" s="16">
        <v>10863.5</v>
      </c>
    </row>
    <row r="4447" spans="95:96">
      <c r="CQ4447" s="15">
        <v>43527</v>
      </c>
      <c r="CR4447" s="16">
        <v>10863.5</v>
      </c>
    </row>
    <row r="4448" spans="95:96">
      <c r="CQ4448" s="15">
        <v>43528</v>
      </c>
      <c r="CR4448" s="16">
        <v>10863.5</v>
      </c>
    </row>
    <row r="4449" spans="95:96">
      <c r="CQ4449" s="15">
        <v>43529</v>
      </c>
      <c r="CR4449" s="16">
        <v>10987.45</v>
      </c>
    </row>
    <row r="4450" spans="95:96">
      <c r="CQ4450" s="15">
        <v>43530</v>
      </c>
      <c r="CR4450" s="16">
        <v>11053</v>
      </c>
    </row>
    <row r="4451" spans="95:96">
      <c r="CQ4451" s="15">
        <v>43531</v>
      </c>
      <c r="CR4451" s="16">
        <v>11058.2</v>
      </c>
    </row>
    <row r="4452" spans="95:96">
      <c r="CQ4452" s="15">
        <v>43532</v>
      </c>
      <c r="CR4452" s="16">
        <v>11035.4</v>
      </c>
    </row>
    <row r="4453" spans="95:96">
      <c r="CQ4453" s="15">
        <v>43533</v>
      </c>
      <c r="CR4453" s="16">
        <v>11035.4</v>
      </c>
    </row>
    <row r="4454" spans="95:96">
      <c r="CQ4454" s="15">
        <v>43534</v>
      </c>
      <c r="CR4454" s="16">
        <v>11035.4</v>
      </c>
    </row>
    <row r="4455" spans="95:96">
      <c r="CQ4455" s="15">
        <v>43535</v>
      </c>
      <c r="CR4455" s="16">
        <v>11168.05</v>
      </c>
    </row>
    <row r="4456" spans="95:96">
      <c r="CQ4456" s="15">
        <v>43536</v>
      </c>
      <c r="CR4456" s="16">
        <v>11301.2</v>
      </c>
    </row>
    <row r="4457" spans="95:96">
      <c r="CQ4457" s="15">
        <v>43537</v>
      </c>
      <c r="CR4457" s="16">
        <v>11341.7</v>
      </c>
    </row>
    <row r="4458" spans="95:96">
      <c r="CQ4458" s="15">
        <v>43538</v>
      </c>
      <c r="CR4458" s="16">
        <v>11343.25</v>
      </c>
    </row>
    <row r="4459" spans="95:96">
      <c r="CQ4459" s="15">
        <v>43539</v>
      </c>
      <c r="CR4459" s="16">
        <v>11426.85</v>
      </c>
    </row>
    <row r="4460" spans="95:96">
      <c r="CQ4460" s="15">
        <v>43540</v>
      </c>
      <c r="CR4460" s="16">
        <v>11426.85</v>
      </c>
    </row>
    <row r="4461" spans="95:96">
      <c r="CQ4461" s="15">
        <v>43541</v>
      </c>
      <c r="CR4461" s="16">
        <v>11426.85</v>
      </c>
    </row>
    <row r="4462" spans="95:96">
      <c r="CQ4462" s="15">
        <v>43542</v>
      </c>
      <c r="CR4462" s="16">
        <v>11462.2</v>
      </c>
    </row>
    <row r="4463" spans="95:96">
      <c r="CQ4463" s="15">
        <v>43543</v>
      </c>
      <c r="CR4463" s="16">
        <v>11532.4</v>
      </c>
    </row>
    <row r="4464" spans="95:96">
      <c r="CQ4464" s="15">
        <v>43544</v>
      </c>
      <c r="CR4464" s="16">
        <v>11521.05</v>
      </c>
    </row>
    <row r="4465" spans="95:96">
      <c r="CQ4465" s="15">
        <v>43545</v>
      </c>
      <c r="CR4465" s="16">
        <v>11521.05</v>
      </c>
    </row>
    <row r="4466" spans="95:96">
      <c r="CQ4466" s="15">
        <v>43546</v>
      </c>
      <c r="CR4466" s="16">
        <v>11456.9</v>
      </c>
    </row>
    <row r="4467" spans="95:96">
      <c r="CQ4467" s="15">
        <v>43547</v>
      </c>
      <c r="CR4467" s="16">
        <v>11456.9</v>
      </c>
    </row>
    <row r="4468" spans="95:96">
      <c r="CQ4468" s="15">
        <v>43548</v>
      </c>
      <c r="CR4468" s="16">
        <v>11456.9</v>
      </c>
    </row>
    <row r="4469" spans="95:96">
      <c r="CQ4469" s="15">
        <v>43549</v>
      </c>
      <c r="CR4469" s="16">
        <v>11354.25</v>
      </c>
    </row>
    <row r="4470" spans="95:96">
      <c r="CQ4470" s="15">
        <v>43550</v>
      </c>
      <c r="CR4470" s="16">
        <v>11483.25</v>
      </c>
    </row>
    <row r="4471" spans="95:96">
      <c r="CQ4471" s="15">
        <v>43551</v>
      </c>
      <c r="CR4471" s="16">
        <v>11445.05</v>
      </c>
    </row>
    <row r="4472" spans="95:96">
      <c r="CQ4472" s="15">
        <v>43552</v>
      </c>
      <c r="CR4472" s="16">
        <v>11570</v>
      </c>
    </row>
    <row r="4473" spans="95:96">
      <c r="CQ4473" s="15">
        <v>43553</v>
      </c>
      <c r="CR4473" s="16">
        <v>11623.9</v>
      </c>
    </row>
    <row r="4474" spans="95:96">
      <c r="CQ4474" s="15">
        <v>43554</v>
      </c>
      <c r="CR4474" s="16">
        <v>11623.9</v>
      </c>
    </row>
    <row r="4475" spans="95:96">
      <c r="CQ4475" s="15">
        <v>43555</v>
      </c>
      <c r="CR4475" s="16">
        <v>11623.9</v>
      </c>
    </row>
    <row r="4476" spans="95:96">
      <c r="CQ4476" s="15">
        <v>43556</v>
      </c>
      <c r="CR4476" s="16">
        <v>11669.15</v>
      </c>
    </row>
    <row r="4477" spans="95:96">
      <c r="CQ4477" s="15">
        <v>43557</v>
      </c>
      <c r="CR4477" s="16">
        <v>11713.2</v>
      </c>
    </row>
    <row r="4478" spans="95:96">
      <c r="CQ4478" s="15">
        <v>43558</v>
      </c>
      <c r="CR4478" s="16">
        <v>11643.95</v>
      </c>
    </row>
    <row r="4479" spans="95:96">
      <c r="CQ4479" s="15">
        <v>43559</v>
      </c>
      <c r="CR4479" s="16">
        <v>11598</v>
      </c>
    </row>
    <row r="4480" spans="95:96">
      <c r="CQ4480" s="15">
        <v>43560</v>
      </c>
      <c r="CR4480" s="16">
        <v>11665.95</v>
      </c>
    </row>
    <row r="4481" spans="95:96">
      <c r="CQ4481" s="15">
        <v>43561</v>
      </c>
      <c r="CR4481" s="16">
        <v>11665.95</v>
      </c>
    </row>
    <row r="4482" spans="95:96">
      <c r="CQ4482" s="15">
        <v>43562</v>
      </c>
      <c r="CR4482" s="16">
        <v>11665.95</v>
      </c>
    </row>
    <row r="4483" spans="95:96">
      <c r="CQ4483" s="15">
        <v>43563</v>
      </c>
      <c r="CR4483" s="16">
        <v>11604.5</v>
      </c>
    </row>
    <row r="4484" spans="95:96">
      <c r="CQ4484" s="15">
        <v>43564</v>
      </c>
      <c r="CR4484" s="16">
        <v>11671.95</v>
      </c>
    </row>
    <row r="4485" spans="95:96">
      <c r="CQ4485" s="15">
        <v>43565</v>
      </c>
      <c r="CR4485" s="16">
        <v>11584.3</v>
      </c>
    </row>
    <row r="4486" spans="95:96">
      <c r="CQ4486" s="15">
        <v>43566</v>
      </c>
      <c r="CR4486" s="16">
        <v>11596.7</v>
      </c>
    </row>
    <row r="4487" spans="95:96">
      <c r="CQ4487" s="15">
        <v>43567</v>
      </c>
      <c r="CR4487" s="16">
        <v>11643.45</v>
      </c>
    </row>
    <row r="4488" spans="95:96">
      <c r="CQ4488" s="15">
        <v>43568</v>
      </c>
      <c r="CR4488" s="16">
        <v>11643.45</v>
      </c>
    </row>
    <row r="4489" spans="95:96">
      <c r="CQ4489" s="15">
        <v>43569</v>
      </c>
      <c r="CR4489" s="16">
        <v>11643.45</v>
      </c>
    </row>
    <row r="4490" spans="95:96">
      <c r="CQ4490" s="15">
        <v>43570</v>
      </c>
      <c r="CR4490" s="16">
        <v>11690.35</v>
      </c>
    </row>
    <row r="4491" spans="95:96">
      <c r="CQ4491" s="15">
        <v>43571</v>
      </c>
      <c r="CR4491" s="16">
        <v>11787.15</v>
      </c>
    </row>
    <row r="4492" spans="95:96">
      <c r="CQ4492" s="15">
        <v>43572</v>
      </c>
      <c r="CR4492" s="16">
        <v>11787.15</v>
      </c>
    </row>
    <row r="4493" spans="95:96">
      <c r="CQ4493" s="15">
        <v>43573</v>
      </c>
      <c r="CR4493" s="16">
        <v>11752.8</v>
      </c>
    </row>
    <row r="4494" spans="95:96">
      <c r="CQ4494" s="15">
        <v>43574</v>
      </c>
      <c r="CR4494" s="16">
        <v>11752.8</v>
      </c>
    </row>
    <row r="4495" spans="95:96">
      <c r="CQ4495" s="15">
        <v>43575</v>
      </c>
      <c r="CR4495" s="16">
        <v>11752.8</v>
      </c>
    </row>
    <row r="4496" spans="95:96">
      <c r="CQ4496" s="15">
        <v>43576</v>
      </c>
      <c r="CR4496" s="16">
        <v>11752.8</v>
      </c>
    </row>
    <row r="4497" spans="95:96">
      <c r="CQ4497" s="15">
        <v>43577</v>
      </c>
      <c r="CR4497" s="16">
        <v>11594.45</v>
      </c>
    </row>
    <row r="4498" spans="95:96">
      <c r="CQ4498" s="15">
        <v>43578</v>
      </c>
      <c r="CR4498" s="16">
        <v>11575.95</v>
      </c>
    </row>
    <row r="4499" spans="95:96">
      <c r="CQ4499" s="15">
        <v>43579</v>
      </c>
      <c r="CR4499" s="16">
        <v>11726.15</v>
      </c>
    </row>
    <row r="4500" spans="95:96">
      <c r="CQ4500" s="15">
        <v>43580</v>
      </c>
      <c r="CR4500" s="16">
        <v>11641.8</v>
      </c>
    </row>
    <row r="4501" spans="95:96">
      <c r="CQ4501" s="15">
        <v>43581</v>
      </c>
      <c r="CR4501" s="16">
        <v>11754.65</v>
      </c>
    </row>
    <row r="4502" spans="95:96">
      <c r="CQ4502" s="15">
        <v>43582</v>
      </c>
      <c r="CR4502" s="16">
        <v>11754.65</v>
      </c>
    </row>
    <row r="4503" spans="95:96">
      <c r="CQ4503" s="15">
        <v>43583</v>
      </c>
      <c r="CR4503" s="16">
        <v>11754.65</v>
      </c>
    </row>
    <row r="4504" spans="95:96">
      <c r="CQ4504" s="15">
        <v>43584</v>
      </c>
      <c r="CR4504" s="16">
        <v>11754.65</v>
      </c>
    </row>
    <row r="4505" spans="95:96">
      <c r="CQ4505" s="15">
        <v>43585</v>
      </c>
      <c r="CR4505" s="16">
        <v>11748.15</v>
      </c>
    </row>
    <row r="4506" spans="95:96">
      <c r="CQ4506" s="15">
        <v>43586</v>
      </c>
      <c r="CR4506" s="16">
        <v>11748.15</v>
      </c>
    </row>
    <row r="4507" spans="95:96">
      <c r="CQ4507" s="15">
        <v>43587</v>
      </c>
      <c r="CR4507" s="16">
        <v>11724.75</v>
      </c>
    </row>
    <row r="4508" spans="95:96">
      <c r="CQ4508" s="15">
        <v>43588</v>
      </c>
      <c r="CR4508" s="16">
        <v>11712.25</v>
      </c>
    </row>
    <row r="4509" spans="95:96">
      <c r="CQ4509" s="15">
        <v>43589</v>
      </c>
      <c r="CR4509" s="16">
        <v>11712.25</v>
      </c>
    </row>
    <row r="4510" spans="95:96">
      <c r="CQ4510" s="15">
        <v>43590</v>
      </c>
      <c r="CR4510" s="16">
        <v>11712.25</v>
      </c>
    </row>
    <row r="4511" spans="95:96">
      <c r="CQ4511" s="15">
        <v>43591</v>
      </c>
      <c r="CR4511" s="16">
        <v>11598.25</v>
      </c>
    </row>
    <row r="4512" spans="95:96">
      <c r="CQ4512" s="15">
        <v>43592</v>
      </c>
      <c r="CR4512" s="16">
        <v>11497.9</v>
      </c>
    </row>
    <row r="4513" spans="95:96">
      <c r="CQ4513" s="15">
        <v>43593</v>
      </c>
      <c r="CR4513" s="16">
        <v>11359.45</v>
      </c>
    </row>
    <row r="4514" spans="95:96">
      <c r="CQ4514" s="15">
        <v>43594</v>
      </c>
      <c r="CR4514" s="16">
        <v>11301.8</v>
      </c>
    </row>
    <row r="4515" spans="95:96">
      <c r="CQ4515" s="15">
        <v>43595</v>
      </c>
      <c r="CR4515" s="16">
        <v>11278.9</v>
      </c>
    </row>
    <row r="4516" spans="95:96">
      <c r="CQ4516" s="15">
        <v>43596</v>
      </c>
      <c r="CR4516" s="16">
        <v>11278.9</v>
      </c>
    </row>
    <row r="4517" spans="95:96">
      <c r="CQ4517" s="15">
        <v>43597</v>
      </c>
      <c r="CR4517" s="16">
        <v>11278.9</v>
      </c>
    </row>
    <row r="4518" spans="95:96">
      <c r="CQ4518" s="15">
        <v>43598</v>
      </c>
      <c r="CR4518" s="16">
        <v>11148.2</v>
      </c>
    </row>
    <row r="4519" spans="95:96">
      <c r="CQ4519" s="15">
        <v>43599</v>
      </c>
      <c r="CR4519" s="16">
        <v>11222.05</v>
      </c>
    </row>
    <row r="4520" spans="95:96">
      <c r="CQ4520" s="15">
        <v>43600</v>
      </c>
      <c r="CR4520" s="16">
        <v>11157</v>
      </c>
    </row>
    <row r="4521" spans="95:96">
      <c r="CQ4521" s="15">
        <v>43601</v>
      </c>
      <c r="CR4521" s="16">
        <v>11257.1</v>
      </c>
    </row>
    <row r="4522" spans="95:96">
      <c r="CQ4522" s="15">
        <v>43602</v>
      </c>
      <c r="CR4522" s="16">
        <v>11407.15</v>
      </c>
    </row>
    <row r="4523" spans="95:96">
      <c r="CQ4523" s="15">
        <v>43603</v>
      </c>
      <c r="CR4523" s="16">
        <v>11407.15</v>
      </c>
    </row>
    <row r="4524" spans="95:96">
      <c r="CQ4524" s="15">
        <v>43604</v>
      </c>
      <c r="CR4524" s="16">
        <v>11407.15</v>
      </c>
    </row>
    <row r="4525" spans="95:96">
      <c r="CQ4525" s="15">
        <v>43605</v>
      </c>
      <c r="CR4525" s="16">
        <v>11828.25</v>
      </c>
    </row>
    <row r="4526" spans="95:96">
      <c r="CQ4526" s="15">
        <v>43606</v>
      </c>
      <c r="CR4526" s="16">
        <v>11709.1</v>
      </c>
    </row>
    <row r="4527" spans="95:96">
      <c r="CQ4527" s="15">
        <v>43607</v>
      </c>
      <c r="CR4527" s="16">
        <v>11737.9</v>
      </c>
    </row>
    <row r="4528" spans="95:96">
      <c r="CQ4528" s="15">
        <v>43608</v>
      </c>
      <c r="CR4528" s="16">
        <v>11657.05</v>
      </c>
    </row>
    <row r="4529" spans="95:96">
      <c r="CQ4529" s="15">
        <v>43609</v>
      </c>
      <c r="CR4529" s="16">
        <v>11844.1</v>
      </c>
    </row>
    <row r="4530" spans="95:96">
      <c r="CQ4530" s="15">
        <v>43610</v>
      </c>
      <c r="CR4530" s="16">
        <v>11844.1</v>
      </c>
    </row>
    <row r="4531" spans="95:96">
      <c r="CQ4531" s="15">
        <v>43611</v>
      </c>
      <c r="CR4531" s="16">
        <v>11844.1</v>
      </c>
    </row>
    <row r="4532" spans="95:96">
      <c r="CQ4532" s="15">
        <v>43612</v>
      </c>
      <c r="CR4532" s="16">
        <v>11924.75</v>
      </c>
    </row>
    <row r="4533" spans="95:96">
      <c r="CQ4533" s="15">
        <v>43613</v>
      </c>
      <c r="CR4533" s="16">
        <v>11928.75</v>
      </c>
    </row>
    <row r="4534" spans="95:96">
      <c r="CQ4534" s="15">
        <v>43614</v>
      </c>
      <c r="CR4534" s="16">
        <v>11861.1</v>
      </c>
    </row>
    <row r="4535" spans="95:96">
      <c r="CQ4535" s="15">
        <v>43615</v>
      </c>
      <c r="CR4535" s="16">
        <v>11945.9</v>
      </c>
    </row>
    <row r="4536" spans="95:96">
      <c r="CQ4536" s="15">
        <v>43616</v>
      </c>
      <c r="CR4536" s="16">
        <v>11922.8</v>
      </c>
    </row>
    <row r="4537" spans="95:96">
      <c r="CQ4537" s="15">
        <v>43617</v>
      </c>
      <c r="CR4537" s="16">
        <v>11922.8</v>
      </c>
    </row>
    <row r="4538" spans="95:96">
      <c r="CQ4538" s="15">
        <v>43618</v>
      </c>
      <c r="CR4538" s="16">
        <v>11922.8</v>
      </c>
    </row>
    <row r="4539" spans="95:96">
      <c r="CQ4539" s="15">
        <v>43619</v>
      </c>
      <c r="CR4539" s="16">
        <v>12088.55</v>
      </c>
    </row>
    <row r="4540" spans="95:96">
      <c r="CQ4540" s="15">
        <v>43620</v>
      </c>
      <c r="CR4540" s="16">
        <v>12021.65</v>
      </c>
    </row>
    <row r="4541" spans="95:96">
      <c r="CQ4541" s="15">
        <v>43621</v>
      </c>
      <c r="CR4541" s="16">
        <v>12021.65</v>
      </c>
    </row>
    <row r="4542" spans="95:96">
      <c r="CQ4542" s="15">
        <v>43622</v>
      </c>
      <c r="CR4542" s="16">
        <v>11843.75</v>
      </c>
    </row>
    <row r="4543" spans="95:96">
      <c r="CQ4543" s="15">
        <v>43623</v>
      </c>
      <c r="CR4543" s="16">
        <v>11870.65</v>
      </c>
    </row>
    <row r="4544" spans="95:96">
      <c r="CQ4544" s="15">
        <v>43624</v>
      </c>
      <c r="CR4544" s="16">
        <v>11870.65</v>
      </c>
    </row>
    <row r="4545" spans="95:96">
      <c r="CQ4545" s="15">
        <v>43625</v>
      </c>
      <c r="CR4545" s="16">
        <v>11870.65</v>
      </c>
    </row>
    <row r="4546" spans="95:96">
      <c r="CQ4546" s="15">
        <v>43626</v>
      </c>
      <c r="CR4546" s="16">
        <v>11922.7</v>
      </c>
    </row>
    <row r="4547" spans="95:96">
      <c r="CQ4547" s="15">
        <v>43627</v>
      </c>
      <c r="CR4547" s="16">
        <v>11965.6</v>
      </c>
    </row>
    <row r="4548" spans="95:96">
      <c r="CQ4548" s="15">
        <v>43628</v>
      </c>
      <c r="CR4548" s="16">
        <v>11906.2</v>
      </c>
    </row>
    <row r="4549" spans="95:96">
      <c r="CQ4549" s="15">
        <v>43629</v>
      </c>
      <c r="CR4549" s="16">
        <v>11914.05</v>
      </c>
    </row>
    <row r="4550" spans="95:96">
      <c r="CQ4550" s="15">
        <v>43630</v>
      </c>
      <c r="CR4550" s="16">
        <v>11823.3</v>
      </c>
    </row>
    <row r="4551" spans="95:96">
      <c r="CQ4551" s="15">
        <v>43631</v>
      </c>
      <c r="CR4551" s="16">
        <v>11823.3</v>
      </c>
    </row>
    <row r="4552" spans="95:96">
      <c r="CQ4552" s="15">
        <v>43632</v>
      </c>
      <c r="CR4552" s="16">
        <v>11823.3</v>
      </c>
    </row>
    <row r="4553" spans="95:96">
      <c r="CQ4553" s="15">
        <v>43633</v>
      </c>
      <c r="CR4553" s="16">
        <v>11672.15</v>
      </c>
    </row>
    <row r="4554" spans="95:96">
      <c r="CQ4554" s="15">
        <v>43634</v>
      </c>
      <c r="CR4554" s="16">
        <v>11691.5</v>
      </c>
    </row>
    <row r="4555" spans="95:96">
      <c r="CQ4555" s="15">
        <v>43635</v>
      </c>
      <c r="CR4555" s="16">
        <v>11691.45</v>
      </c>
    </row>
    <row r="4556" spans="95:96">
      <c r="CQ4556" s="15">
        <v>43636</v>
      </c>
      <c r="CR4556" s="16">
        <v>11831.75</v>
      </c>
    </row>
    <row r="4557" spans="95:96">
      <c r="CQ4557" s="15">
        <v>43637</v>
      </c>
      <c r="CR4557" s="16">
        <v>11724.1</v>
      </c>
    </row>
    <row r="4558" spans="95:96">
      <c r="CQ4558" s="15">
        <v>43638</v>
      </c>
      <c r="CR4558" s="16">
        <v>11724.1</v>
      </c>
    </row>
    <row r="4559" spans="95:96">
      <c r="CQ4559" s="15">
        <v>43639</v>
      </c>
      <c r="CR4559" s="16">
        <v>11724.1</v>
      </c>
    </row>
    <row r="4560" spans="95:96">
      <c r="CQ4560" s="15">
        <v>43640</v>
      </c>
      <c r="CR4560" s="16">
        <v>11699.65</v>
      </c>
    </row>
    <row r="4561" spans="95:96">
      <c r="CQ4561" s="15">
        <v>43641</v>
      </c>
      <c r="CR4561" s="16">
        <v>11796.45</v>
      </c>
    </row>
    <row r="4562" spans="95:96">
      <c r="CQ4562" s="15">
        <v>43642</v>
      </c>
      <c r="CR4562" s="16">
        <v>11847.55</v>
      </c>
    </row>
    <row r="4563" spans="95:96">
      <c r="CQ4563" s="15">
        <v>43643</v>
      </c>
      <c r="CR4563" s="16">
        <v>11841.55</v>
      </c>
    </row>
    <row r="4564" spans="95:96">
      <c r="CQ4564" s="15">
        <v>43644</v>
      </c>
      <c r="CR4564" s="16">
        <v>11788.85</v>
      </c>
    </row>
    <row r="4565" spans="95:96">
      <c r="CQ4565" s="15">
        <v>43645</v>
      </c>
      <c r="CR4565" s="16">
        <v>11788.85</v>
      </c>
    </row>
    <row r="4566" spans="95:96">
      <c r="CQ4566" s="15">
        <v>43646</v>
      </c>
      <c r="CR4566" s="16">
        <v>11788.85</v>
      </c>
    </row>
    <row r="4567" spans="95:96">
      <c r="CQ4567" s="15">
        <v>43647</v>
      </c>
      <c r="CR4567" s="16">
        <v>11865.6</v>
      </c>
    </row>
    <row r="4568" spans="95:96">
      <c r="CQ4568" s="15">
        <v>43648</v>
      </c>
      <c r="CR4568" s="16">
        <v>11910.3</v>
      </c>
    </row>
    <row r="4569" spans="95:96">
      <c r="CQ4569" s="15">
        <v>43649</v>
      </c>
      <c r="CR4569" s="16">
        <v>11916.75</v>
      </c>
    </row>
    <row r="4570" spans="95:96">
      <c r="CQ4570" s="15">
        <v>43650</v>
      </c>
      <c r="CR4570" s="16">
        <v>11946.75</v>
      </c>
    </row>
    <row r="4571" spans="95:96">
      <c r="CQ4571" s="15">
        <v>43651</v>
      </c>
      <c r="CR4571" s="16">
        <v>11811.15</v>
      </c>
    </row>
    <row r="4572" spans="95:96">
      <c r="CQ4572" s="15">
        <v>43652</v>
      </c>
      <c r="CR4572" s="16">
        <v>11811.15</v>
      </c>
    </row>
    <row r="4573" spans="95:96">
      <c r="CQ4573" s="15">
        <v>43653</v>
      </c>
      <c r="CR4573" s="16">
        <v>11811.15</v>
      </c>
    </row>
    <row r="4574" spans="95:96">
      <c r="CQ4574" s="15">
        <v>43654</v>
      </c>
      <c r="CR4574" s="16">
        <v>11558.6</v>
      </c>
    </row>
    <row r="4575" spans="95:96">
      <c r="CQ4575" s="15">
        <v>43655</v>
      </c>
      <c r="CR4575" s="16">
        <v>11555.9</v>
      </c>
    </row>
    <row r="4576" spans="95:96">
      <c r="CQ4576" s="15">
        <v>43656</v>
      </c>
      <c r="CR4576" s="16">
        <v>11498.9</v>
      </c>
    </row>
    <row r="4577" spans="95:96">
      <c r="CQ4577" s="15">
        <v>43657</v>
      </c>
      <c r="CR4577" s="16">
        <v>11582.9</v>
      </c>
    </row>
    <row r="4578" spans="95:96">
      <c r="CQ4578" s="15">
        <v>43658</v>
      </c>
      <c r="CR4578" s="16">
        <v>11552.5</v>
      </c>
    </row>
    <row r="4579" spans="95:96">
      <c r="CQ4579" s="15">
        <v>43659</v>
      </c>
      <c r="CR4579" s="16">
        <v>11552.5</v>
      </c>
    </row>
    <row r="4580" spans="95:96">
      <c r="CQ4580" s="15">
        <v>43660</v>
      </c>
      <c r="CR4580" s="16">
        <v>11552.5</v>
      </c>
    </row>
    <row r="4581" spans="95:96">
      <c r="CQ4581" s="15">
        <v>43661</v>
      </c>
      <c r="CR4581" s="16">
        <v>11588.35</v>
      </c>
    </row>
    <row r="4582" spans="95:96">
      <c r="CQ4582" s="15">
        <v>43662</v>
      </c>
      <c r="CR4582" s="16">
        <v>11662.6</v>
      </c>
    </row>
    <row r="4583" spans="95:96">
      <c r="CQ4583" s="15">
        <v>43663</v>
      </c>
      <c r="CR4583" s="16">
        <v>11687.5</v>
      </c>
    </row>
    <row r="4584" spans="95:96">
      <c r="CQ4584" s="15">
        <v>43664</v>
      </c>
      <c r="CR4584" s="16">
        <v>11596.9</v>
      </c>
    </row>
    <row r="4585" spans="95:96">
      <c r="CQ4585" s="15">
        <v>43665</v>
      </c>
      <c r="CR4585" s="16">
        <v>11419.25</v>
      </c>
    </row>
    <row r="4586" spans="95:96">
      <c r="CQ4586" s="15">
        <v>43666</v>
      </c>
      <c r="CR4586" s="16">
        <v>11419.25</v>
      </c>
    </row>
    <row r="4587" spans="95:96">
      <c r="CQ4587" s="15">
        <v>43667</v>
      </c>
      <c r="CR4587" s="16">
        <v>11419.25</v>
      </c>
    </row>
    <row r="4588" spans="95:96">
      <c r="CQ4588" s="15">
        <v>43668</v>
      </c>
      <c r="CR4588" s="16">
        <v>11346.2</v>
      </c>
    </row>
    <row r="4589" spans="95:96">
      <c r="CQ4589" s="15">
        <v>43669</v>
      </c>
      <c r="CR4589" s="16">
        <v>11331.05</v>
      </c>
    </row>
    <row r="4590" spans="95:96">
      <c r="CQ4590" s="15">
        <v>43670</v>
      </c>
      <c r="CR4590" s="16">
        <v>11271.3</v>
      </c>
    </row>
    <row r="4591" spans="95:96">
      <c r="CQ4591" s="15">
        <v>43671</v>
      </c>
      <c r="CR4591" s="16">
        <v>11252.15</v>
      </c>
    </row>
    <row r="4592" spans="95:96">
      <c r="CQ4592" s="15">
        <v>43672</v>
      </c>
      <c r="CR4592" s="16">
        <v>11284.3</v>
      </c>
    </row>
    <row r="4593" spans="95:96">
      <c r="CQ4593" s="15">
        <v>43673</v>
      </c>
      <c r="CR4593" s="16">
        <v>11284.3</v>
      </c>
    </row>
    <row r="4594" spans="95:96">
      <c r="CQ4594" s="15">
        <v>43674</v>
      </c>
      <c r="CR4594" s="16">
        <v>11284.3</v>
      </c>
    </row>
    <row r="4595" spans="95:96">
      <c r="CQ4595" s="15">
        <v>43675</v>
      </c>
      <c r="CR4595" s="16">
        <v>11189.2</v>
      </c>
    </row>
    <row r="4596" spans="95:96">
      <c r="CQ4596" s="15">
        <v>43676</v>
      </c>
      <c r="CR4596" s="16">
        <v>11085.4</v>
      </c>
    </row>
    <row r="4597" spans="95:96">
      <c r="CQ4597" s="15">
        <v>43677</v>
      </c>
      <c r="CR4597" s="16">
        <v>11118</v>
      </c>
    </row>
    <row r="4598" spans="95:96">
      <c r="CQ4598" s="15">
        <v>43678</v>
      </c>
      <c r="CR4598" s="16">
        <v>10980</v>
      </c>
    </row>
    <row r="4599" spans="95:96">
      <c r="CQ4599" s="15">
        <v>43679</v>
      </c>
      <c r="CR4599" s="16">
        <v>10997.35</v>
      </c>
    </row>
    <row r="4600" spans="95:96">
      <c r="CQ4600" s="15">
        <v>43680</v>
      </c>
      <c r="CR4600" s="16">
        <v>10997.35</v>
      </c>
    </row>
    <row r="4601" spans="95:96">
      <c r="CQ4601" s="15">
        <v>43681</v>
      </c>
      <c r="CR4601" s="16">
        <v>10997.35</v>
      </c>
    </row>
    <row r="4602" spans="95:96">
      <c r="CQ4602" s="15">
        <v>43682</v>
      </c>
      <c r="CR4602" s="16">
        <v>10862.6</v>
      </c>
    </row>
    <row r="4603" spans="95:96">
      <c r="CQ4603" s="15">
        <v>43683</v>
      </c>
      <c r="CR4603" s="16">
        <v>10948.25</v>
      </c>
    </row>
    <row r="4604" spans="95:96">
      <c r="CQ4604" s="15">
        <v>43684</v>
      </c>
      <c r="CR4604" s="16">
        <v>10855.5</v>
      </c>
    </row>
    <row r="4605" spans="95:96">
      <c r="CQ4605" s="15">
        <v>43685</v>
      </c>
      <c r="CR4605" s="16">
        <v>11032.45</v>
      </c>
    </row>
    <row r="4606" spans="95:96">
      <c r="CQ4606" s="15">
        <v>43686</v>
      </c>
      <c r="CR4606" s="16">
        <v>11109.65</v>
      </c>
    </row>
    <row r="4607" spans="95:96">
      <c r="CQ4607" s="15">
        <v>43687</v>
      </c>
      <c r="CR4607" s="16">
        <v>11109.65</v>
      </c>
    </row>
    <row r="4608" spans="95:96">
      <c r="CQ4608" s="15">
        <v>43688</v>
      </c>
      <c r="CR4608" s="16">
        <v>11109.65</v>
      </c>
    </row>
    <row r="4609" spans="95:96">
      <c r="CQ4609" s="15">
        <v>43689</v>
      </c>
      <c r="CR4609" s="16">
        <v>11109.65</v>
      </c>
    </row>
    <row r="4610" spans="95:96">
      <c r="CQ4610" s="15">
        <v>43690</v>
      </c>
      <c r="CR4610" s="16">
        <v>10925.85</v>
      </c>
    </row>
    <row r="4611" spans="95:96">
      <c r="CQ4611" s="15">
        <v>43691</v>
      </c>
      <c r="CR4611" s="16">
        <v>11029.4</v>
      </c>
    </row>
    <row r="4612" spans="95:96">
      <c r="CQ4612" s="15">
        <v>43692</v>
      </c>
      <c r="CR4612" s="16">
        <v>11029.4</v>
      </c>
    </row>
    <row r="4613" spans="95:96">
      <c r="CQ4613" s="15">
        <v>43693</v>
      </c>
      <c r="CR4613" s="16">
        <v>11047.8</v>
      </c>
    </row>
    <row r="4614" spans="95:96">
      <c r="CQ4614" s="15">
        <v>43694</v>
      </c>
      <c r="CR4614" s="16">
        <v>11047.8</v>
      </c>
    </row>
    <row r="4615" spans="95:96">
      <c r="CQ4615" s="15">
        <v>43695</v>
      </c>
      <c r="CR4615" s="16">
        <v>11047.8</v>
      </c>
    </row>
    <row r="4616" spans="95:96">
      <c r="CQ4616" s="15">
        <v>43696</v>
      </c>
      <c r="CR4616" s="16">
        <v>11053.9</v>
      </c>
    </row>
    <row r="4617" spans="95:96">
      <c r="CQ4617" s="15">
        <v>43697</v>
      </c>
      <c r="CR4617" s="16">
        <v>11017</v>
      </c>
    </row>
    <row r="4618" spans="95:96">
      <c r="CQ4618" s="15">
        <v>43698</v>
      </c>
      <c r="CR4618" s="16">
        <v>10918.7</v>
      </c>
    </row>
    <row r="4619" spans="95:96">
      <c r="CQ4619" s="15">
        <v>43699</v>
      </c>
      <c r="CR4619" s="16">
        <v>10741.35</v>
      </c>
    </row>
    <row r="4620" spans="95:96">
      <c r="CQ4620" s="15">
        <v>43700</v>
      </c>
      <c r="CR4620" s="16">
        <v>10829.35</v>
      </c>
    </row>
    <row r="4621" spans="95:96">
      <c r="CQ4621" s="15">
        <v>43701</v>
      </c>
      <c r="CR4621" s="16">
        <v>10829.35</v>
      </c>
    </row>
    <row r="4622" spans="95:96">
      <c r="CQ4622" s="15">
        <v>43702</v>
      </c>
      <c r="CR4622" s="16">
        <v>10829.35</v>
      </c>
    </row>
    <row r="4623" spans="95:96">
      <c r="CQ4623" s="15">
        <v>43703</v>
      </c>
      <c r="CR4623" s="16">
        <v>11057.85</v>
      </c>
    </row>
    <row r="4624" spans="95:96">
      <c r="CQ4624" s="15">
        <v>43704</v>
      </c>
      <c r="CR4624" s="16">
        <v>11105.35</v>
      </c>
    </row>
    <row r="4625" spans="95:96">
      <c r="CQ4625" s="15">
        <v>43705</v>
      </c>
      <c r="CR4625" s="16">
        <v>11046.1</v>
      </c>
    </row>
    <row r="4626" spans="95:96">
      <c r="CQ4626" s="15">
        <v>43706</v>
      </c>
      <c r="CR4626" s="16">
        <v>10948.3</v>
      </c>
    </row>
    <row r="4627" spans="95:96">
      <c r="CQ4627" s="15">
        <v>43707</v>
      </c>
      <c r="CR4627" s="16">
        <v>11023.25</v>
      </c>
    </row>
    <row r="4628" spans="95:96">
      <c r="CQ4628" s="15">
        <v>43708</v>
      </c>
      <c r="CR4628" s="16">
        <v>11023.25</v>
      </c>
    </row>
    <row r="4629" spans="95:96">
      <c r="CQ4629" s="15">
        <v>43709</v>
      </c>
      <c r="CR4629" s="16">
        <v>11023.25</v>
      </c>
    </row>
    <row r="4630" spans="95:96">
      <c r="CQ4630" s="15">
        <v>43710</v>
      </c>
      <c r="CR4630" s="16">
        <v>11023.25</v>
      </c>
    </row>
    <row r="4631" spans="95:96">
      <c r="CQ4631" s="15">
        <v>43711</v>
      </c>
      <c r="CR4631" s="16">
        <v>10797.9</v>
      </c>
    </row>
    <row r="4632" spans="95:96">
      <c r="CQ4632" s="15">
        <v>43712</v>
      </c>
      <c r="CR4632" s="16">
        <v>10844.65</v>
      </c>
    </row>
    <row r="4633" spans="95:96">
      <c r="CQ4633" s="15">
        <v>43713</v>
      </c>
      <c r="CR4633" s="16">
        <v>10847.9</v>
      </c>
    </row>
    <row r="4634" spans="95:96">
      <c r="CQ4634" s="15">
        <v>43714</v>
      </c>
      <c r="CR4634" s="16">
        <v>10946.2</v>
      </c>
    </row>
    <row r="4635" spans="95:96">
      <c r="CQ4635" s="15">
        <v>43715</v>
      </c>
      <c r="CR4635" s="16">
        <v>10946.2</v>
      </c>
    </row>
    <row r="4636" spans="95:96">
      <c r="CQ4636" s="15">
        <v>43716</v>
      </c>
      <c r="CR4636" s="16">
        <v>10946.2</v>
      </c>
    </row>
    <row r="4637" spans="95:96">
      <c r="CQ4637" s="15">
        <v>43717</v>
      </c>
      <c r="CR4637" s="16">
        <v>11003.05</v>
      </c>
    </row>
    <row r="4638" spans="95:96">
      <c r="CQ4638" s="15">
        <v>43718</v>
      </c>
      <c r="CR4638" s="16">
        <v>11003.05</v>
      </c>
    </row>
    <row r="4639" spans="95:96">
      <c r="CQ4639" s="15">
        <v>43719</v>
      </c>
      <c r="CR4639" s="16">
        <v>11035.7</v>
      </c>
    </row>
    <row r="4640" spans="95:96">
      <c r="CQ4640" s="15">
        <v>43720</v>
      </c>
      <c r="CR4640" s="16">
        <v>10982.8</v>
      </c>
    </row>
    <row r="4641" spans="95:96">
      <c r="CQ4641" s="15">
        <v>43721</v>
      </c>
      <c r="CR4641" s="16">
        <v>11075.9</v>
      </c>
    </row>
    <row r="4642" spans="95:96">
      <c r="CQ4642" s="15">
        <v>43722</v>
      </c>
      <c r="CR4642" s="16">
        <v>11075.9</v>
      </c>
    </row>
    <row r="4643" spans="95:96">
      <c r="CQ4643" s="15">
        <v>43723</v>
      </c>
      <c r="CR4643" s="16">
        <v>11075.9</v>
      </c>
    </row>
    <row r="4644" spans="95:96">
      <c r="CQ4644" s="15">
        <v>43724</v>
      </c>
      <c r="CR4644" s="16">
        <v>11003.5</v>
      </c>
    </row>
    <row r="4645" spans="95:96">
      <c r="CQ4645" s="15">
        <v>43725</v>
      </c>
      <c r="CR4645" s="16">
        <v>10817.6</v>
      </c>
    </row>
    <row r="4646" spans="95:96">
      <c r="CQ4646" s="15">
        <v>43726</v>
      </c>
      <c r="CR4646" s="16">
        <v>10840.65</v>
      </c>
    </row>
    <row r="4647" spans="95:96">
      <c r="CQ4647" s="15">
        <v>43727</v>
      </c>
      <c r="CR4647" s="16">
        <v>10704.8</v>
      </c>
    </row>
    <row r="4648" spans="95:96">
      <c r="CQ4648" s="15">
        <v>43728</v>
      </c>
      <c r="CR4648" s="16">
        <v>11274.2</v>
      </c>
    </row>
    <row r="4649" spans="95:96">
      <c r="CQ4649" s="15">
        <v>43729</v>
      </c>
      <c r="CR4649" s="16">
        <v>11274.2</v>
      </c>
    </row>
    <row r="4650" spans="95:96">
      <c r="CQ4650" s="15">
        <v>43730</v>
      </c>
      <c r="CR4650" s="16">
        <v>11274.2</v>
      </c>
    </row>
    <row r="4651" spans="95:96">
      <c r="CQ4651" s="15">
        <v>43731</v>
      </c>
      <c r="CR4651" s="16">
        <v>11600.2</v>
      </c>
    </row>
    <row r="4652" spans="95:96">
      <c r="CQ4652" s="15">
        <v>43732</v>
      </c>
      <c r="CR4652" s="16">
        <v>11588.2</v>
      </c>
    </row>
    <row r="4653" spans="95:96">
      <c r="CQ4653" s="15">
        <v>43733</v>
      </c>
      <c r="CR4653" s="16">
        <v>11440.2</v>
      </c>
    </row>
    <row r="4654" spans="95:96">
      <c r="CQ4654" s="15">
        <v>43734</v>
      </c>
      <c r="CR4654" s="16">
        <v>11571.2</v>
      </c>
    </row>
    <row r="4655" spans="95:96">
      <c r="CQ4655" s="15">
        <v>43735</v>
      </c>
      <c r="CR4655" s="16">
        <v>11512.4</v>
      </c>
    </row>
    <row r="4656" spans="95:96">
      <c r="CQ4656" s="15">
        <v>43736</v>
      </c>
      <c r="CR4656" s="16">
        <v>11512.4</v>
      </c>
    </row>
    <row r="4657" spans="95:96">
      <c r="CQ4657" s="15">
        <v>43737</v>
      </c>
      <c r="CR4657" s="16">
        <v>11512.4</v>
      </c>
    </row>
    <row r="4658" spans="95:96">
      <c r="CQ4658" s="15">
        <v>43738</v>
      </c>
      <c r="CR4658" s="16">
        <v>11474.45</v>
      </c>
    </row>
    <row r="4659" spans="95:96">
      <c r="CQ4659" s="15">
        <v>43739</v>
      </c>
      <c r="CR4659" s="16">
        <v>11359.9</v>
      </c>
    </row>
    <row r="4660" spans="95:96">
      <c r="CQ4660" s="15">
        <v>43740</v>
      </c>
      <c r="CR4660" s="16">
        <v>11359.9</v>
      </c>
    </row>
    <row r="4661" spans="95:96">
      <c r="CQ4661" s="15">
        <v>43741</v>
      </c>
      <c r="CR4661" s="16">
        <v>11314</v>
      </c>
    </row>
    <row r="4662" spans="95:96">
      <c r="CQ4662" s="15">
        <v>43742</v>
      </c>
      <c r="CR4662" s="16">
        <v>11174.75</v>
      </c>
    </row>
    <row r="4663" spans="95:96">
      <c r="CQ4663" s="15">
        <v>43743</v>
      </c>
      <c r="CR4663" s="16">
        <v>11174.75</v>
      </c>
    </row>
    <row r="4664" spans="95:96">
      <c r="CQ4664" s="15">
        <v>43744</v>
      </c>
      <c r="CR4664" s="16">
        <v>11174.75</v>
      </c>
    </row>
    <row r="4665" spans="95:96">
      <c r="CQ4665" s="15">
        <v>43745</v>
      </c>
      <c r="CR4665" s="16">
        <v>11126.4</v>
      </c>
    </row>
    <row r="4666" spans="95:96">
      <c r="CQ4666" s="15">
        <v>43746</v>
      </c>
      <c r="CR4666" s="16">
        <v>11126.4</v>
      </c>
    </row>
    <row r="4667" spans="95:96">
      <c r="CQ4667" s="15">
        <v>43747</v>
      </c>
      <c r="CR4667" s="16">
        <v>11313.3</v>
      </c>
    </row>
    <row r="4668" spans="95:96">
      <c r="CQ4668" s="15">
        <v>43748</v>
      </c>
      <c r="CR4668" s="16">
        <v>11234.55</v>
      </c>
    </row>
    <row r="4669" spans="95:96">
      <c r="CQ4669" s="15">
        <v>43749</v>
      </c>
      <c r="CR4669" s="16">
        <v>11305.05</v>
      </c>
    </row>
    <row r="4670" spans="95:96">
      <c r="CQ4670" s="15">
        <v>43750</v>
      </c>
      <c r="CR4670" s="16">
        <v>11305.05</v>
      </c>
    </row>
    <row r="4671" spans="95:96">
      <c r="CQ4671" s="15">
        <v>43751</v>
      </c>
      <c r="CR4671" s="16">
        <v>11305.05</v>
      </c>
    </row>
    <row r="4672" spans="95:96">
      <c r="CQ4672" s="15">
        <v>43752</v>
      </c>
      <c r="CR4672" s="16">
        <v>11341.15</v>
      </c>
    </row>
    <row r="4673" spans="95:96">
      <c r="CQ4673" s="15">
        <v>43753</v>
      </c>
      <c r="CR4673" s="16">
        <v>11428.3</v>
      </c>
    </row>
    <row r="4674" spans="95:96">
      <c r="CQ4674" s="15">
        <v>43754</v>
      </c>
      <c r="CR4674" s="16">
        <v>11464</v>
      </c>
    </row>
    <row r="4675" spans="95:96">
      <c r="CQ4675" s="15">
        <v>43755</v>
      </c>
      <c r="CR4675" s="16">
        <v>11586.35</v>
      </c>
    </row>
    <row r="4676" spans="95:96">
      <c r="CQ4676" s="15">
        <v>43756</v>
      </c>
      <c r="CR4676" s="16">
        <v>11661.85</v>
      </c>
    </row>
    <row r="4677" spans="95:96">
      <c r="CQ4677" s="15">
        <v>43757</v>
      </c>
      <c r="CR4677" s="16">
        <v>11661.85</v>
      </c>
    </row>
    <row r="4678" spans="95:96">
      <c r="CQ4678" s="15">
        <v>43758</v>
      </c>
      <c r="CR4678" s="16">
        <v>11661.85</v>
      </c>
    </row>
    <row r="4679" spans="95:96">
      <c r="CQ4679" s="15">
        <v>43759</v>
      </c>
      <c r="CR4679" s="16">
        <v>11661.85</v>
      </c>
    </row>
    <row r="4680" spans="95:96">
      <c r="CQ4680" s="15">
        <v>43760</v>
      </c>
      <c r="CR4680" s="16">
        <v>11588.35</v>
      </c>
    </row>
    <row r="4681" spans="95:96">
      <c r="CQ4681" s="15">
        <v>43761</v>
      </c>
      <c r="CR4681" s="16">
        <v>11604.1</v>
      </c>
    </row>
    <row r="4682" spans="95:96">
      <c r="CQ4682" s="15">
        <v>43762</v>
      </c>
      <c r="CR4682" s="16">
        <v>11582.6</v>
      </c>
    </row>
    <row r="4683" spans="95:96">
      <c r="CQ4683" s="15">
        <v>43763</v>
      </c>
      <c r="CR4683" s="16">
        <v>11583.9</v>
      </c>
    </row>
    <row r="4684" spans="95:96">
      <c r="CQ4684" s="15">
        <v>43764</v>
      </c>
      <c r="CR4684" s="16">
        <v>11583.9</v>
      </c>
    </row>
    <row r="4685" spans="95:96">
      <c r="CQ4685" s="15">
        <v>43765</v>
      </c>
      <c r="CR4685" s="16">
        <v>11627.15</v>
      </c>
    </row>
    <row r="4686" spans="95:96">
      <c r="CQ4686" s="15">
        <v>43766</v>
      </c>
      <c r="CR4686" s="16">
        <v>11627.15</v>
      </c>
    </row>
    <row r="4687" spans="95:96">
      <c r="CQ4687" s="15">
        <v>43767</v>
      </c>
      <c r="CR4687" s="16">
        <v>11786.85</v>
      </c>
    </row>
    <row r="4688" spans="95:96">
      <c r="CQ4688" s="15">
        <v>43768</v>
      </c>
      <c r="CR4688" s="16">
        <v>11844.1</v>
      </c>
    </row>
    <row r="4689" spans="95:96">
      <c r="CQ4689" s="15">
        <v>43769</v>
      </c>
      <c r="CR4689" s="16">
        <v>11877.45</v>
      </c>
    </row>
    <row r="4690" spans="95:96">
      <c r="CQ4690" s="15">
        <v>43770</v>
      </c>
      <c r="CR4690" s="16">
        <v>11890.6</v>
      </c>
    </row>
    <row r="4691" spans="95:96">
      <c r="CQ4691" s="15">
        <v>43771</v>
      </c>
      <c r="CR4691" s="16">
        <v>11890.6</v>
      </c>
    </row>
    <row r="4692" spans="95:96">
      <c r="CQ4692" s="15">
        <v>43772</v>
      </c>
      <c r="CR4692" s="16">
        <v>11890.6</v>
      </c>
    </row>
    <row r="4693" spans="95:96">
      <c r="CQ4693" s="15">
        <v>43773</v>
      </c>
      <c r="CR4693" s="16">
        <v>11941.3</v>
      </c>
    </row>
    <row r="4694" spans="95:96">
      <c r="CQ4694" s="15">
        <v>43774</v>
      </c>
      <c r="CR4694" s="16">
        <v>11917.2</v>
      </c>
    </row>
    <row r="4695" spans="95:96">
      <c r="CQ4695" s="15">
        <v>43775</v>
      </c>
      <c r="CR4695" s="16">
        <v>11966.05</v>
      </c>
    </row>
    <row r="4696" spans="95:96">
      <c r="CQ4696" s="15">
        <v>43776</v>
      </c>
      <c r="CR4696" s="16">
        <v>12012.05</v>
      </c>
    </row>
    <row r="4697" spans="95:96">
      <c r="CQ4697" s="15">
        <v>43777</v>
      </c>
      <c r="CR4697" s="16">
        <v>11908.15</v>
      </c>
    </row>
    <row r="4698" spans="95:96">
      <c r="CQ4698" s="15">
        <v>43778</v>
      </c>
      <c r="CR4698" s="16">
        <v>11908.15</v>
      </c>
    </row>
    <row r="4699" spans="95:96">
      <c r="CQ4699" s="15">
        <v>43779</v>
      </c>
      <c r="CR4699" s="16">
        <v>11908.15</v>
      </c>
    </row>
    <row r="4700" spans="95:96">
      <c r="CQ4700" s="15">
        <v>43780</v>
      </c>
      <c r="CR4700" s="16">
        <v>11913.45</v>
      </c>
    </row>
    <row r="4701" spans="95:96">
      <c r="CQ4701" s="15">
        <v>43781</v>
      </c>
      <c r="CR4701" s="16">
        <v>11913.45</v>
      </c>
    </row>
    <row r="4702" spans="95:96">
      <c r="CQ4702" s="15">
        <v>43782</v>
      </c>
      <c r="CR4702" s="16">
        <v>11840.45</v>
      </c>
    </row>
    <row r="4703" spans="95:96">
      <c r="CQ4703" s="15">
        <v>43783</v>
      </c>
      <c r="CR4703" s="16">
        <v>11872.1</v>
      </c>
    </row>
    <row r="4704" spans="95:96">
      <c r="CQ4704" s="15">
        <v>43784</v>
      </c>
      <c r="CR4704" s="16">
        <v>11895.45</v>
      </c>
    </row>
    <row r="4705" spans="95:96">
      <c r="CQ4705" s="15">
        <v>43785</v>
      </c>
      <c r="CR4705" s="16">
        <v>11895.45</v>
      </c>
    </row>
    <row r="4706" spans="95:96">
      <c r="CQ4706" s="15">
        <v>43786</v>
      </c>
      <c r="CR4706" s="16">
        <v>11895.45</v>
      </c>
    </row>
    <row r="4707" spans="95:96">
      <c r="CQ4707" s="15">
        <v>43787</v>
      </c>
      <c r="CR4707" s="16">
        <v>11884.5</v>
      </c>
    </row>
    <row r="4708" spans="95:96">
      <c r="CQ4708" s="15">
        <v>43788</v>
      </c>
      <c r="CR4708" s="16">
        <v>11940.1</v>
      </c>
    </row>
    <row r="4709" spans="95:96">
      <c r="CQ4709" s="15">
        <v>43789</v>
      </c>
      <c r="CR4709" s="16">
        <v>11999.1</v>
      </c>
    </row>
    <row r="4710" spans="95:96">
      <c r="CQ4710" s="15">
        <v>43790</v>
      </c>
      <c r="CR4710" s="16">
        <v>11968.4</v>
      </c>
    </row>
    <row r="4711" spans="95:96">
      <c r="CQ4711" s="15">
        <v>43791</v>
      </c>
      <c r="CR4711" s="16">
        <v>11914.4</v>
      </c>
    </row>
    <row r="4712" spans="95:96">
      <c r="CQ4712" s="15">
        <v>43792</v>
      </c>
      <c r="CR4712" s="16">
        <v>11914.4</v>
      </c>
    </row>
    <row r="4713" spans="95:96">
      <c r="CQ4713" s="15">
        <v>43793</v>
      </c>
      <c r="CR4713" s="16">
        <v>11914.4</v>
      </c>
    </row>
    <row r="4714" spans="95:96">
      <c r="CQ4714" s="15">
        <v>43794</v>
      </c>
      <c r="CR4714" s="16">
        <v>12073.75</v>
      </c>
    </row>
    <row r="4715" spans="95:96">
      <c r="CQ4715" s="15">
        <v>43795</v>
      </c>
      <c r="CR4715" s="16">
        <v>12037.7</v>
      </c>
    </row>
    <row r="4716" spans="95:96">
      <c r="CQ4716" s="15">
        <v>43796</v>
      </c>
      <c r="CR4716" s="16">
        <v>12100.7</v>
      </c>
    </row>
    <row r="4717" spans="95:96">
      <c r="CQ4717" s="15">
        <v>43797</v>
      </c>
      <c r="CR4717" s="16">
        <v>12151.15</v>
      </c>
    </row>
    <row r="4718" spans="95:96">
      <c r="CQ4718" s="15">
        <v>43798</v>
      </c>
      <c r="CR4718" s="16">
        <v>12056.05</v>
      </c>
    </row>
    <row r="4719" spans="95:96">
      <c r="CQ4719" s="15">
        <v>43799</v>
      </c>
      <c r="CR4719" s="16">
        <v>12056.05</v>
      </c>
    </row>
    <row r="4720" spans="95:96">
      <c r="CQ4720" s="15">
        <v>43800</v>
      </c>
      <c r="CR4720" s="16">
        <v>12056.05</v>
      </c>
    </row>
    <row r="4721" spans="95:96">
      <c r="CQ4721" s="15">
        <v>43801</v>
      </c>
      <c r="CR4721" s="16">
        <v>12048.2</v>
      </c>
    </row>
    <row r="4722" spans="95:96">
      <c r="CQ4722" s="15">
        <v>43802</v>
      </c>
      <c r="CR4722" s="16">
        <v>11994.2</v>
      </c>
    </row>
    <row r="4723" spans="95:96">
      <c r="CQ4723" s="15">
        <v>43803</v>
      </c>
      <c r="CR4723" s="16">
        <v>12043.2</v>
      </c>
    </row>
    <row r="4724" spans="95:96">
      <c r="CQ4724" s="15">
        <v>43804</v>
      </c>
      <c r="CR4724" s="16">
        <v>12018.4</v>
      </c>
    </row>
    <row r="4725" spans="95:96">
      <c r="CQ4725" s="15">
        <v>43805</v>
      </c>
      <c r="CR4725" s="16">
        <v>11921.5</v>
      </c>
    </row>
    <row r="4726" spans="95:96">
      <c r="CQ4726" s="15">
        <v>43806</v>
      </c>
      <c r="CR4726" s="16">
        <v>11921.5</v>
      </c>
    </row>
    <row r="4727" spans="95:96">
      <c r="CQ4727" s="15">
        <v>43807</v>
      </c>
      <c r="CR4727" s="16">
        <v>11921.5</v>
      </c>
    </row>
    <row r="4728" spans="95:96">
      <c r="CQ4728" s="15">
        <v>43808</v>
      </c>
      <c r="CR4728" s="16">
        <v>11937.5</v>
      </c>
    </row>
    <row r="4729" spans="95:96">
      <c r="CQ4729" s="15">
        <v>43809</v>
      </c>
      <c r="CR4729" s="16">
        <v>11856.8</v>
      </c>
    </row>
    <row r="4730" spans="95:96">
      <c r="CQ4730" s="15">
        <v>43810</v>
      </c>
      <c r="CR4730" s="16">
        <v>11910.15</v>
      </c>
    </row>
    <row r="4731" spans="95:96">
      <c r="CQ4731" s="15">
        <v>43811</v>
      </c>
      <c r="CR4731" s="16">
        <v>11971.8</v>
      </c>
    </row>
    <row r="4732" spans="95:96">
      <c r="CQ4732" s="15">
        <v>43812</v>
      </c>
      <c r="CR4732" s="16">
        <v>12086.7</v>
      </c>
    </row>
    <row r="4733" spans="95:96">
      <c r="CQ4733" s="15">
        <v>43813</v>
      </c>
      <c r="CR4733" s="16">
        <v>12086.7</v>
      </c>
    </row>
    <row r="4734" spans="95:96">
      <c r="CQ4734" s="15">
        <v>43814</v>
      </c>
      <c r="CR4734" s="16">
        <v>12086.7</v>
      </c>
    </row>
    <row r="4735" spans="95:96">
      <c r="CQ4735" s="15">
        <v>43815</v>
      </c>
      <c r="CR4735" s="16">
        <v>12053.95</v>
      </c>
    </row>
    <row r="4736" spans="95:96">
      <c r="CQ4736" s="15">
        <v>43816</v>
      </c>
      <c r="CR4736" s="16">
        <v>12165</v>
      </c>
    </row>
    <row r="4737" spans="95:96">
      <c r="CQ4737" s="15">
        <v>43817</v>
      </c>
      <c r="CR4737" s="16">
        <v>12221.65</v>
      </c>
    </row>
    <row r="4738" spans="95:96">
      <c r="CQ4738" s="15">
        <v>43818</v>
      </c>
      <c r="CR4738" s="16">
        <v>12259.7</v>
      </c>
    </row>
    <row r="4739" spans="95:96">
      <c r="CQ4739" s="15">
        <v>43819</v>
      </c>
      <c r="CR4739" s="16">
        <v>12271.8</v>
      </c>
    </row>
    <row r="4740" spans="95:96">
      <c r="CQ4740" s="15">
        <v>43820</v>
      </c>
      <c r="CR4740" s="16">
        <v>12271.8</v>
      </c>
    </row>
    <row r="4741" spans="95:96">
      <c r="CQ4741" s="15">
        <v>43821</v>
      </c>
      <c r="CR4741" s="16">
        <v>12271.8</v>
      </c>
    </row>
    <row r="4742" spans="95:96">
      <c r="CQ4742" s="15">
        <v>43822</v>
      </c>
      <c r="CR4742" s="16">
        <v>12262.75</v>
      </c>
    </row>
    <row r="4743" spans="95:96">
      <c r="CQ4743" s="15">
        <v>43823</v>
      </c>
      <c r="CR4743" s="16">
        <v>12214.55</v>
      </c>
    </row>
    <row r="4744" spans="95:96">
      <c r="CQ4744" s="15">
        <v>43824</v>
      </c>
      <c r="CR4744" s="16">
        <v>12214.55</v>
      </c>
    </row>
    <row r="4745" spans="95:96">
      <c r="CQ4745" s="15">
        <v>43825</v>
      </c>
      <c r="CR4745" s="16">
        <v>12126.55</v>
      </c>
    </row>
    <row r="4746" spans="95:96">
      <c r="CQ4746" s="15">
        <v>43826</v>
      </c>
      <c r="CR4746" s="16">
        <v>12245.8</v>
      </c>
    </row>
    <row r="4747" spans="95:96">
      <c r="CQ4747" s="15">
        <v>43827</v>
      </c>
      <c r="CR4747" s="16">
        <v>12245.8</v>
      </c>
    </row>
    <row r="4748" spans="95:96">
      <c r="CQ4748" s="15">
        <v>43828</v>
      </c>
      <c r="CR4748" s="16">
        <v>12245.8</v>
      </c>
    </row>
    <row r="4749" spans="95:96">
      <c r="CQ4749" s="15">
        <v>43829</v>
      </c>
      <c r="CR4749" s="16">
        <v>12255.85</v>
      </c>
    </row>
    <row r="4750" spans="95:96">
      <c r="CQ4750" s="15">
        <v>43830</v>
      </c>
      <c r="CR4750" s="16">
        <v>12168.45</v>
      </c>
    </row>
    <row r="4751" spans="95:96">
      <c r="CQ4751" s="15">
        <v>43831</v>
      </c>
      <c r="CR4751" s="16">
        <v>12182.5</v>
      </c>
    </row>
    <row r="4752" spans="95:96">
      <c r="CQ4752" s="15">
        <v>43832</v>
      </c>
      <c r="CR4752" s="16">
        <v>12282.2</v>
      </c>
    </row>
    <row r="4753" spans="95:96">
      <c r="CQ4753" s="15">
        <v>43833</v>
      </c>
      <c r="CR4753" s="16">
        <v>12226.65</v>
      </c>
    </row>
    <row r="4754" spans="95:96">
      <c r="CQ4754" s="15">
        <v>43834</v>
      </c>
      <c r="CR4754" s="16">
        <v>12226.65</v>
      </c>
    </row>
    <row r="4755" spans="95:96">
      <c r="CQ4755" s="15">
        <v>43835</v>
      </c>
      <c r="CR4755" s="16">
        <v>12226.65</v>
      </c>
    </row>
    <row r="4756" spans="95:96">
      <c r="CQ4756" s="15">
        <v>43836</v>
      </c>
      <c r="CR4756" s="16">
        <v>11993.05</v>
      </c>
    </row>
    <row r="4757" spans="95:96">
      <c r="CQ4757" s="15">
        <v>43837</v>
      </c>
      <c r="CR4757" s="16">
        <v>12052.95</v>
      </c>
    </row>
    <row r="4758" spans="95:96">
      <c r="CQ4758" s="15">
        <v>43838</v>
      </c>
      <c r="CR4758" s="16">
        <v>12025.35</v>
      </c>
    </row>
    <row r="4759" spans="95:96">
      <c r="CQ4759" s="15">
        <v>43839</v>
      </c>
      <c r="CR4759" s="16">
        <v>12215.9</v>
      </c>
    </row>
    <row r="4760" spans="95:96">
      <c r="CQ4760" s="15">
        <v>43840</v>
      </c>
      <c r="CR4760" s="16">
        <v>12256.8</v>
      </c>
    </row>
    <row r="4761" spans="95:96">
      <c r="CQ4761" s="15">
        <v>43841</v>
      </c>
      <c r="CR4761" s="16">
        <v>12256.8</v>
      </c>
    </row>
    <row r="4762" spans="95:96">
      <c r="CQ4762" s="15">
        <v>43842</v>
      </c>
      <c r="CR4762" s="16">
        <v>12256.8</v>
      </c>
    </row>
    <row r="4763" spans="95:96">
      <c r="CQ4763" s="15">
        <v>43843</v>
      </c>
      <c r="CR4763" s="16">
        <v>12329.55</v>
      </c>
    </row>
    <row r="4764" spans="95:96">
      <c r="CQ4764" s="15">
        <v>43844</v>
      </c>
      <c r="CR4764" s="16">
        <v>12362.3</v>
      </c>
    </row>
    <row r="4765" spans="95:96">
      <c r="CQ4765" s="15">
        <v>43845</v>
      </c>
      <c r="CR4765" s="16">
        <v>12343.3</v>
      </c>
    </row>
    <row r="4766" spans="95:96">
      <c r="CQ4766" s="15">
        <v>43846</v>
      </c>
      <c r="CR4766" s="16">
        <v>12355.5</v>
      </c>
    </row>
    <row r="4767" spans="95:96">
      <c r="CQ4767" s="15">
        <v>43847</v>
      </c>
      <c r="CR4767" s="16">
        <v>12352.35</v>
      </c>
    </row>
    <row r="4768" spans="95:96">
      <c r="CQ4768" s="15">
        <v>43848</v>
      </c>
      <c r="CR4768" s="16">
        <v>12352.35</v>
      </c>
    </row>
    <row r="4769" spans="95:96">
      <c r="CQ4769" s="15">
        <v>43849</v>
      </c>
      <c r="CR4769" s="16">
        <v>12352.35</v>
      </c>
    </row>
    <row r="4770" spans="95:96">
      <c r="CQ4770" s="15">
        <v>43850</v>
      </c>
      <c r="CR4770" s="16">
        <v>12224.55</v>
      </c>
    </row>
    <row r="4771" spans="95:96">
      <c r="CQ4771" s="15">
        <v>43851</v>
      </c>
      <c r="CR4771" s="16">
        <v>12169.85</v>
      </c>
    </row>
    <row r="4772" spans="95:96">
      <c r="CQ4772" s="15">
        <v>43852</v>
      </c>
      <c r="CR4772" s="16">
        <v>12106.9</v>
      </c>
    </row>
    <row r="4773" spans="95:96">
      <c r="CQ4773" s="15">
        <v>43853</v>
      </c>
      <c r="CR4773" s="16">
        <v>12180.35</v>
      </c>
    </row>
    <row r="4774" spans="95:96">
      <c r="CQ4774" s="15">
        <v>43854</v>
      </c>
      <c r="CR4774" s="16">
        <v>12248.25</v>
      </c>
    </row>
    <row r="4775" spans="95:96">
      <c r="CQ4775" s="15">
        <v>43855</v>
      </c>
      <c r="CR4775" s="16">
        <v>12248.25</v>
      </c>
    </row>
    <row r="4776" spans="95:96">
      <c r="CQ4776" s="15">
        <v>43856</v>
      </c>
      <c r="CR4776" s="16">
        <v>12248.25</v>
      </c>
    </row>
    <row r="4777" spans="95:96">
      <c r="CQ4777" s="15">
        <v>43857</v>
      </c>
      <c r="CR4777" s="16">
        <v>12119</v>
      </c>
    </row>
    <row r="4778" spans="95:96">
      <c r="CQ4778" s="15">
        <v>43858</v>
      </c>
      <c r="CR4778" s="16">
        <v>12055.8</v>
      </c>
    </row>
    <row r="4779" spans="95:96">
      <c r="CQ4779" s="15">
        <v>43859</v>
      </c>
      <c r="CR4779" s="16">
        <v>12129.5</v>
      </c>
    </row>
    <row r="4780" spans="95:96">
      <c r="CQ4780" s="15">
        <v>43860</v>
      </c>
      <c r="CR4780" s="16">
        <v>12035.8</v>
      </c>
    </row>
    <row r="4781" spans="95:96">
      <c r="CQ4781" s="15">
        <v>43861</v>
      </c>
      <c r="CR4781" s="16">
        <v>11962.1</v>
      </c>
    </row>
    <row r="4782" spans="95:96">
      <c r="CQ4782" s="15">
        <v>43862</v>
      </c>
      <c r="CR4782" s="16">
        <v>11661.85</v>
      </c>
    </row>
    <row r="4783" spans="95:96">
      <c r="CQ4783" s="15">
        <v>43863</v>
      </c>
      <c r="CR4783" s="16">
        <v>11661.85</v>
      </c>
    </row>
    <row r="4784" spans="95:96">
      <c r="CQ4784" s="15">
        <v>43864</v>
      </c>
      <c r="CR4784" s="16">
        <v>11707.9</v>
      </c>
    </row>
    <row r="4785" spans="95:96">
      <c r="CQ4785" s="15">
        <v>43865</v>
      </c>
      <c r="CR4785" s="16">
        <v>11979.65</v>
      </c>
    </row>
    <row r="4786" spans="95:96">
      <c r="CQ4786" s="15">
        <v>43866</v>
      </c>
      <c r="CR4786" s="16">
        <v>12089.15</v>
      </c>
    </row>
    <row r="4787" spans="95:96">
      <c r="CQ4787" s="15">
        <v>43867</v>
      </c>
      <c r="CR4787" s="16">
        <v>12137.95</v>
      </c>
    </row>
    <row r="4788" spans="95:96">
      <c r="CQ4788" s="15">
        <v>43868</v>
      </c>
      <c r="CR4788" s="16">
        <v>12098.35</v>
      </c>
    </row>
    <row r="4789" spans="95:96">
      <c r="CQ4789" s="15">
        <v>43869</v>
      </c>
      <c r="CR4789" s="16">
        <v>12098.35</v>
      </c>
    </row>
    <row r="4790" spans="95:96">
      <c r="CQ4790" s="15">
        <v>43870</v>
      </c>
      <c r="CR4790" s="16">
        <v>12098.35</v>
      </c>
    </row>
    <row r="4791" spans="95:96">
      <c r="CQ4791" s="15">
        <v>43871</v>
      </c>
      <c r="CR4791" s="16">
        <v>12031.5</v>
      </c>
    </row>
    <row r="4792" spans="95:96">
      <c r="CQ4792" s="15">
        <v>43872</v>
      </c>
      <c r="CR4792" s="16">
        <v>12107.9</v>
      </c>
    </row>
    <row r="4793" spans="95:96">
      <c r="CQ4793" s="15">
        <v>43873</v>
      </c>
      <c r="CR4793" s="16">
        <v>12201.2</v>
      </c>
    </row>
    <row r="4794" spans="95:96">
      <c r="CQ4794" s="15">
        <v>43874</v>
      </c>
      <c r="CR4794" s="16">
        <v>12174.65</v>
      </c>
    </row>
    <row r="4795" spans="95:96">
      <c r="CQ4795" s="15">
        <v>43875</v>
      </c>
      <c r="CR4795" s="16">
        <v>12113.45</v>
      </c>
    </row>
    <row r="4796" spans="95:96">
      <c r="CQ4796" s="15">
        <v>43876</v>
      </c>
      <c r="CR4796" s="16">
        <v>12113.45</v>
      </c>
    </row>
    <row r="4797" spans="95:96">
      <c r="CQ4797" s="15">
        <v>43877</v>
      </c>
      <c r="CR4797" s="16">
        <v>12113.45</v>
      </c>
    </row>
    <row r="4798" spans="95:96">
      <c r="CQ4798" s="15">
        <v>43878</v>
      </c>
      <c r="CR4798" s="16">
        <v>12045.8</v>
      </c>
    </row>
    <row r="4799" spans="95:96">
      <c r="CQ4799" s="15">
        <v>43879</v>
      </c>
      <c r="CR4799" s="16">
        <v>11992.5</v>
      </c>
    </row>
    <row r="4800" spans="95:96">
      <c r="CQ4800" s="15">
        <v>43880</v>
      </c>
      <c r="CR4800" s="16">
        <v>12125.9</v>
      </c>
    </row>
    <row r="4801" spans="95:96">
      <c r="CQ4801" s="15">
        <v>43881</v>
      </c>
      <c r="CR4801" s="16">
        <v>12080.85</v>
      </c>
    </row>
    <row r="4802" spans="95:96">
      <c r="CQ4802" s="15">
        <v>43882</v>
      </c>
      <c r="CR4802" s="16">
        <v>12080.85</v>
      </c>
    </row>
    <row r="4803" spans="95:96">
      <c r="CQ4803" s="15">
        <v>43883</v>
      </c>
      <c r="CR4803" s="16">
        <v>12080.85</v>
      </c>
    </row>
    <row r="4804" spans="95:96">
      <c r="CQ4804" s="15">
        <v>43884</v>
      </c>
      <c r="CR4804" s="16">
        <v>12080.85</v>
      </c>
    </row>
    <row r="4805" spans="95:96">
      <c r="CQ4805" s="15">
        <v>43885</v>
      </c>
      <c r="CR4805" s="16">
        <v>11829.4</v>
      </c>
    </row>
    <row r="4806" spans="95:96">
      <c r="CQ4806" s="15">
        <v>43886</v>
      </c>
      <c r="CR4806" s="16">
        <v>11797.9</v>
      </c>
    </row>
    <row r="4807" spans="95:96">
      <c r="CQ4807" s="15">
        <v>43887</v>
      </c>
      <c r="CR4807" s="16">
        <v>11678.5</v>
      </c>
    </row>
    <row r="4808" spans="95:96">
      <c r="CQ4808" s="15">
        <v>43888</v>
      </c>
      <c r="CR4808" s="16">
        <v>11633.3</v>
      </c>
    </row>
    <row r="4809" spans="95:96">
      <c r="CQ4809" s="15">
        <v>43889</v>
      </c>
      <c r="CR4809" s="16">
        <v>11201.75</v>
      </c>
    </row>
    <row r="4810" spans="95:96">
      <c r="CQ4810" s="15">
        <v>43890</v>
      </c>
      <c r="CR4810" s="16">
        <v>11201.75</v>
      </c>
    </row>
    <row r="4811" spans="95:96">
      <c r="CQ4811" s="15">
        <v>43891</v>
      </c>
      <c r="CR4811" s="16">
        <v>11201.75</v>
      </c>
    </row>
    <row r="4812" spans="95:96">
      <c r="CQ4812" s="15">
        <v>43892</v>
      </c>
      <c r="CR4812" s="16">
        <v>11132.75</v>
      </c>
    </row>
    <row r="4813" spans="95:96">
      <c r="CQ4813" s="15">
        <v>43893</v>
      </c>
      <c r="CR4813" s="16">
        <v>11303.3</v>
      </c>
    </row>
    <row r="4814" spans="95:96">
      <c r="CQ4814" s="15">
        <v>43894</v>
      </c>
      <c r="CR4814" s="16">
        <v>11251</v>
      </c>
    </row>
    <row r="4815" spans="95:96">
      <c r="CQ4815" s="15">
        <v>43895</v>
      </c>
      <c r="CR4815" s="16">
        <v>11269</v>
      </c>
    </row>
    <row r="4816" spans="95:96">
      <c r="CQ4816" s="15">
        <v>43896</v>
      </c>
      <c r="CR4816" s="16">
        <v>10989.45</v>
      </c>
    </row>
    <row r="4817" spans="95:96">
      <c r="CQ4817" s="15">
        <v>43897</v>
      </c>
      <c r="CR4817" s="16">
        <v>10989.45</v>
      </c>
    </row>
    <row r="4818" spans="95:96">
      <c r="CQ4818" s="15">
        <v>43898</v>
      </c>
      <c r="CR4818" s="16">
        <v>10989.45</v>
      </c>
    </row>
    <row r="4819" spans="95:96">
      <c r="CQ4819" s="15">
        <v>43899</v>
      </c>
      <c r="CR4819" s="16">
        <v>10451.450000000001</v>
      </c>
    </row>
    <row r="4820" spans="95:96">
      <c r="CQ4820" s="15">
        <v>43900</v>
      </c>
      <c r="CR4820" s="16">
        <v>10451.450000000001</v>
      </c>
    </row>
    <row r="4821" spans="95:96">
      <c r="CQ4821" s="15">
        <v>43901</v>
      </c>
      <c r="CR4821" s="16">
        <v>10458.4</v>
      </c>
    </row>
    <row r="4822" spans="95:96">
      <c r="CQ4822" s="15">
        <v>43902</v>
      </c>
      <c r="CR4822" s="16">
        <v>9590.15</v>
      </c>
    </row>
    <row r="4823" spans="95:96">
      <c r="CQ4823" s="15">
        <v>43903</v>
      </c>
      <c r="CR4823" s="16">
        <v>9955.2000000000007</v>
      </c>
    </row>
    <row r="4824" spans="95:96">
      <c r="CQ4824" s="15">
        <v>43904</v>
      </c>
      <c r="CR4824" s="16">
        <v>9955.2000000000007</v>
      </c>
    </row>
    <row r="4825" spans="95:96">
      <c r="CQ4825" s="15">
        <v>43905</v>
      </c>
      <c r="CR4825" s="16">
        <v>9955.2000000000007</v>
      </c>
    </row>
    <row r="4826" spans="95:96">
      <c r="CQ4826" s="15">
        <v>43906</v>
      </c>
      <c r="CR4826" s="16">
        <v>9197.4</v>
      </c>
    </row>
    <row r="4827" spans="95:96">
      <c r="CQ4827" s="15">
        <v>43907</v>
      </c>
      <c r="CR4827" s="16">
        <v>8967.0499999999993</v>
      </c>
    </row>
    <row r="4828" spans="95:96">
      <c r="CQ4828" s="15">
        <v>43908</v>
      </c>
      <c r="CR4828" s="16">
        <v>8468.7999999999993</v>
      </c>
    </row>
    <row r="4829" spans="95:96">
      <c r="CQ4829" s="15">
        <v>43909</v>
      </c>
      <c r="CR4829" s="16">
        <v>8263.4500000000007</v>
      </c>
    </row>
    <row r="4830" spans="95:96">
      <c r="CQ4830" s="15">
        <v>43910</v>
      </c>
      <c r="CR4830" s="16">
        <v>8745.4500000000007</v>
      </c>
    </row>
    <row r="4831" spans="95:96">
      <c r="CQ4831" s="15">
        <v>43911</v>
      </c>
      <c r="CR4831" s="16">
        <v>8745.4500000000007</v>
      </c>
    </row>
    <row r="4832" spans="95:96">
      <c r="CQ4832" s="15">
        <v>43912</v>
      </c>
      <c r="CR4832" s="16">
        <v>8745.4500000000007</v>
      </c>
    </row>
    <row r="4833" spans="95:96">
      <c r="CQ4833" s="15">
        <v>43913</v>
      </c>
      <c r="CR4833" s="16">
        <v>7610.25</v>
      </c>
    </row>
    <row r="4834" spans="95:96">
      <c r="CQ4834" s="15">
        <v>43914</v>
      </c>
      <c r="CR4834" s="16">
        <v>7801.05</v>
      </c>
    </row>
    <row r="4835" spans="95:96">
      <c r="CQ4835" s="15">
        <v>43915</v>
      </c>
      <c r="CR4835" s="16">
        <v>8317.85</v>
      </c>
    </row>
    <row r="4836" spans="95:96">
      <c r="CQ4836" s="15">
        <v>43916</v>
      </c>
      <c r="CR4836" s="16">
        <v>8641.4500000000007</v>
      </c>
    </row>
    <row r="4837" spans="95:96">
      <c r="CQ4837" s="15">
        <v>43917</v>
      </c>
      <c r="CR4837" s="16">
        <v>8660.25</v>
      </c>
    </row>
    <row r="4838" spans="95:96">
      <c r="CQ4838" s="15">
        <v>43918</v>
      </c>
      <c r="CR4838" s="16">
        <v>8660.25</v>
      </c>
    </row>
    <row r="4839" spans="95:96">
      <c r="CQ4839" s="15">
        <v>43919</v>
      </c>
      <c r="CR4839" s="16">
        <v>8660.25</v>
      </c>
    </row>
    <row r="4840" spans="95:96">
      <c r="CQ4840" s="15">
        <v>43920</v>
      </c>
      <c r="CR4840" s="16">
        <v>8281.1</v>
      </c>
    </row>
    <row r="4841" spans="95:96">
      <c r="CQ4841" s="15">
        <v>43921</v>
      </c>
      <c r="CR4841" s="16">
        <v>8597.75</v>
      </c>
    </row>
    <row r="4842" spans="95:96">
      <c r="CQ4842" s="15">
        <v>43922</v>
      </c>
      <c r="CR4842" s="16">
        <v>8253.7999999999993</v>
      </c>
    </row>
    <row r="4843" spans="95:96">
      <c r="CQ4843" s="15">
        <v>43923</v>
      </c>
      <c r="CR4843" s="16">
        <v>8253.7999999999993</v>
      </c>
    </row>
    <row r="4844" spans="95:96">
      <c r="CQ4844" s="15">
        <v>43924</v>
      </c>
      <c r="CR4844" s="16">
        <v>8083.8</v>
      </c>
    </row>
    <row r="4845" spans="95:96">
      <c r="CQ4845" s="15">
        <v>43925</v>
      </c>
      <c r="CR4845" s="16">
        <v>8083.8</v>
      </c>
    </row>
    <row r="4846" spans="95:96">
      <c r="CQ4846" s="15">
        <v>43926</v>
      </c>
      <c r="CR4846" s="16">
        <v>8083.8</v>
      </c>
    </row>
    <row r="4847" spans="95:96">
      <c r="CQ4847" s="15">
        <v>43927</v>
      </c>
      <c r="CR4847" s="16">
        <v>8083.8</v>
      </c>
    </row>
    <row r="4848" spans="95:96">
      <c r="CQ4848" s="15">
        <v>43928</v>
      </c>
      <c r="CR4848" s="16">
        <v>8792.2000000000007</v>
      </c>
    </row>
    <row r="4849" spans="95:96">
      <c r="CQ4849" s="15">
        <v>43929</v>
      </c>
      <c r="CR4849" s="16">
        <v>8748.75</v>
      </c>
    </row>
    <row r="4850" spans="95:96">
      <c r="CQ4850" s="15">
        <v>43930</v>
      </c>
      <c r="CR4850" s="16">
        <v>9111.9</v>
      </c>
    </row>
    <row r="4851" spans="95:96">
      <c r="CQ4851" s="15">
        <v>43931</v>
      </c>
      <c r="CR4851" s="16">
        <v>9111.9</v>
      </c>
    </row>
    <row r="4852" spans="95:96">
      <c r="CQ4852" s="15">
        <v>43932</v>
      </c>
      <c r="CR4852" s="16">
        <v>9111.9</v>
      </c>
    </row>
    <row r="4853" spans="95:96">
      <c r="CQ4853" s="15">
        <v>43933</v>
      </c>
      <c r="CR4853" s="16">
        <v>9111.9</v>
      </c>
    </row>
    <row r="4854" spans="95:96">
      <c r="CQ4854" s="15">
        <v>43934</v>
      </c>
      <c r="CR4854" s="16">
        <v>8993.85</v>
      </c>
    </row>
    <row r="4855" spans="95:96">
      <c r="CQ4855" s="15">
        <v>43935</v>
      </c>
      <c r="CR4855" s="16">
        <v>8993.85</v>
      </c>
    </row>
    <row r="4856" spans="95:96">
      <c r="CQ4856" s="15">
        <v>43936</v>
      </c>
      <c r="CR4856" s="16">
        <v>8925.2999999999993</v>
      </c>
    </row>
    <row r="4857" spans="95:96">
      <c r="CQ4857" s="15">
        <v>43937</v>
      </c>
      <c r="CR4857" s="16">
        <v>8992.7999999999993</v>
      </c>
    </row>
    <row r="4858" spans="95:96">
      <c r="CQ4858" s="15">
        <v>43938</v>
      </c>
      <c r="CR4858" s="16">
        <v>9266.75</v>
      </c>
    </row>
    <row r="4859" spans="95:96">
      <c r="CQ4859" s="15">
        <v>43939</v>
      </c>
      <c r="CR4859" s="16">
        <v>9266.75</v>
      </c>
    </row>
    <row r="4860" spans="95:96">
      <c r="CQ4860" s="15">
        <v>43940</v>
      </c>
      <c r="CR4860" s="16">
        <v>9266.75</v>
      </c>
    </row>
    <row r="4861" spans="95:96">
      <c r="CQ4861" s="15">
        <v>43941</v>
      </c>
      <c r="CR4861" s="16">
        <v>9261.85</v>
      </c>
    </row>
    <row r="4862" spans="95:96">
      <c r="CQ4862" s="15">
        <v>43942</v>
      </c>
      <c r="CR4862" s="16">
        <v>8981.4500000000007</v>
      </c>
    </row>
    <row r="4863" spans="95:96">
      <c r="CQ4863" s="15">
        <v>43943</v>
      </c>
      <c r="CR4863" s="16">
        <v>9187.2999999999993</v>
      </c>
    </row>
    <row r="4864" spans="95:96">
      <c r="CQ4864" s="15">
        <v>43944</v>
      </c>
      <c r="CR4864" s="16">
        <v>9313.9</v>
      </c>
    </row>
    <row r="4865" spans="95:96">
      <c r="CQ4865" s="15">
        <v>43945</v>
      </c>
      <c r="CR4865" s="16">
        <v>9154.4</v>
      </c>
    </row>
    <row r="4866" spans="95:96">
      <c r="CQ4866" s="15">
        <v>43946</v>
      </c>
      <c r="CR4866" s="16">
        <v>9154.4</v>
      </c>
    </row>
    <row r="4867" spans="95:96">
      <c r="CQ4867" s="15">
        <v>43947</v>
      </c>
      <c r="CR4867" s="16">
        <v>9154.4</v>
      </c>
    </row>
    <row r="4868" spans="95:96">
      <c r="CQ4868" s="15">
        <v>43948</v>
      </c>
      <c r="CR4868" s="16">
        <v>9282.2999999999993</v>
      </c>
    </row>
    <row r="4869" spans="95:96">
      <c r="CQ4869" s="15">
        <v>43949</v>
      </c>
      <c r="CR4869" s="16">
        <v>9380.9</v>
      </c>
    </row>
    <row r="4870" spans="95:96">
      <c r="CQ4870" s="15">
        <v>43950</v>
      </c>
      <c r="CR4870" s="16">
        <v>9553.35</v>
      </c>
    </row>
    <row r="4871" spans="95:96">
      <c r="CQ4871" s="15">
        <v>43951</v>
      </c>
      <c r="CR4871" s="16">
        <v>9859.9</v>
      </c>
    </row>
    <row r="4872" spans="95:96">
      <c r="CQ4872" s="15">
        <v>43952</v>
      </c>
      <c r="CR4872" s="16">
        <v>9859.9</v>
      </c>
    </row>
    <row r="4873" spans="95:96">
      <c r="CQ4873" s="15">
        <v>43953</v>
      </c>
      <c r="CR4873" s="16">
        <v>9859.9</v>
      </c>
    </row>
    <row r="4874" spans="95:96">
      <c r="CQ4874" s="15">
        <v>43954</v>
      </c>
      <c r="CR4874" s="16">
        <v>9859.9</v>
      </c>
    </row>
    <row r="4875" spans="95:96">
      <c r="CQ4875" s="15">
        <v>43955</v>
      </c>
      <c r="CR4875" s="16">
        <v>9293.5</v>
      </c>
    </row>
    <row r="4876" spans="95:96">
      <c r="CQ4876" s="15">
        <v>43956</v>
      </c>
      <c r="CR4876" s="16">
        <v>9205.6</v>
      </c>
    </row>
    <row r="4877" spans="95:96">
      <c r="CQ4877" s="15">
        <v>43957</v>
      </c>
      <c r="CR4877" s="16">
        <v>9270.9</v>
      </c>
    </row>
    <row r="4878" spans="95:96">
      <c r="CQ4878" s="15">
        <v>43958</v>
      </c>
      <c r="CR4878" s="16">
        <v>9199.0499999999993</v>
      </c>
    </row>
    <row r="4879" spans="95:96">
      <c r="CQ4879" s="15">
        <v>43959</v>
      </c>
      <c r="CR4879" s="16">
        <v>9251.5</v>
      </c>
    </row>
    <row r="4880" spans="95:96">
      <c r="CQ4880" s="15">
        <v>43960</v>
      </c>
      <c r="CR4880" s="16">
        <v>9251.5</v>
      </c>
    </row>
    <row r="4881" spans="95:96">
      <c r="CQ4881" s="15">
        <v>43961</v>
      </c>
      <c r="CR4881" s="16">
        <v>9251.5</v>
      </c>
    </row>
    <row r="4882" spans="95:96">
      <c r="CQ4882" s="15">
        <v>43962</v>
      </c>
      <c r="CR4882" s="16">
        <v>9239.2000000000007</v>
      </c>
    </row>
    <row r="4883" spans="95:96">
      <c r="CQ4883" s="15">
        <v>43963</v>
      </c>
      <c r="CR4883" s="16">
        <v>9196.5499999999993</v>
      </c>
    </row>
    <row r="4884" spans="95:96">
      <c r="CQ4884" s="15">
        <v>43964</v>
      </c>
      <c r="CR4884" s="16">
        <v>9383.5499999999993</v>
      </c>
    </row>
    <row r="4885" spans="95:96">
      <c r="CQ4885" s="15">
        <v>43965</v>
      </c>
      <c r="CR4885" s="16">
        <v>9142.75</v>
      </c>
    </row>
    <row r="4886" spans="95:96">
      <c r="CQ4886" s="15">
        <v>43966</v>
      </c>
      <c r="CR4886" s="16">
        <v>9136.85</v>
      </c>
    </row>
    <row r="4887" spans="95:96">
      <c r="CQ4887" s="15">
        <v>43967</v>
      </c>
      <c r="CR4887" s="16">
        <v>9136.85</v>
      </c>
    </row>
    <row r="4888" spans="95:96">
      <c r="CQ4888" s="15">
        <v>43968</v>
      </c>
      <c r="CR4888" s="16">
        <v>9136.85</v>
      </c>
    </row>
    <row r="4889" spans="95:96">
      <c r="CQ4889" s="15">
        <v>43969</v>
      </c>
      <c r="CR4889" s="16">
        <v>8823.25</v>
      </c>
    </row>
    <row r="4890" spans="95:96">
      <c r="CQ4890" s="15">
        <v>43970</v>
      </c>
      <c r="CR4890" s="16">
        <v>8879.1</v>
      </c>
    </row>
    <row r="4891" spans="95:96">
      <c r="CQ4891" s="15">
        <v>43971</v>
      </c>
      <c r="CR4891" s="16">
        <v>9066.5499999999993</v>
      </c>
    </row>
    <row r="4892" spans="95:96">
      <c r="CQ4892" s="15">
        <v>43972</v>
      </c>
      <c r="CR4892" s="16">
        <v>9106.25</v>
      </c>
    </row>
    <row r="4893" spans="95:96">
      <c r="CQ4893" s="15">
        <v>43973</v>
      </c>
      <c r="CR4893" s="16">
        <v>9039.25</v>
      </c>
    </row>
    <row r="4894" spans="95:96">
      <c r="CQ4894" s="15">
        <v>43974</v>
      </c>
      <c r="CR4894" s="16">
        <v>9039.25</v>
      </c>
    </row>
    <row r="4895" spans="95:96">
      <c r="CQ4895" s="15">
        <v>43975</v>
      </c>
      <c r="CR4895" s="16">
        <v>9039.25</v>
      </c>
    </row>
    <row r="4896" spans="95:96">
      <c r="CQ4896" s="15">
        <v>43976</v>
      </c>
      <c r="CR4896" s="16">
        <v>9039.25</v>
      </c>
    </row>
    <row r="4897" spans="95:96">
      <c r="CQ4897" s="15">
        <v>43977</v>
      </c>
      <c r="CR4897" s="16">
        <v>9029.0499999999993</v>
      </c>
    </row>
    <row r="4898" spans="95:96">
      <c r="CQ4898" s="15">
        <v>43978</v>
      </c>
      <c r="CR4898" s="16">
        <v>9314.9500000000007</v>
      </c>
    </row>
    <row r="4899" spans="95:96">
      <c r="CQ4899" s="15">
        <v>43979</v>
      </c>
      <c r="CR4899" s="16">
        <v>9490.1</v>
      </c>
    </row>
    <row r="4900" spans="95:96">
      <c r="CQ4900" s="15">
        <v>43980</v>
      </c>
      <c r="CR4900" s="16">
        <v>9580.2999999999993</v>
      </c>
    </row>
    <row r="4901" spans="95:96">
      <c r="CQ4901" s="15">
        <v>43981</v>
      </c>
      <c r="CR4901" s="16">
        <v>9580.2999999999993</v>
      </c>
    </row>
    <row r="4902" spans="95:96">
      <c r="CQ4902" s="15">
        <v>43982</v>
      </c>
      <c r="CR4902" s="16">
        <v>9580.2999999999993</v>
      </c>
    </row>
    <row r="4903" spans="95:96">
      <c r="CQ4903" s="15">
        <v>43983</v>
      </c>
      <c r="CR4903" s="16">
        <v>9826.15</v>
      </c>
    </row>
    <row r="4904" spans="95:96">
      <c r="CQ4904" s="15">
        <v>43984</v>
      </c>
      <c r="CR4904" s="16">
        <v>9979.1</v>
      </c>
    </row>
    <row r="4905" spans="95:96">
      <c r="CQ4905" s="15">
        <v>43985</v>
      </c>
      <c r="CR4905" s="16">
        <v>10061.549999999999</v>
      </c>
    </row>
    <row r="4906" spans="95:96">
      <c r="CQ4906" s="15">
        <v>43986</v>
      </c>
      <c r="CR4906" s="16">
        <v>10029.1</v>
      </c>
    </row>
    <row r="4907" spans="95:96">
      <c r="CQ4907" s="15">
        <v>43987</v>
      </c>
      <c r="CR4907" s="16">
        <v>10142.15</v>
      </c>
    </row>
    <row r="4908" spans="95:96">
      <c r="CQ4908" s="15">
        <v>43988</v>
      </c>
      <c r="CR4908" s="16">
        <v>10142.15</v>
      </c>
    </row>
    <row r="4909" spans="95:96">
      <c r="CQ4909" s="15">
        <v>43989</v>
      </c>
      <c r="CR4909" s="16">
        <v>10142.15</v>
      </c>
    </row>
    <row r="4910" spans="95:96">
      <c r="CQ4910" s="15">
        <v>43990</v>
      </c>
      <c r="CR4910" s="16">
        <v>10167.450000000001</v>
      </c>
    </row>
    <row r="4911" spans="95:96">
      <c r="CQ4911" s="15">
        <v>43991</v>
      </c>
      <c r="CR4911" s="16">
        <v>10046.65</v>
      </c>
    </row>
    <row r="4912" spans="95:96">
      <c r="CQ4912" s="15">
        <v>43992</v>
      </c>
      <c r="CR4912" s="16">
        <v>10116.15</v>
      </c>
    </row>
    <row r="4913" spans="95:96">
      <c r="CQ4913" s="15">
        <v>43993</v>
      </c>
      <c r="CR4913" s="16">
        <v>9902</v>
      </c>
    </row>
    <row r="4914" spans="95:96">
      <c r="CQ4914" s="15">
        <v>43994</v>
      </c>
      <c r="CR4914" s="16">
        <v>9972.9</v>
      </c>
    </row>
    <row r="4915" spans="95:96">
      <c r="CQ4915" s="15">
        <v>43995</v>
      </c>
      <c r="CR4915" s="16">
        <v>9972.9</v>
      </c>
    </row>
    <row r="4916" spans="95:96">
      <c r="CQ4916" s="15">
        <v>43996</v>
      </c>
      <c r="CR4916" s="16">
        <v>9972.9</v>
      </c>
    </row>
    <row r="4917" spans="95:96">
      <c r="CQ4917" s="15">
        <v>43997</v>
      </c>
      <c r="CR4917" s="16">
        <v>9813.7000000000007</v>
      </c>
    </row>
    <row r="4918" spans="95:96">
      <c r="CQ4918" s="15">
        <v>43998</v>
      </c>
      <c r="CR4918" s="16">
        <v>9914</v>
      </c>
    </row>
    <row r="4919" spans="95:96">
      <c r="CQ4919" s="15">
        <v>43999</v>
      </c>
      <c r="CR4919" s="16">
        <v>9881.15</v>
      </c>
    </row>
    <row r="4920" spans="95:96">
      <c r="CQ4920" s="15">
        <v>44000</v>
      </c>
      <c r="CR4920" s="16">
        <v>10091.65</v>
      </c>
    </row>
    <row r="4921" spans="95:96">
      <c r="CQ4921" s="15">
        <v>44001</v>
      </c>
      <c r="CR4921" s="16">
        <v>10244.4</v>
      </c>
    </row>
    <row r="4922" spans="95:96">
      <c r="CQ4922" s="15">
        <v>44002</v>
      </c>
      <c r="CR4922" s="16">
        <v>10244.4</v>
      </c>
    </row>
    <row r="4923" spans="95:96">
      <c r="CQ4923" s="15">
        <v>44003</v>
      </c>
      <c r="CR4923" s="16">
        <v>10244.4</v>
      </c>
    </row>
    <row r="4924" spans="95:96">
      <c r="CQ4924" s="15">
        <v>44004</v>
      </c>
      <c r="CR4924" s="16">
        <v>10311.200000000001</v>
      </c>
    </row>
    <row r="4925" spans="95:96">
      <c r="CQ4925" s="15">
        <v>44005</v>
      </c>
      <c r="CR4925" s="16">
        <v>10471</v>
      </c>
    </row>
    <row r="4926" spans="95:96">
      <c r="CQ4926" s="15">
        <v>44006</v>
      </c>
      <c r="CR4926" s="16">
        <v>10305.299999999999</v>
      </c>
    </row>
    <row r="4927" spans="95:96">
      <c r="CQ4927" s="15">
        <v>44007</v>
      </c>
      <c r="CR4927" s="16">
        <v>10288.9</v>
      </c>
    </row>
    <row r="4928" spans="95:96">
      <c r="CQ4928" s="15">
        <v>44008</v>
      </c>
      <c r="CR4928" s="16">
        <v>10383</v>
      </c>
    </row>
    <row r="4929" spans="95:96">
      <c r="CQ4929" s="15">
        <v>44009</v>
      </c>
      <c r="CR4929" s="16">
        <v>10383</v>
      </c>
    </row>
    <row r="4930" spans="95:96">
      <c r="CQ4930" s="15">
        <v>44010</v>
      </c>
      <c r="CR4930" s="16">
        <v>10383</v>
      </c>
    </row>
    <row r="4931" spans="95:96">
      <c r="CQ4931" s="15">
        <v>44011</v>
      </c>
      <c r="CR4931" s="16">
        <v>10312.4</v>
      </c>
    </row>
    <row r="4932" spans="95:96">
      <c r="CQ4932" s="15">
        <v>44012</v>
      </c>
      <c r="CR4932" s="16">
        <v>10302.1</v>
      </c>
    </row>
    <row r="4933" spans="95:96">
      <c r="CQ4933" s="15">
        <v>44013</v>
      </c>
      <c r="CR4933" s="16">
        <v>10430.049999999999</v>
      </c>
    </row>
    <row r="4934" spans="95:96">
      <c r="CQ4934" s="15">
        <v>44014</v>
      </c>
      <c r="CR4934" s="16">
        <v>10551.7</v>
      </c>
    </row>
    <row r="4935" spans="95:96">
      <c r="CQ4935" s="15">
        <v>44015</v>
      </c>
      <c r="CR4935" s="16">
        <v>10607.35</v>
      </c>
    </row>
    <row r="4936" spans="95:96">
      <c r="CQ4936" s="15">
        <v>44016</v>
      </c>
      <c r="CR4936" s="16">
        <v>10607.35</v>
      </c>
    </row>
    <row r="4937" spans="95:96">
      <c r="CQ4937" s="15">
        <v>44017</v>
      </c>
      <c r="CR4937" s="16">
        <v>10607.35</v>
      </c>
    </row>
    <row r="4938" spans="95:96">
      <c r="CQ4938" s="15">
        <v>44018</v>
      </c>
      <c r="CR4938" s="16">
        <v>10763.65</v>
      </c>
    </row>
    <row r="4939" spans="95:96">
      <c r="CQ4939" s="15">
        <v>44019</v>
      </c>
      <c r="CR4939" s="16">
        <v>10799.65</v>
      </c>
    </row>
    <row r="4940" spans="95:96">
      <c r="CQ4940" s="15">
        <v>44020</v>
      </c>
      <c r="CR4940" s="16">
        <v>10705.75</v>
      </c>
    </row>
    <row r="4941" spans="95:96">
      <c r="CQ4941" s="15">
        <v>44021</v>
      </c>
      <c r="CR4941" s="16">
        <v>10813.45</v>
      </c>
    </row>
    <row r="4942" spans="95:96">
      <c r="CQ4942" s="15">
        <v>44022</v>
      </c>
      <c r="CR4942" s="16">
        <v>10768.05</v>
      </c>
    </row>
    <row r="4943" spans="95:96">
      <c r="CQ4943" s="15">
        <v>44023</v>
      </c>
      <c r="CR4943" s="16">
        <v>10768.05</v>
      </c>
    </row>
    <row r="4944" spans="95:96">
      <c r="CQ4944" s="15">
        <v>44024</v>
      </c>
      <c r="CR4944" s="16">
        <v>10768.05</v>
      </c>
    </row>
    <row r="4945" spans="95:96">
      <c r="CQ4945" s="15">
        <v>44025</v>
      </c>
      <c r="CR4945" s="16">
        <v>10802.7</v>
      </c>
    </row>
    <row r="4946" spans="95:96">
      <c r="CQ4946" s="15">
        <v>44026</v>
      </c>
      <c r="CR4946" s="16">
        <v>10607.35</v>
      </c>
    </row>
    <row r="4947" spans="95:96">
      <c r="CQ4947" s="15">
        <v>44027</v>
      </c>
      <c r="CR4947" s="16">
        <v>10618.2</v>
      </c>
    </row>
    <row r="4948" spans="95:96">
      <c r="CQ4948" s="15">
        <v>44028</v>
      </c>
      <c r="CR4948" s="16">
        <v>10739.95</v>
      </c>
    </row>
    <row r="4949" spans="95:96">
      <c r="CQ4949" s="15">
        <v>44029</v>
      </c>
      <c r="CR4949" s="16">
        <v>10901.7</v>
      </c>
    </row>
    <row r="4950" spans="95:96">
      <c r="CQ4950" s="15">
        <v>44030</v>
      </c>
      <c r="CR4950" s="16">
        <v>10901.7</v>
      </c>
    </row>
    <row r="4951" spans="95:96">
      <c r="CQ4951" s="15">
        <v>44031</v>
      </c>
      <c r="CR4951" s="16">
        <v>10901.7</v>
      </c>
    </row>
    <row r="4952" spans="95:96">
      <c r="CQ4952" s="15">
        <v>44032</v>
      </c>
      <c r="CR4952" s="16">
        <v>11022.2</v>
      </c>
    </row>
    <row r="4953" spans="95:96">
      <c r="CQ4953" s="15">
        <v>44033</v>
      </c>
      <c r="CR4953" s="16">
        <v>11162.25</v>
      </c>
    </row>
    <row r="4954" spans="95:96">
      <c r="CQ4954" s="15">
        <v>44034</v>
      </c>
      <c r="CR4954" s="16">
        <v>11132.6</v>
      </c>
    </row>
    <row r="4955" spans="95:96">
      <c r="CQ4955" s="15">
        <v>44035</v>
      </c>
      <c r="CR4955" s="16">
        <v>11215.45</v>
      </c>
    </row>
    <row r="4956" spans="95:96">
      <c r="CQ4956" s="15">
        <v>44036</v>
      </c>
      <c r="CR4956" s="16">
        <v>11194.15</v>
      </c>
    </row>
    <row r="4957" spans="95:96">
      <c r="CQ4957" s="15">
        <v>44037</v>
      </c>
      <c r="CR4957" s="16">
        <v>11194.15</v>
      </c>
    </row>
    <row r="4958" spans="95:96">
      <c r="CQ4958" s="15">
        <v>44038</v>
      </c>
      <c r="CR4958" s="16">
        <v>11194.15</v>
      </c>
    </row>
    <row r="4959" spans="95:96">
      <c r="CQ4959" s="15">
        <v>44039</v>
      </c>
      <c r="CR4959" s="16">
        <v>11131.8</v>
      </c>
    </row>
    <row r="4960" spans="95:96">
      <c r="CQ4960" s="15">
        <v>44040</v>
      </c>
      <c r="CR4960" s="16">
        <v>11300.55</v>
      </c>
    </row>
    <row r="4961" spans="95:96">
      <c r="CQ4961" s="15">
        <v>44041</v>
      </c>
      <c r="CR4961" s="16">
        <v>11202.85</v>
      </c>
    </row>
    <row r="4962" spans="95:96">
      <c r="CQ4962" s="15">
        <v>44042</v>
      </c>
      <c r="CR4962" s="16">
        <v>11102.15</v>
      </c>
    </row>
    <row r="4963" spans="95:96">
      <c r="CQ4963" s="15">
        <v>44043</v>
      </c>
      <c r="CR4963" s="16">
        <v>11073.45</v>
      </c>
    </row>
    <row r="4964" spans="95:96">
      <c r="CQ4964" s="15">
        <v>44044</v>
      </c>
      <c r="CR4964" s="16">
        <v>11073.45</v>
      </c>
    </row>
    <row r="4965" spans="95:96">
      <c r="CQ4965" s="15">
        <v>44045</v>
      </c>
      <c r="CR4965" s="16">
        <v>11073.45</v>
      </c>
    </row>
    <row r="4966" spans="95:96">
      <c r="CQ4966" s="15">
        <v>44046</v>
      </c>
      <c r="CR4966" s="16">
        <v>10891.6</v>
      </c>
    </row>
    <row r="4967" spans="95:96">
      <c r="CQ4967" s="15">
        <v>44047</v>
      </c>
      <c r="CR4967" s="16">
        <v>11095.25</v>
      </c>
    </row>
    <row r="4968" spans="95:96">
      <c r="CQ4968" s="15">
        <v>44048</v>
      </c>
      <c r="CR4968" s="16">
        <v>11101.65</v>
      </c>
    </row>
    <row r="4969" spans="95:96">
      <c r="CQ4969" s="15">
        <v>44049</v>
      </c>
      <c r="CR4969" s="16">
        <v>11200.15</v>
      </c>
    </row>
    <row r="4970" spans="95:96">
      <c r="CQ4970" s="15">
        <v>44050</v>
      </c>
      <c r="CR4970" s="16">
        <v>11214.05</v>
      </c>
    </row>
    <row r="4971" spans="95:96">
      <c r="CQ4971" s="15">
        <v>44051</v>
      </c>
      <c r="CR4971" s="16">
        <v>11214.05</v>
      </c>
    </row>
    <row r="4972" spans="95:96">
      <c r="CQ4972" s="15">
        <v>44052</v>
      </c>
      <c r="CR4972" s="16">
        <v>11214.05</v>
      </c>
    </row>
    <row r="4973" spans="95:96">
      <c r="CQ4973" s="15">
        <v>44053</v>
      </c>
      <c r="CR4973" s="16">
        <v>11270.15</v>
      </c>
    </row>
    <row r="4974" spans="95:96">
      <c r="CQ4974" s="15">
        <v>44054</v>
      </c>
      <c r="CR4974" s="16">
        <v>11322.5</v>
      </c>
    </row>
    <row r="4975" spans="95:96">
      <c r="CQ4975" s="15">
        <v>44055</v>
      </c>
      <c r="CR4975" s="16">
        <v>11308.4</v>
      </c>
    </row>
    <row r="4976" spans="95:96">
      <c r="CQ4976" s="15">
        <v>44056</v>
      </c>
      <c r="CR4976" s="16">
        <v>11300.45</v>
      </c>
    </row>
    <row r="4977" spans="95:96">
      <c r="CQ4977" s="15">
        <v>44057</v>
      </c>
      <c r="CR4977" s="16">
        <v>11178.4</v>
      </c>
    </row>
    <row r="4978" spans="95:96">
      <c r="CQ4978" s="15">
        <v>44058</v>
      </c>
      <c r="CR4978" s="16">
        <v>11178.4</v>
      </c>
    </row>
    <row r="4979" spans="95:96">
      <c r="CQ4979" s="15">
        <v>44059</v>
      </c>
      <c r="CR4979" s="16">
        <v>11178.4</v>
      </c>
    </row>
    <row r="4980" spans="95:96">
      <c r="CQ4980" s="15">
        <v>44060</v>
      </c>
      <c r="CR4980" s="16">
        <v>11247.1</v>
      </c>
    </row>
    <row r="4981" spans="95:96">
      <c r="CQ4981" s="15">
        <v>44061</v>
      </c>
      <c r="CR4981" s="16">
        <v>11385.35</v>
      </c>
    </row>
    <row r="4982" spans="95:96">
      <c r="CQ4982" s="15">
        <v>44062</v>
      </c>
      <c r="CR4982" s="16">
        <v>11408.4</v>
      </c>
    </row>
    <row r="4983" spans="95:96">
      <c r="CQ4983" s="15">
        <v>44063</v>
      </c>
      <c r="CR4983" s="16">
        <v>11312.2</v>
      </c>
    </row>
    <row r="4984" spans="95:96">
      <c r="CQ4984" s="15">
        <v>44064</v>
      </c>
      <c r="CR4984" s="16">
        <v>11371.6</v>
      </c>
    </row>
    <row r="4985" spans="95:96">
      <c r="CQ4985" s="15">
        <v>44065</v>
      </c>
      <c r="CR4985" s="16">
        <v>11371.6</v>
      </c>
    </row>
    <row r="4986" spans="95:96">
      <c r="CQ4986" s="15">
        <v>44066</v>
      </c>
      <c r="CR4986" s="16">
        <v>11371.6</v>
      </c>
    </row>
    <row r="4987" spans="95:96">
      <c r="CQ4987" s="15">
        <v>44067</v>
      </c>
      <c r="CR4987" s="16">
        <v>11466.45</v>
      </c>
    </row>
    <row r="4988" spans="95:96">
      <c r="CQ4988" s="15">
        <v>44068</v>
      </c>
      <c r="CR4988" s="16">
        <v>11472.25</v>
      </c>
    </row>
    <row r="4989" spans="95:96">
      <c r="CQ4989" s="15">
        <v>44069</v>
      </c>
      <c r="CR4989" s="16">
        <v>11549.6</v>
      </c>
    </row>
    <row r="4990" spans="95:96">
      <c r="CQ4990" s="15">
        <v>44070</v>
      </c>
      <c r="CR4990" s="16">
        <v>11559.25</v>
      </c>
    </row>
    <row r="4991" spans="95:96">
      <c r="CQ4991" s="15">
        <v>44071</v>
      </c>
      <c r="CR4991" s="16">
        <v>11647.6</v>
      </c>
    </row>
    <row r="4992" spans="95:96">
      <c r="CQ4992" s="15">
        <v>44072</v>
      </c>
      <c r="CR4992" s="16">
        <v>11647.6</v>
      </c>
    </row>
    <row r="4993" spans="95:96">
      <c r="CQ4993" s="15">
        <v>44073</v>
      </c>
      <c r="CR4993" s="16">
        <v>11647.6</v>
      </c>
    </row>
    <row r="4994" spans="95:96">
      <c r="CQ4994" s="15">
        <v>44074</v>
      </c>
      <c r="CR4994" s="16">
        <v>11387.5</v>
      </c>
    </row>
    <row r="4995" spans="95:96">
      <c r="CQ4995" s="15">
        <v>44075</v>
      </c>
      <c r="CR4995" s="16">
        <v>11470.25</v>
      </c>
    </row>
    <row r="4996" spans="95:96">
      <c r="CQ4996" s="15">
        <v>44076</v>
      </c>
      <c r="CR4996" s="16">
        <v>11535</v>
      </c>
    </row>
    <row r="4997" spans="95:96">
      <c r="CQ4997" s="15">
        <v>44077</v>
      </c>
      <c r="CR4997" s="16">
        <v>11527.45</v>
      </c>
    </row>
    <row r="4998" spans="95:96">
      <c r="CQ4998" s="15">
        <v>44078</v>
      </c>
      <c r="CR4998" s="16">
        <v>11333.85</v>
      </c>
    </row>
    <row r="4999" spans="95:96">
      <c r="CQ4999" s="15">
        <v>44079</v>
      </c>
      <c r="CR4999" s="16">
        <v>11333.85</v>
      </c>
    </row>
    <row r="5000" spans="95:96">
      <c r="CQ5000" s="15">
        <v>44080</v>
      </c>
      <c r="CR5000" s="16">
        <v>11333.85</v>
      </c>
    </row>
    <row r="5001" spans="95:96">
      <c r="CQ5001" s="15">
        <v>44081</v>
      </c>
      <c r="CR5001" s="16">
        <v>11355.05</v>
      </c>
    </row>
    <row r="5002" spans="95:96">
      <c r="CQ5002" s="15">
        <v>44082</v>
      </c>
      <c r="CR5002" s="16">
        <v>11317.35</v>
      </c>
    </row>
    <row r="5003" spans="95:96">
      <c r="CQ5003" s="15">
        <v>44083</v>
      </c>
      <c r="CR5003" s="16">
        <v>11278</v>
      </c>
    </row>
    <row r="5004" spans="95:96">
      <c r="CQ5004" s="15">
        <v>44084</v>
      </c>
      <c r="CR5004" s="16">
        <v>11449.25</v>
      </c>
    </row>
    <row r="5005" spans="95:96">
      <c r="CQ5005" s="15">
        <v>44085</v>
      </c>
      <c r="CR5005" s="16">
        <v>11464.45</v>
      </c>
    </row>
    <row r="5006" spans="95:96">
      <c r="CQ5006" s="15">
        <v>44086</v>
      </c>
      <c r="CR5006" s="16">
        <v>11464.45</v>
      </c>
    </row>
    <row r="5007" spans="95:96">
      <c r="CQ5007" s="15">
        <v>44087</v>
      </c>
      <c r="CR5007" s="16">
        <v>11464.45</v>
      </c>
    </row>
    <row r="5008" spans="95:96">
      <c r="CQ5008" s="15">
        <v>44088</v>
      </c>
      <c r="CR5008" s="16">
        <v>11440.05</v>
      </c>
    </row>
    <row r="5009" spans="95:96">
      <c r="CQ5009" s="15">
        <v>44089</v>
      </c>
      <c r="CR5009" s="16">
        <v>11521.8</v>
      </c>
    </row>
    <row r="5010" spans="95:96">
      <c r="CQ5010" s="15">
        <v>44090</v>
      </c>
      <c r="CR5010" s="16">
        <v>11604.55</v>
      </c>
    </row>
    <row r="5011" spans="95:96">
      <c r="CQ5011" s="15">
        <v>44091</v>
      </c>
      <c r="CR5011" s="16">
        <v>11516.1</v>
      </c>
    </row>
    <row r="5012" spans="95:96">
      <c r="CQ5012" s="15">
        <v>44092</v>
      </c>
      <c r="CR5012" s="16">
        <v>11504.95</v>
      </c>
    </row>
    <row r="5013" spans="95:96">
      <c r="CQ5013" s="15">
        <v>44093</v>
      </c>
      <c r="CR5013" s="16">
        <v>11504.95</v>
      </c>
    </row>
    <row r="5014" spans="95:96">
      <c r="CQ5014" s="15">
        <v>44094</v>
      </c>
      <c r="CR5014" s="16">
        <v>11504.95</v>
      </c>
    </row>
    <row r="5015" spans="95:96">
      <c r="CQ5015" s="15">
        <v>44095</v>
      </c>
      <c r="CR5015" s="16">
        <v>11250.55</v>
      </c>
    </row>
    <row r="5016" spans="95:96">
      <c r="CQ5016" s="15">
        <v>44096</v>
      </c>
      <c r="CR5016" s="16">
        <v>11153.65</v>
      </c>
    </row>
    <row r="5017" spans="95:96">
      <c r="CQ5017" s="15">
        <v>44097</v>
      </c>
      <c r="CR5017" s="16">
        <v>11131.85</v>
      </c>
    </row>
    <row r="5018" spans="95:96">
      <c r="CQ5018" s="15">
        <v>44098</v>
      </c>
      <c r="CR5018" s="16">
        <v>10805.55</v>
      </c>
    </row>
    <row r="5019" spans="95:96">
      <c r="CQ5019" s="15">
        <v>44099</v>
      </c>
      <c r="CR5019" s="16">
        <v>11050.25</v>
      </c>
    </row>
    <row r="5020" spans="95:96">
      <c r="CQ5020" s="15">
        <v>44100</v>
      </c>
      <c r="CR5020" s="16">
        <v>11050.25</v>
      </c>
    </row>
    <row r="5021" spans="95:96">
      <c r="CQ5021" s="15">
        <v>44101</v>
      </c>
      <c r="CR5021" s="16">
        <v>11050.25</v>
      </c>
    </row>
    <row r="5022" spans="95:96">
      <c r="CQ5022" s="15">
        <v>44102</v>
      </c>
      <c r="CR5022" s="16">
        <v>11227.55</v>
      </c>
    </row>
    <row r="5023" spans="95:96">
      <c r="CQ5023" s="15">
        <v>44103</v>
      </c>
      <c r="CR5023" s="16">
        <v>11222.4</v>
      </c>
    </row>
    <row r="5024" spans="95:96">
      <c r="CQ5024" s="15">
        <v>44104</v>
      </c>
      <c r="CR5024" s="16">
        <v>11247.55</v>
      </c>
    </row>
    <row r="5025" spans="95:96">
      <c r="CQ5025" s="15">
        <v>44105</v>
      </c>
      <c r="CR5025" s="16">
        <v>11416.95</v>
      </c>
    </row>
    <row r="5026" spans="95:96">
      <c r="CQ5026" s="15">
        <v>44106</v>
      </c>
      <c r="CR5026" s="16">
        <v>11416.95</v>
      </c>
    </row>
    <row r="5027" spans="95:96">
      <c r="CQ5027" s="15">
        <v>44107</v>
      </c>
      <c r="CR5027" s="16">
        <v>11416.95</v>
      </c>
    </row>
    <row r="5028" spans="95:96">
      <c r="CQ5028" s="15">
        <v>44108</v>
      </c>
      <c r="CR5028" s="16">
        <v>11416.95</v>
      </c>
    </row>
    <row r="5029" spans="95:96">
      <c r="CQ5029" s="15">
        <v>44109</v>
      </c>
      <c r="CR5029" s="16">
        <v>11503.35</v>
      </c>
    </row>
    <row r="5030" spans="95:96">
      <c r="CQ5030" s="15">
        <v>44110</v>
      </c>
      <c r="CR5030" s="16">
        <v>11662.4</v>
      </c>
    </row>
    <row r="5031" spans="95:96">
      <c r="CQ5031" s="15">
        <v>44111</v>
      </c>
      <c r="CR5031" s="16">
        <v>11738.85</v>
      </c>
    </row>
    <row r="5032" spans="95:96">
      <c r="CQ5032" s="15">
        <v>44112</v>
      </c>
      <c r="CR5032" s="16">
        <v>11834.6</v>
      </c>
    </row>
    <row r="5033" spans="95:96">
      <c r="CQ5033" s="15">
        <v>44113</v>
      </c>
      <c r="CR5033" s="16">
        <v>11914.2</v>
      </c>
    </row>
    <row r="5034" spans="95:96">
      <c r="CQ5034" s="15">
        <v>44114</v>
      </c>
      <c r="CR5034" s="16">
        <v>11914.2</v>
      </c>
    </row>
    <row r="5035" spans="95:96">
      <c r="CQ5035" s="15">
        <v>44115</v>
      </c>
      <c r="CR5035" s="16">
        <v>11914.2</v>
      </c>
    </row>
    <row r="5036" spans="95:96">
      <c r="CQ5036" s="15">
        <v>44116</v>
      </c>
      <c r="CR5036" s="16">
        <v>11930.95</v>
      </c>
    </row>
    <row r="5037" spans="95:96">
      <c r="CQ5037" s="15">
        <v>44117</v>
      </c>
      <c r="CR5037" s="16">
        <v>11934.5</v>
      </c>
    </row>
    <row r="5038" spans="95:96">
      <c r="CQ5038" s="15">
        <v>44118</v>
      </c>
      <c r="CR5038" s="16">
        <v>11971.05</v>
      </c>
    </row>
    <row r="5039" spans="95:96">
      <c r="CQ5039" s="15">
        <v>44119</v>
      </c>
      <c r="CR5039" s="16">
        <v>11680.35</v>
      </c>
    </row>
    <row r="5040" spans="95:96">
      <c r="CQ5040" s="15">
        <v>44120</v>
      </c>
      <c r="CR5040" s="16">
        <v>11762.45</v>
      </c>
    </row>
    <row r="5041" spans="95:96">
      <c r="CQ5041" s="15">
        <v>44121</v>
      </c>
      <c r="CR5041" s="16">
        <v>11762.45</v>
      </c>
    </row>
    <row r="5042" spans="95:96">
      <c r="CQ5042" s="15">
        <v>44122</v>
      </c>
      <c r="CR5042" s="16">
        <v>11762.45</v>
      </c>
    </row>
    <row r="5043" spans="95:96">
      <c r="CQ5043" s="15">
        <v>44123</v>
      </c>
      <c r="CR5043" s="16">
        <v>11873.05</v>
      </c>
    </row>
    <row r="5044" spans="95:96">
      <c r="CQ5044" s="15">
        <v>44124</v>
      </c>
      <c r="CR5044" s="16">
        <v>11896.8</v>
      </c>
    </row>
    <row r="5045" spans="95:96">
      <c r="CQ5045" s="15">
        <v>44125</v>
      </c>
      <c r="CR5045" s="16">
        <v>11937.65</v>
      </c>
    </row>
    <row r="5046" spans="95:96">
      <c r="CQ5046" s="15">
        <v>44126</v>
      </c>
      <c r="CR5046" s="16">
        <v>11896.45</v>
      </c>
    </row>
    <row r="5047" spans="95:96">
      <c r="CQ5047" s="15">
        <v>44127</v>
      </c>
      <c r="CR5047" s="16">
        <v>11930.35</v>
      </c>
    </row>
    <row r="5048" spans="95:96">
      <c r="CQ5048" s="15">
        <v>44128</v>
      </c>
      <c r="CR5048" s="16">
        <v>11930.35</v>
      </c>
    </row>
    <row r="5049" spans="95:96">
      <c r="CQ5049" s="15">
        <v>44129</v>
      </c>
      <c r="CR5049" s="16">
        <v>11930.35</v>
      </c>
    </row>
    <row r="5050" spans="95:96">
      <c r="CQ5050" s="15">
        <v>44130</v>
      </c>
      <c r="CR5050" s="16">
        <v>11767.75</v>
      </c>
    </row>
    <row r="5051" spans="95:96">
      <c r="CQ5051" s="15">
        <v>44131</v>
      </c>
      <c r="CR5051" s="16">
        <v>11889.4</v>
      </c>
    </row>
    <row r="5052" spans="95:96">
      <c r="CQ5052" s="15">
        <v>44132</v>
      </c>
      <c r="CR5052" s="16">
        <v>11729.6</v>
      </c>
    </row>
    <row r="5053" spans="95:96">
      <c r="CQ5053" s="15">
        <v>44133</v>
      </c>
      <c r="CR5053" s="16">
        <v>11670.8</v>
      </c>
    </row>
    <row r="5054" spans="95:96">
      <c r="CQ5054" s="15">
        <v>44134</v>
      </c>
      <c r="CR5054" s="16">
        <v>11642.4</v>
      </c>
    </row>
    <row r="5055" spans="95:96">
      <c r="CQ5055" s="15">
        <v>44135</v>
      </c>
      <c r="CR5055" s="16">
        <v>11642.4</v>
      </c>
    </row>
    <row r="5056" spans="95:96">
      <c r="CQ5056" s="15">
        <v>44136</v>
      </c>
      <c r="CR5056" s="16">
        <v>11642.4</v>
      </c>
    </row>
    <row r="5057" spans="95:96">
      <c r="CQ5057" s="15">
        <v>44137</v>
      </c>
      <c r="CR5057" s="16">
        <v>11669.15</v>
      </c>
    </row>
    <row r="5058" spans="95:96">
      <c r="CQ5058" s="15">
        <v>44138</v>
      </c>
      <c r="CR5058" s="16">
        <v>11813.5</v>
      </c>
    </row>
    <row r="5059" spans="95:96">
      <c r="CQ5059" s="15">
        <v>44139</v>
      </c>
      <c r="CR5059" s="16">
        <v>11908.5</v>
      </c>
    </row>
    <row r="5060" spans="95:96">
      <c r="CQ5060" s="15">
        <v>44140</v>
      </c>
      <c r="CR5060" s="16">
        <v>12120.3</v>
      </c>
    </row>
    <row r="5061" spans="95:96">
      <c r="CQ5061" s="15">
        <v>44141</v>
      </c>
      <c r="CR5061" s="16">
        <v>12263.55</v>
      </c>
    </row>
    <row r="5062" spans="95:96">
      <c r="CQ5062" s="15">
        <v>44142</v>
      </c>
      <c r="CR5062" s="16">
        <v>12263.55</v>
      </c>
    </row>
    <row r="5063" spans="95:96">
      <c r="CQ5063" s="15">
        <v>44143</v>
      </c>
      <c r="CR5063" s="16">
        <v>12263.55</v>
      </c>
    </row>
    <row r="5064" spans="95:96">
      <c r="CQ5064" s="15">
        <v>44144</v>
      </c>
      <c r="CR5064" s="16">
        <v>12461.05</v>
      </c>
    </row>
    <row r="5065" spans="95:96">
      <c r="CQ5065" s="15">
        <v>44145</v>
      </c>
      <c r="CR5065" s="16">
        <v>12631.1</v>
      </c>
    </row>
    <row r="5066" spans="95:96">
      <c r="CQ5066" s="15">
        <v>44146</v>
      </c>
      <c r="CR5066" s="16">
        <v>12749.15</v>
      </c>
    </row>
    <row r="5067" spans="95:96">
      <c r="CQ5067" s="15">
        <v>44147</v>
      </c>
      <c r="CR5067" s="16">
        <v>12690.8</v>
      </c>
    </row>
    <row r="5068" spans="95:96">
      <c r="CQ5068" s="15">
        <v>44148</v>
      </c>
      <c r="CR5068" s="16">
        <v>12719.95</v>
      </c>
    </row>
    <row r="5069" spans="95:96">
      <c r="CQ5069" s="15">
        <v>44149</v>
      </c>
      <c r="CR5069" s="16">
        <v>12780.25</v>
      </c>
    </row>
    <row r="5070" spans="95:96">
      <c r="CQ5070" s="15">
        <v>44150</v>
      </c>
      <c r="CR5070" s="16">
        <v>12780.25</v>
      </c>
    </row>
    <row r="5071" spans="95:96">
      <c r="CQ5071" s="15">
        <v>44151</v>
      </c>
      <c r="CR5071" s="16">
        <v>12780.25</v>
      </c>
    </row>
    <row r="5072" spans="95:96">
      <c r="CQ5072" s="15">
        <v>44152</v>
      </c>
      <c r="CR5072" s="16">
        <v>12874.2</v>
      </c>
    </row>
    <row r="5073" spans="95:96">
      <c r="CQ5073" s="15">
        <v>44153</v>
      </c>
      <c r="CR5073" s="16">
        <v>12938.25</v>
      </c>
    </row>
    <row r="5074" spans="95:96">
      <c r="CQ5074" s="15">
        <v>44154</v>
      </c>
      <c r="CR5074" s="16">
        <v>12771.7</v>
      </c>
    </row>
    <row r="5075" spans="95:96">
      <c r="CQ5075" s="15">
        <v>44155</v>
      </c>
      <c r="CR5075" s="16">
        <v>12859.05</v>
      </c>
    </row>
    <row r="5076" spans="95:96">
      <c r="CQ5076" s="15">
        <v>44156</v>
      </c>
      <c r="CR5076" s="16">
        <v>12859.05</v>
      </c>
    </row>
    <row r="5077" spans="95:96">
      <c r="CQ5077" s="15">
        <v>44157</v>
      </c>
      <c r="CR5077" s="16">
        <v>12859.05</v>
      </c>
    </row>
    <row r="5078" spans="95:96">
      <c r="CQ5078" s="15">
        <v>44158</v>
      </c>
      <c r="CR5078" s="16">
        <v>12926.45</v>
      </c>
    </row>
    <row r="5079" spans="95:96">
      <c r="CQ5079" s="15">
        <v>44159</v>
      </c>
      <c r="CR5079" s="16">
        <v>13055.15</v>
      </c>
    </row>
    <row r="5080" spans="95:96">
      <c r="CQ5080" s="15">
        <v>44160</v>
      </c>
      <c r="CR5080" s="16">
        <v>12858.4</v>
      </c>
    </row>
    <row r="5081" spans="95:96">
      <c r="CQ5081" s="15">
        <v>44161</v>
      </c>
      <c r="CR5081" s="16">
        <v>12987</v>
      </c>
    </row>
    <row r="5082" spans="95:96">
      <c r="CQ5082" s="15">
        <v>44162</v>
      </c>
      <c r="CR5082" s="16">
        <v>12968.95</v>
      </c>
    </row>
    <row r="5083" spans="95:96">
      <c r="CQ5083" s="15">
        <v>44163</v>
      </c>
      <c r="CR5083" s="16">
        <v>12968.95</v>
      </c>
    </row>
    <row r="5084" spans="95:96">
      <c r="CQ5084" s="15">
        <v>44164</v>
      </c>
      <c r="CR5084" s="16">
        <v>12968.95</v>
      </c>
    </row>
    <row r="5085" spans="95:96">
      <c r="CQ5085" s="15">
        <v>44165</v>
      </c>
      <c r="CR5085" s="16">
        <v>12968.95</v>
      </c>
    </row>
    <row r="5086" spans="95:96">
      <c r="CQ5086" s="15">
        <v>44166</v>
      </c>
      <c r="CR5086" s="16">
        <v>13109.05</v>
      </c>
    </row>
    <row r="5087" spans="95:96">
      <c r="CQ5087" s="15">
        <v>44167</v>
      </c>
      <c r="CR5087" s="16">
        <v>13113.75</v>
      </c>
    </row>
    <row r="5088" spans="95:96">
      <c r="CQ5088" s="15">
        <v>44168</v>
      </c>
      <c r="CR5088" s="16">
        <v>13133.9</v>
      </c>
    </row>
    <row r="5089" spans="95:96">
      <c r="CQ5089" s="15">
        <v>44169</v>
      </c>
      <c r="CR5089" s="16">
        <v>13258.55</v>
      </c>
    </row>
    <row r="5090" spans="95:96">
      <c r="CQ5090" s="15">
        <v>44170</v>
      </c>
      <c r="CR5090" s="16">
        <v>13258.55</v>
      </c>
    </row>
    <row r="5091" spans="95:96">
      <c r="CQ5091" s="15">
        <v>44171</v>
      </c>
      <c r="CR5091" s="16">
        <v>13258.55</v>
      </c>
    </row>
    <row r="5092" spans="95:96">
      <c r="CQ5092" s="15">
        <v>44172</v>
      </c>
      <c r="CR5092" s="16">
        <v>13355.75</v>
      </c>
    </row>
    <row r="5093" spans="95:96">
      <c r="CQ5093" s="15">
        <v>44173</v>
      </c>
      <c r="CR5093" s="16">
        <v>13392.95</v>
      </c>
    </row>
    <row r="5094" spans="95:96">
      <c r="CQ5094" s="15">
        <v>44174</v>
      </c>
      <c r="CR5094" s="16">
        <v>13529.1</v>
      </c>
    </row>
    <row r="5095" spans="95:96">
      <c r="CQ5095" s="15">
        <v>44175</v>
      </c>
      <c r="CR5095" s="16">
        <v>13478.3</v>
      </c>
    </row>
    <row r="5096" spans="95:96">
      <c r="CQ5096" s="15">
        <v>44176</v>
      </c>
      <c r="CR5096" s="16">
        <v>13513.85</v>
      </c>
    </row>
    <row r="5097" spans="95:96">
      <c r="CQ5097" s="15">
        <v>44177</v>
      </c>
      <c r="CR5097" s="16">
        <v>13513.85</v>
      </c>
    </row>
    <row r="5098" spans="95:96">
      <c r="CQ5098" s="15">
        <v>44178</v>
      </c>
      <c r="CR5098" s="16">
        <v>13513.85</v>
      </c>
    </row>
    <row r="5099" spans="95:96">
      <c r="CQ5099" s="15">
        <v>44179</v>
      </c>
      <c r="CR5099" s="16">
        <v>13558.15</v>
      </c>
    </row>
    <row r="5100" spans="95:96">
      <c r="CQ5100" s="15">
        <v>44180</v>
      </c>
      <c r="CR5100" s="16">
        <v>13567.85</v>
      </c>
    </row>
    <row r="5101" spans="95:96">
      <c r="CQ5101" s="15">
        <v>44181</v>
      </c>
      <c r="CR5101" s="16">
        <v>13682.7</v>
      </c>
    </row>
    <row r="5102" spans="95:96">
      <c r="CQ5102" s="15">
        <v>44182</v>
      </c>
      <c r="CR5102" s="16">
        <v>13740.7</v>
      </c>
    </row>
    <row r="5103" spans="95:96">
      <c r="CQ5103" s="15">
        <v>44183</v>
      </c>
      <c r="CR5103" s="16">
        <v>13760.55</v>
      </c>
    </row>
    <row r="5104" spans="95:96">
      <c r="CQ5104" s="15">
        <v>44184</v>
      </c>
      <c r="CR5104" s="16">
        <v>13760.55</v>
      </c>
    </row>
    <row r="5105" spans="95:96">
      <c r="CQ5105" s="15">
        <v>44185</v>
      </c>
      <c r="CR5105" s="16">
        <v>13760.55</v>
      </c>
    </row>
    <row r="5106" spans="95:96">
      <c r="CQ5106" s="15">
        <v>44186</v>
      </c>
      <c r="CR5106" s="16">
        <v>13328.4</v>
      </c>
    </row>
    <row r="5107" spans="95:96">
      <c r="CQ5107" s="15">
        <v>44187</v>
      </c>
      <c r="CR5107" s="16">
        <v>13466.3</v>
      </c>
    </row>
    <row r="5108" spans="95:96">
      <c r="CQ5108" s="15">
        <v>44188</v>
      </c>
      <c r="CR5108" s="16">
        <v>13601.1</v>
      </c>
    </row>
    <row r="5109" spans="95:96">
      <c r="CQ5109" s="15">
        <v>44189</v>
      </c>
      <c r="CR5109" s="16">
        <v>13749.25</v>
      </c>
    </row>
    <row r="5110" spans="95:96">
      <c r="CQ5110" s="15">
        <v>44190</v>
      </c>
      <c r="CR5110" s="16">
        <v>13749.25</v>
      </c>
    </row>
    <row r="5111" spans="95:96">
      <c r="CQ5111" s="15">
        <v>44191</v>
      </c>
      <c r="CR5111" s="16">
        <v>13749.25</v>
      </c>
    </row>
    <row r="5112" spans="95:96">
      <c r="CQ5112" s="15">
        <v>44192</v>
      </c>
      <c r="CR5112" s="16">
        <v>13749.25</v>
      </c>
    </row>
    <row r="5113" spans="95:96">
      <c r="CQ5113" s="15">
        <v>44193</v>
      </c>
      <c r="CR5113" s="16">
        <v>13873.2</v>
      </c>
    </row>
    <row r="5114" spans="95:96">
      <c r="CQ5114" s="15">
        <v>44194</v>
      </c>
      <c r="CR5114" s="16">
        <v>13932.6</v>
      </c>
    </row>
    <row r="5115" spans="95:96">
      <c r="CQ5115" s="15">
        <v>44195</v>
      </c>
      <c r="CR5115" s="16">
        <v>13981.95</v>
      </c>
    </row>
    <row r="5116" spans="95:96">
      <c r="CQ5116" s="15">
        <v>44196</v>
      </c>
      <c r="CR5116" s="16">
        <v>13981.75</v>
      </c>
    </row>
    <row r="5117" spans="95:96">
      <c r="CQ5117" s="15">
        <v>44197</v>
      </c>
      <c r="CR5117" s="16">
        <v>14018.5</v>
      </c>
    </row>
    <row r="5118" spans="95:96">
      <c r="CQ5118" s="15">
        <v>44198</v>
      </c>
      <c r="CR5118" s="16">
        <v>14018.5</v>
      </c>
    </row>
    <row r="5119" spans="95:96">
      <c r="CQ5119" s="15">
        <v>44199</v>
      </c>
      <c r="CR5119" s="16">
        <v>14018.5</v>
      </c>
    </row>
    <row r="5120" spans="95:96">
      <c r="CQ5120" s="15">
        <v>44200</v>
      </c>
      <c r="CR5120" s="16">
        <v>14132.9</v>
      </c>
    </row>
    <row r="5121" spans="95:96">
      <c r="CQ5121" s="15">
        <v>44201</v>
      </c>
      <c r="CR5121" s="16">
        <v>14199.5</v>
      </c>
    </row>
    <row r="5122" spans="95:96">
      <c r="CQ5122" s="15">
        <v>44202</v>
      </c>
      <c r="CR5122" s="16">
        <v>14146.25</v>
      </c>
    </row>
    <row r="5123" spans="95:96">
      <c r="CQ5123" s="15">
        <v>44203</v>
      </c>
      <c r="CR5123" s="16">
        <v>14137.35</v>
      </c>
    </row>
    <row r="5124" spans="95:96">
      <c r="CQ5124" s="15">
        <v>44204</v>
      </c>
      <c r="CR5124" s="16">
        <v>14347.25</v>
      </c>
    </row>
    <row r="5125" spans="95:96">
      <c r="CQ5125" s="15">
        <v>44205</v>
      </c>
      <c r="CR5125" s="16">
        <v>14347.25</v>
      </c>
    </row>
    <row r="5126" spans="95:96">
      <c r="CQ5126" s="15">
        <v>44206</v>
      </c>
      <c r="CR5126" s="16">
        <v>14347.25</v>
      </c>
    </row>
    <row r="5127" spans="95:96">
      <c r="CQ5127" s="15">
        <v>44207</v>
      </c>
      <c r="CR5127" s="16">
        <v>14484.75</v>
      </c>
    </row>
    <row r="5128" spans="95:96">
      <c r="CQ5128" s="15">
        <v>44208</v>
      </c>
      <c r="CR5128" s="16">
        <v>14563.45</v>
      </c>
    </row>
    <row r="5129" spans="95:96">
      <c r="CQ5129" s="15">
        <v>44209</v>
      </c>
      <c r="CR5129" s="16">
        <v>14564.85</v>
      </c>
    </row>
    <row r="5130" spans="95:96">
      <c r="CQ5130" s="15">
        <v>44210</v>
      </c>
      <c r="CR5130" s="16">
        <v>14595.6</v>
      </c>
    </row>
    <row r="5131" spans="95:96">
      <c r="CQ5131" s="15">
        <v>44211</v>
      </c>
      <c r="CR5131" s="16">
        <v>14433.7</v>
      </c>
    </row>
    <row r="5132" spans="95:96">
      <c r="CQ5132" s="15">
        <v>44212</v>
      </c>
      <c r="CR5132" s="16">
        <v>14433.7</v>
      </c>
    </row>
    <row r="5133" spans="95:96">
      <c r="CQ5133" s="15">
        <v>44213</v>
      </c>
      <c r="CR5133" s="16">
        <v>14433.7</v>
      </c>
    </row>
    <row r="5134" spans="95:96">
      <c r="CQ5134" s="15">
        <v>44214</v>
      </c>
      <c r="CR5134" s="16">
        <v>14281.3</v>
      </c>
    </row>
    <row r="5135" spans="95:96">
      <c r="CQ5135" s="15">
        <v>44215</v>
      </c>
      <c r="CR5135" s="16">
        <v>14521.15</v>
      </c>
    </row>
    <row r="5136" spans="95:96">
      <c r="CQ5136" s="15">
        <v>44216</v>
      </c>
      <c r="CR5136" s="16">
        <v>14644.7</v>
      </c>
    </row>
    <row r="5137" spans="95:96">
      <c r="CQ5137" s="15">
        <v>44217</v>
      </c>
      <c r="CR5137" s="16">
        <v>14590.35</v>
      </c>
    </row>
    <row r="5138" spans="95:96">
      <c r="CQ5138" s="15">
        <v>44218</v>
      </c>
      <c r="CR5138" s="16">
        <v>14371.9</v>
      </c>
    </row>
    <row r="5139" spans="95:96">
      <c r="CQ5139" s="15">
        <v>44219</v>
      </c>
      <c r="CR5139" s="16">
        <v>14371.9</v>
      </c>
    </row>
    <row r="5140" spans="95:96">
      <c r="CQ5140" s="15">
        <v>44220</v>
      </c>
      <c r="CR5140" s="16">
        <v>14371.9</v>
      </c>
    </row>
    <row r="5141" spans="95:96">
      <c r="CQ5141" s="15">
        <v>44221</v>
      </c>
      <c r="CR5141" s="16">
        <v>14238.9</v>
      </c>
    </row>
    <row r="5142" spans="95:96">
      <c r="CQ5142" s="15">
        <v>44222</v>
      </c>
      <c r="CR5142" s="16">
        <v>14238.9</v>
      </c>
    </row>
    <row r="5143" spans="95:96">
      <c r="CQ5143" s="15">
        <v>44223</v>
      </c>
      <c r="CR5143" s="16">
        <v>13967.5</v>
      </c>
    </row>
    <row r="5144" spans="95:96">
      <c r="CQ5144" s="15">
        <v>44224</v>
      </c>
      <c r="CR5144" s="16">
        <v>13817.55</v>
      </c>
    </row>
    <row r="5145" spans="95:96">
      <c r="CQ5145" s="15">
        <v>44225</v>
      </c>
      <c r="CR5145" s="16">
        <v>13634.6</v>
      </c>
    </row>
    <row r="5146" spans="95:96">
      <c r="CQ5146" s="15">
        <v>44226</v>
      </c>
      <c r="CR5146" s="16">
        <v>13634.6</v>
      </c>
    </row>
    <row r="5147" spans="95:96">
      <c r="CQ5147" s="15">
        <v>44227</v>
      </c>
      <c r="CR5147" s="16">
        <v>13634.6</v>
      </c>
    </row>
    <row r="5148" spans="95:96">
      <c r="CQ5148" s="15">
        <v>44228</v>
      </c>
      <c r="CR5148" s="16">
        <v>14281.2</v>
      </c>
    </row>
    <row r="5149" spans="95:96">
      <c r="CQ5149" s="15">
        <v>44229</v>
      </c>
      <c r="CR5149" s="16">
        <v>14647.85</v>
      </c>
    </row>
    <row r="5150" spans="95:96">
      <c r="CQ5150" s="15">
        <v>44230</v>
      </c>
      <c r="CR5150" s="16">
        <v>14789.95</v>
      </c>
    </row>
    <row r="5151" spans="95:96">
      <c r="CQ5151" s="15">
        <v>44231</v>
      </c>
      <c r="CR5151" s="16">
        <v>14895.65</v>
      </c>
    </row>
    <row r="5152" spans="95:96">
      <c r="CQ5152" s="15">
        <v>44232</v>
      </c>
      <c r="CR5152" s="16">
        <v>14924.25</v>
      </c>
    </row>
    <row r="5153" spans="95:96">
      <c r="CQ5153" s="15">
        <v>44233</v>
      </c>
      <c r="CR5153" s="16">
        <v>14924.25</v>
      </c>
    </row>
    <row r="5154" spans="95:96">
      <c r="CQ5154" s="15">
        <v>44234</v>
      </c>
      <c r="CR5154" s="16">
        <v>14924.25</v>
      </c>
    </row>
    <row r="5155" spans="95:96">
      <c r="CQ5155" s="15">
        <v>44235</v>
      </c>
      <c r="CR5155" s="16">
        <v>15115.8</v>
      </c>
    </row>
    <row r="5156" spans="95:96">
      <c r="CQ5156" s="15">
        <v>44236</v>
      </c>
      <c r="CR5156" s="16">
        <v>15109.3</v>
      </c>
    </row>
    <row r="5157" spans="95:96">
      <c r="CQ5157" s="15">
        <v>44237</v>
      </c>
      <c r="CR5157" s="16">
        <v>15106.5</v>
      </c>
    </row>
    <row r="5158" spans="95:96">
      <c r="CQ5158" s="15">
        <v>44238</v>
      </c>
      <c r="CR5158" s="16">
        <v>15173.3</v>
      </c>
    </row>
    <row r="5159" spans="95:96">
      <c r="CQ5159" s="15">
        <v>44239</v>
      </c>
      <c r="CR5159" s="16">
        <v>15163.3</v>
      </c>
    </row>
    <row r="5160" spans="95:96">
      <c r="CQ5160" s="15">
        <v>44240</v>
      </c>
      <c r="CR5160" s="16">
        <v>15163.3</v>
      </c>
    </row>
    <row r="5161" spans="95:96">
      <c r="CQ5161" s="15">
        <v>44241</v>
      </c>
      <c r="CR5161" s="16">
        <v>15163.3</v>
      </c>
    </row>
    <row r="5162" spans="95:96">
      <c r="CQ5162" s="15">
        <v>44242</v>
      </c>
      <c r="CR5162" s="16">
        <v>15314.7</v>
      </c>
    </row>
    <row r="5163" spans="95:96">
      <c r="CQ5163" s="15">
        <v>44243</v>
      </c>
      <c r="CR5163" s="16">
        <v>15313.45</v>
      </c>
    </row>
    <row r="5164" spans="95:96">
      <c r="CQ5164" s="15">
        <v>44244</v>
      </c>
      <c r="CR5164" s="16">
        <v>15208.9</v>
      </c>
    </row>
    <row r="5165" spans="95:96">
      <c r="CQ5165" s="15">
        <v>44245</v>
      </c>
      <c r="CR5165" s="16">
        <v>15118.95</v>
      </c>
    </row>
    <row r="5166" spans="95:96">
      <c r="CQ5166" s="15">
        <v>44246</v>
      </c>
      <c r="CR5166" s="16">
        <v>14981.75</v>
      </c>
    </row>
    <row r="5167" spans="95:96">
      <c r="CQ5167" s="15">
        <v>44247</v>
      </c>
      <c r="CR5167" s="16">
        <v>14981.75</v>
      </c>
    </row>
    <row r="5168" spans="95:96">
      <c r="CQ5168" s="15">
        <v>44248</v>
      </c>
      <c r="CR5168" s="16">
        <v>14981.75</v>
      </c>
    </row>
    <row r="5169" spans="95:96">
      <c r="CQ5169" s="15">
        <v>44249</v>
      </c>
      <c r="CR5169" s="16">
        <v>14675.7</v>
      </c>
    </row>
    <row r="5170" spans="95:96">
      <c r="CQ5170" s="15">
        <v>44250</v>
      </c>
      <c r="CR5170" s="16">
        <v>14707.8</v>
      </c>
    </row>
    <row r="5171" spans="95:96">
      <c r="CQ5171" s="15">
        <v>44251</v>
      </c>
      <c r="CR5171" s="16">
        <v>14982</v>
      </c>
    </row>
    <row r="5172" spans="95:96">
      <c r="CQ5172" s="15">
        <v>44252</v>
      </c>
      <c r="CR5172" s="16">
        <v>15097.35</v>
      </c>
    </row>
    <row r="5173" spans="95:96">
      <c r="CQ5173" s="15">
        <v>44253</v>
      </c>
      <c r="CR5173" s="16">
        <v>14529.15</v>
      </c>
    </row>
    <row r="5174" spans="95:96">
      <c r="CQ5174" s="15">
        <v>44254</v>
      </c>
      <c r="CR5174" s="16">
        <v>14529.15</v>
      </c>
    </row>
    <row r="5175" spans="95:96">
      <c r="CQ5175" s="15">
        <v>44255</v>
      </c>
      <c r="CR5175" s="16">
        <v>14529.15</v>
      </c>
    </row>
    <row r="5176" spans="95:96">
      <c r="CQ5176" s="15">
        <v>44256</v>
      </c>
      <c r="CR5176" s="16">
        <v>14761.55</v>
      </c>
    </row>
    <row r="5177" spans="95:96">
      <c r="CQ5177" s="15">
        <v>44257</v>
      </c>
      <c r="CR5177" s="16">
        <v>14919.1</v>
      </c>
    </row>
    <row r="5178" spans="95:96">
      <c r="CQ5178" s="15">
        <v>44258</v>
      </c>
      <c r="CR5178" s="16">
        <v>15245.6</v>
      </c>
    </row>
    <row r="5179" spans="95:96">
      <c r="CQ5179" s="15">
        <v>44259</v>
      </c>
      <c r="CR5179" s="16">
        <v>15080.75</v>
      </c>
    </row>
    <row r="5180" spans="95:96">
      <c r="CQ5180" s="15">
        <v>44260</v>
      </c>
      <c r="CR5180" s="16">
        <v>14938.1</v>
      </c>
    </row>
    <row r="5181" spans="95:96">
      <c r="CQ5181" s="15">
        <v>44261</v>
      </c>
      <c r="CR5181" s="16">
        <v>14938.1</v>
      </c>
    </row>
    <row r="5182" spans="95:96">
      <c r="CQ5182" s="15">
        <v>44262</v>
      </c>
      <c r="CR5182" s="16">
        <v>14938.1</v>
      </c>
    </row>
    <row r="5183" spans="95:96">
      <c r="CQ5183" s="15">
        <v>44263</v>
      </c>
      <c r="CR5183" s="16">
        <v>14956.2</v>
      </c>
    </row>
    <row r="5184" spans="95:96">
      <c r="CQ5184" s="15">
        <v>44264</v>
      </c>
      <c r="CR5184" s="16">
        <v>15098.4</v>
      </c>
    </row>
    <row r="5185" spans="95:96">
      <c r="CQ5185" s="15">
        <v>44265</v>
      </c>
      <c r="CR5185" s="16">
        <v>15174.8</v>
      </c>
    </row>
    <row r="5186" spans="95:96">
      <c r="CQ5186" s="15">
        <v>44266</v>
      </c>
      <c r="CR5186" s="16">
        <v>15174.8</v>
      </c>
    </row>
    <row r="5187" spans="95:96">
      <c r="CQ5187" s="15">
        <v>44267</v>
      </c>
      <c r="CR5187" s="16">
        <v>15030.95</v>
      </c>
    </row>
    <row r="5188" spans="95:96">
      <c r="CQ5188" s="15">
        <v>44268</v>
      </c>
      <c r="CR5188" s="16">
        <v>15030.95</v>
      </c>
    </row>
    <row r="5189" spans="95:96">
      <c r="CQ5189" s="15">
        <v>44269</v>
      </c>
      <c r="CR5189" s="16">
        <v>15030.95</v>
      </c>
    </row>
    <row r="5190" spans="95:96">
      <c r="CQ5190" s="15">
        <v>44270</v>
      </c>
      <c r="CR5190" s="16">
        <v>14929.5</v>
      </c>
    </row>
    <row r="5191" spans="95:96">
      <c r="CQ5191" s="15">
        <v>44271</v>
      </c>
      <c r="CR5191" s="16">
        <v>14910.45</v>
      </c>
    </row>
    <row r="5192" spans="95:96">
      <c r="CQ5192" s="15">
        <v>44272</v>
      </c>
      <c r="CR5192" s="16">
        <v>14721.3</v>
      </c>
    </row>
    <row r="5193" spans="95:96">
      <c r="CQ5193" s="15">
        <v>44273</v>
      </c>
      <c r="CR5193" s="16">
        <v>14557.85</v>
      </c>
    </row>
    <row r="5194" spans="95:96">
      <c r="CQ5194" s="15">
        <v>44274</v>
      </c>
      <c r="CR5194" s="16">
        <v>14744</v>
      </c>
    </row>
    <row r="5195" spans="95:96">
      <c r="CQ5195" s="15">
        <v>44275</v>
      </c>
      <c r="CR5195" s="16">
        <v>14744</v>
      </c>
    </row>
    <row r="5196" spans="95:96">
      <c r="CQ5196" s="15">
        <v>44276</v>
      </c>
      <c r="CR5196" s="16">
        <v>14744</v>
      </c>
    </row>
    <row r="5197" spans="95:96">
      <c r="CQ5197" s="15">
        <v>44277</v>
      </c>
      <c r="CR5197" s="16">
        <v>14736.4</v>
      </c>
    </row>
    <row r="5198" spans="95:96">
      <c r="CQ5198" s="15">
        <v>44278</v>
      </c>
      <c r="CR5198" s="16">
        <v>14814.75</v>
      </c>
    </row>
    <row r="5199" spans="95:96">
      <c r="CQ5199" s="15">
        <v>44279</v>
      </c>
      <c r="CR5199" s="16">
        <v>14549.4</v>
      </c>
    </row>
    <row r="5200" spans="95:96">
      <c r="CQ5200" s="15">
        <v>44280</v>
      </c>
      <c r="CR5200" s="16">
        <v>14324.9</v>
      </c>
    </row>
    <row r="5201" spans="95:96">
      <c r="CQ5201" s="15">
        <v>44281</v>
      </c>
      <c r="CR5201" s="16">
        <v>14507.3</v>
      </c>
    </row>
    <row r="5202" spans="95:96">
      <c r="CQ5202" s="15">
        <v>44282</v>
      </c>
      <c r="CR5202" s="16">
        <v>14507.3</v>
      </c>
    </row>
    <row r="5203" spans="95:96">
      <c r="CQ5203" s="15">
        <v>44283</v>
      </c>
      <c r="CR5203" s="16">
        <v>14507.3</v>
      </c>
    </row>
    <row r="5204" spans="95:96">
      <c r="CQ5204" s="15">
        <v>44284</v>
      </c>
      <c r="CR5204" s="16">
        <v>14507.3</v>
      </c>
    </row>
    <row r="5205" spans="95:96">
      <c r="CQ5205" s="15">
        <v>44285</v>
      </c>
      <c r="CR5205" s="16">
        <v>14845.1</v>
      </c>
    </row>
    <row r="5206" spans="95:96">
      <c r="CQ5206" s="15">
        <v>44286</v>
      </c>
      <c r="CR5206" s="16">
        <v>14690.7</v>
      </c>
    </row>
    <row r="5207" spans="95:96">
      <c r="CQ5207" s="15">
        <v>44287</v>
      </c>
      <c r="CR5207" s="16">
        <v>14867.35</v>
      </c>
    </row>
    <row r="5208" spans="95:96">
      <c r="CQ5208" s="15">
        <v>44288</v>
      </c>
      <c r="CR5208" s="16">
        <v>14867.35</v>
      </c>
    </row>
    <row r="5209" spans="95:96">
      <c r="CQ5209" s="15">
        <v>44289</v>
      </c>
      <c r="CR5209" s="16">
        <v>14867.35</v>
      </c>
    </row>
    <row r="5210" spans="95:96">
      <c r="CQ5210" s="15">
        <v>44290</v>
      </c>
      <c r="CR5210" s="16">
        <v>14867.35</v>
      </c>
    </row>
    <row r="5211" spans="95:96">
      <c r="CQ5211" s="15">
        <v>44291</v>
      </c>
      <c r="CR5211" s="16">
        <v>14637.8</v>
      </c>
    </row>
    <row r="5212" spans="95:96">
      <c r="CQ5212" s="15">
        <v>44292</v>
      </c>
      <c r="CR5212" s="16">
        <v>14683.5</v>
      </c>
    </row>
    <row r="5213" spans="95:96">
      <c r="CQ5213" s="15">
        <v>44293</v>
      </c>
      <c r="CR5213" s="16">
        <v>14819.05</v>
      </c>
    </row>
    <row r="5214" spans="95:96">
      <c r="CQ5214" s="15">
        <v>44294</v>
      </c>
      <c r="CR5214" s="16">
        <v>14873.8</v>
      </c>
    </row>
    <row r="5215" spans="95:96">
      <c r="CQ5215" s="15">
        <v>44295</v>
      </c>
      <c r="CR5215" s="16">
        <v>14834.85</v>
      </c>
    </row>
    <row r="5216" spans="95:96">
      <c r="CQ5216" s="15">
        <v>44296</v>
      </c>
      <c r="CR5216" s="16">
        <v>14834.85</v>
      </c>
    </row>
    <row r="5217" spans="95:96">
      <c r="CQ5217" s="15">
        <v>44297</v>
      </c>
      <c r="CR5217" s="16">
        <v>14834.85</v>
      </c>
    </row>
    <row r="5218" spans="95:96">
      <c r="CQ5218" s="15">
        <v>44298</v>
      </c>
      <c r="CR5218" s="16">
        <v>14310.8</v>
      </c>
    </row>
    <row r="5219" spans="95:96">
      <c r="CQ5219" s="15">
        <v>44299</v>
      </c>
      <c r="CR5219" s="16">
        <v>14504.8</v>
      </c>
    </row>
    <row r="5220" spans="95:96">
      <c r="CQ5220" s="15">
        <v>44300</v>
      </c>
      <c r="CR5220" s="16">
        <v>14504.8</v>
      </c>
    </row>
    <row r="5221" spans="95:96">
      <c r="CQ5221" s="15">
        <v>44301</v>
      </c>
      <c r="CR5221" s="16">
        <v>14581.45</v>
      </c>
    </row>
    <row r="5222" spans="95:96">
      <c r="CQ5222" s="15">
        <v>44302</v>
      </c>
      <c r="CR5222" s="16">
        <v>14617.85</v>
      </c>
    </row>
    <row r="5223" spans="95:96">
      <c r="CQ5223" s="15">
        <v>44303</v>
      </c>
      <c r="CR5223" s="16">
        <v>14617.85</v>
      </c>
    </row>
    <row r="5224" spans="95:96">
      <c r="CQ5224" s="15">
        <v>44304</v>
      </c>
      <c r="CR5224" s="16">
        <v>14617.85</v>
      </c>
    </row>
    <row r="5225" spans="95:96">
      <c r="CQ5225" s="15">
        <v>44305</v>
      </c>
      <c r="CR5225" s="16">
        <v>14359.45</v>
      </c>
    </row>
    <row r="5226" spans="95:96">
      <c r="CQ5226" s="15">
        <v>44306</v>
      </c>
      <c r="CR5226" s="16">
        <v>14296.4</v>
      </c>
    </row>
    <row r="5227" spans="95:96">
      <c r="CQ5227" s="15">
        <v>44307</v>
      </c>
      <c r="CR5227" s="16">
        <v>14296.4</v>
      </c>
    </row>
    <row r="5228" spans="95:96">
      <c r="CQ5228" s="15">
        <v>44308</v>
      </c>
      <c r="CR5228" s="16">
        <v>14406.15</v>
      </c>
    </row>
    <row r="5229" spans="95:96">
      <c r="CQ5229" s="15">
        <v>44309</v>
      </c>
      <c r="CR5229" s="16">
        <v>14341.35</v>
      </c>
    </row>
    <row r="5230" spans="95:96">
      <c r="CQ5230" s="15">
        <v>44310</v>
      </c>
      <c r="CR5230" s="16">
        <v>14341.35</v>
      </c>
    </row>
    <row r="5231" spans="95:96">
      <c r="CQ5231" s="15">
        <v>44311</v>
      </c>
      <c r="CR5231" s="16">
        <v>14341.35</v>
      </c>
    </row>
    <row r="5232" spans="95:96">
      <c r="CQ5232" s="15">
        <v>44312</v>
      </c>
      <c r="CR5232" s="16">
        <v>14485</v>
      </c>
    </row>
    <row r="5233" spans="95:96">
      <c r="CQ5233" s="15">
        <v>44313</v>
      </c>
      <c r="CR5233" s="16">
        <v>14653.05</v>
      </c>
    </row>
    <row r="5234" spans="95:96">
      <c r="CQ5234" s="15">
        <v>44314</v>
      </c>
      <c r="CR5234" s="16">
        <v>14864.55</v>
      </c>
    </row>
    <row r="5235" spans="95:96">
      <c r="CQ5235" s="15">
        <v>44315</v>
      </c>
      <c r="CR5235" s="16">
        <v>14894.9</v>
      </c>
    </row>
    <row r="5236" spans="95:96">
      <c r="CQ5236" s="15">
        <v>44316</v>
      </c>
      <c r="CR5236" s="16">
        <v>14631.1</v>
      </c>
    </row>
    <row r="5237" spans="95:96">
      <c r="CQ5237" s="15">
        <v>44317</v>
      </c>
      <c r="CR5237" s="16">
        <v>14631.1</v>
      </c>
    </row>
    <row r="5238" spans="95:96">
      <c r="CQ5238" s="15">
        <v>44318</v>
      </c>
      <c r="CR5238" s="16">
        <v>14631.1</v>
      </c>
    </row>
    <row r="5239" spans="95:96">
      <c r="CQ5239" s="15">
        <v>44319</v>
      </c>
      <c r="CR5239" s="16">
        <v>14634.15</v>
      </c>
    </row>
    <row r="5240" spans="95:96">
      <c r="CQ5240" s="15">
        <v>44320</v>
      </c>
      <c r="CR5240" s="16">
        <v>14496.5</v>
      </c>
    </row>
    <row r="5241" spans="95:96">
      <c r="CQ5241" s="15">
        <v>44321</v>
      </c>
      <c r="CR5241" s="16">
        <v>14617.85</v>
      </c>
    </row>
    <row r="5242" spans="95:96">
      <c r="CQ5242" s="15">
        <v>44322</v>
      </c>
      <c r="CR5242" s="16">
        <v>14724.8</v>
      </c>
    </row>
    <row r="5243" spans="95:96">
      <c r="CQ5243" s="15">
        <v>44323</v>
      </c>
      <c r="CR5243" s="16">
        <v>14823.15</v>
      </c>
    </row>
    <row r="5244" spans="95:96">
      <c r="CQ5244" s="15">
        <v>44324</v>
      </c>
      <c r="CR5244" s="16">
        <v>14823.15</v>
      </c>
    </row>
    <row r="5245" spans="95:96">
      <c r="CQ5245" s="15">
        <v>44325</v>
      </c>
      <c r="CR5245" s="16">
        <v>14823.15</v>
      </c>
    </row>
    <row r="5246" spans="95:96">
      <c r="CQ5246" s="15">
        <v>44326</v>
      </c>
      <c r="CR5246" s="16">
        <v>14942.35</v>
      </c>
    </row>
    <row r="5247" spans="95:96">
      <c r="CQ5247" s="15">
        <v>44327</v>
      </c>
      <c r="CR5247" s="16">
        <v>14850.75</v>
      </c>
    </row>
    <row r="5248" spans="95:96">
      <c r="CQ5248" s="15">
        <v>44328</v>
      </c>
      <c r="CR5248" s="16">
        <v>14696.5</v>
      </c>
    </row>
    <row r="5249" spans="95:96">
      <c r="CQ5249" s="15">
        <v>44329</v>
      </c>
      <c r="CR5249" s="16">
        <v>14696.5</v>
      </c>
    </row>
    <row r="5250" spans="95:96">
      <c r="CQ5250" s="15">
        <v>44330</v>
      </c>
      <c r="CR5250" s="16">
        <v>14677.8</v>
      </c>
    </row>
    <row r="5251" spans="95:96">
      <c r="CQ5251" s="15">
        <v>44331</v>
      </c>
      <c r="CR5251" s="16">
        <v>14677.8</v>
      </c>
    </row>
    <row r="5252" spans="95:96">
      <c r="CQ5252" s="15">
        <v>44332</v>
      </c>
      <c r="CR5252" s="16">
        <v>14677.8</v>
      </c>
    </row>
    <row r="5253" spans="95:96">
      <c r="CQ5253" s="15">
        <v>44333</v>
      </c>
      <c r="CR5253" s="16">
        <v>14923.15</v>
      </c>
    </row>
    <row r="5254" spans="95:96">
      <c r="CQ5254" s="15">
        <v>44334</v>
      </c>
      <c r="CR5254" s="16">
        <v>15108.1</v>
      </c>
    </row>
    <row r="5255" spans="95:96">
      <c r="CQ5255" s="15">
        <v>44335</v>
      </c>
      <c r="CR5255" s="16">
        <v>15030.15</v>
      </c>
    </row>
    <row r="5256" spans="95:96">
      <c r="CQ5256" s="15">
        <v>44336</v>
      </c>
      <c r="CR5256" s="16">
        <v>14906.05</v>
      </c>
    </row>
    <row r="5257" spans="95:96">
      <c r="CQ5257" s="15">
        <v>44337</v>
      </c>
      <c r="CR5257" s="16">
        <v>15175.3</v>
      </c>
    </row>
    <row r="5258" spans="95:96">
      <c r="CQ5258" s="15">
        <v>44338</v>
      </c>
      <c r="CR5258" s="16">
        <v>15175.3</v>
      </c>
    </row>
    <row r="5259" spans="95:96">
      <c r="CQ5259" s="15">
        <v>44339</v>
      </c>
      <c r="CR5259" s="16">
        <v>15175.3</v>
      </c>
    </row>
    <row r="5260" spans="95:96">
      <c r="CQ5260" s="15">
        <v>44340</v>
      </c>
      <c r="CR5260" s="16">
        <v>15197.7</v>
      </c>
    </row>
    <row r="5261" spans="95:96">
      <c r="CQ5261" s="15">
        <v>44341</v>
      </c>
      <c r="CR5261" s="16">
        <v>15208.45</v>
      </c>
    </row>
    <row r="5262" spans="95:96">
      <c r="CQ5262" s="15">
        <v>44342</v>
      </c>
      <c r="CR5262" s="16">
        <v>15301.45</v>
      </c>
    </row>
    <row r="5263" spans="95:96">
      <c r="CQ5263" s="15">
        <v>44343</v>
      </c>
      <c r="CR5263" s="16">
        <v>15337.85</v>
      </c>
    </row>
    <row r="5264" spans="95:96">
      <c r="CQ5264" s="15">
        <v>44344</v>
      </c>
      <c r="CR5264" s="16">
        <v>15435.65</v>
      </c>
    </row>
    <row r="5265" spans="95:96">
      <c r="CQ5265" s="15">
        <v>44345</v>
      </c>
      <c r="CR5265" s="16">
        <v>15435.65</v>
      </c>
    </row>
    <row r="5266" spans="95:96">
      <c r="CQ5266" s="15">
        <v>44346</v>
      </c>
      <c r="CR5266" s="16">
        <v>15435.65</v>
      </c>
    </row>
    <row r="5267" spans="95:96">
      <c r="CQ5267" s="15">
        <v>44347</v>
      </c>
      <c r="CR5267" s="16">
        <v>15582.8</v>
      </c>
    </row>
    <row r="5268" spans="95:96">
      <c r="CQ5268" s="15">
        <v>44348</v>
      </c>
      <c r="CR5268" s="16">
        <v>15574.85</v>
      </c>
    </row>
    <row r="5269" spans="95:96">
      <c r="CQ5269" s="15">
        <v>44349</v>
      </c>
      <c r="CR5269" s="16">
        <v>15576.2</v>
      </c>
    </row>
    <row r="5270" spans="95:96">
      <c r="CQ5270" s="15">
        <v>44350</v>
      </c>
      <c r="CR5270" s="16">
        <v>15690.35</v>
      </c>
    </row>
    <row r="5271" spans="95:96">
      <c r="CQ5271" s="15">
        <v>44351</v>
      </c>
      <c r="CR5271" s="16">
        <v>15670.25</v>
      </c>
    </row>
    <row r="5272" spans="95:96">
      <c r="CQ5272" s="15">
        <v>44352</v>
      </c>
      <c r="CR5272" s="16">
        <v>15670.25</v>
      </c>
    </row>
    <row r="5273" spans="95:96">
      <c r="CQ5273" s="15">
        <v>44353</v>
      </c>
      <c r="CR5273" s="16">
        <v>15670.25</v>
      </c>
    </row>
    <row r="5274" spans="95:96">
      <c r="CQ5274" s="15">
        <v>44354</v>
      </c>
      <c r="CR5274" s="16">
        <v>15751.65</v>
      </c>
    </row>
    <row r="5275" spans="95:96">
      <c r="CQ5275" s="15">
        <v>44355</v>
      </c>
      <c r="CR5275" s="16">
        <v>15740.1</v>
      </c>
    </row>
    <row r="5276" spans="95:96">
      <c r="CQ5276" s="15">
        <v>44356</v>
      </c>
      <c r="CR5276" s="16">
        <v>15635.35</v>
      </c>
    </row>
    <row r="5277" spans="95:96">
      <c r="CQ5277" s="15">
        <v>44357</v>
      </c>
      <c r="CR5277" s="16">
        <v>15737.75</v>
      </c>
    </row>
    <row r="5278" spans="95:96">
      <c r="CQ5278" s="15">
        <v>44358</v>
      </c>
      <c r="CR5278" s="16">
        <v>15799.35</v>
      </c>
    </row>
    <row r="5279" spans="95:96">
      <c r="CQ5279" s="15">
        <v>44359</v>
      </c>
      <c r="CR5279" s="16">
        <v>15799.35</v>
      </c>
    </row>
    <row r="5280" spans="95:96">
      <c r="CQ5280" s="15">
        <v>44360</v>
      </c>
      <c r="CR5280" s="16">
        <v>15799.35</v>
      </c>
    </row>
    <row r="5281" spans="95:96">
      <c r="CQ5281" s="15">
        <v>44361</v>
      </c>
      <c r="CR5281" s="16">
        <v>15811.85</v>
      </c>
    </row>
    <row r="5282" spans="95:96">
      <c r="CQ5282" s="15">
        <v>44362</v>
      </c>
      <c r="CR5282" s="16">
        <v>15869.25</v>
      </c>
    </row>
    <row r="5283" spans="95:96">
      <c r="CQ5283" s="15">
        <v>44363</v>
      </c>
      <c r="CR5283" s="16">
        <v>15767.55</v>
      </c>
    </row>
    <row r="5284" spans="95:96">
      <c r="CQ5284" s="15">
        <v>44364</v>
      </c>
      <c r="CR5284" s="16">
        <v>15691.4</v>
      </c>
    </row>
    <row r="5285" spans="95:96">
      <c r="CQ5285" s="15">
        <v>44365</v>
      </c>
      <c r="CR5285" s="16">
        <v>15683.35</v>
      </c>
    </row>
    <row r="5286" spans="95:96">
      <c r="CQ5286" s="15">
        <v>44366</v>
      </c>
      <c r="CR5286" s="16">
        <v>15683.35</v>
      </c>
    </row>
    <row r="5287" spans="95:96">
      <c r="CQ5287" s="15">
        <v>44367</v>
      </c>
      <c r="CR5287" s="16">
        <v>15683.35</v>
      </c>
    </row>
    <row r="5288" spans="95:96">
      <c r="CQ5288" s="15">
        <v>44368</v>
      </c>
      <c r="CR5288" s="16">
        <v>15746.5</v>
      </c>
    </row>
    <row r="5289" spans="95:96">
      <c r="CQ5289" s="15">
        <v>44369</v>
      </c>
      <c r="CR5289" s="16">
        <v>15772.75</v>
      </c>
    </row>
    <row r="5290" spans="95:96">
      <c r="CQ5290" s="15">
        <v>44370</v>
      </c>
      <c r="CR5290" s="16">
        <v>15686.95</v>
      </c>
    </row>
    <row r="5291" spans="95:96">
      <c r="CQ5291" s="15">
        <v>44371</v>
      </c>
      <c r="CR5291" s="16">
        <v>15790.45</v>
      </c>
    </row>
    <row r="5292" spans="95:96">
      <c r="CQ5292" s="15">
        <v>44372</v>
      </c>
      <c r="CR5292" s="16">
        <v>15860.35</v>
      </c>
    </row>
    <row r="5293" spans="95:96">
      <c r="CQ5293" s="15">
        <v>44373</v>
      </c>
      <c r="CR5293" s="16">
        <v>15860.35</v>
      </c>
    </row>
    <row r="5294" spans="95:96">
      <c r="CQ5294" s="15">
        <v>44374</v>
      </c>
      <c r="CR5294" s="16">
        <v>15860.35</v>
      </c>
    </row>
    <row r="5295" spans="95:96">
      <c r="CQ5295" s="15">
        <v>44375</v>
      </c>
      <c r="CR5295" s="16">
        <v>15814.7</v>
      </c>
    </row>
    <row r="5296" spans="95:96">
      <c r="CQ5296" s="15">
        <v>44376</v>
      </c>
      <c r="CR5296" s="16">
        <v>15748.45</v>
      </c>
    </row>
    <row r="5297" spans="95:96">
      <c r="CQ5297" s="15">
        <v>44377</v>
      </c>
      <c r="CR5297" s="16">
        <v>15721.5</v>
      </c>
    </row>
    <row r="5298" spans="95:96">
      <c r="CQ5298" s="15">
        <v>44378</v>
      </c>
      <c r="CR5298" s="16">
        <v>15680</v>
      </c>
    </row>
    <row r="5299" spans="95:96">
      <c r="CQ5299" s="15">
        <v>44379</v>
      </c>
      <c r="CR5299" s="16">
        <v>15722.2</v>
      </c>
    </row>
    <row r="5300" spans="95:96">
      <c r="CQ5300" s="15">
        <v>44380</v>
      </c>
      <c r="CR5300" s="16">
        <v>15722.2</v>
      </c>
    </row>
    <row r="5301" spans="95:96">
      <c r="CQ5301" s="15">
        <v>44381</v>
      </c>
      <c r="CR5301" s="16">
        <v>15722.2</v>
      </c>
    </row>
    <row r="5302" spans="95:96">
      <c r="CQ5302" s="15">
        <v>44382</v>
      </c>
      <c r="CR5302" s="16">
        <v>15834.35</v>
      </c>
    </row>
    <row r="5303" spans="95:96">
      <c r="CQ5303" s="15">
        <v>44383</v>
      </c>
      <c r="CR5303" s="16">
        <v>15818.25</v>
      </c>
    </row>
    <row r="5304" spans="95:96">
      <c r="CQ5304" s="15">
        <v>44384</v>
      </c>
      <c r="CR5304" s="16">
        <v>15879.65</v>
      </c>
    </row>
    <row r="5305" spans="95:96">
      <c r="CQ5305" s="15">
        <v>44385</v>
      </c>
      <c r="CR5305" s="16">
        <v>15727.9</v>
      </c>
    </row>
    <row r="5306" spans="95:96">
      <c r="CQ5306" s="15">
        <v>44386</v>
      </c>
      <c r="CR5306" s="16">
        <v>15689.8</v>
      </c>
    </row>
    <row r="5307" spans="95:96">
      <c r="CQ5307" s="15">
        <v>44387</v>
      </c>
      <c r="CR5307" s="16">
        <v>15689.8</v>
      </c>
    </row>
    <row r="5308" spans="95:96">
      <c r="CQ5308" s="15">
        <v>44388</v>
      </c>
      <c r="CR5308" s="16">
        <v>15689.8</v>
      </c>
    </row>
    <row r="5309" spans="95:96">
      <c r="CQ5309" s="15">
        <v>44389</v>
      </c>
      <c r="CR5309" s="16">
        <v>15692.6</v>
      </c>
    </row>
    <row r="5310" spans="95:96">
      <c r="CQ5310" s="15">
        <v>44390</v>
      </c>
      <c r="CR5310" s="16">
        <v>15812.35</v>
      </c>
    </row>
    <row r="5311" spans="95:96">
      <c r="CQ5311" s="15">
        <v>44391</v>
      </c>
      <c r="CR5311" s="16">
        <v>15853.95</v>
      </c>
    </row>
    <row r="5312" spans="95:96">
      <c r="CQ5312" s="15">
        <v>44392</v>
      </c>
      <c r="CR5312" s="16">
        <v>15924.2</v>
      </c>
    </row>
    <row r="5313" spans="95:96">
      <c r="CQ5313" s="15">
        <v>44393</v>
      </c>
      <c r="CR5313" s="16">
        <v>15923.4</v>
      </c>
    </row>
    <row r="5314" spans="95:96">
      <c r="CQ5314" s="15">
        <v>44394</v>
      </c>
      <c r="CR5314" s="16">
        <v>15923.4</v>
      </c>
    </row>
    <row r="5315" spans="95:96">
      <c r="CQ5315" s="15">
        <v>44395</v>
      </c>
      <c r="CR5315" s="16">
        <v>15923.4</v>
      </c>
    </row>
    <row r="5316" spans="95:96">
      <c r="CQ5316" s="15">
        <v>44396</v>
      </c>
      <c r="CR5316" s="16">
        <v>15752.4</v>
      </c>
    </row>
    <row r="5317" spans="95:96">
      <c r="CQ5317" s="15">
        <v>44397</v>
      </c>
      <c r="CR5317" s="16">
        <v>15632.1</v>
      </c>
    </row>
    <row r="5318" spans="95:96">
      <c r="CQ5318" s="15">
        <v>44398</v>
      </c>
      <c r="CR5318" s="16">
        <v>15632.1</v>
      </c>
    </row>
    <row r="5319" spans="95:96">
      <c r="CQ5319" s="15">
        <v>44399</v>
      </c>
      <c r="CR5319" s="16">
        <v>15824.05</v>
      </c>
    </row>
    <row r="5320" spans="95:96">
      <c r="CQ5320" s="15">
        <v>44400</v>
      </c>
      <c r="CR5320" s="16">
        <v>15856.05</v>
      </c>
    </row>
    <row r="5321" spans="95:96">
      <c r="CQ5321" s="15">
        <v>44401</v>
      </c>
      <c r="CR5321" s="16">
        <v>15856.05</v>
      </c>
    </row>
    <row r="5322" spans="95:96">
      <c r="CQ5322" s="15">
        <v>44402</v>
      </c>
      <c r="CR5322" s="16">
        <v>15856.05</v>
      </c>
    </row>
    <row r="5323" spans="95:96">
      <c r="CQ5323" s="15">
        <v>44403</v>
      </c>
      <c r="CR5323" s="16">
        <v>15824.45</v>
      </c>
    </row>
    <row r="5324" spans="95:96">
      <c r="CQ5324" s="15">
        <v>44404</v>
      </c>
      <c r="CR5324" s="16">
        <v>15746.45</v>
      </c>
    </row>
    <row r="5325" spans="95:96">
      <c r="CQ5325" s="15">
        <v>44405</v>
      </c>
      <c r="CR5325" s="16">
        <v>15709.4</v>
      </c>
    </row>
    <row r="5326" spans="95:96">
      <c r="CQ5326" s="15">
        <v>44406</v>
      </c>
      <c r="CR5326" s="16">
        <v>15778.45</v>
      </c>
    </row>
    <row r="5327" spans="95:96">
      <c r="CQ5327" s="15">
        <v>44407</v>
      </c>
      <c r="CR5327" s="16">
        <v>15763.05</v>
      </c>
    </row>
    <row r="5328" spans="95:96">
      <c r="CQ5328" s="15">
        <v>44408</v>
      </c>
      <c r="CR5328" s="16">
        <v>15763.05</v>
      </c>
    </row>
    <row r="5329" spans="95:96">
      <c r="CQ5329" s="15">
        <v>44409</v>
      </c>
      <c r="CR5329" s="16">
        <v>15763.05</v>
      </c>
    </row>
    <row r="5330" spans="95:96">
      <c r="CQ5330" s="15">
        <v>44410</v>
      </c>
      <c r="CR5330" s="16">
        <v>15885.15</v>
      </c>
    </row>
    <row r="5331" spans="95:96">
      <c r="CQ5331" s="15">
        <v>44411</v>
      </c>
      <c r="CR5331" s="16">
        <v>16130.75</v>
      </c>
    </row>
    <row r="5332" spans="95:96">
      <c r="CQ5332" s="15">
        <v>44412</v>
      </c>
      <c r="CR5332" s="16">
        <v>16258.8</v>
      </c>
    </row>
    <row r="5333" spans="95:96">
      <c r="CQ5333" s="15">
        <v>44413</v>
      </c>
      <c r="CR5333" s="16">
        <v>16294.6</v>
      </c>
    </row>
    <row r="5334" spans="95:96">
      <c r="CQ5334" s="15">
        <v>44414</v>
      </c>
      <c r="CR5334" s="16">
        <v>16238.2</v>
      </c>
    </row>
    <row r="5335" spans="95:96">
      <c r="CQ5335" s="15">
        <v>44415</v>
      </c>
      <c r="CR5335" s="16">
        <v>16238.2</v>
      </c>
    </row>
    <row r="5336" spans="95:96">
      <c r="CQ5336" s="15">
        <v>44416</v>
      </c>
      <c r="CR5336" s="16">
        <v>16238.2</v>
      </c>
    </row>
    <row r="5337" spans="95:96">
      <c r="CQ5337" s="15">
        <v>44417</v>
      </c>
      <c r="CR5337" s="16">
        <v>16258.25</v>
      </c>
    </row>
    <row r="5338" spans="95:96">
      <c r="CQ5338" s="15">
        <v>44418</v>
      </c>
      <c r="CR5338" s="16">
        <v>16280.1</v>
      </c>
    </row>
    <row r="5339" spans="95:96">
      <c r="CQ5339" s="15">
        <v>44419</v>
      </c>
      <c r="CR5339" s="16">
        <v>16282.25</v>
      </c>
    </row>
    <row r="5340" spans="95:96">
      <c r="CQ5340" s="15">
        <v>44420</v>
      </c>
      <c r="CR5340" s="16">
        <v>16364.4</v>
      </c>
    </row>
    <row r="5341" spans="95:96">
      <c r="CQ5341" s="15">
        <v>44421</v>
      </c>
      <c r="CR5341" s="16">
        <v>16529.099999999999</v>
      </c>
    </row>
    <row r="5342" spans="95:96">
      <c r="CQ5342" s="15">
        <v>44422</v>
      </c>
      <c r="CR5342" s="16">
        <v>16529.099999999999</v>
      </c>
    </row>
    <row r="5343" spans="95:96">
      <c r="CQ5343" s="15">
        <v>44423</v>
      </c>
      <c r="CR5343" s="16">
        <v>16529.099999999999</v>
      </c>
    </row>
    <row r="5344" spans="95:96">
      <c r="CQ5344" s="15">
        <v>44424</v>
      </c>
      <c r="CR5344" s="16">
        <v>16563.05</v>
      </c>
    </row>
    <row r="5345" spans="95:96">
      <c r="CQ5345" s="15">
        <v>44425</v>
      </c>
      <c r="CR5345" s="16">
        <v>16614.599999999999</v>
      </c>
    </row>
    <row r="5346" spans="95:96">
      <c r="CQ5346" s="15">
        <v>44426</v>
      </c>
      <c r="CR5346" s="16">
        <v>16568.849999999999</v>
      </c>
    </row>
    <row r="5347" spans="95:96">
      <c r="CQ5347" s="15">
        <v>44427</v>
      </c>
      <c r="CR5347" s="16">
        <v>16568.849999999999</v>
      </c>
    </row>
    <row r="5348" spans="95:96">
      <c r="CQ5348" s="15">
        <v>44428</v>
      </c>
      <c r="CR5348" s="16">
        <v>16450.5</v>
      </c>
    </row>
    <row r="5349" spans="95:96">
      <c r="CQ5349" s="15">
        <v>44429</v>
      </c>
      <c r="CR5349" s="16">
        <v>16450.5</v>
      </c>
    </row>
    <row r="5350" spans="95:96">
      <c r="CQ5350" s="15">
        <v>44430</v>
      </c>
      <c r="CR5350" s="16">
        <v>16450.5</v>
      </c>
    </row>
    <row r="5351" spans="95:96">
      <c r="CQ5351" s="15">
        <v>44431</v>
      </c>
      <c r="CR5351" s="16">
        <v>16496.45</v>
      </c>
    </row>
    <row r="5352" spans="95:96">
      <c r="CQ5352" s="15">
        <v>44432</v>
      </c>
      <c r="CR5352" s="16">
        <v>16624.599999999999</v>
      </c>
    </row>
    <row r="5353" spans="95:96">
      <c r="CQ5353" s="15">
        <v>44433</v>
      </c>
      <c r="CR5353" s="16">
        <v>16634.650000000001</v>
      </c>
    </row>
    <row r="5354" spans="95:96">
      <c r="CQ5354" s="15">
        <v>44434</v>
      </c>
      <c r="CR5354" s="16">
        <v>16636.900000000001</v>
      </c>
    </row>
    <row r="5355" spans="95:96">
      <c r="CQ5355" s="15">
        <v>44435</v>
      </c>
      <c r="CR5355" s="16">
        <v>16705.2</v>
      </c>
    </row>
    <row r="5356" spans="95:96">
      <c r="CQ5356" s="15">
        <v>44436</v>
      </c>
      <c r="CR5356" s="16">
        <v>16705.2</v>
      </c>
    </row>
    <row r="5357" spans="95:96">
      <c r="CQ5357" s="15">
        <v>44437</v>
      </c>
      <c r="CR5357" s="16">
        <v>16705.2</v>
      </c>
    </row>
    <row r="5358" spans="95:96">
      <c r="CQ5358" s="15">
        <v>44438</v>
      </c>
      <c r="CR5358" s="16">
        <v>16931.05</v>
      </c>
    </row>
    <row r="5359" spans="95:96">
      <c r="CQ5359" s="15">
        <v>44439</v>
      </c>
      <c r="CR5359" s="16">
        <v>17132.2</v>
      </c>
    </row>
    <row r="5360" spans="95:96">
      <c r="CQ5360" s="15">
        <v>44440</v>
      </c>
      <c r="CR5360" s="16">
        <v>17076.25</v>
      </c>
    </row>
    <row r="5361" spans="95:96">
      <c r="CQ5361" s="15">
        <v>44441</v>
      </c>
      <c r="CR5361" s="16">
        <v>17234.150000000001</v>
      </c>
    </row>
    <row r="5362" spans="95:96">
      <c r="CQ5362" s="15">
        <v>44442</v>
      </c>
      <c r="CR5362" s="16">
        <v>17323.599999999999</v>
      </c>
    </row>
    <row r="5363" spans="95:96">
      <c r="CQ5363" s="15">
        <v>44443</v>
      </c>
      <c r="CR5363" s="16">
        <v>17323.599999999999</v>
      </c>
    </row>
    <row r="5364" spans="95:96">
      <c r="CQ5364" s="15">
        <v>44444</v>
      </c>
      <c r="CR5364" s="16">
        <v>17323.599999999999</v>
      </c>
    </row>
    <row r="5365" spans="95:96">
      <c r="CQ5365" s="15">
        <v>44445</v>
      </c>
      <c r="CR5365" s="16">
        <v>17377.8</v>
      </c>
    </row>
    <row r="5366" spans="95:96">
      <c r="CQ5366" s="15">
        <v>44446</v>
      </c>
      <c r="CR5366" s="16">
        <v>17362.099999999999</v>
      </c>
    </row>
    <row r="5367" spans="95:96">
      <c r="CQ5367" s="15">
        <v>44447</v>
      </c>
      <c r="CR5367" s="16">
        <v>17353.5</v>
      </c>
    </row>
    <row r="5368" spans="95:96">
      <c r="CQ5368" s="15">
        <v>44448</v>
      </c>
      <c r="CR5368" s="16">
        <v>17369.25</v>
      </c>
    </row>
    <row r="5369" spans="95:96">
      <c r="CQ5369" s="15">
        <v>44449</v>
      </c>
      <c r="CR5369" s="16">
        <v>17369.25</v>
      </c>
    </row>
    <row r="5370" spans="95:96">
      <c r="CQ5370" s="15">
        <v>44450</v>
      </c>
      <c r="CR5370" s="16">
        <v>17369.25</v>
      </c>
    </row>
    <row r="5371" spans="95:96">
      <c r="CQ5371" s="15">
        <v>44451</v>
      </c>
      <c r="CR5371" s="16">
        <v>17369.25</v>
      </c>
    </row>
    <row r="5372" spans="95:96">
      <c r="CQ5372" s="15">
        <v>44452</v>
      </c>
      <c r="CR5372" s="16">
        <v>17355.3</v>
      </c>
    </row>
    <row r="5373" spans="95:96">
      <c r="CQ5373" s="15">
        <v>44453</v>
      </c>
      <c r="CR5373" s="16">
        <v>17380</v>
      </c>
    </row>
    <row r="5374" spans="95:96">
      <c r="CQ5374" s="15">
        <v>44454</v>
      </c>
      <c r="CR5374" s="16">
        <v>17519.45</v>
      </c>
    </row>
    <row r="5375" spans="95:96">
      <c r="CQ5375" s="15">
        <v>44455</v>
      </c>
      <c r="CR5375" s="16">
        <v>17629.5</v>
      </c>
    </row>
    <row r="5376" spans="95:96">
      <c r="CQ5376" s="15">
        <v>44456</v>
      </c>
      <c r="CR5376" s="16">
        <v>17585.150000000001</v>
      </c>
    </row>
    <row r="5377" spans="95:96">
      <c r="CQ5377" s="15">
        <v>44457</v>
      </c>
      <c r="CR5377" s="16">
        <v>17585.150000000001</v>
      </c>
    </row>
    <row r="5378" spans="95:96">
      <c r="CQ5378" s="15">
        <v>44458</v>
      </c>
      <c r="CR5378" s="16">
        <v>17585.150000000001</v>
      </c>
    </row>
    <row r="5379" spans="95:96">
      <c r="CQ5379" s="15">
        <v>44459</v>
      </c>
      <c r="CR5379" s="16">
        <v>17396.900000000001</v>
      </c>
    </row>
    <row r="5380" spans="95:96">
      <c r="CQ5380" s="15">
        <v>44460</v>
      </c>
      <c r="CR5380" s="16">
        <v>17562</v>
      </c>
    </row>
    <row r="5381" spans="95:96">
      <c r="CQ5381" s="15">
        <v>44461</v>
      </c>
      <c r="CR5381" s="16">
        <v>17546.650000000001</v>
      </c>
    </row>
    <row r="5382" spans="95:96">
      <c r="CQ5382" s="15">
        <v>44462</v>
      </c>
      <c r="CR5382" s="16">
        <v>17822.95</v>
      </c>
    </row>
    <row r="5383" spans="95:96">
      <c r="CQ5383" s="15">
        <v>44463</v>
      </c>
      <c r="CR5383" s="16">
        <v>17853.2</v>
      </c>
    </row>
    <row r="5384" spans="95:96">
      <c r="CQ5384" s="15">
        <v>44464</v>
      </c>
      <c r="CR5384" s="16">
        <v>17853.2</v>
      </c>
    </row>
    <row r="5385" spans="95:96">
      <c r="CQ5385" s="15">
        <v>44465</v>
      </c>
      <c r="CR5385" s="16">
        <v>17853.2</v>
      </c>
    </row>
    <row r="5386" spans="95:96">
      <c r="CQ5386" s="15">
        <v>44466</v>
      </c>
      <c r="CR5386" s="16">
        <v>17855.099999999999</v>
      </c>
    </row>
    <row r="5387" spans="95:96">
      <c r="CQ5387" s="15">
        <v>44467</v>
      </c>
      <c r="CR5387" s="16">
        <v>17748.599999999999</v>
      </c>
    </row>
    <row r="5388" spans="95:96">
      <c r="CQ5388" s="15">
        <v>44468</v>
      </c>
      <c r="CR5388" s="16">
        <v>17711.3</v>
      </c>
    </row>
    <row r="5389" spans="95:96">
      <c r="CQ5389" s="15">
        <v>44469</v>
      </c>
      <c r="CR5389" s="16">
        <v>17618.150000000001</v>
      </c>
    </row>
    <row r="5390" spans="95:96">
      <c r="CQ5390" s="15">
        <v>44470</v>
      </c>
      <c r="CR5390" s="16">
        <v>17532.05</v>
      </c>
    </row>
    <row r="5391" spans="95:96">
      <c r="CQ5391" s="15">
        <v>44471</v>
      </c>
      <c r="CR5391" s="16">
        <v>17532.05</v>
      </c>
    </row>
    <row r="5392" spans="95:96">
      <c r="CQ5392" s="15">
        <v>44472</v>
      </c>
      <c r="CR5392" s="16">
        <v>17532.05</v>
      </c>
    </row>
    <row r="5393" spans="95:96">
      <c r="CQ5393" s="15">
        <v>44473</v>
      </c>
      <c r="CR5393" s="16">
        <v>17691.25</v>
      </c>
    </row>
    <row r="5394" spans="95:96">
      <c r="CQ5394" s="15">
        <v>44474</v>
      </c>
      <c r="CR5394" s="16">
        <v>17822.3</v>
      </c>
    </row>
    <row r="5395" spans="95:96">
      <c r="CQ5395" s="15">
        <v>44475</v>
      </c>
      <c r="CR5395" s="16">
        <v>17646</v>
      </c>
    </row>
    <row r="5396" spans="95:96">
      <c r="CQ5396" s="15">
        <v>44476</v>
      </c>
      <c r="CR5396" s="16">
        <v>17790.349999999999</v>
      </c>
    </row>
    <row r="5397" spans="95:96">
      <c r="CQ5397" s="15">
        <v>44477</v>
      </c>
      <c r="CR5397" s="16">
        <v>17895.2</v>
      </c>
    </row>
    <row r="5398" spans="95:96">
      <c r="CQ5398" s="15">
        <v>44478</v>
      </c>
      <c r="CR5398" s="16">
        <v>17895.2</v>
      </c>
    </row>
    <row r="5399" spans="95:96">
      <c r="CQ5399" s="15">
        <v>44479</v>
      </c>
      <c r="CR5399" s="16">
        <v>17895.2</v>
      </c>
    </row>
    <row r="5400" spans="95:96">
      <c r="CQ5400" s="15">
        <v>44480</v>
      </c>
      <c r="CR5400" s="16">
        <v>17945.95</v>
      </c>
    </row>
    <row r="5401" spans="95:96">
      <c r="CQ5401" s="15">
        <v>44481</v>
      </c>
      <c r="CR5401" s="16">
        <v>17991.95</v>
      </c>
    </row>
    <row r="5402" spans="95:96">
      <c r="CQ5402" s="15">
        <v>44482</v>
      </c>
      <c r="CR5402" s="16">
        <v>18161.75</v>
      </c>
    </row>
    <row r="5403" spans="95:96">
      <c r="CQ5403" s="15">
        <v>44483</v>
      </c>
      <c r="CR5403" s="16">
        <v>18338.55</v>
      </c>
    </row>
    <row r="5404" spans="95:96">
      <c r="CQ5404" s="15">
        <v>44484</v>
      </c>
      <c r="CR5404" s="16">
        <v>18338.55</v>
      </c>
    </row>
    <row r="5405" spans="95:96">
      <c r="CQ5405" s="15">
        <v>44485</v>
      </c>
      <c r="CR5405" s="16">
        <v>18338.55</v>
      </c>
    </row>
    <row r="5406" spans="95:96">
      <c r="CQ5406" s="15">
        <v>44486</v>
      </c>
      <c r="CR5406" s="16">
        <v>18338.55</v>
      </c>
    </row>
    <row r="5407" spans="95:96">
      <c r="CQ5407" s="15">
        <v>44487</v>
      </c>
      <c r="CR5407" s="16">
        <v>18477.05</v>
      </c>
    </row>
    <row r="5408" spans="95:96">
      <c r="CQ5408" s="15">
        <v>44488</v>
      </c>
      <c r="CR5408" s="16">
        <v>18418.75</v>
      </c>
    </row>
    <row r="5409" spans="95:96">
      <c r="CQ5409" s="15">
        <v>44489</v>
      </c>
      <c r="CR5409" s="16">
        <v>18266.599999999999</v>
      </c>
    </row>
    <row r="5410" spans="95:96">
      <c r="CQ5410" s="15">
        <v>44490</v>
      </c>
      <c r="CR5410" s="16">
        <v>18178.099999999999</v>
      </c>
    </row>
    <row r="5411" spans="95:96">
      <c r="CQ5411" s="15">
        <v>44491</v>
      </c>
      <c r="CR5411" s="16">
        <v>18114.900000000001</v>
      </c>
    </row>
    <row r="5412" spans="95:96">
      <c r="CQ5412" s="15">
        <v>44492</v>
      </c>
      <c r="CR5412" s="16">
        <v>18114.900000000001</v>
      </c>
    </row>
    <row r="5413" spans="95:96">
      <c r="CQ5413" s="15">
        <v>44493</v>
      </c>
      <c r="CR5413" s="16">
        <v>18114.900000000001</v>
      </c>
    </row>
    <row r="5414" spans="95:96">
      <c r="CQ5414" s="15">
        <v>44494</v>
      </c>
      <c r="CR5414" s="16">
        <v>18125.400000000001</v>
      </c>
    </row>
    <row r="5415" spans="95:96">
      <c r="CQ5415" s="15">
        <v>44495</v>
      </c>
      <c r="CR5415" s="16">
        <v>18268.400000000001</v>
      </c>
    </row>
    <row r="5416" spans="95:96">
      <c r="CQ5416" s="15">
        <v>44496</v>
      </c>
      <c r="CR5416" s="16">
        <v>18210.95</v>
      </c>
    </row>
    <row r="5417" spans="95:96">
      <c r="CQ5417" s="15">
        <v>44497</v>
      </c>
      <c r="CR5417" s="16">
        <v>17857.25</v>
      </c>
    </row>
    <row r="5418" spans="95:96">
      <c r="CQ5418" s="15">
        <v>44498</v>
      </c>
      <c r="CR5418" s="16">
        <v>17671.650000000001</v>
      </c>
    </row>
    <row r="5419" spans="95:96">
      <c r="CQ5419" s="15">
        <v>44499</v>
      </c>
      <c r="CR5419" s="16">
        <v>17671.650000000001</v>
      </c>
    </row>
    <row r="5420" spans="95:96">
      <c r="CQ5420" s="15">
        <v>44500</v>
      </c>
      <c r="CR5420" s="16">
        <v>17671.650000000001</v>
      </c>
    </row>
    <row r="5421" spans="95:96">
      <c r="CQ5421" s="15">
        <v>44501</v>
      </c>
      <c r="CR5421" s="16">
        <v>17929.650000000001</v>
      </c>
    </row>
    <row r="5422" spans="95:96">
      <c r="CQ5422" s="15">
        <v>44502</v>
      </c>
      <c r="CR5422" s="16">
        <v>17888.95</v>
      </c>
    </row>
    <row r="5423" spans="95:96">
      <c r="CQ5423" s="15">
        <v>44503</v>
      </c>
      <c r="CR5423" s="16">
        <v>17829.2</v>
      </c>
    </row>
    <row r="5424" spans="95:96">
      <c r="CQ5424" s="15">
        <v>44504</v>
      </c>
      <c r="CR5424" s="16">
        <v>17916.8</v>
      </c>
    </row>
    <row r="5425" spans="95:96">
      <c r="CQ5425" s="15">
        <v>44505</v>
      </c>
      <c r="CR5425" s="16">
        <v>17916.8</v>
      </c>
    </row>
    <row r="5426" spans="95:96">
      <c r="CQ5426" s="15">
        <v>44506</v>
      </c>
      <c r="CR5426" s="16">
        <v>17916.8</v>
      </c>
    </row>
    <row r="5427" spans="95:96">
      <c r="CQ5427" s="15">
        <v>44507</v>
      </c>
      <c r="CR5427" s="16">
        <v>17916.8</v>
      </c>
    </row>
    <row r="5428" spans="95:96">
      <c r="CQ5428" s="15">
        <v>44508</v>
      </c>
      <c r="CR5428" s="16">
        <v>18068.55</v>
      </c>
    </row>
    <row r="5429" spans="95:96">
      <c r="CQ5429" s="15">
        <v>44509</v>
      </c>
      <c r="CR5429" s="16">
        <v>18044.25</v>
      </c>
    </row>
    <row r="5430" spans="95:96">
      <c r="CQ5430" s="15">
        <v>44510</v>
      </c>
      <c r="CR5430" s="16">
        <v>18017.2</v>
      </c>
    </row>
    <row r="5431" spans="95:96">
      <c r="CQ5431" s="15">
        <v>44511</v>
      </c>
      <c r="CR5431" s="16">
        <v>17873.599999999999</v>
      </c>
    </row>
    <row r="5432" spans="95:96">
      <c r="CQ5432" s="15">
        <v>44512</v>
      </c>
      <c r="CR5432" s="16">
        <v>18102.75</v>
      </c>
    </row>
    <row r="5433" spans="95:96">
      <c r="CQ5433" s="15">
        <v>44513</v>
      </c>
      <c r="CR5433" s="16">
        <v>18102.75</v>
      </c>
    </row>
    <row r="5434" spans="95:96">
      <c r="CQ5434" s="15">
        <v>44514</v>
      </c>
      <c r="CR5434" s="16">
        <v>18102.75</v>
      </c>
    </row>
    <row r="5435" spans="95:96">
      <c r="CQ5435" s="15">
        <v>44515</v>
      </c>
      <c r="CR5435" s="16">
        <v>18109.45</v>
      </c>
    </row>
    <row r="5436" spans="95:96">
      <c r="CQ5436" s="15">
        <v>44516</v>
      </c>
      <c r="CR5436" s="16">
        <v>17999.2</v>
      </c>
    </row>
    <row r="5437" spans="95:96">
      <c r="CQ5437" s="15">
        <v>44517</v>
      </c>
      <c r="CR5437" s="16">
        <v>17898.650000000001</v>
      </c>
    </row>
    <row r="5438" spans="95:96">
      <c r="CQ5438" s="15">
        <v>44518</v>
      </c>
      <c r="CR5438" s="16">
        <v>17764.8</v>
      </c>
    </row>
    <row r="5439" spans="95:96">
      <c r="CQ5439" s="15">
        <v>44519</v>
      </c>
      <c r="CR5439" s="16">
        <v>17764.8</v>
      </c>
    </row>
    <row r="5440" spans="95:96">
      <c r="CQ5440" s="15">
        <v>44520</v>
      </c>
      <c r="CR5440" s="16">
        <v>17764.8</v>
      </c>
    </row>
    <row r="5441" spans="95:96">
      <c r="CQ5441" s="15">
        <v>44521</v>
      </c>
      <c r="CR5441" s="16">
        <v>17764.8</v>
      </c>
    </row>
    <row r="5442" spans="95:96">
      <c r="CQ5442" s="15">
        <v>44522</v>
      </c>
      <c r="CR5442" s="16">
        <v>17416.55</v>
      </c>
    </row>
    <row r="5443" spans="95:96">
      <c r="CQ5443" s="15">
        <v>44523</v>
      </c>
      <c r="CR5443" s="16">
        <v>17503.349999999999</v>
      </c>
    </row>
    <row r="5444" spans="95:96">
      <c r="CQ5444" s="15">
        <v>44524</v>
      </c>
      <c r="CR5444" s="16">
        <v>17415.05</v>
      </c>
    </row>
    <row r="5445" spans="95:96">
      <c r="CQ5445" s="15">
        <v>44525</v>
      </c>
      <c r="CR5445" s="16">
        <v>17536.25</v>
      </c>
    </row>
    <row r="5446" spans="95:96">
      <c r="CQ5446" s="15">
        <v>44526</v>
      </c>
      <c r="CR5446" s="16">
        <v>17026.45</v>
      </c>
    </row>
    <row r="5447" spans="95:96">
      <c r="CQ5447" s="15">
        <v>44527</v>
      </c>
      <c r="CR5447" s="16">
        <v>17026.45</v>
      </c>
    </row>
    <row r="5448" spans="95:96">
      <c r="CQ5448" s="15">
        <v>44528</v>
      </c>
      <c r="CR5448" s="16">
        <v>17026.45</v>
      </c>
    </row>
    <row r="5449" spans="95:96">
      <c r="CQ5449" s="15">
        <v>44529</v>
      </c>
      <c r="CR5449" s="16">
        <v>17053.95</v>
      </c>
    </row>
    <row r="5450" spans="95:96">
      <c r="CQ5450" s="15">
        <v>44530</v>
      </c>
      <c r="CR5450" s="16">
        <v>16983.2</v>
      </c>
    </row>
    <row r="5451" spans="95:96">
      <c r="CQ5451" s="15">
        <v>44531</v>
      </c>
      <c r="CR5451" s="16">
        <v>17166.900000000001</v>
      </c>
    </row>
    <row r="5452" spans="95:96">
      <c r="CQ5452" s="15">
        <v>44532</v>
      </c>
      <c r="CR5452" s="16">
        <v>17401.650000000001</v>
      </c>
    </row>
    <row r="5453" spans="95:96">
      <c r="CQ5453" s="15">
        <v>44533</v>
      </c>
      <c r="CR5453" s="16">
        <v>17196.7</v>
      </c>
    </row>
    <row r="5454" spans="95:96">
      <c r="CQ5454" s="15">
        <v>44534</v>
      </c>
      <c r="CR5454" s="16">
        <v>17196.7</v>
      </c>
    </row>
    <row r="5455" spans="95:96">
      <c r="CQ5455" s="15">
        <v>44535</v>
      </c>
      <c r="CR5455" s="16">
        <v>17196.7</v>
      </c>
    </row>
    <row r="5456" spans="95:96">
      <c r="CQ5456" s="15">
        <v>44536</v>
      </c>
      <c r="CR5456" s="16">
        <v>16912.25</v>
      </c>
    </row>
    <row r="5457" spans="95:96">
      <c r="CQ5457" s="15">
        <v>44537</v>
      </c>
      <c r="CR5457" s="16">
        <v>17176.7</v>
      </c>
    </row>
    <row r="5458" spans="95:96">
      <c r="CQ5458" s="15">
        <v>44538</v>
      </c>
      <c r="CR5458" s="16">
        <v>17469.75</v>
      </c>
    </row>
    <row r="5459" spans="95:96">
      <c r="CQ5459" s="15">
        <v>44539</v>
      </c>
      <c r="CR5459" s="16">
        <v>17516.849999999999</v>
      </c>
    </row>
    <row r="5460" spans="95:96">
      <c r="CQ5460" s="15">
        <v>44540</v>
      </c>
      <c r="CR5460" s="16">
        <v>17511.3</v>
      </c>
    </row>
    <row r="5461" spans="95:96">
      <c r="CQ5461" s="15">
        <v>44541</v>
      </c>
      <c r="CR5461" s="16">
        <v>17511.3</v>
      </c>
    </row>
    <row r="5462" spans="95:96">
      <c r="CQ5462" s="15">
        <v>44542</v>
      </c>
      <c r="CR5462" s="16">
        <v>17511.3</v>
      </c>
    </row>
    <row r="5463" spans="95:96">
      <c r="CQ5463" s="15">
        <v>44543</v>
      </c>
      <c r="CR5463" s="16">
        <v>17368.25</v>
      </c>
    </row>
    <row r="5464" spans="95:96">
      <c r="CQ5464" s="15">
        <v>44544</v>
      </c>
      <c r="CR5464" s="16">
        <v>17324.900000000001</v>
      </c>
    </row>
    <row r="5465" spans="95:96">
      <c r="CQ5465" s="15">
        <v>44545</v>
      </c>
      <c r="CR5465" s="16">
        <v>17221.400000000001</v>
      </c>
    </row>
    <row r="5466" spans="95:96">
      <c r="CQ5466" s="15">
        <v>44546</v>
      </c>
      <c r="CR5466" s="16">
        <v>17248.400000000001</v>
      </c>
    </row>
    <row r="5467" spans="95:96">
      <c r="CQ5467" s="15">
        <v>44547</v>
      </c>
      <c r="CR5467" s="16">
        <v>16985.2</v>
      </c>
    </row>
    <row r="5468" spans="95:96">
      <c r="CQ5468" s="15">
        <v>44548</v>
      </c>
      <c r="CR5468" s="16">
        <v>16985.2</v>
      </c>
    </row>
    <row r="5469" spans="95:96">
      <c r="CQ5469" s="15">
        <v>44549</v>
      </c>
      <c r="CR5469" s="16">
        <v>16985.2</v>
      </c>
    </row>
    <row r="5470" spans="95:96">
      <c r="CQ5470" s="15">
        <v>44550</v>
      </c>
      <c r="CR5470" s="16">
        <v>16614.2</v>
      </c>
    </row>
    <row r="5471" spans="95:96">
      <c r="CQ5471" s="15">
        <v>44551</v>
      </c>
      <c r="CR5471" s="16">
        <v>16770.849999999999</v>
      </c>
    </row>
    <row r="5472" spans="95:96">
      <c r="CQ5472" s="15">
        <v>44552</v>
      </c>
      <c r="CR5472" s="16">
        <v>16955.45</v>
      </c>
    </row>
    <row r="5473" spans="95:96">
      <c r="CQ5473" s="15">
        <v>44553</v>
      </c>
      <c r="CR5473" s="16">
        <v>17072.599999999999</v>
      </c>
    </row>
    <row r="5474" spans="95:96">
      <c r="CQ5474" s="15">
        <v>44554</v>
      </c>
      <c r="CR5474" s="16">
        <v>17003.75</v>
      </c>
    </row>
    <row r="5475" spans="95:96">
      <c r="CQ5475" s="15">
        <v>44555</v>
      </c>
      <c r="CR5475" s="16">
        <v>17003.75</v>
      </c>
    </row>
    <row r="5476" spans="95:96">
      <c r="CQ5476" s="15">
        <v>44556</v>
      </c>
      <c r="CR5476" s="16">
        <v>17003.75</v>
      </c>
    </row>
    <row r="5477" spans="95:96">
      <c r="CQ5477" s="15">
        <v>44557</v>
      </c>
      <c r="CR5477" s="16">
        <v>17086.25</v>
      </c>
    </row>
    <row r="5478" spans="95:96">
      <c r="CQ5478" s="15">
        <v>44558</v>
      </c>
      <c r="CR5478" s="16">
        <v>17233.25</v>
      </c>
    </row>
    <row r="5479" spans="95:96">
      <c r="CQ5479" s="15">
        <v>44559</v>
      </c>
      <c r="CR5479" s="16">
        <v>17213.599999999999</v>
      </c>
    </row>
    <row r="5480" spans="95:96">
      <c r="CQ5480" s="15">
        <v>44560</v>
      </c>
      <c r="CR5480" s="16">
        <v>17203.95</v>
      </c>
    </row>
    <row r="5481" spans="95:96">
      <c r="CQ5481" s="15">
        <v>44561</v>
      </c>
      <c r="CR5481" s="16">
        <v>17354.05</v>
      </c>
    </row>
    <row r="5482" spans="95:96">
      <c r="CQ5482" s="15">
        <v>44562</v>
      </c>
      <c r="CR5482" s="16">
        <v>17354.05</v>
      </c>
    </row>
    <row r="5483" spans="95:96">
      <c r="CQ5483" s="15">
        <v>44563</v>
      </c>
      <c r="CR5483" s="16">
        <v>17354.05</v>
      </c>
    </row>
    <row r="5484" spans="95:96">
      <c r="CQ5484" s="15">
        <v>44564</v>
      </c>
      <c r="CR5484" s="16">
        <v>17625.7</v>
      </c>
    </row>
    <row r="5485" spans="95:96">
      <c r="CQ5485" s="15">
        <v>44565</v>
      </c>
      <c r="CR5485" s="16">
        <v>17805.25</v>
      </c>
    </row>
    <row r="5486" spans="95:96">
      <c r="CQ5486" s="15">
        <v>44566</v>
      </c>
      <c r="CR5486" s="16">
        <v>17925.25</v>
      </c>
    </row>
    <row r="5487" spans="95:96">
      <c r="CQ5487" s="15">
        <v>44567</v>
      </c>
      <c r="CR5487" s="16">
        <v>17745.900000000001</v>
      </c>
    </row>
    <row r="5488" spans="95:96">
      <c r="CQ5488" s="15">
        <v>44568</v>
      </c>
      <c r="CR5488" s="16">
        <v>17812.7</v>
      </c>
    </row>
    <row r="5489" spans="95:96">
      <c r="CQ5489" s="15">
        <v>44569</v>
      </c>
      <c r="CR5489" s="16">
        <v>17812.7</v>
      </c>
    </row>
    <row r="5490" spans="95:96">
      <c r="CQ5490" s="15">
        <v>44570</v>
      </c>
      <c r="CR5490" s="16">
        <v>17812.7</v>
      </c>
    </row>
    <row r="5491" spans="95:96">
      <c r="CQ5491" s="15">
        <v>44571</v>
      </c>
      <c r="CR5491" s="16">
        <v>18003.3</v>
      </c>
    </row>
    <row r="5492" spans="95:96">
      <c r="CQ5492" s="15">
        <v>44572</v>
      </c>
      <c r="CR5492" s="16">
        <v>18055.75</v>
      </c>
    </row>
    <row r="5493" spans="95:96">
      <c r="CQ5493" s="15">
        <v>44573</v>
      </c>
      <c r="CR5493" s="16">
        <v>18212.349999999999</v>
      </c>
    </row>
    <row r="5494" spans="95:96">
      <c r="CQ5494" s="15">
        <v>44574</v>
      </c>
      <c r="CR5494" s="16">
        <v>18257.8</v>
      </c>
    </row>
    <row r="5495" spans="95:96">
      <c r="CQ5495" s="15">
        <v>44575</v>
      </c>
      <c r="CR5495" s="16">
        <v>18255.75</v>
      </c>
    </row>
    <row r="5496" spans="95:96">
      <c r="CQ5496" s="15">
        <v>44576</v>
      </c>
      <c r="CR5496" s="16">
        <v>18255.75</v>
      </c>
    </row>
    <row r="5497" spans="95:96">
      <c r="CQ5497" s="15">
        <v>44577</v>
      </c>
      <c r="CR5497" s="16">
        <v>18255.75</v>
      </c>
    </row>
    <row r="5498" spans="95:96">
      <c r="CQ5498" s="15">
        <v>44578</v>
      </c>
      <c r="CR5498" s="16">
        <v>18308.099999999999</v>
      </c>
    </row>
    <row r="5499" spans="95:96">
      <c r="CQ5499" s="15">
        <v>44579</v>
      </c>
      <c r="CR5499" s="16">
        <v>18113.05</v>
      </c>
    </row>
    <row r="5500" spans="95:96">
      <c r="CQ5500" s="15">
        <v>44580</v>
      </c>
      <c r="CR5500" s="16">
        <v>17938.400000000001</v>
      </c>
    </row>
    <row r="5501" spans="95:96">
      <c r="CQ5501" s="15">
        <v>44581</v>
      </c>
      <c r="CR5501" s="16">
        <v>17757</v>
      </c>
    </row>
    <row r="5502" spans="95:96">
      <c r="CQ5502" s="15">
        <v>44582</v>
      </c>
      <c r="CR5502" s="16">
        <v>17617.150000000001</v>
      </c>
    </row>
    <row r="5503" spans="95:96">
      <c r="CQ5503" s="15">
        <v>44583</v>
      </c>
      <c r="CR5503" s="16">
        <v>17617.150000000001</v>
      </c>
    </row>
    <row r="5504" spans="95:96">
      <c r="CQ5504" s="15">
        <v>44584</v>
      </c>
      <c r="CR5504" s="16">
        <v>17617.150000000001</v>
      </c>
    </row>
    <row r="5505" spans="95:96">
      <c r="CQ5505" s="15">
        <v>44585</v>
      </c>
      <c r="CR5505" s="16">
        <v>17149.099999999999</v>
      </c>
    </row>
    <row r="5506" spans="95:96">
      <c r="CQ5506" s="15">
        <v>44586</v>
      </c>
      <c r="CR5506" s="16">
        <v>17277.95</v>
      </c>
    </row>
    <row r="5507" spans="95:96">
      <c r="CQ5507" s="15">
        <v>44587</v>
      </c>
      <c r="CR5507" s="16">
        <v>17277.95</v>
      </c>
    </row>
    <row r="5508" spans="95:96">
      <c r="CQ5508" s="15">
        <v>44588</v>
      </c>
      <c r="CR5508" s="16">
        <v>17110.150000000001</v>
      </c>
    </row>
    <row r="5509" spans="95:96">
      <c r="CQ5509" s="15">
        <v>44589</v>
      </c>
      <c r="CR5509" s="16">
        <v>17101.95</v>
      </c>
    </row>
    <row r="5510" spans="95:96">
      <c r="CQ5510" s="15">
        <v>44590</v>
      </c>
      <c r="CR5510" s="16">
        <v>17101.95</v>
      </c>
    </row>
    <row r="5511" spans="95:96">
      <c r="CQ5511" s="15">
        <v>44591</v>
      </c>
      <c r="CR5511" s="16">
        <v>17101.95</v>
      </c>
    </row>
    <row r="5512" spans="95:96">
      <c r="CQ5512" s="15">
        <v>44592</v>
      </c>
      <c r="CR5512" s="16">
        <v>17339.849999999999</v>
      </c>
    </row>
    <row r="5513" spans="95:96">
      <c r="CQ5513" s="15">
        <v>44593</v>
      </c>
      <c r="CR5513" s="16">
        <v>17576.849999999999</v>
      </c>
    </row>
    <row r="5514" spans="95:96">
      <c r="CQ5514" s="15">
        <v>44594</v>
      </c>
      <c r="CR5514" s="16">
        <v>17780</v>
      </c>
    </row>
    <row r="5515" spans="95:96">
      <c r="CQ5515" s="15">
        <v>44595</v>
      </c>
      <c r="CR5515" s="16">
        <v>17560.2</v>
      </c>
    </row>
    <row r="5516" spans="95:96">
      <c r="CQ5516" s="15">
        <v>44596</v>
      </c>
      <c r="CR5516" s="16">
        <v>17516.3</v>
      </c>
    </row>
    <row r="5517" spans="95:96">
      <c r="CQ5517" s="15">
        <v>44597</v>
      </c>
      <c r="CR5517" s="16">
        <v>17516.3</v>
      </c>
    </row>
    <row r="5518" spans="95:96">
      <c r="CQ5518" s="15">
        <v>44598</v>
      </c>
      <c r="CR5518" s="16">
        <v>17516.3</v>
      </c>
    </row>
    <row r="5519" spans="95:96">
      <c r="CQ5519" s="15">
        <v>44599</v>
      </c>
      <c r="CR5519" s="16">
        <v>17213.599999999999</v>
      </c>
    </row>
    <row r="5520" spans="95:96">
      <c r="CQ5520" s="15">
        <v>44600</v>
      </c>
      <c r="CR5520" s="16">
        <v>17266.75</v>
      </c>
    </row>
    <row r="5521" spans="95:96">
      <c r="CQ5521" s="15">
        <v>44601</v>
      </c>
      <c r="CR5521" s="16">
        <v>17463.8</v>
      </c>
    </row>
    <row r="5522" spans="95:96">
      <c r="CQ5522" s="15">
        <v>44602</v>
      </c>
      <c r="CR5522" s="16">
        <v>17605.849999999999</v>
      </c>
    </row>
    <row r="5523" spans="95:96">
      <c r="CQ5523" s="15">
        <v>44603</v>
      </c>
      <c r="CR5523" s="16">
        <v>17374.75</v>
      </c>
    </row>
    <row r="5524" spans="95:96">
      <c r="CQ5524" s="15">
        <v>44604</v>
      </c>
      <c r="CR5524" s="16">
        <v>17374.75</v>
      </c>
    </row>
    <row r="5525" spans="95:96">
      <c r="CQ5525" s="15">
        <v>44605</v>
      </c>
      <c r="CR5525" s="16">
        <v>17374.75</v>
      </c>
    </row>
    <row r="5526" spans="95:96">
      <c r="CQ5526" s="15">
        <v>44606</v>
      </c>
      <c r="CR5526" s="16">
        <v>16842.8</v>
      </c>
    </row>
    <row r="5527" spans="95:96">
      <c r="CQ5527" s="15">
        <v>44607</v>
      </c>
      <c r="CR5527" s="16">
        <v>17352.45</v>
      </c>
    </row>
    <row r="5528" spans="95:96">
      <c r="CQ5528" s="15">
        <v>44608</v>
      </c>
      <c r="CR5528" s="16">
        <v>17322.2</v>
      </c>
    </row>
    <row r="5529" spans="95:96">
      <c r="CQ5529" s="15">
        <v>44609</v>
      </c>
      <c r="CR5529" s="16">
        <v>17304.599999999999</v>
      </c>
    </row>
    <row r="5530" spans="95:96">
      <c r="CQ5530" s="15">
        <v>44610</v>
      </c>
      <c r="CR5530" s="16">
        <v>17276.3</v>
      </c>
    </row>
    <row r="5531" spans="95:96">
      <c r="CQ5531" s="15">
        <v>44611</v>
      </c>
      <c r="CR5531" s="16">
        <v>17276.3</v>
      </c>
    </row>
    <row r="5532" spans="95:96">
      <c r="CQ5532" s="15">
        <v>44612</v>
      </c>
      <c r="CR5532" s="16">
        <v>17276.3</v>
      </c>
    </row>
    <row r="5533" spans="95:96">
      <c r="CQ5533" s="15">
        <v>44613</v>
      </c>
      <c r="CR5533" s="16">
        <v>17206.650000000001</v>
      </c>
    </row>
    <row r="5534" spans="95:96">
      <c r="CQ5534" s="15">
        <v>44614</v>
      </c>
      <c r="CR5534" s="16">
        <v>17092.2</v>
      </c>
    </row>
    <row r="5535" spans="95:96">
      <c r="CQ5535" s="15">
        <v>44615</v>
      </c>
      <c r="CR5535" s="16">
        <v>17063.25</v>
      </c>
    </row>
    <row r="5536" spans="95:96">
      <c r="CQ5536" s="15">
        <v>44616</v>
      </c>
      <c r="CR5536" s="16">
        <v>16247.95</v>
      </c>
    </row>
    <row r="5537" spans="95:96">
      <c r="CQ5537" s="15">
        <v>44617</v>
      </c>
      <c r="CR5537" s="16">
        <v>16658.400000000001</v>
      </c>
    </row>
    <row r="5538" spans="95:96">
      <c r="CQ5538" s="15">
        <v>44618</v>
      </c>
      <c r="CR5538" s="16">
        <v>16658.400000000001</v>
      </c>
    </row>
    <row r="5539" spans="95:96">
      <c r="CQ5539" s="15">
        <v>44619</v>
      </c>
      <c r="CR5539" s="16">
        <v>16658.400000000001</v>
      </c>
    </row>
    <row r="5540" spans="95:96">
      <c r="CQ5540" s="15">
        <v>44620</v>
      </c>
      <c r="CR5540" s="16">
        <v>16793.900000000001</v>
      </c>
    </row>
    <row r="5541" spans="95:96">
      <c r="CQ5541" s="15">
        <v>44621</v>
      </c>
      <c r="CR5541" s="16">
        <v>16793.900000000001</v>
      </c>
    </row>
    <row r="5542" spans="95:96">
      <c r="CQ5542" s="15">
        <v>44622</v>
      </c>
      <c r="CR5542" s="16">
        <v>16605.95</v>
      </c>
    </row>
    <row r="5543" spans="95:96">
      <c r="CQ5543" s="15">
        <v>44623</v>
      </c>
      <c r="CR5543" s="16">
        <v>16498.05</v>
      </c>
    </row>
    <row r="5544" spans="95:96">
      <c r="CQ5544" s="15">
        <v>44624</v>
      </c>
      <c r="CR5544" s="16">
        <v>16245.35</v>
      </c>
    </row>
    <row r="5545" spans="95:96">
      <c r="CQ5545" s="15">
        <v>44625</v>
      </c>
      <c r="CR5545" s="16">
        <v>16245.35</v>
      </c>
    </row>
    <row r="5546" spans="95:96">
      <c r="CQ5546" s="15">
        <v>44626</v>
      </c>
      <c r="CR5546" s="16">
        <v>16245.35</v>
      </c>
    </row>
    <row r="5547" spans="95:96">
      <c r="CQ5547" s="15">
        <v>44627</v>
      </c>
      <c r="CR5547" s="16">
        <v>15863.15</v>
      </c>
    </row>
    <row r="5548" spans="95:96">
      <c r="CQ5548" s="15">
        <v>44628</v>
      </c>
      <c r="CR5548" s="16">
        <v>16013.45</v>
      </c>
    </row>
    <row r="5549" spans="95:96">
      <c r="CQ5549" s="15">
        <v>44629</v>
      </c>
      <c r="CR5549" s="16">
        <v>16345.35</v>
      </c>
    </row>
    <row r="5550" spans="95:96">
      <c r="CQ5550" s="15">
        <v>44630</v>
      </c>
      <c r="CR5550" s="16">
        <v>16594.900000000001</v>
      </c>
    </row>
    <row r="5551" spans="95:96">
      <c r="CQ5551" s="15">
        <v>44631</v>
      </c>
      <c r="CR5551" s="16">
        <v>16630.45</v>
      </c>
    </row>
    <row r="5552" spans="95:96">
      <c r="CQ5552" s="15">
        <v>44632</v>
      </c>
      <c r="CR5552" s="16">
        <v>16630.45</v>
      </c>
    </row>
    <row r="5553" spans="95:96">
      <c r="CQ5553" s="15">
        <v>44633</v>
      </c>
      <c r="CR5553" s="16">
        <v>16630.45</v>
      </c>
    </row>
    <row r="5554" spans="95:96">
      <c r="CQ5554" s="15">
        <v>44634</v>
      </c>
      <c r="CR5554" s="16">
        <v>16871.3</v>
      </c>
    </row>
    <row r="5555" spans="95:96">
      <c r="CQ5555" s="15">
        <v>44635</v>
      </c>
      <c r="CR5555" s="16">
        <v>16663</v>
      </c>
    </row>
    <row r="5556" spans="95:96">
      <c r="CQ5556" s="15">
        <v>44636</v>
      </c>
      <c r="CR5556" s="16">
        <v>16975.349999999999</v>
      </c>
    </row>
    <row r="5557" spans="95:96">
      <c r="CQ5557" s="15">
        <v>44637</v>
      </c>
      <c r="CR5557" s="16">
        <v>17287.05</v>
      </c>
    </row>
    <row r="5558" spans="95:96">
      <c r="CQ5558" s="15">
        <v>44638</v>
      </c>
      <c r="CR5558" s="16">
        <v>17287.05</v>
      </c>
    </row>
    <row r="5559" spans="95:96">
      <c r="CQ5559" s="15">
        <v>44639</v>
      </c>
      <c r="CR5559" s="16">
        <v>17287.05</v>
      </c>
    </row>
    <row r="5560" spans="95:96">
      <c r="CQ5560" s="15">
        <v>44640</v>
      </c>
      <c r="CR5560" s="16">
        <v>17287.05</v>
      </c>
    </row>
    <row r="5561" spans="95:96">
      <c r="CQ5561" s="15">
        <v>44641</v>
      </c>
      <c r="CR5561" s="16">
        <v>17117.599999999999</v>
      </c>
    </row>
    <row r="5562" spans="95:96">
      <c r="CQ5562" s="15">
        <v>44642</v>
      </c>
      <c r="CR5562" s="16">
        <v>17315.5</v>
      </c>
    </row>
    <row r="5563" spans="95:96">
      <c r="CQ5563" s="15">
        <v>44643</v>
      </c>
      <c r="CR5563" s="16">
        <v>17245.650000000001</v>
      </c>
    </row>
    <row r="5564" spans="95:96">
      <c r="CQ5564" s="15">
        <v>44644</v>
      </c>
      <c r="CR5564" s="16">
        <v>17222.75</v>
      </c>
    </row>
    <row r="5565" spans="95:96">
      <c r="CQ5565" s="15">
        <v>44645</v>
      </c>
      <c r="CR5565" s="16">
        <v>17153</v>
      </c>
    </row>
    <row r="5566" spans="95:96">
      <c r="CQ5566" s="15">
        <v>44646</v>
      </c>
      <c r="CR5566" s="16">
        <v>17153</v>
      </c>
    </row>
    <row r="5567" spans="95:96">
      <c r="CQ5567" s="15">
        <v>44647</v>
      </c>
      <c r="CR5567" s="16">
        <v>17153</v>
      </c>
    </row>
    <row r="5568" spans="95:96">
      <c r="CQ5568" s="15">
        <v>44648</v>
      </c>
      <c r="CR5568" s="16">
        <v>17222</v>
      </c>
    </row>
    <row r="5569" spans="95:96">
      <c r="CQ5569" s="15">
        <v>44649</v>
      </c>
      <c r="CR5569" s="16">
        <v>17325.3</v>
      </c>
    </row>
    <row r="5570" spans="95:96">
      <c r="CQ5570" s="15">
        <v>44650</v>
      </c>
      <c r="CR5570" s="16">
        <v>17498.25</v>
      </c>
    </row>
    <row r="5571" spans="95:96">
      <c r="CQ5571" s="15">
        <v>44651</v>
      </c>
      <c r="CR5571" s="16">
        <v>17464.75</v>
      </c>
    </row>
    <row r="5572" spans="95:96">
      <c r="CQ5572" s="15">
        <v>44652</v>
      </c>
      <c r="CR5572" s="16">
        <v>17670.45</v>
      </c>
    </row>
    <row r="5573" spans="95:96">
      <c r="CQ5573" s="15">
        <v>44653</v>
      </c>
      <c r="CR5573" s="16">
        <v>17670.45</v>
      </c>
    </row>
    <row r="5574" spans="95:96">
      <c r="CQ5574" s="15">
        <v>44654</v>
      </c>
      <c r="CR5574" s="16">
        <v>17670.45</v>
      </c>
    </row>
    <row r="5575" spans="95:96">
      <c r="CQ5575" s="15">
        <v>44655</v>
      </c>
      <c r="CR5575" s="16">
        <v>18053.400000000001</v>
      </c>
    </row>
    <row r="5576" spans="95:96">
      <c r="CQ5576" s="15">
        <v>44656</v>
      </c>
      <c r="CR5576" s="16">
        <v>17957.400000000001</v>
      </c>
    </row>
    <row r="5577" spans="95:96">
      <c r="CQ5577" s="15">
        <v>44657</v>
      </c>
      <c r="CR5577" s="16">
        <v>17807.650000000001</v>
      </c>
    </row>
    <row r="5578" spans="95:96">
      <c r="CQ5578" s="15">
        <v>44658</v>
      </c>
      <c r="CR5578" s="16">
        <v>17639.55</v>
      </c>
    </row>
    <row r="5579" spans="95:96">
      <c r="CQ5579" s="15">
        <v>44659</v>
      </c>
      <c r="CR5579" s="16">
        <v>17784.349999999999</v>
      </c>
    </row>
    <row r="5580" spans="95:96">
      <c r="CQ5580" s="15">
        <v>44660</v>
      </c>
      <c r="CR5580" s="16">
        <v>17784.349999999999</v>
      </c>
    </row>
    <row r="5581" spans="95:96">
      <c r="CQ5581" s="15">
        <v>44661</v>
      </c>
      <c r="CR5581" s="16">
        <v>17784.349999999999</v>
      </c>
    </row>
    <row r="5582" spans="95:96">
      <c r="CQ5582" s="15">
        <v>44662</v>
      </c>
      <c r="CR5582" s="16">
        <v>17674.95</v>
      </c>
    </row>
    <row r="5583" spans="95:96">
      <c r="CQ5583" s="15">
        <v>44663</v>
      </c>
      <c r="CR5583" s="16">
        <v>17530.3</v>
      </c>
    </row>
    <row r="5584" spans="95:96">
      <c r="CQ5584" s="15">
        <v>44664</v>
      </c>
      <c r="CR5584" s="16">
        <v>17475.650000000001</v>
      </c>
    </row>
    <row r="5585" spans="95:96">
      <c r="CQ5585" s="15">
        <v>44665</v>
      </c>
      <c r="CR5585" s="16">
        <v>17475.650000000001</v>
      </c>
    </row>
    <row r="5586" spans="95:96">
      <c r="CQ5586" s="15">
        <v>44666</v>
      </c>
      <c r="CR5586" s="16">
        <v>17475.650000000001</v>
      </c>
    </row>
    <row r="5587" spans="95:96">
      <c r="CQ5587" s="15">
        <v>44667</v>
      </c>
      <c r="CR5587" s="16">
        <v>17475.650000000001</v>
      </c>
    </row>
    <row r="5588" spans="95:96">
      <c r="CQ5588" s="15">
        <v>44668</v>
      </c>
      <c r="CR5588" s="16">
        <v>17475.650000000001</v>
      </c>
    </row>
    <row r="5589" spans="95:96">
      <c r="CQ5589" s="15">
        <v>44669</v>
      </c>
      <c r="CR5589" s="16">
        <v>17173.650000000001</v>
      </c>
    </row>
    <row r="5590" spans="95:96">
      <c r="CQ5590" s="15">
        <v>44670</v>
      </c>
      <c r="CR5590" s="16">
        <v>16958.650000000001</v>
      </c>
    </row>
    <row r="5591" spans="95:96">
      <c r="CQ5591" s="15">
        <v>44671</v>
      </c>
      <c r="CR5591" s="16">
        <v>17136.55</v>
      </c>
    </row>
    <row r="5592" spans="95:96">
      <c r="CQ5592" s="15">
        <v>44672</v>
      </c>
      <c r="CR5592" s="16">
        <v>17392.599999999999</v>
      </c>
    </row>
    <row r="5593" spans="95:96">
      <c r="CQ5593" s="15">
        <v>44673</v>
      </c>
      <c r="CR5593" s="16">
        <v>17171.95</v>
      </c>
    </row>
    <row r="5594" spans="95:96">
      <c r="CQ5594" s="15">
        <v>44674</v>
      </c>
      <c r="CR5594" s="16">
        <v>17171.95</v>
      </c>
    </row>
    <row r="5595" spans="95:96">
      <c r="CQ5595" s="15">
        <v>44675</v>
      </c>
      <c r="CR5595" s="16">
        <v>17171.95</v>
      </c>
    </row>
    <row r="5596" spans="95:96">
      <c r="CQ5596" s="15">
        <v>44676</v>
      </c>
      <c r="CR5596" s="16">
        <v>16953.95</v>
      </c>
    </row>
    <row r="5597" spans="95:96">
      <c r="CQ5597" s="15">
        <v>44677</v>
      </c>
      <c r="CR5597" s="16">
        <v>17200.8</v>
      </c>
    </row>
    <row r="5598" spans="95:96">
      <c r="CQ5598" s="15">
        <v>44678</v>
      </c>
      <c r="CR5598" s="16">
        <v>17038.400000000001</v>
      </c>
    </row>
    <row r="5599" spans="95:96">
      <c r="CQ5599" s="15">
        <v>44679</v>
      </c>
      <c r="CR5599" s="16">
        <v>17245.05</v>
      </c>
    </row>
    <row r="5600" spans="95:96">
      <c r="CQ5600" s="15">
        <v>44680</v>
      </c>
      <c r="CR5600" s="16">
        <v>17102.55</v>
      </c>
    </row>
    <row r="5601" spans="95:96">
      <c r="CQ5601" s="15">
        <v>44681</v>
      </c>
      <c r="CR5601" s="16">
        <v>17102.55</v>
      </c>
    </row>
    <row r="5602" spans="95:96">
      <c r="CQ5602" s="15">
        <v>44682</v>
      </c>
      <c r="CR5602" s="16">
        <v>17102.55</v>
      </c>
    </row>
    <row r="5603" spans="95:96">
      <c r="CQ5603" s="15">
        <v>44683</v>
      </c>
      <c r="CR5603" s="16">
        <v>17069.099999999999</v>
      </c>
    </row>
    <row r="5604" spans="95:96">
      <c r="CQ5604" s="15">
        <v>44684</v>
      </c>
      <c r="CR5604" s="16">
        <v>17069.099999999999</v>
      </c>
    </row>
    <row r="5605" spans="95:96">
      <c r="CQ5605" s="15">
        <v>44685</v>
      </c>
      <c r="CR5605" s="16">
        <v>16677.599999999999</v>
      </c>
    </row>
    <row r="5606" spans="95:96">
      <c r="CQ5606" s="15">
        <v>44686</v>
      </c>
      <c r="CR5606" s="16">
        <v>16682.650000000001</v>
      </c>
    </row>
    <row r="5607" spans="95:96">
      <c r="CQ5607" s="15">
        <v>44687</v>
      </c>
      <c r="CR5607" s="16">
        <v>16411.25</v>
      </c>
    </row>
    <row r="5608" spans="95:96">
      <c r="CQ5608" s="15">
        <v>44688</v>
      </c>
      <c r="CR5608" s="16">
        <v>16411.25</v>
      </c>
    </row>
    <row r="5609" spans="95:96">
      <c r="CQ5609" s="15">
        <v>44689</v>
      </c>
      <c r="CR5609" s="16">
        <v>16411.25</v>
      </c>
    </row>
    <row r="5610" spans="95:96">
      <c r="CQ5610" s="15">
        <v>44690</v>
      </c>
      <c r="CR5610" s="16">
        <v>16301.85</v>
      </c>
    </row>
    <row r="5611" spans="95:96">
      <c r="CQ5611" s="15">
        <v>44691</v>
      </c>
      <c r="CR5611" s="16">
        <v>16240.05</v>
      </c>
    </row>
    <row r="5612" spans="95:96">
      <c r="CQ5612" s="15">
        <v>44692</v>
      </c>
      <c r="CR5612" s="16">
        <v>16167.1</v>
      </c>
    </row>
    <row r="5613" spans="95:96">
      <c r="CQ5613" s="15">
        <v>44693</v>
      </c>
      <c r="CR5613" s="16">
        <v>15808</v>
      </c>
    </row>
    <row r="5614" spans="95:96">
      <c r="CQ5614" s="15">
        <v>44694</v>
      </c>
      <c r="CR5614" s="16">
        <v>15782.15</v>
      </c>
    </row>
    <row r="5615" spans="95:96">
      <c r="CQ5615" s="15">
        <v>44695</v>
      </c>
      <c r="CR5615" s="16">
        <v>15782.15</v>
      </c>
    </row>
    <row r="5616" spans="95:96">
      <c r="CQ5616" s="15">
        <v>44696</v>
      </c>
      <c r="CR5616" s="16">
        <v>15782.15</v>
      </c>
    </row>
    <row r="5617" spans="95:96">
      <c r="CQ5617" s="15">
        <v>44697</v>
      </c>
      <c r="CR5617" s="16">
        <v>15842.3</v>
      </c>
    </row>
    <row r="5618" spans="95:96">
      <c r="CQ5618" s="15">
        <v>44698</v>
      </c>
      <c r="CR5618" s="16">
        <v>16259.3</v>
      </c>
    </row>
    <row r="5619" spans="95:96">
      <c r="CQ5619" s="15">
        <v>44699</v>
      </c>
      <c r="CR5619" s="16">
        <v>16240.3</v>
      </c>
    </row>
    <row r="5620" spans="95:96">
      <c r="CQ5620" s="15">
        <v>44700</v>
      </c>
      <c r="CR5620" s="16">
        <v>15809.4</v>
      </c>
    </row>
    <row r="5621" spans="95:96">
      <c r="CQ5621" s="15">
        <v>44701</v>
      </c>
      <c r="CR5621" s="16">
        <v>16266.15</v>
      </c>
    </row>
    <row r="5622" spans="95:96">
      <c r="CQ5622" s="15">
        <v>44702</v>
      </c>
      <c r="CR5622" s="16">
        <v>16266.15</v>
      </c>
    </row>
    <row r="5623" spans="95:96">
      <c r="CQ5623" s="15">
        <v>44703</v>
      </c>
      <c r="CR5623" s="16">
        <v>16266.15</v>
      </c>
    </row>
    <row r="5624" spans="95:96">
      <c r="CQ5624" s="15">
        <v>44704</v>
      </c>
      <c r="CR5624" s="16">
        <v>16214.7</v>
      </c>
    </row>
    <row r="5625" spans="95:96">
      <c r="CQ5625" s="15">
        <v>44705</v>
      </c>
      <c r="CR5625" s="16">
        <v>16125.15</v>
      </c>
    </row>
    <row r="5626" spans="95:96">
      <c r="CQ5626" s="15">
        <v>44706</v>
      </c>
      <c r="CR5626" s="16">
        <v>16025.8</v>
      </c>
    </row>
    <row r="5627" spans="95:96">
      <c r="CQ5627" s="15">
        <v>44707</v>
      </c>
      <c r="CR5627" s="16">
        <v>16170.15</v>
      </c>
    </row>
    <row r="5628" spans="95:96">
      <c r="CQ5628" s="15">
        <v>44708</v>
      </c>
      <c r="CR5628" s="16">
        <v>16352.45</v>
      </c>
    </row>
    <row r="5629" spans="95:96">
      <c r="CQ5629" s="15">
        <v>44709</v>
      </c>
      <c r="CR5629" s="16">
        <v>16352.45</v>
      </c>
    </row>
    <row r="5630" spans="95:96">
      <c r="CQ5630" s="15">
        <v>44710</v>
      </c>
      <c r="CR5630" s="16">
        <v>16352.45</v>
      </c>
    </row>
    <row r="5631" spans="95:96">
      <c r="CQ5631" s="15">
        <v>44711</v>
      </c>
      <c r="CR5631" s="16">
        <v>16661.400000000001</v>
      </c>
    </row>
    <row r="5632" spans="95:96">
      <c r="CQ5632" s="15">
        <v>44712</v>
      </c>
      <c r="CR5632" s="16">
        <v>16584.55</v>
      </c>
    </row>
    <row r="5633" spans="95:96">
      <c r="CQ5633" s="15">
        <v>44713</v>
      </c>
      <c r="CR5633" s="16">
        <v>16522.75</v>
      </c>
    </row>
    <row r="5634" spans="95:96">
      <c r="CQ5634" s="15">
        <v>44714</v>
      </c>
      <c r="CR5634" s="16">
        <v>16628</v>
      </c>
    </row>
    <row r="5635" spans="95:96">
      <c r="CQ5635" s="15">
        <v>44715</v>
      </c>
      <c r="CR5635" s="16">
        <v>16584.3</v>
      </c>
    </row>
    <row r="5636" spans="95:96">
      <c r="CQ5636" s="15">
        <v>44716</v>
      </c>
      <c r="CR5636" s="16">
        <v>16584.3</v>
      </c>
    </row>
    <row r="5637" spans="95:96">
      <c r="CQ5637" s="15">
        <v>44717</v>
      </c>
      <c r="CR5637" s="16">
        <v>16584.3</v>
      </c>
    </row>
    <row r="5638" spans="95:96">
      <c r="CQ5638" s="15">
        <v>44718</v>
      </c>
      <c r="CR5638" s="16">
        <v>16569.55</v>
      </c>
    </row>
    <row r="5639" spans="95:96">
      <c r="CQ5639" s="15">
        <v>44719</v>
      </c>
      <c r="CR5639" s="16">
        <v>16416.349999999999</v>
      </c>
    </row>
    <row r="5640" spans="95:96">
      <c r="CQ5640" s="15">
        <v>44720</v>
      </c>
      <c r="CR5640" s="16">
        <v>16356.25</v>
      </c>
    </row>
    <row r="5641" spans="95:96">
      <c r="CQ5641" s="15">
        <v>44721</v>
      </c>
      <c r="CR5641" s="16">
        <v>16478.099999999999</v>
      </c>
    </row>
    <row r="5642" spans="95:96">
      <c r="CQ5642" s="15">
        <v>44722</v>
      </c>
      <c r="CR5642" s="16">
        <v>16201.8</v>
      </c>
    </row>
    <row r="5643" spans="95:96">
      <c r="CQ5643" s="15">
        <v>44723</v>
      </c>
      <c r="CR5643" s="16">
        <v>16201.8</v>
      </c>
    </row>
    <row r="5644" spans="95:96">
      <c r="CQ5644" s="15">
        <v>44724</v>
      </c>
      <c r="CR5644" s="16">
        <v>16201.8</v>
      </c>
    </row>
    <row r="5645" spans="95:96">
      <c r="CQ5645" s="15">
        <v>44725</v>
      </c>
      <c r="CR5645" s="16">
        <v>15774.4</v>
      </c>
    </row>
    <row r="5646" spans="95:96">
      <c r="CQ5646" s="15">
        <v>44726</v>
      </c>
      <c r="CR5646" s="16">
        <v>15732.1</v>
      </c>
    </row>
    <row r="5647" spans="95:96">
      <c r="CQ5647" s="15">
        <v>44727</v>
      </c>
      <c r="CR5647" s="16">
        <v>15692.15</v>
      </c>
    </row>
    <row r="5648" spans="95:96">
      <c r="CQ5648" s="15">
        <v>44728</v>
      </c>
      <c r="CR5648" s="16">
        <v>15360.6</v>
      </c>
    </row>
    <row r="5649" spans="95:96">
      <c r="CQ5649" s="15">
        <v>44729</v>
      </c>
      <c r="CR5649" s="16">
        <v>15293.5</v>
      </c>
    </row>
    <row r="5650" spans="95:96">
      <c r="CQ5650" s="15">
        <v>44730</v>
      </c>
      <c r="CR5650" s="16">
        <v>15293.5</v>
      </c>
    </row>
    <row r="5651" spans="95:96">
      <c r="CQ5651" s="15">
        <v>44731</v>
      </c>
      <c r="CR5651" s="16">
        <v>15293.5</v>
      </c>
    </row>
    <row r="5652" spans="95:96">
      <c r="CQ5652" s="15">
        <v>44732</v>
      </c>
      <c r="CR5652" s="16">
        <v>15350.15</v>
      </c>
    </row>
    <row r="5653" spans="95:96">
      <c r="CQ5653" s="15">
        <v>44733</v>
      </c>
      <c r="CR5653" s="16">
        <v>15638.8</v>
      </c>
    </row>
    <row r="5654" spans="95:96">
      <c r="CQ5654" s="15">
        <v>44734</v>
      </c>
      <c r="CR5654" s="16">
        <v>15413.3</v>
      </c>
    </row>
    <row r="5655" spans="95:96">
      <c r="CQ5655" s="15">
        <v>44735</v>
      </c>
      <c r="CR5655" s="16">
        <v>15556.65</v>
      </c>
    </row>
    <row r="5656" spans="95:96">
      <c r="CQ5656" s="15">
        <v>44736</v>
      </c>
      <c r="CR5656" s="16">
        <v>15699.25</v>
      </c>
    </row>
    <row r="5657" spans="95:96">
      <c r="CQ5657" s="15">
        <v>44737</v>
      </c>
      <c r="CR5657" s="16">
        <v>15699.25</v>
      </c>
    </row>
    <row r="5658" spans="95:96">
      <c r="CQ5658" s="15">
        <v>44738</v>
      </c>
      <c r="CR5658" s="16">
        <v>15699.25</v>
      </c>
    </row>
    <row r="5659" spans="95:96">
      <c r="CQ5659" s="15">
        <v>44739</v>
      </c>
      <c r="CR5659" s="16">
        <v>15832.05</v>
      </c>
    </row>
    <row r="5660" spans="95:96">
      <c r="CQ5660" s="15">
        <v>44740</v>
      </c>
      <c r="CR5660" s="16">
        <v>15850.2</v>
      </c>
    </row>
    <row r="5661" spans="95:96">
      <c r="CQ5661" s="15">
        <v>44741</v>
      </c>
      <c r="CR5661" s="16">
        <v>15799.1</v>
      </c>
    </row>
    <row r="5662" spans="95:96">
      <c r="CQ5662" s="15">
        <v>44742</v>
      </c>
      <c r="CR5662" s="16">
        <v>15780.25</v>
      </c>
    </row>
    <row r="5663" spans="95:96">
      <c r="CQ5663" s="15">
        <v>44743</v>
      </c>
      <c r="CR5663" s="16">
        <v>15752.05</v>
      </c>
    </row>
    <row r="5664" spans="95:96">
      <c r="CQ5664" s="17">
        <v>44744</v>
      </c>
      <c r="CR5664" s="16">
        <v>15752.05</v>
      </c>
    </row>
    <row r="5665" spans="95:96">
      <c r="CQ5665" s="17">
        <v>44745</v>
      </c>
      <c r="CR5665" s="16">
        <v>15752.05</v>
      </c>
    </row>
    <row r="5666" spans="95:96">
      <c r="CQ5666" s="17">
        <v>44746</v>
      </c>
      <c r="CR5666" s="16">
        <v>15835.35</v>
      </c>
    </row>
    <row r="5667" spans="95:96">
      <c r="CQ5667" s="17">
        <v>44747</v>
      </c>
      <c r="CR5667" s="16">
        <v>15810.85</v>
      </c>
    </row>
    <row r="5668" spans="95:96">
      <c r="CQ5668" s="17">
        <v>44748</v>
      </c>
      <c r="CR5668" s="16">
        <v>15989.8</v>
      </c>
    </row>
    <row r="5669" spans="95:96">
      <c r="CQ5669" s="17">
        <v>44749</v>
      </c>
      <c r="CR5669" s="16">
        <v>16132.9</v>
      </c>
    </row>
    <row r="5670" spans="95:96">
      <c r="CQ5670" s="17">
        <v>44750</v>
      </c>
      <c r="CR5670" s="16">
        <v>16220.6</v>
      </c>
    </row>
    <row r="5671" spans="95:96">
      <c r="CQ5671" s="17">
        <v>44751</v>
      </c>
      <c r="CR5671" s="16">
        <v>16220.6</v>
      </c>
    </row>
    <row r="5672" spans="95:96">
      <c r="CQ5672" s="17">
        <v>44752</v>
      </c>
      <c r="CR5672" s="16">
        <v>16220.6</v>
      </c>
    </row>
    <row r="5673" spans="95:96">
      <c r="CQ5673" s="17">
        <v>44753</v>
      </c>
      <c r="CR5673" s="16">
        <v>16216</v>
      </c>
    </row>
    <row r="5674" spans="95:96">
      <c r="CQ5674" s="17">
        <v>44754</v>
      </c>
      <c r="CR5674" s="16">
        <v>16058.3</v>
      </c>
    </row>
    <row r="5675" spans="95:96">
      <c r="CQ5675" s="17">
        <v>44755</v>
      </c>
      <c r="CR5675" s="16">
        <v>15966.65</v>
      </c>
    </row>
    <row r="5676" spans="95:96">
      <c r="CQ5676" s="17">
        <v>44756</v>
      </c>
      <c r="CR5676" s="16">
        <v>15938.65</v>
      </c>
    </row>
    <row r="5677" spans="95:96">
      <c r="CQ5677" s="17">
        <v>44757</v>
      </c>
      <c r="CR5677" s="16">
        <v>16049.2</v>
      </c>
    </row>
    <row r="5678" spans="95:96">
      <c r="CQ5678" s="17">
        <v>44758</v>
      </c>
      <c r="CR5678" s="16">
        <v>16049.2</v>
      </c>
    </row>
    <row r="5679" spans="95:96">
      <c r="CQ5679" s="17">
        <v>44759</v>
      </c>
      <c r="CR5679" s="16">
        <v>16049.2</v>
      </c>
    </row>
    <row r="5680" spans="95:96">
      <c r="CQ5680" s="17">
        <v>44760</v>
      </c>
      <c r="CR5680" s="16">
        <v>16278.5</v>
      </c>
    </row>
    <row r="5681" spans="95:96">
      <c r="CQ5681" s="17">
        <v>44761</v>
      </c>
      <c r="CR5681" s="16">
        <v>16340.55</v>
      </c>
    </row>
    <row r="5682" spans="95:96">
      <c r="CQ5682" s="17">
        <v>44762</v>
      </c>
      <c r="CR5682" s="16">
        <v>16520.849999999999</v>
      </c>
    </row>
    <row r="5683" spans="95:96">
      <c r="CQ5683" s="17">
        <v>44763</v>
      </c>
      <c r="CR5683" s="16">
        <v>16605.25</v>
      </c>
    </row>
    <row r="5684" spans="95:96">
      <c r="CQ5684" s="17">
        <v>44764</v>
      </c>
      <c r="CR5684" s="16">
        <v>16719.45</v>
      </c>
    </row>
    <row r="5685" spans="95:96">
      <c r="CQ5685" s="17">
        <v>44765</v>
      </c>
      <c r="CR5685" s="16">
        <v>16719.45</v>
      </c>
    </row>
    <row r="5686" spans="95:96">
      <c r="CQ5686" s="17">
        <v>44766</v>
      </c>
      <c r="CR5686" s="16">
        <v>16719.45</v>
      </c>
    </row>
    <row r="5687" spans="95:96">
      <c r="CQ5687" s="17">
        <v>44767</v>
      </c>
      <c r="CR5687" s="16">
        <v>16631</v>
      </c>
    </row>
    <row r="5688" spans="95:96">
      <c r="CQ5688" s="17">
        <v>44768</v>
      </c>
      <c r="CR5688" s="16">
        <v>16483.849999999999</v>
      </c>
    </row>
    <row r="5689" spans="95:96">
      <c r="CQ5689" s="17">
        <v>44769</v>
      </c>
      <c r="CR5689" s="16">
        <v>16641.8</v>
      </c>
    </row>
    <row r="5690" spans="95:96">
      <c r="CQ5690" s="17">
        <v>44770</v>
      </c>
      <c r="CR5690" s="16">
        <v>16929.599999999999</v>
      </c>
    </row>
    <row r="5691" spans="95:96">
      <c r="CQ5691" s="17">
        <v>44771</v>
      </c>
      <c r="CR5691" s="16">
        <v>17158.25</v>
      </c>
    </row>
    <row r="5692" spans="95:96">
      <c r="CQ5692" s="17">
        <v>44772</v>
      </c>
      <c r="CR5692" s="16">
        <v>17158.25</v>
      </c>
    </row>
    <row r="5693" spans="95:96">
      <c r="CQ5693" s="17">
        <v>44773</v>
      </c>
      <c r="CR5693" s="16">
        <v>17158.25</v>
      </c>
    </row>
    <row r="5694" spans="95:96">
      <c r="CQ5694" s="17">
        <v>44774</v>
      </c>
      <c r="CR5694" s="16">
        <v>17340.05</v>
      </c>
    </row>
    <row r="5695" spans="95:96">
      <c r="CQ5695" s="17">
        <v>44775</v>
      </c>
      <c r="CR5695" s="16">
        <v>17345.45</v>
      </c>
    </row>
    <row r="5696" spans="95:96">
      <c r="CQ5696" s="17">
        <v>44776</v>
      </c>
      <c r="CR5696" s="16">
        <v>17388.150000000001</v>
      </c>
    </row>
    <row r="5697" spans="95:96">
      <c r="CQ5697" s="17">
        <v>44777</v>
      </c>
      <c r="CR5697" s="16">
        <v>17382</v>
      </c>
    </row>
    <row r="5698" spans="95:96">
      <c r="CQ5698" s="17">
        <v>44778</v>
      </c>
      <c r="CR5698" s="16">
        <v>17397.5</v>
      </c>
    </row>
    <row r="5699" spans="95:96">
      <c r="CQ5699" s="17">
        <v>44779</v>
      </c>
      <c r="CR5699" s="16">
        <v>17397.5</v>
      </c>
    </row>
    <row r="5700" spans="95:96">
      <c r="CQ5700" s="17">
        <v>44780</v>
      </c>
      <c r="CR5700" s="16">
        <v>17397.5</v>
      </c>
    </row>
    <row r="5701" spans="95:96">
      <c r="CQ5701" s="17">
        <v>44781</v>
      </c>
      <c r="CR5701" s="16">
        <v>17525.099999999999</v>
      </c>
    </row>
    <row r="5702" spans="95:96">
      <c r="CQ5702" s="17">
        <v>44782</v>
      </c>
      <c r="CR5702" s="16">
        <v>17525.099999999999</v>
      </c>
    </row>
    <row r="5703" spans="95:96">
      <c r="CQ5703" s="17">
        <v>44783</v>
      </c>
      <c r="CR5703" s="16">
        <v>17534.75</v>
      </c>
    </row>
    <row r="5704" spans="95:96">
      <c r="CQ5704" s="17">
        <v>44784</v>
      </c>
      <c r="CR5704" s="16">
        <v>17659</v>
      </c>
    </row>
    <row r="5705" spans="95:96">
      <c r="CQ5705" s="17">
        <v>44785</v>
      </c>
      <c r="CR5705" s="16">
        <v>17698.150000000001</v>
      </c>
    </row>
    <row r="5706" spans="95:96">
      <c r="CQ5706" s="17">
        <v>44786</v>
      </c>
      <c r="CR5706" s="16">
        <v>17698.150000000001</v>
      </c>
    </row>
    <row r="5707" spans="95:96">
      <c r="CQ5707" s="17">
        <v>44787</v>
      </c>
      <c r="CR5707" s="16">
        <v>17698.150000000001</v>
      </c>
    </row>
    <row r="5708" spans="95:96">
      <c r="CQ5708" s="17">
        <v>44788</v>
      </c>
      <c r="CR5708" s="16">
        <v>17698.150000000001</v>
      </c>
    </row>
    <row r="5709" spans="95:96">
      <c r="CQ5709" s="17">
        <v>44789</v>
      </c>
      <c r="CR5709" s="16">
        <v>17825.25</v>
      </c>
    </row>
    <row r="5710" spans="95:96">
      <c r="CQ5710" s="17">
        <v>44790</v>
      </c>
      <c r="CR5710" s="16">
        <v>17944.25</v>
      </c>
    </row>
    <row r="5711" spans="95:96">
      <c r="CQ5711" s="17">
        <v>44791</v>
      </c>
      <c r="CR5711" s="16">
        <v>17956.5</v>
      </c>
    </row>
    <row r="5712" spans="95:96">
      <c r="CQ5712" s="17">
        <v>44792</v>
      </c>
      <c r="CR5712" s="16">
        <v>17758.45</v>
      </c>
    </row>
    <row r="5713" spans="95:96">
      <c r="CQ5713" s="17">
        <v>44793</v>
      </c>
      <c r="CR5713" s="16">
        <v>17758.45</v>
      </c>
    </row>
    <row r="5714" spans="95:96">
      <c r="CQ5714" s="17">
        <v>44794</v>
      </c>
      <c r="CR5714" s="16">
        <v>17758.45</v>
      </c>
    </row>
    <row r="5715" spans="95:96">
      <c r="CQ5715" s="17">
        <v>44795</v>
      </c>
      <c r="CR5715" s="16">
        <v>17490.7</v>
      </c>
    </row>
    <row r="5716" spans="95:96">
      <c r="CQ5716" s="17">
        <v>44796</v>
      </c>
      <c r="CR5716" s="16">
        <v>17577.5</v>
      </c>
    </row>
    <row r="5717" spans="95:96">
      <c r="CQ5717" s="17">
        <v>44797</v>
      </c>
      <c r="CR5717" s="16">
        <v>17604.95</v>
      </c>
    </row>
    <row r="5718" spans="95:96">
      <c r="CQ5718" s="17">
        <v>44798</v>
      </c>
      <c r="CR5718" s="16">
        <v>17522.45</v>
      </c>
    </row>
    <row r="5719" spans="95:96">
      <c r="CQ5719" s="17">
        <v>44799</v>
      </c>
      <c r="CR5719" s="16">
        <v>17558.900000000001</v>
      </c>
    </row>
    <row r="5720" spans="95:96">
      <c r="CQ5720" s="17">
        <v>44800</v>
      </c>
      <c r="CR5720" s="16">
        <v>17558.900000000001</v>
      </c>
    </row>
    <row r="5721" spans="95:96">
      <c r="CQ5721" s="17">
        <v>44801</v>
      </c>
      <c r="CR5721" s="16">
        <v>17558.900000000001</v>
      </c>
    </row>
    <row r="5722" spans="95:96">
      <c r="CQ5722" s="17">
        <v>44802</v>
      </c>
      <c r="CR5722" s="16">
        <v>17312.900000000001</v>
      </c>
    </row>
    <row r="5723" spans="95:96">
      <c r="CQ5723" s="17">
        <v>44803</v>
      </c>
      <c r="CR5723" s="16">
        <v>17759.3</v>
      </c>
    </row>
    <row r="5724" spans="95:96">
      <c r="CQ5724" s="17">
        <v>44804</v>
      </c>
      <c r="CR5724" s="16">
        <v>17759.3</v>
      </c>
    </row>
    <row r="5725" spans="95:96">
      <c r="CQ5725" s="17">
        <v>44805</v>
      </c>
      <c r="CR5725" s="16">
        <v>17542.8</v>
      </c>
    </row>
    <row r="5726" spans="95:96">
      <c r="CQ5726" s="17">
        <v>44806</v>
      </c>
      <c r="CR5726" s="16">
        <v>17539.45</v>
      </c>
    </row>
    <row r="5727" spans="95:96">
      <c r="CQ5727" s="17">
        <v>44807</v>
      </c>
      <c r="CR5727" s="16">
        <v>17539.45</v>
      </c>
    </row>
    <row r="5728" spans="95:96">
      <c r="CQ5728" s="17">
        <v>44808</v>
      </c>
      <c r="CR5728" s="16">
        <v>17539.45</v>
      </c>
    </row>
    <row r="5729" spans="95:96">
      <c r="CQ5729" s="17">
        <v>44809</v>
      </c>
      <c r="CR5729" s="16">
        <v>17665.8</v>
      </c>
    </row>
    <row r="5730" spans="95:96">
      <c r="CQ5730" s="17">
        <v>44810</v>
      </c>
      <c r="CR5730" s="16">
        <v>17655.599999999999</v>
      </c>
    </row>
    <row r="5731" spans="95:96">
      <c r="CQ5731" s="17">
        <v>44811</v>
      </c>
      <c r="CR5731" s="16">
        <v>17624.400000000001</v>
      </c>
    </row>
    <row r="5732" spans="95:96">
      <c r="CQ5732" s="17">
        <v>44812</v>
      </c>
      <c r="CR5732" s="16">
        <v>17798.75</v>
      </c>
    </row>
    <row r="5733" spans="95:96">
      <c r="CQ5733" s="17">
        <v>44813</v>
      </c>
      <c r="CR5733" s="16">
        <v>17833.349999999999</v>
      </c>
    </row>
    <row r="5734" spans="95:96">
      <c r="CQ5734" s="17">
        <v>44814</v>
      </c>
      <c r="CR5734" s="16">
        <v>17833.349999999999</v>
      </c>
    </row>
    <row r="5735" spans="95:96">
      <c r="CQ5735" s="17">
        <v>44815</v>
      </c>
      <c r="CR5735" s="16">
        <v>17833.349999999999</v>
      </c>
    </row>
    <row r="5736" spans="95:96">
      <c r="CQ5736" s="17">
        <v>44816</v>
      </c>
      <c r="CR5736" s="16">
        <v>17936.349999999999</v>
      </c>
    </row>
    <row r="5737" spans="95:96">
      <c r="CQ5737" s="17">
        <v>44817</v>
      </c>
      <c r="CR5737" s="16">
        <v>18070.05</v>
      </c>
    </row>
    <row r="5738" spans="95:96">
      <c r="CQ5738" s="17">
        <v>44818</v>
      </c>
      <c r="CR5738" s="16">
        <v>18003.75</v>
      </c>
    </row>
    <row r="5739" spans="95:96">
      <c r="CQ5739" s="17">
        <v>44819</v>
      </c>
      <c r="CR5739" s="16">
        <v>17877.400000000001</v>
      </c>
    </row>
    <row r="5740" spans="95:96">
      <c r="CQ5740" s="17">
        <v>44820</v>
      </c>
      <c r="CR5740" s="16">
        <v>17530.849999999999</v>
      </c>
    </row>
    <row r="5741" spans="95:96">
      <c r="CQ5741" s="17">
        <v>44821</v>
      </c>
      <c r="CR5741" s="16">
        <v>17530.849999999999</v>
      </c>
    </row>
    <row r="5742" spans="95:96">
      <c r="CQ5742" s="17">
        <v>44822</v>
      </c>
      <c r="CR5742" s="16">
        <v>17530.849999999999</v>
      </c>
    </row>
    <row r="5743" spans="95:96">
      <c r="CQ5743" s="17">
        <v>44823</v>
      </c>
      <c r="CR5743" s="16">
        <v>17622.25</v>
      </c>
    </row>
    <row r="5744" spans="95:96">
      <c r="CQ5744" s="17">
        <v>44824</v>
      </c>
      <c r="CR5744" s="16">
        <v>17816.25</v>
      </c>
    </row>
    <row r="5745" spans="95:96">
      <c r="CQ5745" s="17">
        <v>44825</v>
      </c>
      <c r="CR5745" s="16">
        <v>17718.349999999999</v>
      </c>
    </row>
    <row r="5746" spans="95:96">
      <c r="CQ5746" s="17">
        <v>44826</v>
      </c>
      <c r="CR5746" s="16">
        <v>17629.8</v>
      </c>
    </row>
    <row r="5747" spans="95:96">
      <c r="CQ5747" s="17">
        <v>44827</v>
      </c>
      <c r="CR5747" s="16">
        <v>17327.349999999999</v>
      </c>
    </row>
    <row r="5748" spans="95:96">
      <c r="CQ5748" s="17">
        <v>44828</v>
      </c>
      <c r="CR5748" s="16">
        <v>17327.349999999999</v>
      </c>
    </row>
    <row r="5749" spans="95:96">
      <c r="CQ5749" s="17">
        <v>44829</v>
      </c>
      <c r="CR5749" s="16">
        <v>17327.349999999999</v>
      </c>
    </row>
    <row r="5750" spans="95:96">
      <c r="CQ5750" s="17">
        <v>44830</v>
      </c>
      <c r="CR5750" s="16">
        <v>17016.3</v>
      </c>
    </row>
    <row r="5751" spans="95:96">
      <c r="CQ5751" s="17">
        <v>44831</v>
      </c>
      <c r="CR5751" s="16">
        <v>17007.400000000001</v>
      </c>
    </row>
    <row r="5752" spans="95:96">
      <c r="CQ5752" s="17">
        <v>44832</v>
      </c>
      <c r="CR5752" s="16">
        <v>16858.599999999999</v>
      </c>
    </row>
    <row r="5753" spans="95:96">
      <c r="CQ5753" s="17">
        <v>44833</v>
      </c>
      <c r="CR5753" s="16">
        <v>16818.099999999999</v>
      </c>
    </row>
    <row r="5754" spans="95:96">
      <c r="CQ5754" s="17">
        <v>44834</v>
      </c>
      <c r="CR5754" s="16">
        <v>17094.349999999999</v>
      </c>
    </row>
    <row r="5755" spans="95:96">
      <c r="CQ5755" s="17">
        <v>44835</v>
      </c>
      <c r="CR5755" s="16">
        <v>17094.349999999999</v>
      </c>
    </row>
    <row r="5756" spans="95:96">
      <c r="CQ5756" s="17">
        <v>44836</v>
      </c>
      <c r="CR5756" s="16">
        <v>17094.349999999999</v>
      </c>
    </row>
    <row r="5757" spans="95:96">
      <c r="CQ5757" s="17">
        <v>44837</v>
      </c>
      <c r="CR5757" s="16">
        <v>16887.349999999999</v>
      </c>
    </row>
    <row r="5758" spans="95:96">
      <c r="CQ5758" s="17">
        <v>44838</v>
      </c>
      <c r="CR5758" s="16">
        <v>17274.3</v>
      </c>
    </row>
    <row r="5759" spans="95:96">
      <c r="CQ5759" s="17">
        <v>44839</v>
      </c>
      <c r="CR5759" s="16">
        <v>17274.3</v>
      </c>
    </row>
    <row r="5760" spans="95:96">
      <c r="CQ5760" s="17">
        <v>44840</v>
      </c>
      <c r="CR5760" s="16">
        <v>17331.8</v>
      </c>
    </row>
    <row r="5761" spans="95:96">
      <c r="CQ5761" s="17">
        <v>44841</v>
      </c>
      <c r="CR5761" s="16">
        <v>17314.650000000001</v>
      </c>
    </row>
    <row r="5762" spans="95:96">
      <c r="CQ5762" s="17">
        <v>44842</v>
      </c>
      <c r="CR5762" s="16">
        <v>17314.650000000001</v>
      </c>
    </row>
    <row r="5763" spans="95:96">
      <c r="CQ5763" s="17">
        <v>44843</v>
      </c>
      <c r="CR5763" s="16">
        <v>17314.650000000001</v>
      </c>
    </row>
    <row r="5764" spans="95:96">
      <c r="CQ5764" s="17">
        <v>44844</v>
      </c>
      <c r="CR5764" s="16">
        <v>17241</v>
      </c>
    </row>
    <row r="5765" spans="95:96">
      <c r="CQ5765" s="17">
        <v>44845</v>
      </c>
      <c r="CR5765" s="16">
        <v>16983.55</v>
      </c>
    </row>
    <row r="5766" spans="95:96">
      <c r="CQ5766" s="17">
        <v>44846</v>
      </c>
      <c r="CR5766" s="16">
        <v>17123.599999999999</v>
      </c>
    </row>
    <row r="5767" spans="95:96">
      <c r="CQ5767" s="17">
        <v>44847</v>
      </c>
      <c r="CR5767" s="16">
        <v>17014.349999999999</v>
      </c>
    </row>
    <row r="5768" spans="95:96">
      <c r="CQ5768" s="17">
        <v>44848</v>
      </c>
      <c r="CR5768" s="16">
        <v>17185.7</v>
      </c>
    </row>
    <row r="5769" spans="95:96">
      <c r="CQ5769" s="17">
        <v>44849</v>
      </c>
      <c r="CR5769" s="16">
        <v>17185.7</v>
      </c>
    </row>
    <row r="5770" spans="95:96">
      <c r="CQ5770" s="17">
        <v>44850</v>
      </c>
      <c r="CR5770" s="16">
        <v>17185.7</v>
      </c>
    </row>
    <row r="5771" spans="95:96">
      <c r="CQ5771" s="17">
        <v>44851</v>
      </c>
      <c r="CR5771" s="16">
        <v>17311.8</v>
      </c>
    </row>
    <row r="5772" spans="95:96">
      <c r="CQ5772" s="17">
        <v>44852</v>
      </c>
      <c r="CR5772" s="16">
        <v>17486.95</v>
      </c>
    </row>
    <row r="5773" spans="95:96">
      <c r="CQ5773" s="17">
        <v>44853</v>
      </c>
      <c r="CR5773" s="16">
        <v>17512.25</v>
      </c>
    </row>
    <row r="5774" spans="95:96">
      <c r="CQ5774" s="17">
        <v>44854</v>
      </c>
      <c r="CR5774" s="16">
        <v>17563.95</v>
      </c>
    </row>
    <row r="5775" spans="95:96">
      <c r="CQ5775" s="17">
        <v>44855</v>
      </c>
      <c r="CR5775" s="16">
        <v>17576.3</v>
      </c>
    </row>
    <row r="5776" spans="95:96">
      <c r="CQ5776" s="17">
        <v>44856</v>
      </c>
      <c r="CR5776" s="16">
        <v>17576.3</v>
      </c>
    </row>
    <row r="5777" spans="95:96">
      <c r="CQ5777" s="17">
        <v>44857</v>
      </c>
      <c r="CR5777" s="16">
        <v>17576.3</v>
      </c>
    </row>
    <row r="5778" spans="95:96">
      <c r="CQ5778" s="17">
        <v>44858</v>
      </c>
      <c r="CR5778" s="16">
        <v>17730.75</v>
      </c>
    </row>
    <row r="5779" spans="95:96">
      <c r="CQ5779" s="17">
        <v>44859</v>
      </c>
      <c r="CR5779" s="16">
        <v>17656.349999999999</v>
      </c>
    </row>
    <row r="5780" spans="95:96">
      <c r="CQ5780" s="17">
        <v>44860</v>
      </c>
      <c r="CR5780" s="16">
        <v>17656.349999999999</v>
      </c>
    </row>
    <row r="5781" spans="95:96">
      <c r="CQ5781" s="17">
        <v>44861</v>
      </c>
      <c r="CR5781" s="16">
        <v>17736.95</v>
      </c>
    </row>
    <row r="5782" spans="95:96">
      <c r="CQ5782" s="17">
        <v>44862</v>
      </c>
      <c r="CR5782" s="16">
        <v>17786.8</v>
      </c>
    </row>
    <row r="5783" spans="95:96">
      <c r="CQ5783" s="17">
        <v>44863</v>
      </c>
      <c r="CR5783" s="16">
        <v>17786.8</v>
      </c>
    </row>
    <row r="5784" spans="95:96">
      <c r="CQ5784" s="17">
        <v>44864</v>
      </c>
      <c r="CR5784" s="16">
        <v>17786.8</v>
      </c>
    </row>
    <row r="5785" spans="95:96">
      <c r="CQ5785" s="17">
        <v>44865</v>
      </c>
      <c r="CR5785" s="16">
        <v>18012.2</v>
      </c>
    </row>
    <row r="5786" spans="95:96">
      <c r="CQ5786" s="17">
        <v>44866</v>
      </c>
      <c r="CR5786" s="16">
        <v>18145.400000000001</v>
      </c>
    </row>
    <row r="5787" spans="95:96">
      <c r="CQ5787" s="17">
        <v>44867</v>
      </c>
      <c r="CR5787" s="16">
        <v>18082.849999999999</v>
      </c>
    </row>
    <row r="5788" spans="95:96">
      <c r="CQ5788" s="17">
        <v>44868</v>
      </c>
      <c r="CR5788" s="16">
        <v>18052.7</v>
      </c>
    </row>
    <row r="5789" spans="95:96">
      <c r="CQ5789" s="17">
        <v>44869</v>
      </c>
      <c r="CR5789" s="16">
        <v>18117.150000000001</v>
      </c>
    </row>
    <row r="5790" spans="95:96">
      <c r="CQ5790" s="17">
        <v>44870</v>
      </c>
      <c r="CR5790" s="16">
        <v>18117.150000000001</v>
      </c>
    </row>
    <row r="5791" spans="95:96">
      <c r="CQ5791" s="17">
        <v>44871</v>
      </c>
      <c r="CR5791" s="16">
        <v>18117.150000000001</v>
      </c>
    </row>
    <row r="5792" spans="95:96">
      <c r="CQ5792" s="17">
        <v>44872</v>
      </c>
      <c r="CR5792" s="16">
        <v>18202.8</v>
      </c>
    </row>
    <row r="5793" spans="95:96">
      <c r="CQ5793" s="17">
        <v>44873</v>
      </c>
      <c r="CR5793" s="16">
        <v>18202.8</v>
      </c>
    </row>
    <row r="5794" spans="95:96">
      <c r="CQ5794" s="17">
        <v>44874</v>
      </c>
      <c r="CR5794" s="16">
        <v>18157</v>
      </c>
    </row>
    <row r="5795" spans="95:96">
      <c r="CQ5795" s="17">
        <v>44875</v>
      </c>
      <c r="CR5795" s="16">
        <v>18028.2</v>
      </c>
    </row>
    <row r="5796" spans="95:96">
      <c r="CQ5796" s="17">
        <v>44876</v>
      </c>
      <c r="CR5796" s="16">
        <v>18349.7</v>
      </c>
    </row>
    <row r="5797" spans="95:96">
      <c r="CQ5797" s="17">
        <v>44877</v>
      </c>
      <c r="CR5797" s="16">
        <v>18349.7</v>
      </c>
    </row>
    <row r="5798" spans="95:96">
      <c r="CQ5798" s="17">
        <v>44878</v>
      </c>
      <c r="CR5798" s="16">
        <v>18349.7</v>
      </c>
    </row>
    <row r="5799" spans="95:96">
      <c r="CQ5799" s="17">
        <v>44879</v>
      </c>
      <c r="CR5799" s="16">
        <v>18329.150000000001</v>
      </c>
    </row>
    <row r="5800" spans="95:96">
      <c r="CQ5800" s="17">
        <v>44880</v>
      </c>
      <c r="CR5800" s="16">
        <v>18403.400000000001</v>
      </c>
    </row>
    <row r="5801" spans="95:96">
      <c r="CQ5801" s="17">
        <v>44881</v>
      </c>
      <c r="CR5801" s="16">
        <v>18409.650000000001</v>
      </c>
    </row>
    <row r="5802" spans="95:96">
      <c r="CQ5802" s="17">
        <v>44882</v>
      </c>
      <c r="CR5802" s="16">
        <v>18343.900000000001</v>
      </c>
    </row>
    <row r="5803" spans="95:96">
      <c r="CQ5803" s="17">
        <v>44883</v>
      </c>
      <c r="CR5803" s="16">
        <v>18307.650000000001</v>
      </c>
    </row>
    <row r="5804" spans="95:96">
      <c r="CQ5804" s="17">
        <v>44884</v>
      </c>
      <c r="CR5804" s="16">
        <v>18307.650000000001</v>
      </c>
    </row>
    <row r="5805" spans="95:96">
      <c r="CQ5805" s="17">
        <v>44885</v>
      </c>
      <c r="CR5805" s="16">
        <v>18307.650000000001</v>
      </c>
    </row>
    <row r="5806" spans="95:96">
      <c r="CQ5806" s="17">
        <v>44886</v>
      </c>
      <c r="CR5806" s="16">
        <v>18159.95</v>
      </c>
    </row>
    <row r="5807" spans="95:96">
      <c r="CQ5807" s="17">
        <v>44887</v>
      </c>
      <c r="CR5807" s="16">
        <v>18244.2</v>
      </c>
    </row>
    <row r="5808" spans="95:96">
      <c r="CQ5808" s="17">
        <v>44888</v>
      </c>
      <c r="CR5808" s="16">
        <v>18267.25</v>
      </c>
    </row>
    <row r="5809" spans="95:96">
      <c r="CQ5809" s="17">
        <v>44889</v>
      </c>
      <c r="CR5809" s="16">
        <v>18484.099999999999</v>
      </c>
    </row>
    <row r="5810" spans="95:96">
      <c r="CQ5810" s="17">
        <v>44890</v>
      </c>
      <c r="CR5810" s="16">
        <v>18512.75</v>
      </c>
    </row>
    <row r="5811" spans="95:96">
      <c r="CQ5811" s="17">
        <v>44891</v>
      </c>
      <c r="CR5811" s="16">
        <v>18512.75</v>
      </c>
    </row>
    <row r="5812" spans="95:96">
      <c r="CQ5812" s="17">
        <v>44892</v>
      </c>
      <c r="CR5812" s="16">
        <v>18512.75</v>
      </c>
    </row>
    <row r="5813" spans="95:96">
      <c r="CQ5813" s="17">
        <v>44893</v>
      </c>
      <c r="CR5813" s="16">
        <v>18562.75</v>
      </c>
    </row>
    <row r="5814" spans="95:96">
      <c r="CQ5814" s="17">
        <v>44894</v>
      </c>
      <c r="CR5814" s="16">
        <v>18618.05</v>
      </c>
    </row>
    <row r="5815" spans="95:96">
      <c r="CQ5815" s="17">
        <v>44895</v>
      </c>
      <c r="CR5815" s="16">
        <v>18758.349999999999</v>
      </c>
    </row>
    <row r="5816" spans="95:96">
      <c r="CQ5816" s="17">
        <v>44896</v>
      </c>
      <c r="CR5816" s="16">
        <v>18812.5</v>
      </c>
    </row>
    <row r="5817" spans="95:96">
      <c r="CQ5817" s="17">
        <v>44897</v>
      </c>
      <c r="CR5817" s="16">
        <v>18696.099999999999</v>
      </c>
    </row>
    <row r="5818" spans="95:96">
      <c r="CQ5818" s="17">
        <v>44898</v>
      </c>
      <c r="CR5818" s="16">
        <v>18696.099999999999</v>
      </c>
    </row>
    <row r="5819" spans="95:96">
      <c r="CQ5819" s="17">
        <v>44899</v>
      </c>
      <c r="CR5819" s="16">
        <v>18696.099999999999</v>
      </c>
    </row>
    <row r="5820" spans="95:96">
      <c r="CQ5820" s="17">
        <v>44900</v>
      </c>
      <c r="CR5820" s="16">
        <v>18701.05</v>
      </c>
    </row>
    <row r="5821" spans="95:96">
      <c r="CQ5821" s="17">
        <v>44901</v>
      </c>
      <c r="CR5821" s="16">
        <v>18642.75</v>
      </c>
    </row>
    <row r="5822" spans="95:96">
      <c r="CQ5822" s="17">
        <v>44902</v>
      </c>
      <c r="CR5822" s="16">
        <v>18560.5</v>
      </c>
    </row>
    <row r="5823" spans="95:96">
      <c r="CQ5823" s="17">
        <v>44903</v>
      </c>
      <c r="CR5823" s="16">
        <v>18609.349999999999</v>
      </c>
    </row>
    <row r="5824" spans="95:96">
      <c r="CQ5824" s="17">
        <v>44904</v>
      </c>
      <c r="CR5824" s="16">
        <v>18496.599999999999</v>
      </c>
    </row>
    <row r="5825" spans="95:96">
      <c r="CQ5825" s="17">
        <v>44905</v>
      </c>
      <c r="CR5825" s="16">
        <v>18496.599999999999</v>
      </c>
    </row>
    <row r="5826" spans="95:96">
      <c r="CQ5826" s="17">
        <v>44906</v>
      </c>
      <c r="CR5826" s="16">
        <v>18496.599999999999</v>
      </c>
    </row>
    <row r="5827" spans="95:96">
      <c r="CQ5827" s="17">
        <v>44907</v>
      </c>
      <c r="CR5827" s="16">
        <v>18497.150000000001</v>
      </c>
    </row>
    <row r="5828" spans="95:96">
      <c r="CQ5828" s="17">
        <v>44908</v>
      </c>
      <c r="CR5828" s="16">
        <v>18608</v>
      </c>
    </row>
    <row r="5829" spans="95:96">
      <c r="CQ5829" s="17">
        <v>44909</v>
      </c>
      <c r="CR5829" s="16">
        <v>18660.3</v>
      </c>
    </row>
    <row r="5830" spans="95:96">
      <c r="CQ5830" s="17">
        <v>44910</v>
      </c>
      <c r="CR5830" s="16">
        <v>18414.900000000001</v>
      </c>
    </row>
    <row r="5831" spans="95:96">
      <c r="CQ5831" s="17">
        <v>44911</v>
      </c>
      <c r="CR5831" s="16">
        <v>18269</v>
      </c>
    </row>
    <row r="5832" spans="95:96">
      <c r="CQ5832" s="17">
        <v>44912</v>
      </c>
      <c r="CR5832" s="16">
        <v>18269</v>
      </c>
    </row>
    <row r="5833" spans="95:96">
      <c r="CQ5833" s="17">
        <v>44913</v>
      </c>
      <c r="CR5833" s="16">
        <v>18269</v>
      </c>
    </row>
    <row r="5834" spans="95:96">
      <c r="CQ5834" s="17">
        <v>44914</v>
      </c>
      <c r="CR5834" s="16">
        <v>18420.45</v>
      </c>
    </row>
    <row r="5835" spans="95:96">
      <c r="CQ5835" s="17">
        <v>44915</v>
      </c>
      <c r="CR5835" s="16">
        <v>18385.3</v>
      </c>
    </row>
    <row r="5836" spans="95:96">
      <c r="CQ5836" s="17">
        <v>44916</v>
      </c>
      <c r="CR5836" s="16">
        <v>18199.099999999999</v>
      </c>
    </row>
    <row r="5837" spans="95:96">
      <c r="CQ5837" s="17">
        <v>44917</v>
      </c>
      <c r="CR5837" s="16">
        <v>18127.349999999999</v>
      </c>
    </row>
    <row r="5838" spans="95:96">
      <c r="CQ5838" s="17">
        <v>44918</v>
      </c>
      <c r="CR5838" s="16">
        <v>17806.8</v>
      </c>
    </row>
    <row r="5839" spans="95:96">
      <c r="CQ5839" s="17">
        <v>44919</v>
      </c>
      <c r="CR5839" s="16">
        <v>17806.8</v>
      </c>
    </row>
    <row r="5840" spans="95:96">
      <c r="CQ5840" s="17">
        <v>44920</v>
      </c>
      <c r="CR5840" s="16">
        <v>17806.8</v>
      </c>
    </row>
    <row r="5841" spans="95:96">
      <c r="CQ5841" s="17">
        <v>44921</v>
      </c>
      <c r="CR5841" s="16">
        <v>18014.599999999999</v>
      </c>
    </row>
    <row r="5842" spans="95:96">
      <c r="CQ5842" s="17">
        <v>44922</v>
      </c>
      <c r="CR5842" s="16">
        <v>18132.3</v>
      </c>
    </row>
    <row r="5843" spans="95:96">
      <c r="CQ5843" s="17">
        <v>44923</v>
      </c>
      <c r="CR5843" s="16">
        <v>18122.5</v>
      </c>
    </row>
    <row r="5844" spans="95:96">
      <c r="CQ5844" s="17">
        <v>44924</v>
      </c>
      <c r="CR5844" s="16">
        <v>18191</v>
      </c>
    </row>
    <row r="5845" spans="95:96">
      <c r="CQ5845" s="17">
        <v>44925</v>
      </c>
      <c r="CR5845" s="16">
        <v>18105.3</v>
      </c>
    </row>
    <row r="5846" spans="95:96">
      <c r="CQ5846" s="17">
        <v>44926</v>
      </c>
      <c r="CR5846" s="16">
        <v>18105.3</v>
      </c>
    </row>
    <row r="5847" spans="95:96">
      <c r="CQ5847" s="17">
        <v>44927</v>
      </c>
      <c r="CR5847" s="16">
        <v>18105.3</v>
      </c>
    </row>
    <row r="5848" spans="95:96">
      <c r="CQ5848" s="17">
        <v>44928</v>
      </c>
      <c r="CR5848" s="16">
        <v>18197.45</v>
      </c>
    </row>
    <row r="5849" spans="95:96">
      <c r="CQ5849" s="17">
        <v>44929</v>
      </c>
      <c r="CR5849" s="16">
        <v>18232.55</v>
      </c>
    </row>
    <row r="5850" spans="95:96">
      <c r="CQ5850" s="17">
        <v>44930</v>
      </c>
      <c r="CR5850" s="16">
        <v>18042.95</v>
      </c>
    </row>
    <row r="5851" spans="95:96">
      <c r="CQ5851" s="17">
        <v>44931</v>
      </c>
      <c r="CR5851" s="16">
        <v>17992.150000000001</v>
      </c>
    </row>
    <row r="5852" spans="95:96">
      <c r="CQ5852" s="17">
        <v>44932</v>
      </c>
      <c r="CR5852" s="16">
        <v>17859.45</v>
      </c>
    </row>
    <row r="5853" spans="95:96">
      <c r="CQ5853" s="17">
        <v>44933</v>
      </c>
      <c r="CR5853" s="16">
        <v>17859.45</v>
      </c>
    </row>
    <row r="5854" spans="95:96">
      <c r="CQ5854" s="17">
        <v>44934</v>
      </c>
      <c r="CR5854" s="16">
        <v>17859.45</v>
      </c>
    </row>
    <row r="5855" spans="95:96">
      <c r="CQ5855" s="17">
        <v>44935</v>
      </c>
      <c r="CR5855" s="16">
        <v>18101.2</v>
      </c>
    </row>
    <row r="5856" spans="95:96">
      <c r="CQ5856" s="17">
        <v>44936</v>
      </c>
      <c r="CR5856" s="16">
        <v>17914.150000000001</v>
      </c>
    </row>
    <row r="5857" spans="95:96">
      <c r="CQ5857" s="17">
        <v>44937</v>
      </c>
      <c r="CR5857" s="16">
        <v>17895.7</v>
      </c>
    </row>
    <row r="5858" spans="95:96">
      <c r="CQ5858" s="17">
        <v>44938</v>
      </c>
      <c r="CR5858" s="16">
        <v>17858.2</v>
      </c>
    </row>
    <row r="5859" spans="95:96">
      <c r="CQ5859" s="17">
        <v>44939</v>
      </c>
      <c r="CR5859" s="16">
        <v>17956.599999999999</v>
      </c>
    </row>
    <row r="5860" spans="95:96">
      <c r="CQ5860" s="17">
        <v>44940</v>
      </c>
      <c r="CR5860" s="16">
        <v>17956.599999999999</v>
      </c>
    </row>
    <row r="5861" spans="95:96">
      <c r="CQ5861" s="17">
        <v>44941</v>
      </c>
      <c r="CR5861" s="16">
        <v>17956.599999999999</v>
      </c>
    </row>
    <row r="5862" spans="95:96">
      <c r="CQ5862" s="17">
        <v>44942</v>
      </c>
      <c r="CR5862" s="16">
        <v>17894.849999999999</v>
      </c>
    </row>
    <row r="5863" spans="95:96">
      <c r="CQ5863" s="17">
        <v>44943</v>
      </c>
      <c r="CR5863" s="16">
        <v>18053.3</v>
      </c>
    </row>
    <row r="5864" spans="95:96">
      <c r="CQ5864" s="17">
        <v>44944</v>
      </c>
      <c r="CR5864" s="16">
        <v>18165.349999999999</v>
      </c>
    </row>
    <row r="5865" spans="95:96">
      <c r="CQ5865" s="17">
        <v>44945</v>
      </c>
      <c r="CR5865" s="16">
        <v>18107.849999999999</v>
      </c>
    </row>
    <row r="5866" spans="95:96">
      <c r="CQ5866" s="17">
        <v>44946</v>
      </c>
      <c r="CR5866" s="16">
        <v>18027.650000000001</v>
      </c>
    </row>
    <row r="5867" spans="95:96">
      <c r="CQ5867" s="17">
        <v>44947</v>
      </c>
      <c r="CR5867" s="16">
        <v>18027.650000000001</v>
      </c>
    </row>
    <row r="5868" spans="95:96">
      <c r="CQ5868" s="17">
        <v>44948</v>
      </c>
      <c r="CR5868" s="16">
        <v>18027.650000000001</v>
      </c>
    </row>
    <row r="5869" spans="95:96">
      <c r="CQ5869" s="17">
        <v>44949</v>
      </c>
      <c r="CR5869" s="16">
        <v>18118.55</v>
      </c>
    </row>
    <row r="5870" spans="95:96">
      <c r="CQ5870" s="17">
        <v>44950</v>
      </c>
      <c r="CR5870" s="16">
        <v>18118.3</v>
      </c>
    </row>
    <row r="5871" spans="95:96">
      <c r="CQ5871" s="17">
        <v>44951</v>
      </c>
      <c r="CR5871" s="16">
        <v>17891.95</v>
      </c>
    </row>
    <row r="5872" spans="95:96">
      <c r="CQ5872" s="17">
        <v>44952</v>
      </c>
      <c r="CR5872" s="16">
        <v>17891.95</v>
      </c>
    </row>
    <row r="5873" spans="95:96">
      <c r="CQ5873" s="17">
        <v>44953</v>
      </c>
      <c r="CR5873" s="16">
        <v>17604.349999999999</v>
      </c>
    </row>
    <row r="5874" spans="95:96">
      <c r="CQ5874" s="17">
        <v>44954</v>
      </c>
      <c r="CR5874" s="16">
        <v>17604.349999999999</v>
      </c>
    </row>
    <row r="5875" spans="95:96">
      <c r="CQ5875" s="17">
        <v>44955</v>
      </c>
      <c r="CR5875" s="16">
        <v>17604.349999999999</v>
      </c>
    </row>
    <row r="5876" spans="95:96">
      <c r="CQ5876" s="17">
        <v>44956</v>
      </c>
      <c r="CR5876" s="16">
        <v>17648.95</v>
      </c>
    </row>
    <row r="5877" spans="95:96">
      <c r="CQ5877" s="17">
        <v>44957</v>
      </c>
      <c r="CR5877" s="16">
        <v>17662.150000000001</v>
      </c>
    </row>
    <row r="5878" spans="95:96">
      <c r="CQ5878" s="17">
        <v>44958</v>
      </c>
      <c r="CR5878" s="16">
        <v>17616.3</v>
      </c>
    </row>
    <row r="5879" spans="95:96">
      <c r="CQ5879" s="17">
        <v>44959</v>
      </c>
      <c r="CR5879" s="16">
        <v>17610.400000000001</v>
      </c>
    </row>
    <row r="5880" spans="95:96">
      <c r="CQ5880" s="17">
        <v>44960</v>
      </c>
      <c r="CR5880" s="16">
        <v>17854.05</v>
      </c>
    </row>
    <row r="5881" spans="95:96">
      <c r="CQ5881" s="17">
        <v>44961</v>
      </c>
      <c r="CR5881" s="16">
        <v>17854.05</v>
      </c>
    </row>
    <row r="5882" spans="95:96">
      <c r="CQ5882" s="17">
        <v>44962</v>
      </c>
      <c r="CR5882" s="16">
        <v>17854.05</v>
      </c>
    </row>
    <row r="5883" spans="95:96">
      <c r="CQ5883" s="17">
        <v>44963</v>
      </c>
      <c r="CR5883" s="16">
        <v>17764.599999999999</v>
      </c>
    </row>
    <row r="5884" spans="95:96">
      <c r="CQ5884" s="17">
        <v>44964</v>
      </c>
      <c r="CR5884" s="16">
        <v>17721.5</v>
      </c>
    </row>
    <row r="5885" spans="95:96">
      <c r="CQ5885" s="17">
        <v>44965</v>
      </c>
      <c r="CR5885" s="16">
        <v>17871.7</v>
      </c>
    </row>
    <row r="5886" spans="95:96">
      <c r="CQ5886" s="17">
        <v>44966</v>
      </c>
      <c r="CR5886" s="16">
        <v>17893.45</v>
      </c>
    </row>
    <row r="5887" spans="95:96">
      <c r="CQ5887" s="17">
        <v>44967</v>
      </c>
      <c r="CR5887" s="16">
        <v>17856.5</v>
      </c>
    </row>
    <row r="5888" spans="95:96">
      <c r="CQ5888" s="17">
        <v>44968</v>
      </c>
      <c r="CR5888" s="16">
        <v>17856.5</v>
      </c>
    </row>
    <row r="5889" spans="95:96">
      <c r="CQ5889" s="17">
        <v>44969</v>
      </c>
      <c r="CR5889" s="16">
        <v>17856.5</v>
      </c>
    </row>
    <row r="5890" spans="95:96">
      <c r="CQ5890" s="17">
        <v>44970</v>
      </c>
      <c r="CR5890" s="16">
        <v>17770.900000000001</v>
      </c>
    </row>
    <row r="5891" spans="95:96">
      <c r="CQ5891" s="17">
        <v>44971</v>
      </c>
      <c r="CR5891" s="16">
        <v>17929.849999999999</v>
      </c>
    </row>
    <row r="5892" spans="95:96">
      <c r="CQ5892" s="17">
        <v>44972</v>
      </c>
      <c r="CR5892" s="16">
        <v>18015.849999999999</v>
      </c>
    </row>
    <row r="5893" spans="95:96">
      <c r="CQ5893" s="17">
        <v>44973</v>
      </c>
      <c r="CR5893" s="16">
        <v>18035.849999999999</v>
      </c>
    </row>
    <row r="5894" spans="95:96">
      <c r="CQ5894" s="17">
        <v>44974</v>
      </c>
      <c r="CR5894" s="16">
        <v>17944.2</v>
      </c>
    </row>
    <row r="5895" spans="95:96">
      <c r="CQ5895" s="17">
        <v>44975</v>
      </c>
      <c r="CR5895" s="16">
        <v>17944.2</v>
      </c>
    </row>
    <row r="5896" spans="95:96">
      <c r="CQ5896" s="17">
        <v>44976</v>
      </c>
      <c r="CR5896" s="16">
        <v>17944.2</v>
      </c>
    </row>
    <row r="5897" spans="95:96">
      <c r="CQ5897" s="17">
        <v>44977</v>
      </c>
      <c r="CR5897" s="16">
        <v>17844.599999999999</v>
      </c>
    </row>
    <row r="5898" spans="95:96">
      <c r="CQ5898" s="17">
        <v>44978</v>
      </c>
      <c r="CR5898" s="16">
        <v>17826.7</v>
      </c>
    </row>
    <row r="5899" spans="95:96">
      <c r="CQ5899" s="17">
        <v>44979</v>
      </c>
      <c r="CR5899" s="16">
        <v>17554.3</v>
      </c>
    </row>
    <row r="5900" spans="95:96">
      <c r="CQ5900" s="17">
        <v>44980</v>
      </c>
      <c r="CR5900" s="16">
        <v>17511.25</v>
      </c>
    </row>
    <row r="5901" spans="95:96">
      <c r="CQ5901" s="17">
        <v>44981</v>
      </c>
      <c r="CR5901" s="16">
        <v>17465.8</v>
      </c>
    </row>
    <row r="5902" spans="95:96">
      <c r="CQ5902" s="17">
        <v>44982</v>
      </c>
      <c r="CR5902" s="16">
        <v>17465.8</v>
      </c>
    </row>
    <row r="5903" spans="95:96">
      <c r="CQ5903" s="17">
        <v>44983</v>
      </c>
      <c r="CR5903" s="16">
        <v>17465.8</v>
      </c>
    </row>
    <row r="5904" spans="95:96">
      <c r="CQ5904" s="17">
        <v>44984</v>
      </c>
      <c r="CR5904" s="16">
        <v>17392.7</v>
      </c>
    </row>
    <row r="5905" spans="95:96">
      <c r="CQ5905" s="17">
        <v>44985</v>
      </c>
      <c r="CR5905" s="16">
        <v>17303.95</v>
      </c>
    </row>
    <row r="5906" spans="95:96">
      <c r="CQ5906" s="17">
        <v>44986</v>
      </c>
      <c r="CR5906" s="16">
        <v>17450.900000000001</v>
      </c>
    </row>
    <row r="5907" spans="95:96">
      <c r="CQ5907" s="17">
        <v>44987</v>
      </c>
      <c r="CR5907" s="16">
        <v>17321.900000000001</v>
      </c>
    </row>
    <row r="5908" spans="95:96">
      <c r="CQ5908" s="17">
        <v>44988</v>
      </c>
      <c r="CR5908" s="16">
        <v>17594.349999999999</v>
      </c>
    </row>
    <row r="5909" spans="95:96">
      <c r="CQ5909" s="17">
        <v>44989</v>
      </c>
      <c r="CR5909" s="16">
        <v>17594.349999999999</v>
      </c>
    </row>
    <row r="5910" spans="95:96">
      <c r="CQ5910" s="17">
        <v>44990</v>
      </c>
      <c r="CR5910" s="16">
        <v>17594.349999999999</v>
      </c>
    </row>
    <row r="5911" spans="95:96">
      <c r="CQ5911" s="17">
        <v>44991</v>
      </c>
      <c r="CR5911" s="16">
        <v>17711.45</v>
      </c>
    </row>
    <row r="5912" spans="95:96">
      <c r="CQ5912" s="17">
        <v>44992</v>
      </c>
      <c r="CR5912" s="16">
        <v>17711.45</v>
      </c>
    </row>
    <row r="5913" spans="95:96">
      <c r="CQ5913" s="17">
        <v>44993</v>
      </c>
      <c r="CR5913" s="16">
        <v>17754.400000000001</v>
      </c>
    </row>
    <row r="5914" spans="95:96">
      <c r="CQ5914" s="17">
        <v>44994</v>
      </c>
      <c r="CR5914" s="16">
        <v>17589.599999999999</v>
      </c>
    </row>
    <row r="5915" spans="95:96">
      <c r="CQ5915" s="17">
        <v>44995</v>
      </c>
      <c r="CR5915" s="16">
        <v>17412.900000000001</v>
      </c>
    </row>
    <row r="5916" spans="95:96">
      <c r="CQ5916" s="17">
        <v>44996</v>
      </c>
      <c r="CR5916" s="16">
        <v>17412.900000000001</v>
      </c>
    </row>
    <row r="5917" spans="95:96">
      <c r="CQ5917" s="17">
        <v>44997</v>
      </c>
      <c r="CR5917" s="16">
        <v>17412.900000000001</v>
      </c>
    </row>
    <row r="5918" spans="95:96">
      <c r="CQ5918" s="17">
        <v>44998</v>
      </c>
      <c r="CR5918" s="16">
        <v>17154.3</v>
      </c>
    </row>
    <row r="5919" spans="95:96">
      <c r="CQ5919" s="17">
        <v>44999</v>
      </c>
      <c r="CR5919" s="16">
        <v>17043.3</v>
      </c>
    </row>
    <row r="5920" spans="95:96">
      <c r="CQ5920" s="17">
        <v>45000</v>
      </c>
      <c r="CR5920" s="16">
        <v>16972.150000000001</v>
      </c>
    </row>
    <row r="5921" spans="95:96">
      <c r="CQ5921" s="17">
        <v>45001</v>
      </c>
      <c r="CR5921" s="16">
        <v>16985.599999999999</v>
      </c>
    </row>
    <row r="5922" spans="95:96">
      <c r="CQ5922" s="17">
        <v>45002</v>
      </c>
      <c r="CR5922" s="16">
        <v>17100.05</v>
      </c>
    </row>
    <row r="5923" spans="95:96">
      <c r="CQ5923" s="17">
        <v>45003</v>
      </c>
      <c r="CR5923" s="16">
        <v>17100.05</v>
      </c>
    </row>
    <row r="5924" spans="95:96">
      <c r="CQ5924" s="17">
        <v>45004</v>
      </c>
      <c r="CR5924" s="16">
        <v>17100.05</v>
      </c>
    </row>
    <row r="5925" spans="95:96">
      <c r="CQ5925" s="17">
        <v>45005</v>
      </c>
      <c r="CR5925" s="16">
        <v>16988.400000000001</v>
      </c>
    </row>
    <row r="5926" spans="95:96">
      <c r="CQ5926" s="17">
        <v>45006</v>
      </c>
      <c r="CR5926" s="16">
        <v>17107.5</v>
      </c>
    </row>
    <row r="5927" spans="95:96">
      <c r="CQ5927" s="17">
        <v>45007</v>
      </c>
      <c r="CR5927" s="16">
        <v>17151.900000000001</v>
      </c>
    </row>
    <row r="5928" spans="95:96">
      <c r="CQ5928" s="17">
        <v>45008</v>
      </c>
      <c r="CR5928" s="16">
        <v>17076.900000000001</v>
      </c>
    </row>
    <row r="5929" spans="95:96">
      <c r="CQ5929" s="17">
        <v>45009</v>
      </c>
      <c r="CR5929" s="16">
        <v>16945.05</v>
      </c>
    </row>
    <row r="5930" spans="95:96">
      <c r="CQ5930" s="17">
        <v>45010</v>
      </c>
      <c r="CR5930" s="16">
        <v>16945.05</v>
      </c>
    </row>
    <row r="5931" spans="95:96">
      <c r="CQ5931" s="17">
        <v>45011</v>
      </c>
      <c r="CR5931" s="16">
        <v>16945.05</v>
      </c>
    </row>
    <row r="5932" spans="95:96">
      <c r="CQ5932" s="17">
        <v>45012</v>
      </c>
      <c r="CR5932" s="16">
        <v>16985.7</v>
      </c>
    </row>
    <row r="5933" spans="95:96">
      <c r="CQ5933" s="17">
        <v>45013</v>
      </c>
      <c r="CR5933" s="16">
        <v>16951.7</v>
      </c>
    </row>
    <row r="5934" spans="95:96">
      <c r="CQ5934" s="17">
        <v>45014</v>
      </c>
      <c r="CR5934" s="16">
        <v>17080.7</v>
      </c>
    </row>
    <row r="5935" spans="95:96">
      <c r="CQ5935" s="17">
        <v>45015</v>
      </c>
      <c r="CR5935" s="16">
        <v>17080.7</v>
      </c>
    </row>
    <row r="5936" spans="95:96">
      <c r="CQ5936" s="17">
        <v>45016</v>
      </c>
      <c r="CR5936" s="16">
        <v>17359.75</v>
      </c>
    </row>
    <row r="5937" spans="95:96">
      <c r="CQ5937" s="17">
        <v>45017</v>
      </c>
      <c r="CR5937" s="16">
        <v>17359.75</v>
      </c>
    </row>
    <row r="5938" spans="95:96">
      <c r="CQ5938" s="17">
        <v>45018</v>
      </c>
      <c r="CR5938" s="16">
        <v>17359.75</v>
      </c>
    </row>
    <row r="5939" spans="95:96">
      <c r="CQ5939" s="17">
        <v>45019</v>
      </c>
      <c r="CR5939" s="16">
        <v>17398.05</v>
      </c>
    </row>
    <row r="5940" spans="95:96">
      <c r="CQ5940" s="17">
        <v>45020</v>
      </c>
      <c r="CR5940" s="16">
        <v>17398.05</v>
      </c>
    </row>
    <row r="5941" spans="95:96">
      <c r="CQ5941" s="17">
        <v>45021</v>
      </c>
      <c r="CR5941" s="16">
        <v>17557.05</v>
      </c>
    </row>
    <row r="5942" spans="95:96">
      <c r="CQ5942" s="17">
        <v>45022</v>
      </c>
      <c r="CR5942" s="16">
        <v>17599.150000000001</v>
      </c>
    </row>
    <row r="5943" spans="95:96">
      <c r="CQ5943" s="17">
        <v>45023</v>
      </c>
      <c r="CR5943" s="16">
        <v>17599.150000000001</v>
      </c>
    </row>
    <row r="5944" spans="95:96">
      <c r="CQ5944" s="17">
        <v>45024</v>
      </c>
      <c r="CR5944" s="16">
        <v>17599.150000000001</v>
      </c>
    </row>
    <row r="5945" spans="95:96">
      <c r="CQ5945" s="17">
        <v>45025</v>
      </c>
      <c r="CR5945" s="16">
        <v>17599.150000000001</v>
      </c>
    </row>
    <row r="5946" spans="95:96">
      <c r="CQ5946" s="17">
        <v>45026</v>
      </c>
      <c r="CR5946" s="16">
        <v>17624.05</v>
      </c>
    </row>
    <row r="5947" spans="95:96">
      <c r="CQ5947" s="17">
        <v>45027</v>
      </c>
      <c r="CR5947" s="16">
        <v>17722.3</v>
      </c>
    </row>
    <row r="5948" spans="95:96">
      <c r="CQ5948" s="17">
        <v>45028</v>
      </c>
      <c r="CR5948" s="16">
        <v>17812.400000000001</v>
      </c>
    </row>
    <row r="5949" spans="95:96">
      <c r="CQ5949" s="17">
        <v>45029</v>
      </c>
      <c r="CR5949" s="16">
        <v>17828</v>
      </c>
    </row>
    <row r="5950" spans="95:96">
      <c r="CQ5950" s="17">
        <v>45030</v>
      </c>
      <c r="CR5950" s="16">
        <v>17828</v>
      </c>
    </row>
    <row r="5951" spans="95:96">
      <c r="CQ5951" s="17">
        <v>45031</v>
      </c>
      <c r="CR5951" s="16">
        <v>17828</v>
      </c>
    </row>
    <row r="5952" spans="95:96">
      <c r="CQ5952" s="17">
        <v>45032</v>
      </c>
      <c r="CR5952" s="16">
        <v>17828</v>
      </c>
    </row>
    <row r="5953" spans="95:96">
      <c r="CQ5953" s="17">
        <v>45033</v>
      </c>
      <c r="CR5953" s="16">
        <v>17706.849999999999</v>
      </c>
    </row>
    <row r="5954" spans="95:96">
      <c r="CQ5954" s="17">
        <v>45034</v>
      </c>
      <c r="CR5954" s="16">
        <v>17660.150000000001</v>
      </c>
    </row>
    <row r="5955" spans="95:96">
      <c r="CQ5955" s="17">
        <v>45035</v>
      </c>
      <c r="CR5955" s="16">
        <v>17618.75</v>
      </c>
    </row>
    <row r="5956" spans="95:96">
      <c r="CQ5956" s="17">
        <v>45036</v>
      </c>
      <c r="CR5956" s="16">
        <v>17624.45</v>
      </c>
    </row>
    <row r="5957" spans="95:96">
      <c r="CQ5957" s="17">
        <v>45037</v>
      </c>
      <c r="CR5957" s="16">
        <v>17624.05</v>
      </c>
    </row>
    <row r="5958" spans="95:96">
      <c r="CQ5958" s="17">
        <v>45038</v>
      </c>
      <c r="CR5958" s="16">
        <v>17624.05</v>
      </c>
    </row>
    <row r="5959" spans="95:96">
      <c r="CQ5959" s="17">
        <v>45039</v>
      </c>
      <c r="CR5959" s="16">
        <v>17624.05</v>
      </c>
    </row>
    <row r="5960" spans="95:96">
      <c r="CQ5960" s="17">
        <v>45040</v>
      </c>
      <c r="CR5960" s="16">
        <v>17743.400000000001</v>
      </c>
    </row>
    <row r="5961" spans="95:96">
      <c r="CQ5961" s="17">
        <v>45041</v>
      </c>
      <c r="CR5961" s="16">
        <v>17769.25</v>
      </c>
    </row>
    <row r="5962" spans="95:96">
      <c r="CQ5962" s="17">
        <v>45042</v>
      </c>
      <c r="CR5962" s="16">
        <v>17813.599999999999</v>
      </c>
    </row>
    <row r="5963" spans="95:96">
      <c r="CQ5963" s="17">
        <v>45043</v>
      </c>
      <c r="CR5963" s="16">
        <v>17915.05</v>
      </c>
    </row>
    <row r="5964" spans="95:96">
      <c r="CQ5964" s="17">
        <v>45044</v>
      </c>
      <c r="CR5964" s="16">
        <v>18065</v>
      </c>
    </row>
    <row r="5965" spans="95:96">
      <c r="CQ5965" s="17">
        <v>45045</v>
      </c>
      <c r="CR5965" s="16">
        <v>18065</v>
      </c>
    </row>
    <row r="5966" spans="95:96">
      <c r="CQ5966" s="17">
        <v>45046</v>
      </c>
      <c r="CR5966" s="16">
        <v>18065</v>
      </c>
    </row>
    <row r="5967" spans="95:96">
      <c r="CQ5967" s="17">
        <v>45047</v>
      </c>
      <c r="CR5967" s="16">
        <v>18065</v>
      </c>
    </row>
    <row r="5968" spans="95:96">
      <c r="CQ5968" s="17">
        <v>45048</v>
      </c>
      <c r="CR5968" s="16">
        <v>18147.650000000001</v>
      </c>
    </row>
    <row r="5969" spans="95:96">
      <c r="CQ5969" s="17">
        <v>45049</v>
      </c>
      <c r="CR5969" s="16">
        <v>18089.849999999999</v>
      </c>
    </row>
    <row r="5970" spans="95:96">
      <c r="CQ5970" s="17">
        <v>45050</v>
      </c>
      <c r="CR5970" s="16">
        <v>18255.8</v>
      </c>
    </row>
    <row r="5971" spans="95:96">
      <c r="CQ5971" s="17">
        <v>45051</v>
      </c>
      <c r="CR5971" s="16">
        <v>18069</v>
      </c>
    </row>
    <row r="5972" spans="95:96">
      <c r="CQ5972" s="17">
        <v>45052</v>
      </c>
      <c r="CR5972" s="16">
        <v>18069</v>
      </c>
    </row>
    <row r="5973" spans="95:96">
      <c r="CQ5973" s="17">
        <v>45053</v>
      </c>
      <c r="CR5973" s="16">
        <v>18069</v>
      </c>
    </row>
    <row r="5974" spans="95:96">
      <c r="CQ5974" s="17">
        <v>45054</v>
      </c>
      <c r="CR5974" s="16">
        <v>18264.400000000001</v>
      </c>
    </row>
    <row r="5975" spans="95:96">
      <c r="CQ5975" s="17">
        <v>45055</v>
      </c>
      <c r="CR5975" s="16">
        <v>18265.95</v>
      </c>
    </row>
    <row r="5976" spans="95:96">
      <c r="CQ5976" s="17">
        <v>45056</v>
      </c>
      <c r="CR5976" s="16">
        <v>18315.099999999999</v>
      </c>
    </row>
    <row r="5977" spans="95:96">
      <c r="CQ5977" s="17">
        <v>45057</v>
      </c>
      <c r="CR5977" s="16">
        <v>18297</v>
      </c>
    </row>
    <row r="5978" spans="95:96">
      <c r="CQ5978" s="17">
        <v>45058</v>
      </c>
      <c r="CR5978" s="16">
        <v>18314.8</v>
      </c>
    </row>
    <row r="5979" spans="95:96">
      <c r="CQ5979" s="17">
        <v>45059</v>
      </c>
      <c r="CR5979" s="16">
        <v>18314.8</v>
      </c>
    </row>
    <row r="5980" spans="95:96">
      <c r="CQ5980" s="17">
        <v>45060</v>
      </c>
      <c r="CR5980" s="16">
        <v>18314.8</v>
      </c>
    </row>
    <row r="5981" spans="95:96">
      <c r="CQ5981" s="17">
        <v>45061</v>
      </c>
      <c r="CR5981" s="16">
        <v>18417.95</v>
      </c>
    </row>
  </sheetData>
  <mergeCells count="1">
    <mergeCell ref="CJ281:CK28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opLeftCell="B1" workbookViewId="0">
      <selection activeCell="N40" sqref="N40"/>
    </sheetView>
  </sheetViews>
  <sheetFormatPr defaultRowHeight="15"/>
  <cols>
    <col min="1" max="1" width="53.85546875" bestFit="1" customWidth="1"/>
    <col min="2" max="2" width="17.5703125" customWidth="1"/>
    <col min="3" max="7" width="8.28515625" customWidth="1"/>
    <col min="12" max="12" width="16.28515625" customWidth="1"/>
    <col min="13" max="13" width="14.7109375" bestFit="1" customWidth="1"/>
    <col min="14" max="14" width="12.140625" customWidth="1"/>
    <col min="15" max="15" width="18.42578125" bestFit="1" customWidth="1"/>
    <col min="16" max="16" width="13.28515625" bestFit="1" customWidth="1"/>
    <col min="17" max="17" width="82" bestFit="1" customWidth="1"/>
  </cols>
  <sheetData>
    <row r="1" spans="1:17">
      <c r="A1" s="42" t="s">
        <v>471</v>
      </c>
      <c r="B1" s="42"/>
      <c r="C1" s="42"/>
      <c r="D1" s="42"/>
      <c r="E1" s="42"/>
      <c r="F1" s="42"/>
      <c r="G1" s="42"/>
    </row>
    <row r="2" spans="1:17">
      <c r="A2" s="9" t="s">
        <v>496</v>
      </c>
      <c r="B2" s="10"/>
      <c r="C2" s="10"/>
      <c r="D2" s="10"/>
      <c r="E2" s="10"/>
      <c r="F2" s="10"/>
      <c r="G2" s="10"/>
      <c r="L2" s="25" t="s">
        <v>561</v>
      </c>
      <c r="M2" s="25" t="s">
        <v>540</v>
      </c>
      <c r="N2" s="25" t="s">
        <v>546</v>
      </c>
      <c r="O2" s="25" t="s">
        <v>548</v>
      </c>
      <c r="P2" s="25" t="s">
        <v>551</v>
      </c>
      <c r="Q2" s="25" t="s">
        <v>553</v>
      </c>
    </row>
    <row r="3" spans="1:17">
      <c r="A3" s="10" t="s">
        <v>472</v>
      </c>
      <c r="B3" s="10" t="s">
        <v>473</v>
      </c>
      <c r="C3" s="10" t="s">
        <v>474</v>
      </c>
      <c r="D3" s="10" t="s">
        <v>475</v>
      </c>
      <c r="E3" s="10" t="s">
        <v>476</v>
      </c>
      <c r="F3" s="10" t="s">
        <v>477</v>
      </c>
      <c r="G3" s="10" t="s">
        <v>478</v>
      </c>
      <c r="L3" s="10" t="s">
        <v>534</v>
      </c>
      <c r="M3" s="10" t="s">
        <v>541</v>
      </c>
      <c r="N3" s="10" t="s">
        <v>547</v>
      </c>
      <c r="O3" s="10" t="s">
        <v>545</v>
      </c>
      <c r="P3" s="10" t="s">
        <v>541</v>
      </c>
      <c r="Q3" s="10" t="s">
        <v>554</v>
      </c>
    </row>
    <row r="4" spans="1:17">
      <c r="A4" s="10" t="s">
        <v>479</v>
      </c>
      <c r="B4" s="10" t="s">
        <v>480</v>
      </c>
      <c r="C4" s="11">
        <v>0.2329</v>
      </c>
      <c r="D4" s="11">
        <v>0.16940000000000002</v>
      </c>
      <c r="E4" s="11">
        <v>0.31290000000000001</v>
      </c>
      <c r="F4" s="11">
        <v>0.1303</v>
      </c>
      <c r="G4" s="11">
        <v>0.15359999999999999</v>
      </c>
      <c r="L4" s="10" t="s">
        <v>535</v>
      </c>
      <c r="M4" s="10" t="s">
        <v>542</v>
      </c>
      <c r="N4" s="10" t="s">
        <v>542</v>
      </c>
      <c r="O4" s="10" t="s">
        <v>541</v>
      </c>
      <c r="P4" s="10" t="s">
        <v>542</v>
      </c>
      <c r="Q4" s="10" t="s">
        <v>555</v>
      </c>
    </row>
    <row r="5" spans="1:17">
      <c r="A5" s="10" t="s">
        <v>481</v>
      </c>
      <c r="B5" s="10" t="s">
        <v>480</v>
      </c>
      <c r="C5" s="11">
        <v>0.1804</v>
      </c>
      <c r="D5" s="11">
        <v>0.1153</v>
      </c>
      <c r="E5" s="11">
        <v>0.26269999999999999</v>
      </c>
      <c r="F5" s="11">
        <v>0.1186</v>
      </c>
      <c r="G5" s="11">
        <v>0.14679999999999999</v>
      </c>
      <c r="L5" s="10" t="s">
        <v>536</v>
      </c>
      <c r="M5" s="10" t="s">
        <v>541</v>
      </c>
      <c r="N5" s="10" t="s">
        <v>541</v>
      </c>
      <c r="O5" s="10" t="s">
        <v>541</v>
      </c>
      <c r="P5" s="10" t="s">
        <v>542</v>
      </c>
      <c r="Q5" s="10" t="s">
        <v>555</v>
      </c>
    </row>
    <row r="6" spans="1:17">
      <c r="A6" s="10" t="s">
        <v>482</v>
      </c>
      <c r="B6" s="10" t="s">
        <v>480</v>
      </c>
      <c r="C6" s="11">
        <v>0.1555</v>
      </c>
      <c r="D6" s="11">
        <v>0.1258</v>
      </c>
      <c r="E6" s="11">
        <v>0.25879999999999997</v>
      </c>
      <c r="F6" s="11">
        <v>0.1225</v>
      </c>
      <c r="G6" s="11">
        <v>0.1431</v>
      </c>
      <c r="L6" s="10" t="s">
        <v>537</v>
      </c>
      <c r="M6" s="10" t="s">
        <v>543</v>
      </c>
      <c r="N6" s="10" t="s">
        <v>541</v>
      </c>
      <c r="O6" s="10" t="s">
        <v>541</v>
      </c>
      <c r="P6" s="10" t="s">
        <v>545</v>
      </c>
      <c r="Q6" s="10" t="s">
        <v>556</v>
      </c>
    </row>
    <row r="7" spans="1:17">
      <c r="A7" s="10" t="s">
        <v>483</v>
      </c>
      <c r="B7" s="10" t="s">
        <v>480</v>
      </c>
      <c r="C7" s="11">
        <v>0.18690000000000001</v>
      </c>
      <c r="D7" s="11">
        <v>0.13400000000000001</v>
      </c>
      <c r="E7" s="11">
        <v>0.27800000000000002</v>
      </c>
      <c r="F7" s="11">
        <v>0.12189999999999999</v>
      </c>
      <c r="G7" s="11">
        <v>0.13419999999999999</v>
      </c>
      <c r="L7" s="10" t="s">
        <v>538</v>
      </c>
      <c r="M7" s="10" t="s">
        <v>542</v>
      </c>
      <c r="N7" s="10" t="s">
        <v>541</v>
      </c>
      <c r="O7" s="10" t="s">
        <v>541</v>
      </c>
      <c r="P7" s="10" t="s">
        <v>545</v>
      </c>
      <c r="Q7" s="10" t="s">
        <v>557</v>
      </c>
    </row>
    <row r="8" spans="1:17">
      <c r="A8" s="10" t="s">
        <v>484</v>
      </c>
      <c r="B8" s="10" t="s">
        <v>480</v>
      </c>
      <c r="C8" s="11">
        <v>0.1424</v>
      </c>
      <c r="D8" s="11">
        <v>9.74E-2</v>
      </c>
      <c r="E8" s="11">
        <v>0.25</v>
      </c>
      <c r="F8" s="11">
        <v>0.1231</v>
      </c>
      <c r="G8" s="11">
        <v>0.13289999999999999</v>
      </c>
      <c r="L8" s="10" t="s">
        <v>539</v>
      </c>
      <c r="M8" s="10" t="s">
        <v>542</v>
      </c>
      <c r="N8" s="10" t="s">
        <v>542</v>
      </c>
      <c r="O8" s="10" t="s">
        <v>545</v>
      </c>
      <c r="P8" s="10" t="s">
        <v>552</v>
      </c>
      <c r="Q8" s="10" t="s">
        <v>558</v>
      </c>
    </row>
    <row r="9" spans="1:17">
      <c r="A9" s="10" t="s">
        <v>485</v>
      </c>
      <c r="B9" s="10" t="s">
        <v>480</v>
      </c>
      <c r="C9" s="11">
        <v>0.1709</v>
      </c>
      <c r="D9" s="11">
        <v>0.10880000000000001</v>
      </c>
      <c r="E9" s="11">
        <v>0.24710000000000001</v>
      </c>
      <c r="F9" s="11">
        <v>0.11699999999999999</v>
      </c>
      <c r="G9" s="11">
        <v>0.13200000000000001</v>
      </c>
      <c r="L9" s="10" t="s">
        <v>544</v>
      </c>
      <c r="M9" s="10" t="s">
        <v>545</v>
      </c>
      <c r="N9" s="10" t="s">
        <v>545</v>
      </c>
      <c r="O9" s="10" t="s">
        <v>545</v>
      </c>
      <c r="P9" s="10" t="s">
        <v>552</v>
      </c>
      <c r="Q9" s="10" t="s">
        <v>559</v>
      </c>
    </row>
    <row r="10" spans="1:17">
      <c r="A10" s="10" t="s">
        <v>486</v>
      </c>
      <c r="B10" s="10" t="s">
        <v>480</v>
      </c>
      <c r="C10" s="11">
        <v>0.1469</v>
      </c>
      <c r="D10" s="11">
        <v>0.1023</v>
      </c>
      <c r="E10" s="11">
        <v>0.25780000000000003</v>
      </c>
      <c r="F10" s="11">
        <v>0.11349999999999999</v>
      </c>
      <c r="G10" s="11">
        <v>0.124</v>
      </c>
      <c r="L10" s="10" t="s">
        <v>549</v>
      </c>
      <c r="M10" s="10" t="s">
        <v>541</v>
      </c>
      <c r="N10" s="10" t="s">
        <v>545</v>
      </c>
      <c r="O10" s="10" t="s">
        <v>550</v>
      </c>
      <c r="P10" s="10" t="s">
        <v>547</v>
      </c>
      <c r="Q10" s="10" t="s">
        <v>560</v>
      </c>
    </row>
    <row r="11" spans="1:17">
      <c r="A11" s="10" t="s">
        <v>562</v>
      </c>
      <c r="B11" s="10"/>
      <c r="C11" s="11">
        <f>AVERAGE(C4:C8)</f>
        <v>0.17962</v>
      </c>
      <c r="D11" s="11">
        <f t="shared" ref="D11:G11" si="0">AVERAGE(D4:D8)</f>
        <v>0.12837999999999999</v>
      </c>
      <c r="E11" s="11">
        <f t="shared" si="0"/>
        <v>0.27248</v>
      </c>
      <c r="F11" s="11">
        <f t="shared" si="0"/>
        <v>0.12328000000000001</v>
      </c>
      <c r="G11" s="11">
        <f t="shared" si="0"/>
        <v>0.14212</v>
      </c>
    </row>
    <row r="12" spans="1:17">
      <c r="A12" s="9" t="s">
        <v>496</v>
      </c>
      <c r="B12" s="10"/>
      <c r="C12" s="10"/>
      <c r="D12" s="10"/>
      <c r="E12" s="10"/>
      <c r="F12" s="10"/>
      <c r="G12" s="10"/>
    </row>
    <row r="13" spans="1:17">
      <c r="A13" s="42" t="s">
        <v>495</v>
      </c>
      <c r="B13" s="42"/>
      <c r="C13" s="42"/>
      <c r="D13" s="42"/>
      <c r="E13" s="42"/>
      <c r="F13" s="42"/>
      <c r="G13" s="42"/>
      <c r="L13" s="43" t="s">
        <v>563</v>
      </c>
      <c r="M13" s="43"/>
      <c r="N13" s="43"/>
      <c r="O13" s="43"/>
    </row>
    <row r="14" spans="1:17">
      <c r="A14" s="12" t="s">
        <v>472</v>
      </c>
      <c r="B14" s="12" t="s">
        <v>473</v>
      </c>
      <c r="C14" s="12" t="s">
        <v>474</v>
      </c>
      <c r="D14" s="12" t="s">
        <v>475</v>
      </c>
      <c r="E14" s="12" t="s">
        <v>476</v>
      </c>
      <c r="F14" s="12" t="s">
        <v>477</v>
      </c>
      <c r="G14" s="12" t="s">
        <v>478</v>
      </c>
      <c r="L14" s="25" t="s">
        <v>561</v>
      </c>
      <c r="M14" s="26" t="s">
        <v>474</v>
      </c>
      <c r="N14" s="26" t="s">
        <v>477</v>
      </c>
      <c r="O14" s="26" t="s">
        <v>478</v>
      </c>
    </row>
    <row r="15" spans="1:17">
      <c r="A15" s="10" t="s">
        <v>487</v>
      </c>
      <c r="B15" s="10" t="s">
        <v>488</v>
      </c>
      <c r="C15" s="11">
        <v>0.1862</v>
      </c>
      <c r="D15" s="11">
        <v>0.1406</v>
      </c>
      <c r="E15" s="11">
        <v>0.34630000000000005</v>
      </c>
      <c r="F15" s="11">
        <v>0.14849999999999999</v>
      </c>
      <c r="G15" s="11">
        <v>0.2039</v>
      </c>
      <c r="L15" s="10" t="s">
        <v>535</v>
      </c>
      <c r="M15" s="11">
        <f>C11</f>
        <v>0.17962</v>
      </c>
      <c r="N15" s="11">
        <f>F11</f>
        <v>0.12328000000000001</v>
      </c>
      <c r="O15" s="11">
        <f>G11</f>
        <v>0.14212</v>
      </c>
    </row>
    <row r="16" spans="1:17">
      <c r="A16" s="10" t="s">
        <v>489</v>
      </c>
      <c r="B16" s="10" t="s">
        <v>488</v>
      </c>
      <c r="C16" s="11">
        <v>0.27929999999999999</v>
      </c>
      <c r="D16" s="11">
        <v>0.17319999999999999</v>
      </c>
      <c r="E16" s="11">
        <v>0.36280000000000001</v>
      </c>
      <c r="F16" s="11">
        <v>0.13730000000000001</v>
      </c>
      <c r="G16" s="11">
        <v>0.19670000000000001</v>
      </c>
      <c r="L16" s="10" t="s">
        <v>536</v>
      </c>
      <c r="M16" s="11">
        <f>C21</f>
        <v>0.20872000000000002</v>
      </c>
      <c r="N16" s="11">
        <f>F21</f>
        <v>0.15692</v>
      </c>
      <c r="O16" s="11">
        <f>G21</f>
        <v>0.1855</v>
      </c>
    </row>
    <row r="17" spans="1:15">
      <c r="A17" s="10" t="s">
        <v>490</v>
      </c>
      <c r="B17" s="10" t="s">
        <v>488</v>
      </c>
      <c r="C17" s="11">
        <v>0.1993</v>
      </c>
      <c r="D17" s="11">
        <v>0.1757</v>
      </c>
      <c r="E17" s="11">
        <v>0.39</v>
      </c>
      <c r="F17" s="11">
        <v>0.15340000000000001</v>
      </c>
      <c r="G17" s="11">
        <v>0.19579999999999997</v>
      </c>
      <c r="L17" s="10" t="s">
        <v>537</v>
      </c>
      <c r="M17" s="11">
        <f>C31</f>
        <v>-1.5480000000000002E-2</v>
      </c>
      <c r="N17" s="11">
        <f>F31</f>
        <v>9.5200000000000007E-2</v>
      </c>
      <c r="O17" s="11">
        <f>G31</f>
        <v>0.18539999999999998</v>
      </c>
    </row>
    <row r="18" spans="1:15">
      <c r="A18" s="10" t="s">
        <v>491</v>
      </c>
      <c r="B18" s="10" t="s">
        <v>488</v>
      </c>
      <c r="C18" s="11">
        <v>0.23100000000000001</v>
      </c>
      <c r="D18" s="11">
        <v>0.17469999999999999</v>
      </c>
      <c r="E18" s="11">
        <v>0.36249999999999999</v>
      </c>
      <c r="F18" s="11">
        <v>0.15679999999999999</v>
      </c>
      <c r="G18" s="11">
        <v>0.17530000000000001</v>
      </c>
      <c r="L18" s="10" t="s">
        <v>538</v>
      </c>
      <c r="M18" s="11">
        <f>C35</f>
        <v>-1.5299999999999999E-2</v>
      </c>
      <c r="N18" s="11">
        <f>F35</f>
        <v>0.1051</v>
      </c>
      <c r="O18" s="11">
        <f>G35</f>
        <v>0.1479</v>
      </c>
    </row>
    <row r="19" spans="1:15">
      <c r="A19" s="10" t="s">
        <v>492</v>
      </c>
      <c r="B19" s="10" t="s">
        <v>488</v>
      </c>
      <c r="C19" s="11">
        <v>0.14779999999999999</v>
      </c>
      <c r="D19" s="11">
        <v>0.157</v>
      </c>
      <c r="E19" s="11">
        <v>0.37540000000000001</v>
      </c>
      <c r="F19" s="11">
        <v>0.18859999999999999</v>
      </c>
      <c r="G19" s="11">
        <v>0.15579999999999999</v>
      </c>
      <c r="L19" s="10" t="s">
        <v>539</v>
      </c>
      <c r="M19" s="11">
        <v>-6.0000000000000001E-3</v>
      </c>
      <c r="N19" s="11">
        <v>0.114</v>
      </c>
      <c r="O19" s="11">
        <v>0.11799999999999999</v>
      </c>
    </row>
    <row r="20" spans="1:15">
      <c r="A20" s="10" t="s">
        <v>493</v>
      </c>
      <c r="B20" s="10" t="s">
        <v>488</v>
      </c>
      <c r="C20" s="11">
        <v>0.29920000000000002</v>
      </c>
      <c r="D20" s="11">
        <v>0.27739999999999998</v>
      </c>
      <c r="E20" s="11">
        <v>0.40560000000000002</v>
      </c>
      <c r="F20" s="11">
        <v>0.16839999999999999</v>
      </c>
      <c r="G20" s="10" t="s">
        <v>494</v>
      </c>
      <c r="L20" s="10" t="s">
        <v>544</v>
      </c>
      <c r="M20" s="11">
        <v>7.0000000000000007E-2</v>
      </c>
      <c r="N20" s="11">
        <v>7.0000000000000007E-2</v>
      </c>
      <c r="O20" s="11">
        <v>7.0000000000000007E-2</v>
      </c>
    </row>
    <row r="21" spans="1:15">
      <c r="A21" s="10"/>
      <c r="B21" s="10"/>
      <c r="C21" s="11">
        <f>AVERAGE(C15:C19)</f>
        <v>0.20872000000000002</v>
      </c>
      <c r="D21" s="11">
        <f t="shared" ref="D21:G21" si="1">AVERAGE(D15:D19)</f>
        <v>0.16424</v>
      </c>
      <c r="E21" s="11">
        <f t="shared" si="1"/>
        <v>0.3674</v>
      </c>
      <c r="F21" s="11">
        <f t="shared" si="1"/>
        <v>0.15692</v>
      </c>
      <c r="G21" s="11">
        <f t="shared" si="1"/>
        <v>0.1855</v>
      </c>
      <c r="L21" s="10" t="s">
        <v>564</v>
      </c>
      <c r="M21" s="11">
        <v>0.1</v>
      </c>
      <c r="N21" s="11">
        <v>0.22</v>
      </c>
      <c r="O21" s="10"/>
    </row>
    <row r="22" spans="1:15">
      <c r="A22" s="42" t="s">
        <v>497</v>
      </c>
      <c r="B22" s="42"/>
      <c r="C22" s="42"/>
      <c r="D22" s="42"/>
      <c r="E22" s="42"/>
      <c r="F22" s="42"/>
      <c r="G22" s="42"/>
    </row>
    <row r="23" spans="1:15">
      <c r="A23" s="10" t="s">
        <v>506</v>
      </c>
      <c r="B23" s="12" t="s">
        <v>473</v>
      </c>
      <c r="C23" s="10" t="s">
        <v>474</v>
      </c>
      <c r="D23" s="10" t="s">
        <v>475</v>
      </c>
      <c r="E23" s="10" t="s">
        <v>476</v>
      </c>
      <c r="F23" s="10" t="s">
        <v>477</v>
      </c>
      <c r="G23" s="10" t="s">
        <v>478</v>
      </c>
    </row>
    <row r="24" spans="1:15">
      <c r="A24" s="10" t="s">
        <v>503</v>
      </c>
      <c r="B24" s="10" t="s">
        <v>505</v>
      </c>
      <c r="C24" s="24">
        <v>-5.9000000000000004E-2</v>
      </c>
      <c r="D24" s="24">
        <v>7.4999999999999997E-2</v>
      </c>
      <c r="E24" s="24">
        <v>0.252</v>
      </c>
      <c r="F24" s="24">
        <v>0.122</v>
      </c>
      <c r="G24" s="24">
        <v>0.214</v>
      </c>
    </row>
    <row r="25" spans="1:15">
      <c r="A25" s="10" t="s">
        <v>499</v>
      </c>
      <c r="B25" s="10" t="s">
        <v>505</v>
      </c>
      <c r="C25" s="11">
        <v>6.6500000000000004E-2</v>
      </c>
      <c r="D25" s="11">
        <v>0.11799999999999999</v>
      </c>
      <c r="E25" s="11">
        <v>0.25740000000000002</v>
      </c>
      <c r="F25" s="11">
        <v>8.9300000000000004E-2</v>
      </c>
      <c r="G25" s="11">
        <v>0.19</v>
      </c>
    </row>
    <row r="26" spans="1:15">
      <c r="A26" s="10" t="s">
        <v>500</v>
      </c>
      <c r="B26" s="10" t="s">
        <v>505</v>
      </c>
      <c r="C26" s="11">
        <v>-8.3000000000000004E-2</v>
      </c>
      <c r="D26" s="11">
        <v>5.7000000000000002E-2</v>
      </c>
      <c r="E26" s="11">
        <v>0.19800000000000001</v>
      </c>
      <c r="F26" s="11">
        <v>9.8000000000000004E-2</v>
      </c>
      <c r="G26" s="11">
        <v>0.18099999999999999</v>
      </c>
    </row>
    <row r="27" spans="1:15">
      <c r="A27" s="10" t="s">
        <v>504</v>
      </c>
      <c r="B27" s="10" t="s">
        <v>505</v>
      </c>
      <c r="C27" s="24">
        <v>2.6099999999999998E-2</v>
      </c>
      <c r="D27" s="24">
        <v>0.1527</v>
      </c>
      <c r="E27" s="24">
        <v>0.37040000000000001</v>
      </c>
      <c r="F27" s="24">
        <v>0.11539999999999999</v>
      </c>
      <c r="G27" s="24">
        <v>0.17180000000000001</v>
      </c>
    </row>
    <row r="28" spans="1:15">
      <c r="A28" s="10" t="s">
        <v>502</v>
      </c>
      <c r="B28" s="10" t="s">
        <v>505</v>
      </c>
      <c r="C28" s="11">
        <v>-2.8000000000000001E-2</v>
      </c>
      <c r="D28" s="11">
        <v>5.5800000000000002E-2</v>
      </c>
      <c r="E28" s="11">
        <v>0.2152</v>
      </c>
      <c r="F28" s="11">
        <v>5.1299999999999998E-2</v>
      </c>
      <c r="G28" s="11">
        <v>0.17019999999999999</v>
      </c>
    </row>
    <row r="29" spans="1:15">
      <c r="A29" s="10" t="s">
        <v>501</v>
      </c>
      <c r="B29" s="10" t="s">
        <v>505</v>
      </c>
      <c r="C29" s="11">
        <v>-2.7E-2</v>
      </c>
      <c r="D29" s="11">
        <v>0.111</v>
      </c>
      <c r="E29" s="11">
        <v>0.34899999999999998</v>
      </c>
      <c r="F29" s="11">
        <v>3.6999999999999998E-2</v>
      </c>
      <c r="G29" s="11">
        <v>0.158</v>
      </c>
    </row>
    <row r="30" spans="1:15">
      <c r="A30" s="10" t="s">
        <v>498</v>
      </c>
      <c r="B30" s="10" t="s">
        <v>505</v>
      </c>
      <c r="C30" s="11">
        <v>0.05</v>
      </c>
      <c r="D30" s="11">
        <v>7.4999999999999997E-2</v>
      </c>
      <c r="E30" s="11">
        <v>0.161</v>
      </c>
      <c r="F30" s="11">
        <v>1.9E-2</v>
      </c>
      <c r="G30" s="11">
        <v>0.11799999999999999</v>
      </c>
    </row>
    <row r="31" spans="1:15">
      <c r="A31" s="9" t="s">
        <v>496</v>
      </c>
      <c r="B31" s="10"/>
      <c r="C31" s="11">
        <f>AVERAGE(C24:C28)</f>
        <v>-1.5480000000000002E-2</v>
      </c>
      <c r="D31" s="11">
        <f t="shared" ref="D31:G31" si="2">AVERAGE(D24:D28)</f>
        <v>9.1700000000000004E-2</v>
      </c>
      <c r="E31" s="11">
        <f t="shared" si="2"/>
        <v>0.25860000000000005</v>
      </c>
      <c r="F31" s="11">
        <f t="shared" si="2"/>
        <v>9.5200000000000007E-2</v>
      </c>
      <c r="G31" s="11">
        <f t="shared" si="2"/>
        <v>0.18539999999999998</v>
      </c>
    </row>
    <row r="32" spans="1:15">
      <c r="A32" s="10"/>
      <c r="B32" s="10"/>
      <c r="C32" s="10"/>
      <c r="D32" s="10"/>
      <c r="E32" s="10"/>
      <c r="F32" s="10"/>
      <c r="G32" s="10"/>
    </row>
    <row r="33" spans="1:7">
      <c r="A33" s="42" t="s">
        <v>507</v>
      </c>
      <c r="B33" s="42"/>
      <c r="C33" s="42"/>
      <c r="D33" s="42"/>
      <c r="E33" s="42"/>
      <c r="F33" s="42"/>
      <c r="G33" s="42"/>
    </row>
    <row r="34" spans="1:7">
      <c r="A34" s="10" t="s">
        <v>510</v>
      </c>
      <c r="B34" s="12" t="s">
        <v>473</v>
      </c>
      <c r="C34" s="10" t="s">
        <v>474</v>
      </c>
      <c r="D34" s="10" t="s">
        <v>475</v>
      </c>
      <c r="E34" s="10" t="s">
        <v>476</v>
      </c>
      <c r="F34" s="10" t="s">
        <v>477</v>
      </c>
      <c r="G34" s="10" t="s">
        <v>478</v>
      </c>
    </row>
    <row r="35" spans="1:7">
      <c r="A35" s="10" t="s">
        <v>508</v>
      </c>
      <c r="B35" s="10" t="s">
        <v>509</v>
      </c>
      <c r="C35" s="24">
        <v>-1.5299999999999999E-2</v>
      </c>
      <c r="D35" s="24">
        <v>0.23630000000000001</v>
      </c>
      <c r="E35" s="24">
        <v>0.16039999999999999</v>
      </c>
      <c r="F35" s="24">
        <v>0.1051</v>
      </c>
      <c r="G35" s="24">
        <v>0.1479</v>
      </c>
    </row>
    <row r="36" spans="1:7">
      <c r="A36" s="8" t="s">
        <v>496</v>
      </c>
    </row>
    <row r="39" spans="1:7">
      <c r="A39" s="42" t="s">
        <v>511</v>
      </c>
      <c r="B39" s="42"/>
      <c r="C39" s="42"/>
      <c r="D39" s="42"/>
      <c r="E39" s="42"/>
      <c r="F39" s="42"/>
      <c r="G39" s="42"/>
    </row>
    <row r="40" spans="1:7">
      <c r="A40" s="10" t="s">
        <v>510</v>
      </c>
      <c r="B40" s="12" t="s">
        <v>473</v>
      </c>
      <c r="C40" s="10" t="s">
        <v>474</v>
      </c>
      <c r="D40" s="10" t="s">
        <v>475</v>
      </c>
      <c r="E40" s="10" t="s">
        <v>476</v>
      </c>
      <c r="F40" s="10" t="s">
        <v>477</v>
      </c>
      <c r="G40" s="10" t="s">
        <v>478</v>
      </c>
    </row>
    <row r="41" spans="1:7">
      <c r="A41" s="10" t="s">
        <v>512</v>
      </c>
      <c r="B41" s="10"/>
      <c r="C41" s="13">
        <v>0.12333466991868947</v>
      </c>
      <c r="D41" s="13">
        <v>9.3411605285630195E-2</v>
      </c>
      <c r="E41" s="13">
        <v>0.24818199997386681</v>
      </c>
      <c r="F41" s="13">
        <v>0.11653632509383161</v>
      </c>
      <c r="G41" s="13">
        <v>0.12023200682342972</v>
      </c>
    </row>
    <row r="42" spans="1:7">
      <c r="A42" s="8" t="s">
        <v>496</v>
      </c>
    </row>
  </sheetData>
  <mergeCells count="6">
    <mergeCell ref="A39:G39"/>
    <mergeCell ref="L13:O13"/>
    <mergeCell ref="A1:G1"/>
    <mergeCell ref="A13:G13"/>
    <mergeCell ref="A22:G22"/>
    <mergeCell ref="A33:G33"/>
  </mergeCells>
  <pageMargins left="0.7" right="0.7" top="0.75" bottom="0.75" header="0.3" footer="0.3"/>
  <pageSetup orientation="portrait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J31"/>
  <sheetViews>
    <sheetView tabSelected="1" topLeftCell="A4" workbookViewId="0">
      <selection activeCell="D35" sqref="D35"/>
    </sheetView>
  </sheetViews>
  <sheetFormatPr defaultRowHeight="15"/>
  <cols>
    <col min="1" max="1" width="38.28515625" customWidth="1"/>
    <col min="2" max="2" width="14.28515625" customWidth="1"/>
    <col min="3" max="3" width="14.42578125" customWidth="1"/>
    <col min="4" max="4" width="11" customWidth="1"/>
    <col min="5" max="5" width="11.5703125" bestFit="1" customWidth="1"/>
    <col min="6" max="6" width="11" customWidth="1"/>
    <col min="8" max="8" width="14.28515625" bestFit="1" customWidth="1"/>
    <col min="10" max="10" width="13.42578125" customWidth="1"/>
  </cols>
  <sheetData>
    <row r="6" spans="2:10">
      <c r="I6" t="s">
        <v>524</v>
      </c>
    </row>
    <row r="7" spans="2:10">
      <c r="G7" t="s">
        <v>521</v>
      </c>
      <c r="H7" s="19">
        <v>40000000</v>
      </c>
    </row>
    <row r="8" spans="2:10">
      <c r="G8" t="s">
        <v>522</v>
      </c>
      <c r="H8" s="19">
        <f>+H7*95/200</f>
        <v>19000000</v>
      </c>
      <c r="I8" s="20">
        <v>0.7</v>
      </c>
      <c r="J8" s="19">
        <f>+H8*I8</f>
        <v>13300000</v>
      </c>
    </row>
    <row r="9" spans="2:10">
      <c r="G9" t="s">
        <v>523</v>
      </c>
      <c r="H9" s="19">
        <f>+H8</f>
        <v>19000000</v>
      </c>
      <c r="I9" s="20">
        <v>0.9</v>
      </c>
      <c r="J9" s="19">
        <f>+H9*I9</f>
        <v>17100000</v>
      </c>
    </row>
    <row r="10" spans="2:10">
      <c r="G10" t="s">
        <v>6</v>
      </c>
      <c r="H10" s="19">
        <f>+H7*0.05</f>
        <v>2000000</v>
      </c>
      <c r="J10" s="21">
        <f>+J8+J9</f>
        <v>30400000</v>
      </c>
    </row>
    <row r="11" spans="2:10">
      <c r="B11" s="4"/>
      <c r="C11" s="4"/>
      <c r="D11" s="4"/>
      <c r="E11" s="4"/>
      <c r="F11" s="4"/>
      <c r="H11" s="19"/>
    </row>
    <row r="12" spans="2:10">
      <c r="B12" s="4"/>
      <c r="C12" s="4"/>
      <c r="D12" s="4"/>
      <c r="E12" s="4"/>
      <c r="F12" s="4"/>
    </row>
    <row r="20" spans="1:6">
      <c r="A20" t="s">
        <v>588</v>
      </c>
      <c r="B20" s="20" t="s">
        <v>589</v>
      </c>
      <c r="C20" s="20" t="s">
        <v>590</v>
      </c>
      <c r="D20" t="s">
        <v>591</v>
      </c>
      <c r="E20" t="s">
        <v>592</v>
      </c>
      <c r="F20" t="s">
        <v>593</v>
      </c>
    </row>
    <row r="21" spans="1:6">
      <c r="A21" t="s">
        <v>565</v>
      </c>
      <c r="B21" s="19">
        <v>100</v>
      </c>
      <c r="C21" s="19">
        <f>+B21</f>
        <v>100</v>
      </c>
      <c r="E21" t="s">
        <v>566</v>
      </c>
      <c r="F21" t="s">
        <v>567</v>
      </c>
    </row>
    <row r="22" spans="1:6">
      <c r="A22">
        <v>1</v>
      </c>
      <c r="B22" s="19">
        <f>+B21*(1+B$20)</f>
        <v>110.00000000000001</v>
      </c>
      <c r="C22" s="19">
        <f t="shared" ref="C22:C31" si="0">+C21*(1+C$20)</f>
        <v>122</v>
      </c>
      <c r="E22" s="21">
        <f>+B22</f>
        <v>110.00000000000001</v>
      </c>
      <c r="F22" s="21">
        <f>+C22-B22</f>
        <v>11.999999999999986</v>
      </c>
    </row>
    <row r="23" spans="1:6">
      <c r="A23">
        <f>+A22+1</f>
        <v>2</v>
      </c>
      <c r="B23" s="19">
        <f t="shared" ref="B23:B31" si="1">+B22*(1+B$20)</f>
        <v>121.00000000000003</v>
      </c>
      <c r="C23" s="19">
        <f t="shared" si="0"/>
        <v>148.84</v>
      </c>
      <c r="E23" s="21">
        <f t="shared" ref="E23:E31" si="2">+B23</f>
        <v>121.00000000000003</v>
      </c>
      <c r="F23" s="21">
        <f t="shared" ref="F23:F31" si="3">+C23-B23</f>
        <v>27.839999999999975</v>
      </c>
    </row>
    <row r="24" spans="1:6">
      <c r="A24">
        <f t="shared" ref="A24:A31" si="4">+A23+1</f>
        <v>3</v>
      </c>
      <c r="B24" s="19">
        <f t="shared" si="1"/>
        <v>133.10000000000005</v>
      </c>
      <c r="C24" s="19">
        <f t="shared" si="0"/>
        <v>181.5848</v>
      </c>
      <c r="E24" s="21">
        <f t="shared" si="2"/>
        <v>133.10000000000005</v>
      </c>
      <c r="F24" s="21">
        <f t="shared" si="3"/>
        <v>48.48479999999995</v>
      </c>
    </row>
    <row r="25" spans="1:6">
      <c r="A25">
        <f t="shared" si="4"/>
        <v>4</v>
      </c>
      <c r="B25" s="19">
        <f t="shared" si="1"/>
        <v>146.41000000000008</v>
      </c>
      <c r="C25" s="19">
        <f t="shared" si="0"/>
        <v>221.533456</v>
      </c>
      <c r="E25" s="21">
        <f t="shared" si="2"/>
        <v>146.41000000000008</v>
      </c>
      <c r="F25" s="21">
        <f t="shared" si="3"/>
        <v>75.123455999999919</v>
      </c>
    </row>
    <row r="26" spans="1:6">
      <c r="A26">
        <f t="shared" si="4"/>
        <v>5</v>
      </c>
      <c r="B26" s="19">
        <f t="shared" si="1"/>
        <v>161.0510000000001</v>
      </c>
      <c r="C26" s="19">
        <f t="shared" si="0"/>
        <v>270.27081631999999</v>
      </c>
      <c r="E26" s="21">
        <f t="shared" si="2"/>
        <v>161.0510000000001</v>
      </c>
      <c r="F26" s="21">
        <f t="shared" si="3"/>
        <v>109.21981631999989</v>
      </c>
    </row>
    <row r="27" spans="1:6">
      <c r="A27">
        <f t="shared" si="4"/>
        <v>6</v>
      </c>
      <c r="B27" s="19">
        <f t="shared" si="1"/>
        <v>177.15610000000012</v>
      </c>
      <c r="C27" s="19">
        <f t="shared" si="0"/>
        <v>329.73039591039998</v>
      </c>
      <c r="E27" s="21">
        <f t="shared" si="2"/>
        <v>177.15610000000012</v>
      </c>
      <c r="F27" s="21">
        <f t="shared" si="3"/>
        <v>152.57429591039985</v>
      </c>
    </row>
    <row r="28" spans="1:6">
      <c r="A28">
        <f t="shared" si="4"/>
        <v>7</v>
      </c>
      <c r="B28" s="19">
        <f t="shared" si="1"/>
        <v>194.87171000000015</v>
      </c>
      <c r="C28" s="19">
        <f t="shared" si="0"/>
        <v>402.27108301068796</v>
      </c>
      <c r="E28" s="21">
        <f t="shared" si="2"/>
        <v>194.87171000000015</v>
      </c>
      <c r="F28" s="21">
        <f t="shared" si="3"/>
        <v>207.39937301068781</v>
      </c>
    </row>
    <row r="29" spans="1:6">
      <c r="A29">
        <f t="shared" si="4"/>
        <v>8</v>
      </c>
      <c r="B29" s="19">
        <f t="shared" si="1"/>
        <v>214.3588810000002</v>
      </c>
      <c r="C29" s="19">
        <f t="shared" si="0"/>
        <v>490.77072127303933</v>
      </c>
      <c r="E29" s="21">
        <f t="shared" si="2"/>
        <v>214.3588810000002</v>
      </c>
      <c r="F29" s="21">
        <f t="shared" si="3"/>
        <v>276.41184027303916</v>
      </c>
    </row>
    <row r="30" spans="1:6">
      <c r="A30">
        <f t="shared" si="4"/>
        <v>9</v>
      </c>
      <c r="B30" s="19">
        <f t="shared" si="1"/>
        <v>235.79476910000022</v>
      </c>
      <c r="C30" s="19">
        <f t="shared" si="0"/>
        <v>598.74027995310792</v>
      </c>
      <c r="E30" s="21">
        <f t="shared" si="2"/>
        <v>235.79476910000022</v>
      </c>
      <c r="F30" s="21">
        <f t="shared" si="3"/>
        <v>362.94551085310769</v>
      </c>
    </row>
    <row r="31" spans="1:6">
      <c r="A31">
        <f t="shared" si="4"/>
        <v>10</v>
      </c>
      <c r="B31" s="19">
        <f t="shared" si="1"/>
        <v>259.37424601000026</v>
      </c>
      <c r="C31" s="19">
        <f t="shared" si="0"/>
        <v>730.46314154279162</v>
      </c>
      <c r="E31" s="21">
        <f t="shared" si="2"/>
        <v>259.37424601000026</v>
      </c>
      <c r="F31" s="21">
        <f t="shared" si="3"/>
        <v>471.08889553279135</v>
      </c>
    </row>
  </sheetData>
  <sortState ref="A3:F9">
    <sortCondition descending="1" ref="F3:F9"/>
  </sortState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5"/>
  <sheetViews>
    <sheetView workbookViewId="0">
      <selection activeCell="F15" sqref="F15"/>
    </sheetView>
  </sheetViews>
  <sheetFormatPr defaultRowHeight="15"/>
  <cols>
    <col min="1" max="1" width="11.85546875" customWidth="1"/>
    <col min="2" max="2" width="10.7109375" bestFit="1" customWidth="1"/>
    <col min="3" max="3" width="22.42578125" style="44" customWidth="1"/>
    <col min="4" max="4" width="19.5703125" style="47" customWidth="1"/>
    <col min="6" max="6" width="18.140625" customWidth="1"/>
    <col min="7" max="7" width="20.42578125" customWidth="1"/>
  </cols>
  <sheetData>
    <row r="1" spans="1:7">
      <c r="A1" t="s">
        <v>1</v>
      </c>
      <c r="B1" t="s">
        <v>2</v>
      </c>
      <c r="C1" s="44" t="s">
        <v>520</v>
      </c>
      <c r="D1" s="47" t="s">
        <v>527</v>
      </c>
    </row>
    <row r="2" spans="1:7">
      <c r="A2" s="2">
        <v>43557</v>
      </c>
      <c r="B2" s="2">
        <v>43557</v>
      </c>
      <c r="C2" s="45">
        <v>0</v>
      </c>
      <c r="D2" s="48">
        <v>16100</v>
      </c>
      <c r="F2" t="s">
        <v>584</v>
      </c>
      <c r="G2">
        <f>SUMIF(Table1[trading prfots],"&gt;0")</f>
        <v>181287945.45999998</v>
      </c>
    </row>
    <row r="3" spans="1:7">
      <c r="A3" s="2">
        <v>43558</v>
      </c>
      <c r="B3" s="2">
        <v>43558</v>
      </c>
      <c r="C3" s="45">
        <v>-112330.53307379708</v>
      </c>
      <c r="D3" s="48">
        <v>641906</v>
      </c>
      <c r="F3" t="s">
        <v>585</v>
      </c>
      <c r="G3">
        <f>SUM(Table1[trading prfots])</f>
        <v>34352655.329999991</v>
      </c>
    </row>
    <row r="4" spans="1:7">
      <c r="A4" s="2">
        <v>43559</v>
      </c>
      <c r="B4" s="2">
        <v>43559</v>
      </c>
      <c r="C4" s="45">
        <v>-74535.566711062202</v>
      </c>
      <c r="D4" s="48">
        <v>-299260</v>
      </c>
      <c r="F4" t="s">
        <v>587</v>
      </c>
      <c r="G4">
        <f>COUNT(Table1[trading prfots])</f>
        <v>972</v>
      </c>
    </row>
    <row r="5" spans="1:7">
      <c r="A5" s="2">
        <v>43560</v>
      </c>
      <c r="B5" s="2">
        <v>43560</v>
      </c>
      <c r="C5" s="45">
        <v>110221.80104497608</v>
      </c>
      <c r="D5" s="48">
        <v>251924</v>
      </c>
      <c r="F5" t="s">
        <v>586</v>
      </c>
      <c r="G5">
        <f>G3/G4</f>
        <v>35342.237993827148</v>
      </c>
    </row>
    <row r="6" spans="1:7">
      <c r="A6" s="2">
        <v>43564</v>
      </c>
      <c r="B6" s="2">
        <v>43564</v>
      </c>
      <c r="C6" s="45">
        <v>9732.6093637946924</v>
      </c>
      <c r="D6" s="48">
        <v>84960</v>
      </c>
    </row>
    <row r="7" spans="1:7">
      <c r="A7" s="2">
        <v>43565</v>
      </c>
      <c r="B7" s="2">
        <v>43565</v>
      </c>
      <c r="C7" s="45">
        <v>-142177.20178943651</v>
      </c>
      <c r="D7" s="48">
        <v>374853.25</v>
      </c>
    </row>
    <row r="8" spans="1:7">
      <c r="A8" s="2">
        <v>43566</v>
      </c>
      <c r="B8" s="2">
        <v>43566</v>
      </c>
      <c r="C8" s="45">
        <v>20114.059351844724</v>
      </c>
      <c r="D8" s="48">
        <v>-223654.25</v>
      </c>
    </row>
    <row r="9" spans="1:7">
      <c r="A9" s="2">
        <v>43567</v>
      </c>
      <c r="B9" s="2">
        <v>43567</v>
      </c>
      <c r="C9" s="46">
        <v>75833.247959566987</v>
      </c>
      <c r="D9" s="48">
        <v>3500</v>
      </c>
    </row>
    <row r="10" spans="1:7">
      <c r="A10" s="2">
        <v>43570</v>
      </c>
      <c r="B10" s="2">
        <v>43570</v>
      </c>
      <c r="C10" s="46">
        <v>76076.563193661263</v>
      </c>
      <c r="D10" s="48">
        <v>-19125</v>
      </c>
    </row>
    <row r="11" spans="1:7">
      <c r="A11" s="2">
        <v>43571</v>
      </c>
      <c r="B11" s="2">
        <v>43571</v>
      </c>
      <c r="C11" s="46">
        <v>157019.43106921986</v>
      </c>
      <c r="D11" s="48">
        <v>1029830</v>
      </c>
    </row>
    <row r="12" spans="1:7">
      <c r="A12" s="2">
        <v>43573</v>
      </c>
      <c r="B12" s="2">
        <v>43573</v>
      </c>
      <c r="C12" s="46">
        <v>-55719.188607725206</v>
      </c>
      <c r="D12" s="48">
        <v>-376894</v>
      </c>
    </row>
    <row r="13" spans="1:7">
      <c r="A13" s="2">
        <v>43577</v>
      </c>
      <c r="B13" s="2">
        <v>43577</v>
      </c>
      <c r="C13" s="46">
        <v>-256859.7821261459</v>
      </c>
      <c r="D13" s="48">
        <v>-181767.25</v>
      </c>
    </row>
    <row r="14" spans="1:7">
      <c r="A14" s="2">
        <v>43578</v>
      </c>
      <c r="B14" s="2">
        <v>43578</v>
      </c>
      <c r="C14" s="46">
        <v>-30008.878871700304</v>
      </c>
      <c r="D14" s="48">
        <v>-154276</v>
      </c>
    </row>
    <row r="15" spans="1:7">
      <c r="A15" s="2">
        <v>43579</v>
      </c>
      <c r="B15" s="2">
        <v>43579</v>
      </c>
      <c r="C15" s="46">
        <v>243639.65440699205</v>
      </c>
      <c r="D15" s="48">
        <v>47406.5</v>
      </c>
    </row>
    <row r="16" spans="1:7">
      <c r="A16" s="2">
        <v>43580</v>
      </c>
      <c r="B16" s="2">
        <v>43580</v>
      </c>
      <c r="C16" s="46">
        <v>-136824.26663934765</v>
      </c>
      <c r="D16" s="48">
        <v>89659.5</v>
      </c>
    </row>
    <row r="17" spans="1:4">
      <c r="A17" s="2">
        <v>43581</v>
      </c>
      <c r="B17" s="2">
        <v>43581</v>
      </c>
      <c r="C17" s="46">
        <v>183054.16111737245</v>
      </c>
      <c r="D17" s="48">
        <v>-4020</v>
      </c>
    </row>
    <row r="18" spans="1:4">
      <c r="A18" s="2">
        <v>43585</v>
      </c>
      <c r="B18" s="2">
        <v>43585</v>
      </c>
      <c r="C18" s="46">
        <v>-10543.660144110918</v>
      </c>
      <c r="D18" s="48">
        <v>33748</v>
      </c>
    </row>
    <row r="19" spans="1:4">
      <c r="A19" s="2">
        <v>43587</v>
      </c>
      <c r="B19" s="2">
        <v>43587</v>
      </c>
      <c r="C19" s="46">
        <v>-37957.176518798711</v>
      </c>
      <c r="D19" s="48">
        <v>137780.75</v>
      </c>
    </row>
    <row r="20" spans="1:4">
      <c r="A20" s="2">
        <v>43588</v>
      </c>
      <c r="B20" s="2">
        <v>43588</v>
      </c>
      <c r="C20" s="46">
        <v>-20276.26950790561</v>
      </c>
      <c r="D20" s="48">
        <v>799562</v>
      </c>
    </row>
    <row r="21" spans="1:4">
      <c r="A21" s="2">
        <v>43591</v>
      </c>
      <c r="B21" s="2">
        <v>43591</v>
      </c>
      <c r="C21" s="46">
        <v>-184919.57791209916</v>
      </c>
      <c r="D21" s="48">
        <v>208959.75</v>
      </c>
    </row>
    <row r="22" spans="1:4">
      <c r="A22" s="2">
        <v>43592</v>
      </c>
      <c r="B22" s="2">
        <v>43592</v>
      </c>
      <c r="C22" s="46">
        <v>-162777.89160946684</v>
      </c>
      <c r="D22" s="48">
        <v>-122860</v>
      </c>
    </row>
    <row r="23" spans="1:4">
      <c r="A23" s="2">
        <v>43593</v>
      </c>
      <c r="B23" s="2">
        <v>43593</v>
      </c>
      <c r="C23" s="46">
        <v>-224579.96106956076</v>
      </c>
      <c r="D23" s="48">
        <v>1269647.75</v>
      </c>
    </row>
    <row r="24" spans="1:4">
      <c r="A24" s="2">
        <v>43594</v>
      </c>
      <c r="B24" s="2">
        <v>43594</v>
      </c>
      <c r="C24" s="46">
        <v>-93514.154970463031</v>
      </c>
      <c r="D24" s="48">
        <v>-1640630.5</v>
      </c>
    </row>
    <row r="25" spans="1:4">
      <c r="A25" s="2">
        <v>43598</v>
      </c>
      <c r="B25" s="2">
        <v>43598</v>
      </c>
      <c r="C25" s="46">
        <v>-249154.79971314178</v>
      </c>
      <c r="D25" s="48">
        <v>111430</v>
      </c>
    </row>
    <row r="26" spans="1:4">
      <c r="A26" s="2">
        <v>43599</v>
      </c>
      <c r="B26" s="2">
        <v>43599</v>
      </c>
      <c r="C26" s="46">
        <v>119792.20025270399</v>
      </c>
      <c r="D26" s="48">
        <v>216330.75</v>
      </c>
    </row>
    <row r="27" spans="1:4">
      <c r="A27" s="2">
        <v>43600</v>
      </c>
      <c r="B27" s="2">
        <v>43600</v>
      </c>
      <c r="C27" s="46">
        <v>-105517.70651913961</v>
      </c>
      <c r="D27" s="48">
        <v>85124.5</v>
      </c>
    </row>
    <row r="28" spans="1:4">
      <c r="A28" s="2">
        <v>43601</v>
      </c>
      <c r="B28" s="2">
        <v>43601</v>
      </c>
      <c r="C28" s="46">
        <v>162372.36621930872</v>
      </c>
      <c r="D28" s="48">
        <v>-37981.75</v>
      </c>
    </row>
    <row r="29" spans="1:4">
      <c r="A29" s="2">
        <v>43602</v>
      </c>
      <c r="B29" s="2">
        <v>43602</v>
      </c>
      <c r="C29" s="46">
        <v>243396.33917289777</v>
      </c>
      <c r="D29" s="48">
        <v>-10175</v>
      </c>
    </row>
    <row r="30" spans="1:4">
      <c r="A30" s="2">
        <v>43605</v>
      </c>
      <c r="B30" s="2">
        <v>43605</v>
      </c>
      <c r="C30" s="46">
        <v>683066.96718232473</v>
      </c>
      <c r="D30" s="48">
        <v>-283539</v>
      </c>
    </row>
    <row r="31" spans="1:4">
      <c r="A31" s="2">
        <v>43606</v>
      </c>
      <c r="B31" s="2">
        <v>43606</v>
      </c>
      <c r="C31" s="46">
        <v>-193273.40094935568</v>
      </c>
      <c r="D31" s="48">
        <v>-1737013.75</v>
      </c>
    </row>
    <row r="32" spans="1:4">
      <c r="A32" s="2">
        <v>43607</v>
      </c>
      <c r="B32" s="2">
        <v>43607</v>
      </c>
      <c r="C32" s="46">
        <v>46716.524946213343</v>
      </c>
      <c r="D32" s="48">
        <v>2306030</v>
      </c>
    </row>
    <row r="33" spans="1:4">
      <c r="A33" s="2">
        <v>43608</v>
      </c>
      <c r="B33" s="2">
        <v>43608</v>
      </c>
      <c r="C33" s="46">
        <v>-131146.91117713408</v>
      </c>
      <c r="D33" s="48">
        <v>1094131.8999999999</v>
      </c>
    </row>
    <row r="34" spans="1:4">
      <c r="A34" s="2">
        <v>43609</v>
      </c>
      <c r="B34" s="2">
        <v>43609</v>
      </c>
      <c r="C34" s="46">
        <v>303414.09691630129</v>
      </c>
      <c r="D34" s="48">
        <v>-172919</v>
      </c>
    </row>
    <row r="35" spans="1:4">
      <c r="A35" s="2">
        <v>43612</v>
      </c>
      <c r="B35" s="2">
        <v>43612</v>
      </c>
      <c r="C35" s="46">
        <v>130822.4908650064</v>
      </c>
      <c r="D35" s="48">
        <v>1264</v>
      </c>
    </row>
    <row r="36" spans="1:4">
      <c r="A36" s="2">
        <v>43613</v>
      </c>
      <c r="B36" s="2">
        <v>43613</v>
      </c>
      <c r="C36" s="46">
        <v>6488.4062425297952</v>
      </c>
      <c r="D36" s="48">
        <v>125617.75</v>
      </c>
    </row>
    <row r="37" spans="1:4">
      <c r="A37" s="2">
        <v>43614</v>
      </c>
      <c r="B37" s="2">
        <v>43614</v>
      </c>
      <c r="C37" s="46">
        <v>-109735.17057678457</v>
      </c>
      <c r="D37" s="48">
        <v>-1053111.25</v>
      </c>
    </row>
    <row r="38" spans="1:4">
      <c r="A38" s="2">
        <v>43615</v>
      </c>
      <c r="B38" s="2">
        <v>43615</v>
      </c>
      <c r="C38" s="46">
        <v>137554.21234163048</v>
      </c>
      <c r="D38" s="48">
        <v>185762.75</v>
      </c>
    </row>
    <row r="39" spans="1:4">
      <c r="A39" s="2">
        <v>43616</v>
      </c>
      <c r="B39" s="2">
        <v>43616</v>
      </c>
      <c r="C39" s="46">
        <v>-37470.546050610159</v>
      </c>
      <c r="D39" s="48">
        <v>-289091.5</v>
      </c>
    </row>
    <row r="40" spans="1:4">
      <c r="A40" s="2">
        <v>43619</v>
      </c>
      <c r="B40" s="2">
        <v>43619</v>
      </c>
      <c r="C40" s="46">
        <v>268863.33367482841</v>
      </c>
      <c r="D40" s="48">
        <v>97060</v>
      </c>
    </row>
    <row r="41" spans="1:4">
      <c r="A41" s="2">
        <v>43620</v>
      </c>
      <c r="B41" s="2">
        <v>43620</v>
      </c>
      <c r="C41" s="46">
        <v>-108518.59440631024</v>
      </c>
      <c r="D41" s="48">
        <v>23345</v>
      </c>
    </row>
    <row r="42" spans="1:4">
      <c r="A42" s="2">
        <v>43622</v>
      </c>
      <c r="B42" s="2">
        <v>43622</v>
      </c>
      <c r="C42" s="46">
        <v>-288571.86763651203</v>
      </c>
      <c r="D42" s="48">
        <v>315211.8</v>
      </c>
    </row>
    <row r="43" spans="1:4">
      <c r="A43" s="2">
        <v>43623</v>
      </c>
      <c r="B43" s="2">
        <v>43623</v>
      </c>
      <c r="C43" s="46">
        <v>43634.531981012282</v>
      </c>
      <c r="D43" s="48">
        <v>210993.75</v>
      </c>
    </row>
    <row r="44" spans="1:4">
      <c r="A44" s="2">
        <v>43626</v>
      </c>
      <c r="B44" s="2">
        <v>43626</v>
      </c>
      <c r="C44" s="46">
        <v>84430.386230920732</v>
      </c>
      <c r="D44" s="48">
        <v>122281</v>
      </c>
    </row>
    <row r="45" spans="1:4">
      <c r="A45" s="2">
        <v>43627</v>
      </c>
      <c r="B45" s="2">
        <v>43627</v>
      </c>
      <c r="C45" s="46">
        <v>69588.156951131459</v>
      </c>
      <c r="D45" s="48">
        <v>13771</v>
      </c>
    </row>
    <row r="46" spans="1:4">
      <c r="A46" s="2">
        <v>43628</v>
      </c>
      <c r="B46" s="2">
        <v>43628</v>
      </c>
      <c r="C46" s="46">
        <v>-96352.832701566862</v>
      </c>
      <c r="D46" s="48">
        <v>-138485</v>
      </c>
    </row>
    <row r="47" spans="1:4">
      <c r="A47" s="2">
        <v>43629</v>
      </c>
      <c r="B47" s="2">
        <v>43629</v>
      </c>
      <c r="C47" s="46">
        <v>12733.497250962362</v>
      </c>
      <c r="D47" s="48">
        <v>44320</v>
      </c>
    </row>
    <row r="48" spans="1:4">
      <c r="A48" s="2">
        <v>43630</v>
      </c>
      <c r="B48" s="2">
        <v>43630</v>
      </c>
      <c r="C48" s="46">
        <v>-147205.71662739472</v>
      </c>
      <c r="D48" s="48">
        <v>227943</v>
      </c>
    </row>
    <row r="49" spans="1:4">
      <c r="A49" s="2">
        <v>43633</v>
      </c>
      <c r="B49" s="2">
        <v>43633</v>
      </c>
      <c r="C49" s="46">
        <v>-245180.65088959405</v>
      </c>
      <c r="D49" s="48">
        <v>-311626</v>
      </c>
    </row>
    <row r="50" spans="1:4">
      <c r="A50" s="2">
        <v>43634</v>
      </c>
      <c r="B50" s="2">
        <v>43634</v>
      </c>
      <c r="C50" s="46">
        <v>31387.665198238476</v>
      </c>
      <c r="D50" s="48">
        <v>124273.25</v>
      </c>
    </row>
    <row r="51" spans="1:4">
      <c r="A51" s="2">
        <v>43635</v>
      </c>
      <c r="B51" s="2">
        <v>43635</v>
      </c>
      <c r="C51" s="46">
        <v>-81.105078030442201</v>
      </c>
      <c r="D51" s="48">
        <v>491722</v>
      </c>
    </row>
    <row r="52" spans="1:4">
      <c r="A52" s="2">
        <v>43636</v>
      </c>
      <c r="B52" s="2">
        <v>43636</v>
      </c>
      <c r="C52" s="46">
        <v>227580.84895673138</v>
      </c>
      <c r="D52" s="48">
        <v>63549.5</v>
      </c>
    </row>
    <row r="53" spans="1:4">
      <c r="A53" s="2">
        <v>43637</v>
      </c>
      <c r="B53" s="2">
        <v>43637</v>
      </c>
      <c r="C53" s="46">
        <v>-174619.23300208253</v>
      </c>
      <c r="D53" s="48">
        <v>-249409.25</v>
      </c>
    </row>
    <row r="54" spans="1:4">
      <c r="A54" s="2">
        <v>43640</v>
      </c>
      <c r="B54" s="2">
        <v>43640</v>
      </c>
      <c r="C54" s="46">
        <v>-39660.383157464552</v>
      </c>
      <c r="D54" s="48">
        <v>-52344.27</v>
      </c>
    </row>
    <row r="55" spans="1:4">
      <c r="A55" s="2">
        <v>43641</v>
      </c>
      <c r="B55" s="2">
        <v>43641</v>
      </c>
      <c r="C55" s="46">
        <v>157019.4310692228</v>
      </c>
      <c r="D55" s="48">
        <v>302420</v>
      </c>
    </row>
    <row r="56" spans="1:4">
      <c r="A56" s="2">
        <v>43642</v>
      </c>
      <c r="B56" s="2">
        <v>43642</v>
      </c>
      <c r="C56" s="46">
        <v>82889.389748315778</v>
      </c>
      <c r="D56" s="48">
        <v>-137380.25</v>
      </c>
    </row>
    <row r="57" spans="1:4">
      <c r="A57" s="2">
        <v>43643</v>
      </c>
      <c r="B57" s="2">
        <v>43643</v>
      </c>
      <c r="C57" s="46">
        <v>-9732.6093637946924</v>
      </c>
      <c r="D57" s="48">
        <v>-421499.25</v>
      </c>
    </row>
    <row r="58" spans="1:4">
      <c r="A58" s="2">
        <v>43644</v>
      </c>
      <c r="B58" s="2">
        <v>43644</v>
      </c>
      <c r="C58" s="46">
        <v>-85484.752245328287</v>
      </c>
      <c r="D58" s="48">
        <v>-21768.75</v>
      </c>
    </row>
    <row r="59" spans="1:4">
      <c r="A59" s="2">
        <v>43647</v>
      </c>
      <c r="B59" s="2">
        <v>43647</v>
      </c>
      <c r="C59" s="46">
        <v>124496.29477854044</v>
      </c>
      <c r="D59" s="48">
        <v>72144</v>
      </c>
    </row>
    <row r="60" spans="1:4">
      <c r="A60" s="2">
        <v>43648</v>
      </c>
      <c r="B60" s="2">
        <v>43648</v>
      </c>
      <c r="C60" s="46">
        <v>72507.939760268695</v>
      </c>
      <c r="D60" s="48">
        <v>-36789.300000000003</v>
      </c>
    </row>
    <row r="61" spans="1:4">
      <c r="A61" s="2">
        <v>43649</v>
      </c>
      <c r="B61" s="2">
        <v>43649</v>
      </c>
      <c r="C61" s="46">
        <v>10462.555066080475</v>
      </c>
      <c r="D61" s="48">
        <v>340340.94</v>
      </c>
    </row>
    <row r="62" spans="1:4">
      <c r="A62" s="2">
        <v>43650</v>
      </c>
      <c r="B62" s="2">
        <v>43650</v>
      </c>
      <c r="C62" s="46">
        <v>48663.046818973467</v>
      </c>
      <c r="D62" s="48">
        <v>232025.75</v>
      </c>
    </row>
    <row r="63" spans="1:4">
      <c r="A63" s="2">
        <v>43651</v>
      </c>
      <c r="B63" s="2">
        <v>43651</v>
      </c>
      <c r="C63" s="46">
        <v>-219956.97162176066</v>
      </c>
      <c r="D63" s="48">
        <v>26648.5</v>
      </c>
    </row>
    <row r="64" spans="1:4">
      <c r="A64" s="2">
        <v>43654</v>
      </c>
      <c r="B64" s="2">
        <v>43654</v>
      </c>
      <c r="C64" s="46">
        <v>-409661.74913772376</v>
      </c>
      <c r="D64" s="48">
        <v>482883</v>
      </c>
    </row>
    <row r="65" spans="1:4">
      <c r="A65" s="2">
        <v>43655</v>
      </c>
      <c r="B65" s="2">
        <v>43655</v>
      </c>
      <c r="C65" s="46">
        <v>-4379.6742137087922</v>
      </c>
      <c r="D65" s="48">
        <v>481712.25</v>
      </c>
    </row>
    <row r="66" spans="1:4">
      <c r="A66" s="2">
        <v>43656</v>
      </c>
      <c r="B66" s="2">
        <v>43656</v>
      </c>
      <c r="C66" s="46">
        <v>-92459.788956049582</v>
      </c>
      <c r="D66" s="48">
        <v>-148300</v>
      </c>
    </row>
    <row r="67" spans="1:4">
      <c r="A67" s="2">
        <v>43657</v>
      </c>
      <c r="B67" s="2">
        <v>43657</v>
      </c>
      <c r="C67" s="46">
        <v>136256.5310931257</v>
      </c>
      <c r="D67" s="48">
        <v>-538741.5</v>
      </c>
    </row>
    <row r="68" spans="1:4">
      <c r="A68" s="2">
        <v>43658</v>
      </c>
      <c r="B68" s="2">
        <v>43658</v>
      </c>
      <c r="C68" s="46">
        <v>-49311.887443225853</v>
      </c>
      <c r="D68" s="48">
        <v>120378.6</v>
      </c>
    </row>
    <row r="69" spans="1:4">
      <c r="A69" s="2">
        <v>43661</v>
      </c>
      <c r="B69" s="2">
        <v>43661</v>
      </c>
      <c r="C69" s="46">
        <v>58152.340948673882</v>
      </c>
      <c r="D69" s="48">
        <v>-31378.5</v>
      </c>
    </row>
    <row r="70" spans="1:4">
      <c r="A70" s="2">
        <v>43662</v>
      </c>
      <c r="B70" s="2">
        <v>43662</v>
      </c>
      <c r="C70" s="46">
        <v>120441.04087695932</v>
      </c>
      <c r="D70" s="48">
        <v>-164200</v>
      </c>
    </row>
    <row r="71" spans="1:4">
      <c r="A71" s="2">
        <v>43663</v>
      </c>
      <c r="B71" s="2">
        <v>43663</v>
      </c>
      <c r="C71" s="46">
        <v>40390.328859747387</v>
      </c>
      <c r="D71" s="48">
        <v>-45560</v>
      </c>
    </row>
    <row r="72" spans="1:4">
      <c r="A72" s="2">
        <v>43664</v>
      </c>
      <c r="B72" s="2">
        <v>43664</v>
      </c>
      <c r="C72" s="46">
        <v>-146962.40139330045</v>
      </c>
      <c r="D72" s="48">
        <v>231480</v>
      </c>
    </row>
    <row r="73" spans="1:4">
      <c r="A73" s="2">
        <v>43665</v>
      </c>
      <c r="B73" s="2">
        <v>43665</v>
      </c>
      <c r="C73" s="46">
        <v>-288166.34224635392</v>
      </c>
      <c r="D73" s="48">
        <v>524134.6</v>
      </c>
    </row>
    <row r="74" spans="1:4">
      <c r="A74" s="2">
        <v>43668</v>
      </c>
      <c r="B74" s="2">
        <v>43668</v>
      </c>
      <c r="C74" s="46">
        <v>-118494.5190041992</v>
      </c>
      <c r="D74" s="48">
        <v>113447.5</v>
      </c>
    </row>
    <row r="75" spans="1:4">
      <c r="A75" s="2">
        <v>43669</v>
      </c>
      <c r="B75" s="2">
        <v>43669</v>
      </c>
      <c r="C75" s="46">
        <v>-24574.83864358396</v>
      </c>
      <c r="D75" s="48">
        <v>872382.25</v>
      </c>
    </row>
    <row r="76" spans="1:4">
      <c r="A76" s="2">
        <v>43670</v>
      </c>
      <c r="B76" s="2">
        <v>43670</v>
      </c>
      <c r="C76" s="46">
        <v>-96920.568247788819</v>
      </c>
      <c r="D76" s="48">
        <v>112943.65</v>
      </c>
    </row>
    <row r="77" spans="1:4">
      <c r="A77" s="2">
        <v>43671</v>
      </c>
      <c r="B77" s="2">
        <v>43671</v>
      </c>
      <c r="C77" s="46">
        <v>-31063.244886110806</v>
      </c>
      <c r="D77" s="48">
        <v>-2472996</v>
      </c>
    </row>
    <row r="78" spans="1:4">
      <c r="A78" s="2">
        <v>43675</v>
      </c>
      <c r="B78" s="2">
        <v>43675</v>
      </c>
      <c r="C78" s="46">
        <v>-102111.29324181088</v>
      </c>
      <c r="D78" s="48">
        <v>-191061.6</v>
      </c>
    </row>
    <row r="79" spans="1:4">
      <c r="A79" s="2">
        <v>43676</v>
      </c>
      <c r="B79" s="2">
        <v>43676</v>
      </c>
      <c r="C79" s="46">
        <v>-168374.14199364994</v>
      </c>
      <c r="D79" s="48">
        <v>215546.05</v>
      </c>
    </row>
    <row r="80" spans="1:4">
      <c r="A80" s="2">
        <v>43677</v>
      </c>
      <c r="B80" s="2">
        <v>43677</v>
      </c>
      <c r="C80" s="46">
        <v>52880.51087661842</v>
      </c>
      <c r="D80" s="48">
        <v>-82000</v>
      </c>
    </row>
    <row r="81" spans="1:4">
      <c r="A81" s="2">
        <v>43678</v>
      </c>
      <c r="B81" s="2">
        <v>43678</v>
      </c>
      <c r="C81" s="46">
        <v>-223850.01536727793</v>
      </c>
      <c r="D81" s="48">
        <v>133417.5</v>
      </c>
    </row>
    <row r="82" spans="1:4">
      <c r="A82" s="2">
        <v>43679</v>
      </c>
      <c r="B82" s="2">
        <v>43679</v>
      </c>
      <c r="C82" s="46">
        <v>28143.462076973577</v>
      </c>
      <c r="D82" s="48">
        <v>473880</v>
      </c>
    </row>
    <row r="83" spans="1:4">
      <c r="A83" s="2">
        <v>43682</v>
      </c>
      <c r="B83" s="2">
        <v>43682</v>
      </c>
      <c r="C83" s="46">
        <v>-218578.18529522247</v>
      </c>
      <c r="D83" s="48">
        <v>13628.25</v>
      </c>
    </row>
    <row r="84" spans="1:4">
      <c r="A84" s="2">
        <v>43683</v>
      </c>
      <c r="B84" s="2">
        <v>43683</v>
      </c>
      <c r="C84" s="46">
        <v>138932.99866816864</v>
      </c>
      <c r="D84" s="48">
        <v>-81577.75</v>
      </c>
    </row>
    <row r="85" spans="1:4">
      <c r="A85" s="2">
        <v>43684</v>
      </c>
      <c r="B85" s="2">
        <v>43684</v>
      </c>
      <c r="C85" s="46">
        <v>-150449.91974865962</v>
      </c>
      <c r="D85" s="48">
        <v>719273.55</v>
      </c>
    </row>
    <row r="86" spans="1:4">
      <c r="A86" s="2">
        <v>43685</v>
      </c>
      <c r="B86" s="2">
        <v>43685</v>
      </c>
      <c r="C86" s="46">
        <v>287030.87115391297</v>
      </c>
      <c r="D86" s="48">
        <v>-703933</v>
      </c>
    </row>
    <row r="87" spans="1:4">
      <c r="A87" s="2">
        <v>43686</v>
      </c>
      <c r="B87" s="2">
        <v>43686</v>
      </c>
      <c r="C87" s="46">
        <v>125226.24048082328</v>
      </c>
      <c r="D87" s="48">
        <v>73760.91</v>
      </c>
    </row>
    <row r="88" spans="1:4">
      <c r="A88" s="2">
        <v>43690</v>
      </c>
      <c r="B88" s="2">
        <v>43690</v>
      </c>
      <c r="C88" s="46">
        <v>-298142.26684424293</v>
      </c>
      <c r="D88" s="48">
        <v>-502511.75</v>
      </c>
    </row>
    <row r="89" spans="1:4">
      <c r="A89" s="2">
        <v>43691</v>
      </c>
      <c r="B89" s="2">
        <v>43691</v>
      </c>
      <c r="C89" s="46">
        <v>167968.61660348889</v>
      </c>
      <c r="D89" s="48">
        <v>369715.75</v>
      </c>
    </row>
    <row r="90" spans="1:4">
      <c r="A90" s="2">
        <v>43693</v>
      </c>
      <c r="B90" s="2">
        <v>43693</v>
      </c>
      <c r="C90" s="46">
        <v>29846.668715636468</v>
      </c>
      <c r="D90" s="48">
        <v>-7245</v>
      </c>
    </row>
    <row r="91" spans="1:4">
      <c r="A91" s="2">
        <v>43696</v>
      </c>
      <c r="B91" s="2">
        <v>43696</v>
      </c>
      <c r="C91" s="46">
        <v>9894.8195198585272</v>
      </c>
      <c r="D91" s="48">
        <v>-37010.1</v>
      </c>
    </row>
    <row r="92" spans="1:4">
      <c r="A92" s="2">
        <v>43697</v>
      </c>
      <c r="B92" s="2">
        <v>43697</v>
      </c>
      <c r="C92" s="46">
        <v>-59855.547587336769</v>
      </c>
      <c r="D92" s="48">
        <v>-136611.75</v>
      </c>
    </row>
    <row r="93" spans="1:4">
      <c r="A93" s="2">
        <v>43698</v>
      </c>
      <c r="B93" s="2">
        <v>43698</v>
      </c>
      <c r="C93" s="46">
        <v>-159452.58341016853</v>
      </c>
      <c r="D93" s="48">
        <v>-20302.75</v>
      </c>
    </row>
    <row r="94" spans="1:4">
      <c r="A94" s="2">
        <v>43699</v>
      </c>
      <c r="B94" s="2">
        <v>43699</v>
      </c>
      <c r="C94" s="46">
        <v>-287679.71177816537</v>
      </c>
      <c r="D94" s="48">
        <v>-305269.25</v>
      </c>
    </row>
    <row r="95" spans="1:4">
      <c r="A95" s="2">
        <v>43700</v>
      </c>
      <c r="B95" s="2">
        <v>43700</v>
      </c>
      <c r="C95" s="46">
        <v>142744.9373356555</v>
      </c>
      <c r="D95" s="48">
        <v>-363375</v>
      </c>
    </row>
    <row r="96" spans="1:4">
      <c r="A96" s="2">
        <v>43703</v>
      </c>
      <c r="B96" s="2">
        <v>43703</v>
      </c>
      <c r="C96" s="46">
        <v>370650.20660451456</v>
      </c>
      <c r="D96" s="48">
        <v>-707578.3</v>
      </c>
    </row>
    <row r="97" spans="1:4">
      <c r="A97" s="2">
        <v>43704</v>
      </c>
      <c r="B97" s="2">
        <v>43704</v>
      </c>
      <c r="C97" s="46">
        <v>77049.824130041321</v>
      </c>
      <c r="D97" s="48">
        <v>750113.5</v>
      </c>
    </row>
    <row r="98" spans="1:4">
      <c r="A98" s="2">
        <v>43705</v>
      </c>
      <c r="B98" s="2">
        <v>43705</v>
      </c>
      <c r="C98" s="46">
        <v>-96109.517467472586</v>
      </c>
      <c r="D98" s="48">
        <v>-667791</v>
      </c>
    </row>
    <row r="99" spans="1:4">
      <c r="A99" s="2">
        <v>43706</v>
      </c>
      <c r="B99" s="2">
        <v>43706</v>
      </c>
      <c r="C99" s="46">
        <v>-158641.53262985527</v>
      </c>
      <c r="D99" s="48">
        <v>-622608.80000000005</v>
      </c>
    </row>
    <row r="100" spans="1:4">
      <c r="A100" s="2">
        <v>43707</v>
      </c>
      <c r="B100" s="2">
        <v>43707</v>
      </c>
      <c r="C100" s="46">
        <v>121576.51196940322</v>
      </c>
      <c r="D100" s="48">
        <v>85453.94</v>
      </c>
    </row>
    <row r="101" spans="1:4">
      <c r="A101" s="2">
        <v>43711</v>
      </c>
      <c r="B101" s="2">
        <v>43711</v>
      </c>
      <c r="C101" s="46">
        <v>-365540.58668852295</v>
      </c>
      <c r="D101" s="48">
        <v>675568.5</v>
      </c>
    </row>
    <row r="102" spans="1:4">
      <c r="A102" s="2">
        <v>43712</v>
      </c>
      <c r="B102" s="2">
        <v>43712</v>
      </c>
      <c r="C102" s="46">
        <v>75833.247959566987</v>
      </c>
      <c r="D102" s="48">
        <v>392054.25</v>
      </c>
    </row>
    <row r="103" spans="1:4">
      <c r="A103" s="2">
        <v>43713</v>
      </c>
      <c r="B103" s="2">
        <v>43713</v>
      </c>
      <c r="C103" s="46">
        <v>5271.8300720554589</v>
      </c>
      <c r="D103" s="48">
        <v>354058.5</v>
      </c>
    </row>
    <row r="104" spans="1:4">
      <c r="A104" s="2">
        <v>43714</v>
      </c>
      <c r="B104" s="2">
        <v>43714</v>
      </c>
      <c r="C104" s="46">
        <v>159452.5834101715</v>
      </c>
      <c r="D104" s="48">
        <v>-707490</v>
      </c>
    </row>
    <row r="105" spans="1:4">
      <c r="A105" s="2">
        <v>43717</v>
      </c>
      <c r="B105" s="2">
        <v>43717</v>
      </c>
      <c r="C105" s="46">
        <v>92216.473721952352</v>
      </c>
      <c r="D105" s="48">
        <v>113152.5</v>
      </c>
    </row>
    <row r="106" spans="1:4">
      <c r="A106" s="2">
        <v>43719</v>
      </c>
      <c r="B106" s="2">
        <v>43719</v>
      </c>
      <c r="C106" s="46">
        <v>52961.615954651817</v>
      </c>
      <c r="D106" s="48">
        <v>-176034.75</v>
      </c>
    </row>
    <row r="107" spans="1:4">
      <c r="A107" s="2">
        <v>43720</v>
      </c>
      <c r="B107" s="2">
        <v>43720</v>
      </c>
      <c r="C107" s="46">
        <v>-85809.172557458907</v>
      </c>
      <c r="D107" s="48">
        <v>363310.75</v>
      </c>
    </row>
    <row r="108" spans="1:4">
      <c r="A108" s="2">
        <v>43721</v>
      </c>
      <c r="B108" s="2">
        <v>43721</v>
      </c>
      <c r="C108" s="46">
        <v>151017.65529488158</v>
      </c>
      <c r="D108" s="48">
        <v>87025</v>
      </c>
    </row>
    <row r="109" spans="1:4">
      <c r="A109" s="2">
        <v>43724</v>
      </c>
      <c r="B109" s="2">
        <v>43724</v>
      </c>
      <c r="C109" s="46">
        <v>-117440.15298978871</v>
      </c>
      <c r="D109" s="48">
        <v>-174210</v>
      </c>
    </row>
    <row r="110" spans="1:4">
      <c r="A110" s="2">
        <v>43725</v>
      </c>
      <c r="B110" s="2">
        <v>43725</v>
      </c>
      <c r="C110" s="46">
        <v>-301548.68012157164</v>
      </c>
      <c r="D110" s="48">
        <v>-30594</v>
      </c>
    </row>
    <row r="111" spans="1:4">
      <c r="A111" s="2">
        <v>43726</v>
      </c>
      <c r="B111" s="2">
        <v>43726</v>
      </c>
      <c r="C111" s="46">
        <v>37389.440972576762</v>
      </c>
      <c r="D111" s="48">
        <v>-457545</v>
      </c>
    </row>
    <row r="112" spans="1:4">
      <c r="A112" s="2">
        <v>43727</v>
      </c>
      <c r="B112" s="2">
        <v>43727</v>
      </c>
      <c r="C112" s="46">
        <v>-220362.49701191875</v>
      </c>
      <c r="D112" s="48">
        <v>398990</v>
      </c>
    </row>
    <row r="113" spans="1:4">
      <c r="A113" s="2">
        <v>43728</v>
      </c>
      <c r="B113" s="2">
        <v>43728</v>
      </c>
      <c r="C113" s="46">
        <v>923624.62862411875</v>
      </c>
      <c r="D113" s="48">
        <v>503530.75</v>
      </c>
    </row>
    <row r="114" spans="1:4">
      <c r="A114" s="2">
        <v>43731</v>
      </c>
      <c r="B114" s="2">
        <v>43731</v>
      </c>
      <c r="C114" s="46">
        <v>528805.10876617837</v>
      </c>
      <c r="D114" s="48">
        <v>-186289.8</v>
      </c>
    </row>
    <row r="115" spans="1:4">
      <c r="A115" s="2">
        <v>43733</v>
      </c>
      <c r="B115" s="2">
        <v>43733</v>
      </c>
      <c r="C115" s="46">
        <v>-259536.24970119182</v>
      </c>
      <c r="D115" s="48">
        <v>-1653046.75</v>
      </c>
    </row>
    <row r="116" spans="1:4">
      <c r="A116" s="2">
        <v>43734</v>
      </c>
      <c r="B116" s="2">
        <v>43734</v>
      </c>
      <c r="C116" s="46">
        <v>212495.30444285079</v>
      </c>
      <c r="D116" s="48">
        <v>363291.25</v>
      </c>
    </row>
    <row r="117" spans="1:4">
      <c r="A117" s="2">
        <v>43735</v>
      </c>
      <c r="B117" s="2">
        <v>43735</v>
      </c>
      <c r="C117" s="46">
        <v>-95379.571765189758</v>
      </c>
      <c r="D117" s="48">
        <v>369730</v>
      </c>
    </row>
    <row r="118" spans="1:4">
      <c r="A118" s="2">
        <v>43738</v>
      </c>
      <c r="B118" s="2">
        <v>43738</v>
      </c>
      <c r="C118" s="46">
        <v>-61558.754225999663</v>
      </c>
      <c r="D118" s="48">
        <v>-229230</v>
      </c>
    </row>
    <row r="119" spans="1:4">
      <c r="A119" s="2">
        <v>43739</v>
      </c>
      <c r="B119" s="2">
        <v>43739</v>
      </c>
      <c r="C119" s="46">
        <v>-185811.73377044877</v>
      </c>
      <c r="D119" s="48">
        <v>882915</v>
      </c>
    </row>
    <row r="120" spans="1:4">
      <c r="A120" s="2">
        <v>43741</v>
      </c>
      <c r="B120" s="2">
        <v>43741</v>
      </c>
      <c r="C120" s="46">
        <v>-74454.461633028812</v>
      </c>
      <c r="D120" s="48">
        <v>-487391.75</v>
      </c>
    </row>
    <row r="121" spans="1:4">
      <c r="A121" s="2">
        <v>43742</v>
      </c>
      <c r="B121" s="2">
        <v>43742</v>
      </c>
      <c r="C121" s="46">
        <v>-225877.64231806851</v>
      </c>
      <c r="D121" s="48">
        <v>340357</v>
      </c>
    </row>
    <row r="122" spans="1:4">
      <c r="A122" s="2">
        <v>43745</v>
      </c>
      <c r="B122" s="2">
        <v>43745</v>
      </c>
      <c r="C122" s="46">
        <v>-78428.610456579496</v>
      </c>
      <c r="D122" s="48">
        <v>224490</v>
      </c>
    </row>
    <row r="123" spans="1:4">
      <c r="A123" s="2">
        <v>43747</v>
      </c>
      <c r="B123" s="2">
        <v>43747</v>
      </c>
      <c r="C123" s="46">
        <v>303170.78168220411</v>
      </c>
      <c r="D123" s="48">
        <v>22620</v>
      </c>
    </row>
    <row r="124" spans="1:4">
      <c r="A124" s="2">
        <v>43748</v>
      </c>
      <c r="B124" s="2">
        <v>43748</v>
      </c>
      <c r="C124" s="46">
        <v>-127740.49789980534</v>
      </c>
      <c r="D124" s="48">
        <v>379304.4</v>
      </c>
    </row>
    <row r="125" spans="1:4">
      <c r="A125" s="2">
        <v>43749</v>
      </c>
      <c r="B125" s="2">
        <v>43749</v>
      </c>
      <c r="C125" s="46">
        <v>114358.16002458765</v>
      </c>
      <c r="D125" s="48">
        <v>115456.75</v>
      </c>
    </row>
    <row r="126" spans="1:4">
      <c r="A126" s="2">
        <v>43752</v>
      </c>
      <c r="B126" s="2">
        <v>43752</v>
      </c>
      <c r="C126" s="46">
        <v>58557.866338831991</v>
      </c>
      <c r="D126" s="48">
        <v>167959.5</v>
      </c>
    </row>
    <row r="127" spans="1:4">
      <c r="A127" s="2">
        <v>43753</v>
      </c>
      <c r="B127" s="2">
        <v>43753</v>
      </c>
      <c r="C127" s="46">
        <v>141366.15100911731</v>
      </c>
      <c r="D127" s="48">
        <v>8770</v>
      </c>
    </row>
    <row r="128" spans="1:4">
      <c r="A128" s="2">
        <v>43754</v>
      </c>
      <c r="B128" s="2">
        <v>43754</v>
      </c>
      <c r="C128" s="46">
        <v>57909.025714579606</v>
      </c>
      <c r="D128" s="48">
        <v>279621.07</v>
      </c>
    </row>
    <row r="129" spans="1:4">
      <c r="A129" s="2">
        <v>43755</v>
      </c>
      <c r="B129" s="2">
        <v>43755</v>
      </c>
      <c r="C129" s="46">
        <v>198464.1259433807</v>
      </c>
      <c r="D129" s="48">
        <v>218496.6</v>
      </c>
    </row>
    <row r="130" spans="1:4">
      <c r="A130" s="2">
        <v>43756</v>
      </c>
      <c r="B130" s="2">
        <v>43756</v>
      </c>
      <c r="C130" s="46">
        <v>122468.66782774989</v>
      </c>
      <c r="D130" s="48">
        <v>-51904</v>
      </c>
    </row>
    <row r="131" spans="1:4">
      <c r="A131" s="2">
        <v>43760</v>
      </c>
      <c r="B131" s="2">
        <v>43760</v>
      </c>
      <c r="C131" s="46">
        <v>-119224.46470648499</v>
      </c>
      <c r="D131" s="48">
        <v>134385.5</v>
      </c>
    </row>
    <row r="132" spans="1:4">
      <c r="A132" s="2">
        <v>43761</v>
      </c>
      <c r="B132" s="2">
        <v>43761</v>
      </c>
      <c r="C132" s="46">
        <v>25548.099579961068</v>
      </c>
      <c r="D132" s="48">
        <v>144565</v>
      </c>
    </row>
    <row r="133" spans="1:4">
      <c r="A133" s="2">
        <v>43762</v>
      </c>
      <c r="B133" s="2">
        <v>43762</v>
      </c>
      <c r="C133" s="46">
        <v>-34875.18355359765</v>
      </c>
      <c r="D133" s="48">
        <v>331639.59999999998</v>
      </c>
    </row>
    <row r="134" spans="1:4">
      <c r="A134" s="2">
        <v>43763</v>
      </c>
      <c r="B134" s="2">
        <v>43763</v>
      </c>
      <c r="C134" s="46">
        <v>2108.732028821003</v>
      </c>
      <c r="D134" s="48">
        <v>421563</v>
      </c>
    </row>
    <row r="135" spans="1:4">
      <c r="A135" s="2">
        <v>43767</v>
      </c>
      <c r="B135" s="2">
        <v>43767</v>
      </c>
      <c r="C135" s="46">
        <v>329205.51173035667</v>
      </c>
      <c r="D135" s="48">
        <v>-297967</v>
      </c>
    </row>
    <row r="136" spans="1:4">
      <c r="A136" s="2">
        <v>43768</v>
      </c>
      <c r="B136" s="2">
        <v>43768</v>
      </c>
      <c r="C136" s="46">
        <v>92865.314346207699</v>
      </c>
      <c r="D136" s="48">
        <v>-46268.75</v>
      </c>
    </row>
    <row r="137" spans="1:4">
      <c r="A137" s="2">
        <v>43769</v>
      </c>
      <c r="B137" s="2">
        <v>43769</v>
      </c>
      <c r="C137" s="46">
        <v>54097.087047092755</v>
      </c>
      <c r="D137" s="48">
        <v>541819.4</v>
      </c>
    </row>
    <row r="138" spans="1:4">
      <c r="A138" s="2">
        <v>43770</v>
      </c>
      <c r="B138" s="2">
        <v>43770</v>
      </c>
      <c r="C138" s="46">
        <v>21330.635522316112</v>
      </c>
      <c r="D138" s="48">
        <v>6820</v>
      </c>
    </row>
    <row r="139" spans="1:4">
      <c r="A139" s="2">
        <v>43773</v>
      </c>
      <c r="B139" s="2">
        <v>43773</v>
      </c>
      <c r="C139" s="46">
        <v>82240.549124063386</v>
      </c>
      <c r="D139" s="48">
        <v>-7978.72</v>
      </c>
    </row>
    <row r="140" spans="1:4">
      <c r="A140" s="2">
        <v>43774</v>
      </c>
      <c r="B140" s="2">
        <v>43774</v>
      </c>
      <c r="C140" s="46">
        <v>-39092.647611239656</v>
      </c>
      <c r="D140" s="48">
        <v>18232</v>
      </c>
    </row>
    <row r="141" spans="1:4">
      <c r="A141" s="2">
        <v>43775</v>
      </c>
      <c r="B141" s="2">
        <v>43775</v>
      </c>
      <c r="C141" s="46">
        <v>79239.66123689276</v>
      </c>
      <c r="D141" s="48">
        <v>192215</v>
      </c>
    </row>
    <row r="142" spans="1:4">
      <c r="A142" s="2">
        <v>43776</v>
      </c>
      <c r="B142" s="2">
        <v>43776</v>
      </c>
      <c r="C142" s="46">
        <v>74616.671789092652</v>
      </c>
      <c r="D142" s="48">
        <v>-25230.75</v>
      </c>
    </row>
    <row r="143" spans="1:4">
      <c r="A143" s="2">
        <v>43777</v>
      </c>
      <c r="B143" s="2">
        <v>43777</v>
      </c>
      <c r="C143" s="46">
        <v>-168536.35214971084</v>
      </c>
      <c r="D143" s="48">
        <v>81288</v>
      </c>
    </row>
    <row r="144" spans="1:4">
      <c r="A144" s="2">
        <v>43782</v>
      </c>
      <c r="B144" s="2">
        <v>43782</v>
      </c>
      <c r="C144" s="46">
        <v>-109816.27565481502</v>
      </c>
      <c r="D144" s="48">
        <v>101060</v>
      </c>
    </row>
    <row r="145" spans="1:4">
      <c r="A145" s="2">
        <v>43783</v>
      </c>
      <c r="B145" s="2">
        <v>43783</v>
      </c>
      <c r="C145" s="46">
        <v>51339.514394016413</v>
      </c>
      <c r="D145" s="48">
        <v>304540</v>
      </c>
    </row>
    <row r="146" spans="1:4">
      <c r="A146" s="2">
        <v>43787</v>
      </c>
      <c r="B146" s="2">
        <v>43787</v>
      </c>
      <c r="C146" s="46">
        <v>20114.059351841774</v>
      </c>
      <c r="D146" s="48">
        <v>41520</v>
      </c>
    </row>
    <row r="147" spans="1:4">
      <c r="A147" s="2">
        <v>43788</v>
      </c>
      <c r="B147" s="2">
        <v>43788</v>
      </c>
      <c r="C147" s="46">
        <v>90188.846771164739</v>
      </c>
      <c r="D147" s="48">
        <v>-198370</v>
      </c>
    </row>
    <row r="148" spans="1:4">
      <c r="A148" s="2">
        <v>43789</v>
      </c>
      <c r="B148" s="2">
        <v>43789</v>
      </c>
      <c r="C148" s="46">
        <v>95703.992077314484</v>
      </c>
      <c r="D148" s="48">
        <v>552145</v>
      </c>
    </row>
    <row r="149" spans="1:4">
      <c r="A149" s="2">
        <v>43790</v>
      </c>
      <c r="B149" s="2">
        <v>43790</v>
      </c>
      <c r="C149" s="46">
        <v>-49798.517911417359</v>
      </c>
      <c r="D149" s="48">
        <v>330763.75</v>
      </c>
    </row>
    <row r="150" spans="1:4">
      <c r="A150" s="2">
        <v>43791</v>
      </c>
      <c r="B150" s="2">
        <v>43791</v>
      </c>
      <c r="C150" s="46">
        <v>-87593.48427415223</v>
      </c>
      <c r="D150" s="48">
        <v>50546</v>
      </c>
    </row>
    <row r="151" spans="1:4">
      <c r="A151" s="2">
        <v>43794</v>
      </c>
      <c r="B151" s="2">
        <v>43794</v>
      </c>
      <c r="C151" s="46">
        <v>258481.88368678131</v>
      </c>
      <c r="D151" s="48">
        <v>-138915.4</v>
      </c>
    </row>
    <row r="152" spans="1:4">
      <c r="A152" s="2">
        <v>43795</v>
      </c>
      <c r="B152" s="2">
        <v>43795</v>
      </c>
      <c r="C152" s="46">
        <v>-58476.761260798601</v>
      </c>
      <c r="D152" s="48">
        <v>-102720</v>
      </c>
    </row>
    <row r="153" spans="1:4">
      <c r="A153" s="2">
        <v>43796</v>
      </c>
      <c r="B153" s="2">
        <v>43796</v>
      </c>
      <c r="C153" s="46">
        <v>102192.39831984427</v>
      </c>
      <c r="D153" s="48">
        <v>72980</v>
      </c>
    </row>
    <row r="154" spans="1:4">
      <c r="A154" s="2">
        <v>43797</v>
      </c>
      <c r="B154" s="2">
        <v>43797</v>
      </c>
      <c r="C154" s="46">
        <v>81835.023733905269</v>
      </c>
      <c r="D154" s="48">
        <v>33640</v>
      </c>
    </row>
    <row r="155" spans="1:4">
      <c r="A155" s="2">
        <v>43798</v>
      </c>
      <c r="B155" s="2">
        <v>43798</v>
      </c>
      <c r="C155" s="46">
        <v>-154261.85841614648</v>
      </c>
      <c r="D155" s="48">
        <v>265740</v>
      </c>
    </row>
    <row r="156" spans="1:4">
      <c r="A156" s="2">
        <v>43801</v>
      </c>
      <c r="B156" s="2">
        <v>43801</v>
      </c>
      <c r="C156" s="46">
        <v>-12733.497250962362</v>
      </c>
      <c r="D156" s="48">
        <v>56254.5</v>
      </c>
    </row>
    <row r="157" spans="1:4">
      <c r="A157" s="2">
        <v>43802</v>
      </c>
      <c r="B157" s="2">
        <v>43802</v>
      </c>
      <c r="C157" s="46">
        <v>-87593.48427415223</v>
      </c>
      <c r="D157" s="48">
        <v>-198040</v>
      </c>
    </row>
    <row r="158" spans="1:4">
      <c r="A158" s="2">
        <v>43803</v>
      </c>
      <c r="B158" s="2">
        <v>43803</v>
      </c>
      <c r="C158" s="46">
        <v>79482.97647098999</v>
      </c>
      <c r="D158" s="48">
        <v>487710</v>
      </c>
    </row>
    <row r="159" spans="1:4">
      <c r="A159" s="2">
        <v>43804</v>
      </c>
      <c r="B159" s="2">
        <v>43804</v>
      </c>
      <c r="C159" s="46">
        <v>-40228.118703686501</v>
      </c>
      <c r="D159" s="48">
        <v>-258380</v>
      </c>
    </row>
    <row r="160" spans="1:4">
      <c r="A160" s="2">
        <v>43809</v>
      </c>
      <c r="B160" s="2">
        <v>43809</v>
      </c>
      <c r="C160" s="46">
        <v>-262131.61219820433</v>
      </c>
      <c r="D160" s="48">
        <v>223640</v>
      </c>
    </row>
    <row r="161" spans="1:4">
      <c r="A161" s="2">
        <v>43810</v>
      </c>
      <c r="B161" s="2">
        <v>43810</v>
      </c>
      <c r="C161" s="46">
        <v>86539.118259741736</v>
      </c>
      <c r="D161" s="48">
        <v>547929.5</v>
      </c>
    </row>
    <row r="162" spans="1:4">
      <c r="A162" s="2">
        <v>43811</v>
      </c>
      <c r="B162" s="2">
        <v>43811</v>
      </c>
      <c r="C162" s="46">
        <v>100002.56121298988</v>
      </c>
      <c r="D162" s="48">
        <v>-16500</v>
      </c>
    </row>
    <row r="163" spans="1:4">
      <c r="A163" s="2">
        <v>43812</v>
      </c>
      <c r="B163" s="2">
        <v>43812</v>
      </c>
      <c r="C163" s="46">
        <v>186379.46931667073</v>
      </c>
      <c r="D163" s="48">
        <v>18702</v>
      </c>
    </row>
    <row r="164" spans="1:4">
      <c r="A164" s="2">
        <v>43815</v>
      </c>
      <c r="B164" s="2">
        <v>43815</v>
      </c>
      <c r="C164" s="46">
        <v>-53123.826110712696</v>
      </c>
      <c r="D164" s="48">
        <v>-424660</v>
      </c>
    </row>
    <row r="165" spans="1:4">
      <c r="A165" s="2">
        <v>43816</v>
      </c>
      <c r="B165" s="2">
        <v>43816</v>
      </c>
      <c r="C165" s="46">
        <v>180134.37830823226</v>
      </c>
      <c r="D165" s="48">
        <v>177000</v>
      </c>
    </row>
    <row r="166" spans="1:4">
      <c r="A166" s="2">
        <v>43817</v>
      </c>
      <c r="B166" s="2">
        <v>43817</v>
      </c>
      <c r="C166" s="46">
        <v>91892.05340982764</v>
      </c>
      <c r="D166" s="48">
        <v>-14370</v>
      </c>
    </row>
    <row r="167" spans="1:4">
      <c r="A167" s="2">
        <v>43818</v>
      </c>
      <c r="B167" s="2">
        <v>43818</v>
      </c>
      <c r="C167" s="46">
        <v>61720.96438206645</v>
      </c>
      <c r="D167" s="48">
        <v>217125.25</v>
      </c>
    </row>
    <row r="168" spans="1:4">
      <c r="A168" s="2">
        <v>43819</v>
      </c>
      <c r="B168" s="2">
        <v>43819</v>
      </c>
      <c r="C168" s="46">
        <v>19627.428883650271</v>
      </c>
      <c r="D168" s="48">
        <v>-2164</v>
      </c>
    </row>
    <row r="169" spans="1:4">
      <c r="A169" s="2">
        <v>43822</v>
      </c>
      <c r="B169" s="2">
        <v>43822</v>
      </c>
      <c r="C169" s="46">
        <v>-14680.019123722481</v>
      </c>
      <c r="D169" s="48">
        <v>646195</v>
      </c>
    </row>
    <row r="170" spans="1:4">
      <c r="A170" s="2">
        <v>43825</v>
      </c>
      <c r="B170" s="2">
        <v>43825</v>
      </c>
      <c r="C170" s="46">
        <v>-220930.23255814071</v>
      </c>
      <c r="D170" s="48">
        <v>495467.75</v>
      </c>
    </row>
    <row r="171" spans="1:4">
      <c r="A171" s="2">
        <v>43829</v>
      </c>
      <c r="B171" s="2">
        <v>43829</v>
      </c>
      <c r="C171" s="46">
        <v>209737.7317897774</v>
      </c>
      <c r="D171" s="48">
        <v>236354.6</v>
      </c>
    </row>
    <row r="172" spans="1:4">
      <c r="A172" s="2">
        <v>43830</v>
      </c>
      <c r="B172" s="2">
        <v>43830</v>
      </c>
      <c r="C172" s="46">
        <v>-141771.67639927543</v>
      </c>
      <c r="D172" s="48">
        <v>34175</v>
      </c>
    </row>
    <row r="173" spans="1:4">
      <c r="A173" s="2">
        <v>43831</v>
      </c>
      <c r="B173" s="2">
        <v>43831</v>
      </c>
      <c r="C173" s="46">
        <v>22790.526926884726</v>
      </c>
      <c r="D173" s="48">
        <v>166038.20000000001</v>
      </c>
    </row>
    <row r="174" spans="1:4">
      <c r="A174" s="2">
        <v>43832</v>
      </c>
      <c r="B174" s="2">
        <v>43832</v>
      </c>
      <c r="C174" s="46">
        <v>161723.52559505633</v>
      </c>
      <c r="D174" s="48">
        <v>-179624.2</v>
      </c>
    </row>
    <row r="175" spans="1:4">
      <c r="A175" s="2">
        <v>43833</v>
      </c>
      <c r="B175" s="2">
        <v>43833</v>
      </c>
      <c r="C175" s="46">
        <v>-90107.741693134303</v>
      </c>
      <c r="D175" s="48">
        <v>49260</v>
      </c>
    </row>
    <row r="176" spans="1:4">
      <c r="A176" s="2">
        <v>43836</v>
      </c>
      <c r="B176" s="2">
        <v>43836</v>
      </c>
      <c r="C176" s="46">
        <v>-378922.92456374061</v>
      </c>
      <c r="D176" s="48">
        <v>946810.75</v>
      </c>
    </row>
    <row r="177" spans="1:4">
      <c r="A177" s="2">
        <v>43837</v>
      </c>
      <c r="B177" s="2">
        <v>43837</v>
      </c>
      <c r="C177" s="46">
        <v>97163.883481886049</v>
      </c>
      <c r="D177" s="48">
        <v>-43425.8</v>
      </c>
    </row>
    <row r="178" spans="1:4">
      <c r="A178" s="2">
        <v>43838</v>
      </c>
      <c r="B178" s="2">
        <v>43838</v>
      </c>
      <c r="C178" s="46">
        <v>-44770.003073456181</v>
      </c>
      <c r="D178" s="48">
        <v>-71832</v>
      </c>
    </row>
    <row r="179" spans="1:4">
      <c r="A179" s="2">
        <v>43839</v>
      </c>
      <c r="B179" s="2">
        <v>43839</v>
      </c>
      <c r="C179" s="46">
        <v>309091.45237851195</v>
      </c>
      <c r="D179" s="48">
        <v>117876</v>
      </c>
    </row>
    <row r="180" spans="1:4">
      <c r="A180" s="2">
        <v>43840</v>
      </c>
      <c r="B180" s="2">
        <v>43840</v>
      </c>
      <c r="C180" s="46">
        <v>66343.953829866572</v>
      </c>
      <c r="D180" s="48">
        <v>-10023.75</v>
      </c>
    </row>
    <row r="181" spans="1:4">
      <c r="A181" s="2">
        <v>43843</v>
      </c>
      <c r="B181" s="2">
        <v>43843</v>
      </c>
      <c r="C181" s="46">
        <v>118007.88853601065</v>
      </c>
      <c r="D181" s="48">
        <v>36362</v>
      </c>
    </row>
    <row r="182" spans="1:4">
      <c r="A182" s="2">
        <v>43845</v>
      </c>
      <c r="B182" s="2">
        <v>43845</v>
      </c>
      <c r="C182" s="46">
        <v>22303.89645869617</v>
      </c>
      <c r="D182" s="48">
        <v>-196160</v>
      </c>
    </row>
    <row r="183" spans="1:4">
      <c r="A183" s="2">
        <v>43846</v>
      </c>
      <c r="B183" s="2">
        <v>43846</v>
      </c>
      <c r="C183" s="46">
        <v>19789.639039717054</v>
      </c>
      <c r="D183" s="48">
        <v>648510</v>
      </c>
    </row>
    <row r="184" spans="1:4">
      <c r="A184" s="2">
        <v>43847</v>
      </c>
      <c r="B184" s="2">
        <v>43847</v>
      </c>
      <c r="C184" s="46">
        <v>-5109.6199159916232</v>
      </c>
      <c r="D184" s="48">
        <v>3854.75</v>
      </c>
    </row>
    <row r="185" spans="1:4">
      <c r="A185" s="2">
        <v>43850</v>
      </c>
      <c r="B185" s="2">
        <v>43850</v>
      </c>
      <c r="C185" s="46">
        <v>-207304.57944882874</v>
      </c>
      <c r="D185" s="48">
        <v>-474457.5</v>
      </c>
    </row>
    <row r="186" spans="1:4">
      <c r="A186" s="2">
        <v>43851</v>
      </c>
      <c r="B186" s="2">
        <v>43851</v>
      </c>
      <c r="C186" s="46">
        <v>-88728.955366593174</v>
      </c>
      <c r="D186" s="48">
        <v>382377.75</v>
      </c>
    </row>
    <row r="187" spans="1:4">
      <c r="A187" s="2">
        <v>43852</v>
      </c>
      <c r="B187" s="2">
        <v>43852</v>
      </c>
      <c r="C187" s="46">
        <v>-102111.29324181384</v>
      </c>
      <c r="D187" s="48">
        <v>444768.36</v>
      </c>
    </row>
    <row r="188" spans="1:4">
      <c r="A188" s="2">
        <v>43853</v>
      </c>
      <c r="B188" s="2">
        <v>43853</v>
      </c>
      <c r="C188" s="46">
        <v>119143.35962845455</v>
      </c>
      <c r="D188" s="48">
        <v>-506503.5</v>
      </c>
    </row>
    <row r="189" spans="1:4">
      <c r="A189" s="2">
        <v>43854</v>
      </c>
      <c r="B189" s="2">
        <v>43854</v>
      </c>
      <c r="C189" s="46">
        <v>110140.69596694269</v>
      </c>
      <c r="D189" s="48">
        <v>1050036.7</v>
      </c>
    </row>
    <row r="190" spans="1:4">
      <c r="A190" s="2">
        <v>43857</v>
      </c>
      <c r="B190" s="2">
        <v>43857</v>
      </c>
      <c r="C190" s="46">
        <v>-209656.626711744</v>
      </c>
      <c r="D190" s="48">
        <v>-107077.5</v>
      </c>
    </row>
    <row r="191" spans="1:4">
      <c r="A191" s="2">
        <v>43858</v>
      </c>
      <c r="B191" s="2">
        <v>43858</v>
      </c>
      <c r="C191" s="46">
        <v>-102516.81863197194</v>
      </c>
      <c r="D191" s="48">
        <v>279180</v>
      </c>
    </row>
    <row r="192" spans="1:4">
      <c r="A192" s="2">
        <v>43859</v>
      </c>
      <c r="B192" s="2">
        <v>43859</v>
      </c>
      <c r="C192" s="46">
        <v>119548.88501861265</v>
      </c>
      <c r="D192" s="48">
        <v>-234478.5</v>
      </c>
    </row>
    <row r="193" spans="1:4">
      <c r="A193" s="2">
        <v>43860</v>
      </c>
      <c r="B193" s="2">
        <v>43860</v>
      </c>
      <c r="C193" s="46">
        <v>-151990.91623126162</v>
      </c>
      <c r="D193" s="48">
        <v>-798708</v>
      </c>
    </row>
    <row r="194" spans="1:4">
      <c r="A194" s="2">
        <v>43861</v>
      </c>
      <c r="B194" s="2">
        <v>43861</v>
      </c>
      <c r="C194" s="46">
        <v>-119548.88501860971</v>
      </c>
      <c r="D194" s="48">
        <v>379070</v>
      </c>
    </row>
    <row r="195" spans="1:4">
      <c r="A195" s="2">
        <v>43864</v>
      </c>
      <c r="B195" s="2">
        <v>43864</v>
      </c>
      <c r="C195" s="46">
        <v>-412338.21671276964</v>
      </c>
      <c r="D195" s="48">
        <v>281710</v>
      </c>
    </row>
    <row r="196" spans="1:4">
      <c r="A196" s="2">
        <v>43865</v>
      </c>
      <c r="B196" s="2">
        <v>43865</v>
      </c>
      <c r="C196" s="46">
        <v>440806.09910186799</v>
      </c>
      <c r="D196" s="48">
        <v>41289.5</v>
      </c>
    </row>
    <row r="197" spans="1:4">
      <c r="A197" s="2">
        <v>43866</v>
      </c>
      <c r="B197" s="2">
        <v>43866</v>
      </c>
      <c r="C197" s="46">
        <v>177620.12088925316</v>
      </c>
      <c r="D197" s="48">
        <v>376499</v>
      </c>
    </row>
    <row r="198" spans="1:4">
      <c r="A198" s="2">
        <v>43867</v>
      </c>
      <c r="B198" s="2">
        <v>43867</v>
      </c>
      <c r="C198" s="46">
        <v>79158.556158865278</v>
      </c>
      <c r="D198" s="48">
        <v>-1874539.25</v>
      </c>
    </row>
    <row r="199" spans="1:4">
      <c r="A199" s="2">
        <v>43873</v>
      </c>
      <c r="B199" s="2">
        <v>43873</v>
      </c>
      <c r="C199" s="46">
        <v>102597.92371000239</v>
      </c>
      <c r="D199" s="48">
        <v>326670.5</v>
      </c>
    </row>
    <row r="200" spans="1:4">
      <c r="A200" s="2">
        <v>43874</v>
      </c>
      <c r="B200" s="2">
        <v>43874</v>
      </c>
      <c r="C200" s="46">
        <v>-43066.796434793287</v>
      </c>
      <c r="D200" s="48">
        <v>-19242</v>
      </c>
    </row>
    <row r="201" spans="1:4">
      <c r="A201" s="2">
        <v>43875</v>
      </c>
      <c r="B201" s="2">
        <v>43875</v>
      </c>
      <c r="C201" s="46">
        <v>-99272.615510704098</v>
      </c>
      <c r="D201" s="48">
        <v>59300</v>
      </c>
    </row>
    <row r="202" spans="1:4">
      <c r="A202" s="2">
        <v>43878</v>
      </c>
      <c r="B202" s="2">
        <v>43878</v>
      </c>
      <c r="C202" s="46">
        <v>-109735.17057678752</v>
      </c>
      <c r="D202" s="48">
        <v>-18120</v>
      </c>
    </row>
    <row r="203" spans="1:4">
      <c r="A203" s="2">
        <v>43879</v>
      </c>
      <c r="B203" s="2">
        <v>43879</v>
      </c>
      <c r="C203" s="46">
        <v>-86458.013181708346</v>
      </c>
      <c r="D203" s="48">
        <v>284756.75</v>
      </c>
    </row>
    <row r="204" spans="1:4">
      <c r="A204" s="2">
        <v>43880</v>
      </c>
      <c r="B204" s="2">
        <v>43880</v>
      </c>
      <c r="C204" s="46">
        <v>216388.34818836808</v>
      </c>
      <c r="D204" s="48">
        <v>-226922.5</v>
      </c>
    </row>
    <row r="205" spans="1:4">
      <c r="A205" s="2">
        <v>43881</v>
      </c>
      <c r="B205" s="2">
        <v>43881</v>
      </c>
      <c r="C205" s="46">
        <v>-73075.675306490637</v>
      </c>
      <c r="D205" s="48">
        <v>18680</v>
      </c>
    </row>
    <row r="206" spans="1:4">
      <c r="A206" s="2">
        <v>43885</v>
      </c>
      <c r="B206" s="2">
        <v>43885</v>
      </c>
      <c r="C206" s="46">
        <v>-407877.43742103042</v>
      </c>
      <c r="D206" s="48">
        <v>510457.4</v>
      </c>
    </row>
    <row r="207" spans="1:4">
      <c r="A207" s="2">
        <v>43886</v>
      </c>
      <c r="B207" s="2">
        <v>43886</v>
      </c>
      <c r="C207" s="46">
        <v>-51096.199159922136</v>
      </c>
      <c r="D207" s="48">
        <v>77397.5</v>
      </c>
    </row>
    <row r="208" spans="1:4">
      <c r="A208" s="2">
        <v>43887</v>
      </c>
      <c r="B208" s="2">
        <v>43887</v>
      </c>
      <c r="C208" s="46">
        <v>-193678.9263395138</v>
      </c>
      <c r="D208" s="48">
        <v>606357.80000000005</v>
      </c>
    </row>
    <row r="209" spans="1:4">
      <c r="A209" s="2">
        <v>43888</v>
      </c>
      <c r="B209" s="2">
        <v>43888</v>
      </c>
      <c r="C209" s="46">
        <v>-73318.990540587867</v>
      </c>
      <c r="D209" s="48">
        <v>-2807702.25</v>
      </c>
    </row>
    <row r="210" spans="1:4">
      <c r="A210" s="2">
        <v>43889</v>
      </c>
      <c r="B210" s="2">
        <v>43889</v>
      </c>
      <c r="C210" s="46">
        <v>-700017.9284909321</v>
      </c>
      <c r="D210" s="48">
        <v>325969.5</v>
      </c>
    </row>
    <row r="211" spans="1:4">
      <c r="A211" s="2">
        <v>43892</v>
      </c>
      <c r="B211" s="2">
        <v>43892</v>
      </c>
      <c r="C211" s="46">
        <v>-111925.00768363896</v>
      </c>
      <c r="D211" s="48">
        <v>669776.75</v>
      </c>
    </row>
    <row r="212" spans="1:4">
      <c r="A212" s="2">
        <v>43893</v>
      </c>
      <c r="B212" s="2">
        <v>43893</v>
      </c>
      <c r="C212" s="46">
        <v>276649.42116586294</v>
      </c>
      <c r="D212" s="48">
        <v>-1932866.5</v>
      </c>
    </row>
    <row r="213" spans="1:4">
      <c r="A213" s="2">
        <v>43894</v>
      </c>
      <c r="B213" s="2">
        <v>43894</v>
      </c>
      <c r="C213" s="46">
        <v>-84835.911621075895</v>
      </c>
      <c r="D213" s="48">
        <v>565986</v>
      </c>
    </row>
    <row r="214" spans="1:4">
      <c r="A214" s="2">
        <v>43895</v>
      </c>
      <c r="B214" s="2">
        <v>43895</v>
      </c>
      <c r="C214" s="46">
        <v>29197.828091384079</v>
      </c>
      <c r="D214" s="48">
        <v>1203169.25</v>
      </c>
    </row>
    <row r="215" spans="1:4">
      <c r="A215" s="2">
        <v>43896</v>
      </c>
      <c r="B215" s="2">
        <v>43896</v>
      </c>
      <c r="C215" s="46">
        <v>-453458.49127479986</v>
      </c>
      <c r="D215" s="48">
        <v>-273736</v>
      </c>
    </row>
    <row r="216" spans="1:4">
      <c r="A216" s="2">
        <v>43899</v>
      </c>
      <c r="B216" s="2">
        <v>43899</v>
      </c>
      <c r="C216" s="46">
        <v>-872690.63962025743</v>
      </c>
      <c r="D216" s="48">
        <v>248960.25</v>
      </c>
    </row>
    <row r="217" spans="1:4">
      <c r="A217" s="2">
        <v>43901</v>
      </c>
      <c r="B217" s="2">
        <v>43901</v>
      </c>
      <c r="C217" s="46">
        <v>11273.60584639375</v>
      </c>
      <c r="D217" s="48">
        <v>-245620</v>
      </c>
    </row>
    <row r="218" spans="1:4">
      <c r="A218" s="2">
        <v>43902</v>
      </c>
      <c r="B218" s="2">
        <v>43902</v>
      </c>
      <c r="C218" s="46">
        <v>-1408389.6800191237</v>
      </c>
      <c r="D218" s="48">
        <v>-6443661</v>
      </c>
    </row>
    <row r="219" spans="1:4">
      <c r="A219" s="2">
        <v>43903</v>
      </c>
      <c r="B219" s="2">
        <v>43903</v>
      </c>
      <c r="C219" s="46">
        <v>592148.17470887722</v>
      </c>
      <c r="D219" s="48">
        <v>516882</v>
      </c>
    </row>
    <row r="220" spans="1:4">
      <c r="A220" s="2">
        <v>43906</v>
      </c>
      <c r="B220" s="2">
        <v>43906</v>
      </c>
      <c r="C220" s="46">
        <v>-1229228.5626472714</v>
      </c>
      <c r="D220" s="48">
        <v>538740</v>
      </c>
    </row>
    <row r="221" spans="1:4">
      <c r="A221" s="2">
        <v>43907</v>
      </c>
      <c r="B221" s="2">
        <v>43907</v>
      </c>
      <c r="C221" s="46">
        <v>-373651.09449168516</v>
      </c>
      <c r="D221" s="48">
        <v>404790</v>
      </c>
    </row>
    <row r="222" spans="1:4">
      <c r="A222" s="2">
        <v>43908</v>
      </c>
      <c r="B222" s="2">
        <v>43908</v>
      </c>
      <c r="C222" s="46">
        <v>-808212.10258511757</v>
      </c>
      <c r="D222" s="48">
        <v>-210161</v>
      </c>
    </row>
    <row r="223" spans="1:4">
      <c r="A223" s="2">
        <v>43909</v>
      </c>
      <c r="B223" s="2">
        <v>43909</v>
      </c>
      <c r="C223" s="46">
        <v>-333098.55547587102</v>
      </c>
      <c r="D223" s="48">
        <v>-1890973.9</v>
      </c>
    </row>
    <row r="224" spans="1:4">
      <c r="A224" s="2">
        <v>43910</v>
      </c>
      <c r="B224" s="2">
        <v>43910</v>
      </c>
      <c r="C224" s="46">
        <v>781852.95222484029</v>
      </c>
      <c r="D224" s="48">
        <v>87598.8</v>
      </c>
    </row>
    <row r="225" spans="1:4">
      <c r="A225" s="2">
        <v>43913</v>
      </c>
      <c r="B225" s="2">
        <v>43913</v>
      </c>
      <c r="C225" s="46">
        <v>-1841409.6916299572</v>
      </c>
      <c r="D225" s="48">
        <v>-346050</v>
      </c>
    </row>
    <row r="226" spans="1:4">
      <c r="A226" s="2">
        <v>43914</v>
      </c>
      <c r="B226" s="2">
        <v>43914</v>
      </c>
      <c r="C226" s="46">
        <v>309496.97776867152</v>
      </c>
      <c r="D226" s="48">
        <v>352160</v>
      </c>
    </row>
    <row r="227" spans="1:4">
      <c r="A227" s="2">
        <v>43915</v>
      </c>
      <c r="B227" s="2">
        <v>43915</v>
      </c>
      <c r="C227" s="46">
        <v>838302.08653484983</v>
      </c>
      <c r="D227" s="48">
        <v>646282.15</v>
      </c>
    </row>
    <row r="228" spans="1:4">
      <c r="A228" s="2">
        <v>43916</v>
      </c>
      <c r="B228" s="2">
        <v>43916</v>
      </c>
      <c r="C228" s="46">
        <v>524912.06502066099</v>
      </c>
      <c r="D228" s="48">
        <v>-239774.75</v>
      </c>
    </row>
    <row r="229" spans="1:4">
      <c r="A229" s="2">
        <v>43917</v>
      </c>
      <c r="B229" s="2">
        <v>43917</v>
      </c>
      <c r="C229" s="46">
        <v>30495.509339888857</v>
      </c>
      <c r="D229" s="48">
        <v>480486</v>
      </c>
    </row>
    <row r="230" spans="1:4">
      <c r="A230" s="2">
        <v>43920</v>
      </c>
      <c r="B230" s="2">
        <v>43920</v>
      </c>
      <c r="C230" s="46">
        <v>-615019.80671379238</v>
      </c>
      <c r="D230" s="48">
        <v>1728336.75</v>
      </c>
    </row>
    <row r="231" spans="1:4">
      <c r="A231" s="2">
        <v>43921</v>
      </c>
      <c r="B231" s="2">
        <v>43921</v>
      </c>
      <c r="C231" s="46">
        <v>513638.45917426434</v>
      </c>
      <c r="D231" s="48">
        <v>339036.25</v>
      </c>
    </row>
    <row r="232" spans="1:4">
      <c r="A232" s="2">
        <v>43834</v>
      </c>
      <c r="B232" s="2">
        <v>43834</v>
      </c>
      <c r="C232" s="46">
        <v>-557921.8317795319</v>
      </c>
      <c r="D232" s="48">
        <v>330268</v>
      </c>
    </row>
    <row r="233" spans="1:4">
      <c r="A233" s="2">
        <v>43894</v>
      </c>
      <c r="B233" s="2">
        <v>43894</v>
      </c>
      <c r="C233" s="46">
        <v>-275757.26530751481</v>
      </c>
      <c r="D233" s="48">
        <v>30016</v>
      </c>
    </row>
    <row r="234" spans="1:4">
      <c r="A234" s="2">
        <v>44016</v>
      </c>
      <c r="B234" s="2">
        <v>44016</v>
      </c>
      <c r="C234" s="46">
        <v>1149096.7455520276</v>
      </c>
      <c r="D234" s="48">
        <v>-96695</v>
      </c>
    </row>
    <row r="235" spans="1:4">
      <c r="A235" s="2">
        <v>44047</v>
      </c>
      <c r="B235" s="2">
        <v>44047</v>
      </c>
      <c r="C235" s="46">
        <v>-70480.312809481082</v>
      </c>
      <c r="D235" s="48">
        <v>-254299</v>
      </c>
    </row>
    <row r="236" spans="1:4">
      <c r="A236" s="2">
        <v>44078</v>
      </c>
      <c r="B236" s="2">
        <v>44078</v>
      </c>
      <c r="C236" s="46">
        <v>589066.18174367317</v>
      </c>
      <c r="D236" s="48">
        <v>205709</v>
      </c>
    </row>
    <row r="237" spans="1:4">
      <c r="A237" t="s">
        <v>11</v>
      </c>
      <c r="B237" t="s">
        <v>11</v>
      </c>
      <c r="C237" s="46">
        <v>-191489.0892326594</v>
      </c>
      <c r="D237" s="48">
        <v>123265</v>
      </c>
    </row>
    <row r="238" spans="1:4">
      <c r="A238" t="s">
        <v>12</v>
      </c>
      <c r="B238" t="s">
        <v>12</v>
      </c>
      <c r="C238" s="46">
        <v>-111195.06198135614</v>
      </c>
      <c r="D238" s="48">
        <v>326905</v>
      </c>
    </row>
    <row r="239" spans="1:4">
      <c r="A239" t="s">
        <v>13</v>
      </c>
      <c r="B239" t="s">
        <v>13</v>
      </c>
      <c r="C239" s="46">
        <v>109491.85534269029</v>
      </c>
      <c r="D239" s="48">
        <v>-4783</v>
      </c>
    </row>
    <row r="240" spans="1:4">
      <c r="A240" t="s">
        <v>14</v>
      </c>
      <c r="B240" t="s">
        <v>14</v>
      </c>
      <c r="C240" s="46">
        <v>444374.72253526055</v>
      </c>
      <c r="D240" s="48">
        <v>177764</v>
      </c>
    </row>
    <row r="241" spans="1:4">
      <c r="A241" t="s">
        <v>15</v>
      </c>
      <c r="B241" t="s">
        <v>15</v>
      </c>
      <c r="C241" s="46">
        <v>-7948.2976470984095</v>
      </c>
      <c r="D241" s="48">
        <v>28010</v>
      </c>
    </row>
    <row r="242" spans="1:4">
      <c r="A242" t="s">
        <v>16</v>
      </c>
      <c r="B242" t="s">
        <v>16</v>
      </c>
      <c r="C242" s="46">
        <v>-454837.27760133805</v>
      </c>
      <c r="D242" s="48">
        <v>76796</v>
      </c>
    </row>
    <row r="243" spans="1:4">
      <c r="A243" t="s">
        <v>17</v>
      </c>
      <c r="B243" t="s">
        <v>17</v>
      </c>
      <c r="C243" s="46">
        <v>333909.60625618725</v>
      </c>
      <c r="D243" s="48">
        <v>21071</v>
      </c>
    </row>
    <row r="244" spans="1:4">
      <c r="A244" t="s">
        <v>18</v>
      </c>
      <c r="B244" t="s">
        <v>18</v>
      </c>
      <c r="C244" s="46">
        <v>205358.05757606862</v>
      </c>
      <c r="D244" s="48">
        <v>46962</v>
      </c>
    </row>
    <row r="245" spans="1:4">
      <c r="A245" t="s">
        <v>19</v>
      </c>
      <c r="B245" t="s">
        <v>19</v>
      </c>
      <c r="C245" s="46">
        <v>-258725.19892087558</v>
      </c>
      <c r="D245" s="48">
        <v>158908</v>
      </c>
    </row>
    <row r="246" spans="1:4">
      <c r="A246" t="s">
        <v>20</v>
      </c>
      <c r="B246" t="s">
        <v>20</v>
      </c>
      <c r="C246" s="46">
        <v>207466.78960488961</v>
      </c>
      <c r="D246" s="48">
        <v>-140395</v>
      </c>
    </row>
    <row r="247" spans="1:4">
      <c r="A247" t="s">
        <v>21</v>
      </c>
      <c r="B247" t="s">
        <v>21</v>
      </c>
      <c r="C247" s="46">
        <v>159939.21387836005</v>
      </c>
      <c r="D247" s="48">
        <v>38951</v>
      </c>
    </row>
    <row r="248" spans="1:4">
      <c r="A248" t="s">
        <v>22</v>
      </c>
      <c r="B248" t="s">
        <v>22</v>
      </c>
      <c r="C248" s="46">
        <v>279731.41413106699</v>
      </c>
      <c r="D248" s="48">
        <v>171121</v>
      </c>
    </row>
    <row r="249" spans="1:4">
      <c r="A249" t="s">
        <v>23</v>
      </c>
      <c r="B249" t="s">
        <v>23</v>
      </c>
      <c r="C249" s="46">
        <v>497255.23341187602</v>
      </c>
      <c r="D249" s="48">
        <v>-356934</v>
      </c>
    </row>
    <row r="250" spans="1:4">
      <c r="A250" s="2">
        <v>43926</v>
      </c>
      <c r="B250" s="2">
        <v>43926</v>
      </c>
      <c r="C250" s="46">
        <v>-918758.32394221844</v>
      </c>
      <c r="D250" s="48">
        <v>1022251</v>
      </c>
    </row>
    <row r="251" spans="1:4">
      <c r="A251" s="2">
        <v>43956</v>
      </c>
      <c r="B251" s="2">
        <v>43956</v>
      </c>
      <c r="C251" s="46">
        <v>-142582.72717959166</v>
      </c>
      <c r="D251" s="48">
        <v>-385394</v>
      </c>
    </row>
    <row r="252" spans="1:4">
      <c r="A252" s="2">
        <v>43987</v>
      </c>
      <c r="B252" s="2">
        <v>43987</v>
      </c>
      <c r="C252" s="46">
        <v>105923.23190929773</v>
      </c>
      <c r="D252" s="48">
        <v>-179805</v>
      </c>
    </row>
    <row r="253" spans="1:4">
      <c r="A253" s="2">
        <v>44017</v>
      </c>
      <c r="B253" s="2">
        <v>44017</v>
      </c>
      <c r="C253" s="46">
        <v>-116547.99713144204</v>
      </c>
      <c r="D253" s="48">
        <v>672493</v>
      </c>
    </row>
    <row r="254" spans="1:4">
      <c r="A254" s="2">
        <v>44048</v>
      </c>
      <c r="B254" s="2">
        <v>44048</v>
      </c>
      <c r="C254" s="46">
        <v>85079.226855173125</v>
      </c>
      <c r="D254" s="48">
        <v>73753</v>
      </c>
    </row>
    <row r="255" spans="1:4">
      <c r="A255" s="2">
        <v>44140</v>
      </c>
      <c r="B255" s="2">
        <v>44140</v>
      </c>
      <c r="C255" s="46">
        <v>-19951.849195777941</v>
      </c>
      <c r="D255" s="48">
        <v>189417</v>
      </c>
    </row>
    <row r="256" spans="1:4">
      <c r="A256" s="2">
        <v>44170</v>
      </c>
      <c r="B256" s="2">
        <v>44170</v>
      </c>
      <c r="C256" s="46">
        <v>-69182.631560976297</v>
      </c>
      <c r="D256" s="48">
        <v>270658</v>
      </c>
    </row>
    <row r="257" spans="1:4">
      <c r="A257" t="s">
        <v>24</v>
      </c>
      <c r="B257" t="s">
        <v>24</v>
      </c>
      <c r="C257" s="46">
        <v>303332.99183826795</v>
      </c>
      <c r="D257" s="48">
        <v>325895</v>
      </c>
    </row>
    <row r="258" spans="1:4">
      <c r="A258" t="s">
        <v>25</v>
      </c>
      <c r="B258" t="s">
        <v>25</v>
      </c>
      <c r="C258" s="46">
        <v>-390602.05580029247</v>
      </c>
      <c r="D258" s="48">
        <v>485703</v>
      </c>
    </row>
    <row r="259" spans="1:4">
      <c r="A259" t="s">
        <v>26</v>
      </c>
      <c r="B259" t="s">
        <v>26</v>
      </c>
      <c r="C259" s="46">
        <v>-9570.3992077308576</v>
      </c>
      <c r="D259" s="48">
        <v>-2700</v>
      </c>
    </row>
    <row r="260" spans="1:4">
      <c r="A260" t="s">
        <v>27</v>
      </c>
      <c r="B260" t="s">
        <v>27</v>
      </c>
      <c r="C260" s="46">
        <v>-508691.04941433656</v>
      </c>
      <c r="D260" s="48">
        <v>60573</v>
      </c>
    </row>
    <row r="261" spans="1:4">
      <c r="A261" t="s">
        <v>28</v>
      </c>
      <c r="B261" t="s">
        <v>28</v>
      </c>
      <c r="C261" s="46">
        <v>90594.372161322855</v>
      </c>
      <c r="D261" s="48">
        <v>50881</v>
      </c>
    </row>
    <row r="262" spans="1:4">
      <c r="A262" t="s">
        <v>29</v>
      </c>
      <c r="B262" t="s">
        <v>29</v>
      </c>
      <c r="C262" s="46">
        <v>304062.93754055077</v>
      </c>
      <c r="D262" s="48">
        <v>-290330</v>
      </c>
    </row>
    <row r="263" spans="1:4">
      <c r="A263" t="s">
        <v>30</v>
      </c>
      <c r="B263" t="s">
        <v>30</v>
      </c>
      <c r="C263" s="46">
        <v>64397.431957109395</v>
      </c>
      <c r="D263" s="48">
        <v>314816</v>
      </c>
    </row>
    <row r="264" spans="1:4">
      <c r="A264" t="s">
        <v>31</v>
      </c>
      <c r="B264" t="s">
        <v>31</v>
      </c>
      <c r="C264" s="46">
        <v>-108680.80456237408</v>
      </c>
      <c r="D264" s="48">
        <v>258256</v>
      </c>
    </row>
    <row r="265" spans="1:4">
      <c r="A265" t="s">
        <v>32</v>
      </c>
      <c r="B265" t="s">
        <v>32</v>
      </c>
      <c r="C265" s="46">
        <v>-16545.435918452156</v>
      </c>
      <c r="D265" s="48">
        <v>742096</v>
      </c>
    </row>
    <row r="266" spans="1:4">
      <c r="A266" t="s">
        <v>33</v>
      </c>
      <c r="B266" t="s">
        <v>33</v>
      </c>
      <c r="C266" s="46">
        <v>463758.83618481946</v>
      </c>
      <c r="D266" s="48">
        <v>193570</v>
      </c>
    </row>
    <row r="267" spans="1:4">
      <c r="A267" t="s">
        <v>34</v>
      </c>
      <c r="B267" t="s">
        <v>34</v>
      </c>
      <c r="C267" s="46">
        <v>284111.08834477281</v>
      </c>
      <c r="D267" s="48">
        <v>-135039</v>
      </c>
    </row>
    <row r="268" spans="1:4">
      <c r="A268" t="s">
        <v>35</v>
      </c>
      <c r="B268" t="s">
        <v>35</v>
      </c>
      <c r="C268" s="46">
        <v>146313.56076904511</v>
      </c>
      <c r="D268" s="48">
        <v>72080</v>
      </c>
    </row>
    <row r="269" spans="1:4">
      <c r="A269" s="2">
        <v>43836</v>
      </c>
      <c r="B269" s="2">
        <v>43836</v>
      </c>
      <c r="C269" s="46">
        <v>398793.66868148814</v>
      </c>
      <c r="D269" s="48">
        <v>-341011</v>
      </c>
    </row>
    <row r="270" spans="1:4">
      <c r="A270" s="2">
        <v>43867</v>
      </c>
      <c r="B270" s="2">
        <v>43867</v>
      </c>
      <c r="C270" s="46">
        <v>248100.43369873424</v>
      </c>
      <c r="D270" s="48">
        <v>282201</v>
      </c>
    </row>
    <row r="271" spans="1:4">
      <c r="A271" s="2">
        <v>43896</v>
      </c>
      <c r="B271" s="2">
        <v>43896</v>
      </c>
      <c r="C271" s="46">
        <v>133742.27367414362</v>
      </c>
      <c r="D271" s="48">
        <v>-976949</v>
      </c>
    </row>
    <row r="272" spans="1:4">
      <c r="A272" s="2">
        <v>43927</v>
      </c>
      <c r="B272" s="2">
        <v>43927</v>
      </c>
      <c r="C272" s="46">
        <v>-52637.19564252119</v>
      </c>
      <c r="D272" s="48">
        <v>1033478</v>
      </c>
    </row>
    <row r="273" spans="1:4">
      <c r="A273" s="2">
        <v>43957</v>
      </c>
      <c r="B273" s="2">
        <v>43957</v>
      </c>
      <c r="C273" s="46">
        <v>183378.58142949716</v>
      </c>
      <c r="D273" s="48">
        <v>-270832</v>
      </c>
    </row>
    <row r="274" spans="1:4">
      <c r="A274" s="2">
        <v>44049</v>
      </c>
      <c r="B274" s="2">
        <v>44049</v>
      </c>
      <c r="C274" s="46">
        <v>41039.169484002727</v>
      </c>
      <c r="D274" s="48">
        <v>-51442</v>
      </c>
    </row>
    <row r="275" spans="1:4">
      <c r="A275" s="2">
        <v>44080</v>
      </c>
      <c r="B275" s="2">
        <v>44080</v>
      </c>
      <c r="C275" s="46">
        <v>-195949.86852440159</v>
      </c>
      <c r="D275" s="48">
        <v>363489</v>
      </c>
    </row>
    <row r="276" spans="1:4">
      <c r="A276" s="2">
        <v>44110</v>
      </c>
      <c r="B276" s="2">
        <v>44110</v>
      </c>
      <c r="C276" s="46">
        <v>112736.0584639552</v>
      </c>
      <c r="D276" s="48">
        <v>470695</v>
      </c>
    </row>
    <row r="277" spans="1:4">
      <c r="A277" s="2">
        <v>44141</v>
      </c>
      <c r="B277" s="2">
        <v>44141</v>
      </c>
      <c r="C277" s="46">
        <v>-347373.04920943832</v>
      </c>
      <c r="D277" s="48">
        <v>51230</v>
      </c>
    </row>
    <row r="278" spans="1:4">
      <c r="A278" s="2">
        <v>44171</v>
      </c>
      <c r="B278" s="2">
        <v>44171</v>
      </c>
      <c r="C278" s="46">
        <v>115007.00064884002</v>
      </c>
      <c r="D278" s="48">
        <v>148863</v>
      </c>
    </row>
    <row r="279" spans="1:4">
      <c r="A279" t="s">
        <v>37</v>
      </c>
      <c r="B279" t="s">
        <v>37</v>
      </c>
      <c r="C279" s="46">
        <v>-258238.56845268409</v>
      </c>
      <c r="D279" s="48">
        <v>53619</v>
      </c>
    </row>
    <row r="280" spans="1:4">
      <c r="A280" t="s">
        <v>38</v>
      </c>
      <c r="B280" t="s">
        <v>38</v>
      </c>
      <c r="C280" s="46">
        <v>162696.78653143343</v>
      </c>
      <c r="D280" s="48">
        <v>-549327</v>
      </c>
    </row>
    <row r="281" spans="1:4">
      <c r="A281" t="s">
        <v>39</v>
      </c>
      <c r="B281" t="s">
        <v>39</v>
      </c>
      <c r="C281" s="46">
        <v>-53286.036266776537</v>
      </c>
      <c r="D281" s="48">
        <v>409102</v>
      </c>
    </row>
    <row r="282" spans="1:4">
      <c r="A282" t="s">
        <v>41</v>
      </c>
      <c r="B282" t="s">
        <v>41</v>
      </c>
      <c r="C282" s="46">
        <v>341452.37851313048</v>
      </c>
      <c r="D282" s="48">
        <v>-444949</v>
      </c>
    </row>
    <row r="283" spans="1:4">
      <c r="A283" t="s">
        <v>42</v>
      </c>
      <c r="B283" t="s">
        <v>42</v>
      </c>
      <c r="C283" s="46">
        <v>247776.01338660656</v>
      </c>
      <c r="D283" s="48">
        <v>984695</v>
      </c>
    </row>
    <row r="284" spans="1:4">
      <c r="A284" t="s">
        <v>43</v>
      </c>
      <c r="B284" t="s">
        <v>43</v>
      </c>
      <c r="C284" s="46">
        <v>108356.38425024935</v>
      </c>
      <c r="D284" s="48">
        <v>370533</v>
      </c>
    </row>
    <row r="285" spans="1:4">
      <c r="A285" t="s">
        <v>45</v>
      </c>
      <c r="B285" t="s">
        <v>45</v>
      </c>
      <c r="C285" s="46">
        <v>259211.82938906414</v>
      </c>
      <c r="D285" s="48">
        <v>-378488</v>
      </c>
    </row>
    <row r="286" spans="1:4">
      <c r="A286" t="s">
        <v>47</v>
      </c>
      <c r="B286" t="s">
        <v>47</v>
      </c>
      <c r="C286" s="46">
        <v>-268782.22859679797</v>
      </c>
      <c r="D286" s="48">
        <v>51414</v>
      </c>
    </row>
    <row r="287" spans="1:4">
      <c r="A287" t="s">
        <v>49</v>
      </c>
      <c r="B287" t="s">
        <v>49</v>
      </c>
      <c r="C287" s="46">
        <v>-26602.46559437157</v>
      </c>
      <c r="D287" s="48">
        <v>1010552</v>
      </c>
    </row>
    <row r="288" spans="1:4">
      <c r="A288" t="s">
        <v>51</v>
      </c>
      <c r="B288" t="s">
        <v>51</v>
      </c>
      <c r="C288" s="46">
        <v>152639.75685551402</v>
      </c>
      <c r="D288" s="48">
        <v>205750</v>
      </c>
    </row>
    <row r="289" spans="1:4">
      <c r="A289" t="s">
        <v>53</v>
      </c>
      <c r="B289" t="s">
        <v>53</v>
      </c>
      <c r="C289" s="46">
        <v>-114520.37018065147</v>
      </c>
      <c r="D289" s="48">
        <v>469589</v>
      </c>
    </row>
    <row r="290" spans="1:4">
      <c r="A290" t="s">
        <v>55</v>
      </c>
      <c r="B290" t="s">
        <v>55</v>
      </c>
      <c r="C290" s="46">
        <v>-16707.646074513043</v>
      </c>
      <c r="D290" s="48">
        <v>130490</v>
      </c>
    </row>
    <row r="291" spans="1:4">
      <c r="A291" s="2">
        <v>43837</v>
      </c>
      <c r="B291" s="2">
        <v>43837</v>
      </c>
      <c r="C291" s="46">
        <v>207547.89468292004</v>
      </c>
      <c r="D291" s="48">
        <v>21599</v>
      </c>
    </row>
    <row r="292" spans="1:4">
      <c r="A292" s="2">
        <v>43868</v>
      </c>
      <c r="B292" s="2">
        <v>43868</v>
      </c>
      <c r="C292" s="46">
        <v>197328.65485093975</v>
      </c>
      <c r="D292" s="48">
        <v>486916</v>
      </c>
    </row>
    <row r="293" spans="1:4">
      <c r="A293" s="2">
        <v>43897</v>
      </c>
      <c r="B293" s="2">
        <v>43897</v>
      </c>
      <c r="C293" s="46">
        <v>90269.951849195189</v>
      </c>
      <c r="D293" s="48">
        <v>-97763</v>
      </c>
    </row>
    <row r="294" spans="1:4">
      <c r="A294" s="2">
        <v>43989</v>
      </c>
      <c r="B294" s="2">
        <v>43989</v>
      </c>
      <c r="C294" s="46">
        <v>253534.47392685057</v>
      </c>
      <c r="D294" s="48">
        <v>-1361</v>
      </c>
    </row>
    <row r="295" spans="1:4">
      <c r="A295" s="2">
        <v>44019</v>
      </c>
      <c r="B295" s="2">
        <v>44019</v>
      </c>
      <c r="C295" s="46">
        <v>58395.656182768158</v>
      </c>
      <c r="D295" s="48">
        <v>111807</v>
      </c>
    </row>
    <row r="296" spans="1:4">
      <c r="A296" s="2">
        <v>44050</v>
      </c>
      <c r="B296" s="2">
        <v>44050</v>
      </c>
      <c r="C296" s="46">
        <v>-152315.33654338637</v>
      </c>
      <c r="D296" s="48">
        <v>869970</v>
      </c>
    </row>
    <row r="297" spans="1:4">
      <c r="A297" s="2">
        <v>44081</v>
      </c>
      <c r="B297" s="2">
        <v>44081</v>
      </c>
      <c r="C297" s="46">
        <v>174700.33808011591</v>
      </c>
      <c r="D297" s="48">
        <v>-2068787</v>
      </c>
    </row>
    <row r="298" spans="1:4">
      <c r="A298" s="2">
        <v>44111</v>
      </c>
      <c r="B298" s="2">
        <v>44111</v>
      </c>
      <c r="C298" s="46">
        <v>-73643.410852715533</v>
      </c>
      <c r="D298" s="48">
        <v>559360</v>
      </c>
    </row>
    <row r="299" spans="1:4">
      <c r="A299" t="s">
        <v>60</v>
      </c>
      <c r="B299" t="s">
        <v>60</v>
      </c>
      <c r="C299" s="46">
        <v>56205.819075916712</v>
      </c>
      <c r="D299" s="48">
        <v>-1134120</v>
      </c>
    </row>
    <row r="300" spans="1:4">
      <c r="A300" t="s">
        <v>61</v>
      </c>
      <c r="B300" t="s">
        <v>61</v>
      </c>
      <c r="C300" s="46">
        <v>-316877.53986954945</v>
      </c>
      <c r="D300" s="48">
        <v>405969</v>
      </c>
    </row>
    <row r="301" spans="1:4">
      <c r="A301" t="s">
        <v>62</v>
      </c>
      <c r="B301" t="s">
        <v>62</v>
      </c>
      <c r="C301" s="46">
        <v>17599.801932862661</v>
      </c>
      <c r="D301" s="48">
        <v>200286</v>
      </c>
    </row>
    <row r="302" spans="1:4">
      <c r="A302" t="s">
        <v>63</v>
      </c>
      <c r="B302" t="s">
        <v>63</v>
      </c>
      <c r="C302" s="46">
        <v>197490.86500700066</v>
      </c>
      <c r="D302" s="48">
        <v>-617865</v>
      </c>
    </row>
    <row r="303" spans="1:4">
      <c r="A303" t="s">
        <v>64</v>
      </c>
      <c r="B303" t="s">
        <v>64</v>
      </c>
      <c r="C303" s="46">
        <v>262374.9274322986</v>
      </c>
      <c r="D303" s="48">
        <v>60646</v>
      </c>
    </row>
    <row r="304" spans="1:4">
      <c r="A304" t="s">
        <v>65</v>
      </c>
      <c r="B304" t="s">
        <v>65</v>
      </c>
      <c r="C304" s="46">
        <v>195463.23805621007</v>
      </c>
      <c r="D304" s="48">
        <v>-406697</v>
      </c>
    </row>
    <row r="305" spans="1:4">
      <c r="A305" t="s">
        <v>66</v>
      </c>
      <c r="B305" t="s">
        <v>66</v>
      </c>
      <c r="C305" s="46">
        <v>227175.32356657326</v>
      </c>
      <c r="D305" s="48">
        <v>-978837</v>
      </c>
    </row>
    <row r="306" spans="1:4">
      <c r="A306" t="s">
        <v>67</v>
      </c>
      <c r="B306" t="s">
        <v>67</v>
      </c>
      <c r="C306" s="46">
        <v>-48095.311272751518</v>
      </c>
      <c r="D306" s="48">
        <v>1093823</v>
      </c>
    </row>
    <row r="307" spans="1:4">
      <c r="A307" t="s">
        <v>68</v>
      </c>
      <c r="B307" t="s">
        <v>68</v>
      </c>
      <c r="C307" s="46">
        <v>134391.11429839898</v>
      </c>
      <c r="D307" s="48">
        <v>348906</v>
      </c>
    </row>
    <row r="308" spans="1:4">
      <c r="A308" t="s">
        <v>69</v>
      </c>
      <c r="B308" t="s">
        <v>69</v>
      </c>
      <c r="C308" s="46">
        <v>-34550.763241472931</v>
      </c>
      <c r="D308" s="48">
        <v>-49700</v>
      </c>
    </row>
    <row r="309" spans="1:4">
      <c r="A309" t="s">
        <v>70</v>
      </c>
      <c r="B309" t="s">
        <v>70</v>
      </c>
      <c r="C309" s="46">
        <v>-101138.03230543378</v>
      </c>
      <c r="D309" s="48">
        <v>-803178</v>
      </c>
    </row>
    <row r="310" spans="1:4">
      <c r="A310" t="s">
        <v>71</v>
      </c>
      <c r="B310" t="s">
        <v>71</v>
      </c>
      <c r="C310" s="46">
        <v>273729.63835672574</v>
      </c>
      <c r="D310" s="48">
        <v>-47997</v>
      </c>
    </row>
    <row r="311" spans="1:4">
      <c r="A311" t="s">
        <v>72</v>
      </c>
      <c r="B311" t="s">
        <v>72</v>
      </c>
      <c r="C311" s="46">
        <v>-158479.32247378849</v>
      </c>
      <c r="D311" s="48">
        <v>646382</v>
      </c>
    </row>
    <row r="312" spans="1:4">
      <c r="A312" t="s">
        <v>73</v>
      </c>
      <c r="B312" t="s">
        <v>73</v>
      </c>
      <c r="C312" s="46">
        <v>-163345.62715568877</v>
      </c>
      <c r="D312" s="48">
        <v>170057</v>
      </c>
    </row>
    <row r="313" spans="1:4">
      <c r="A313" t="s">
        <v>74</v>
      </c>
      <c r="B313" t="s">
        <v>74</v>
      </c>
      <c r="C313" s="46">
        <v>-46554.31479014951</v>
      </c>
      <c r="D313" s="48">
        <v>208998</v>
      </c>
    </row>
    <row r="314" spans="1:4">
      <c r="A314" s="2">
        <v>43898</v>
      </c>
      <c r="B314" s="2">
        <v>43898</v>
      </c>
      <c r="C314" s="46">
        <v>-294979.1688010114</v>
      </c>
      <c r="D314" s="48">
        <v>26321</v>
      </c>
    </row>
    <row r="315" spans="1:4">
      <c r="A315" s="2">
        <v>43929</v>
      </c>
      <c r="B315" s="2">
        <v>43929</v>
      </c>
      <c r="C315" s="46">
        <v>330340.98282279761</v>
      </c>
      <c r="D315" s="48">
        <v>41604</v>
      </c>
    </row>
    <row r="316" spans="1:4">
      <c r="A316" s="2">
        <v>43959</v>
      </c>
      <c r="B316" s="2">
        <v>43959</v>
      </c>
      <c r="C316" s="46">
        <v>10381.449988047083</v>
      </c>
      <c r="D316" s="48">
        <v>-641883</v>
      </c>
    </row>
    <row r="317" spans="1:4">
      <c r="A317" s="2">
        <v>43990</v>
      </c>
      <c r="B317" s="2">
        <v>43990</v>
      </c>
      <c r="C317" s="46">
        <v>159777.00372229621</v>
      </c>
      <c r="D317" s="48">
        <v>607711</v>
      </c>
    </row>
    <row r="318" spans="1:4">
      <c r="A318" s="2">
        <v>44020</v>
      </c>
      <c r="B318" s="2">
        <v>44020</v>
      </c>
      <c r="C318" s="46">
        <v>22547.21169279045</v>
      </c>
      <c r="D318" s="48">
        <v>-18203</v>
      </c>
    </row>
    <row r="319" spans="1:4">
      <c r="A319" s="2">
        <v>44112</v>
      </c>
      <c r="B319" s="2">
        <v>44112</v>
      </c>
      <c r="C319" s="46">
        <v>90999.897551480972</v>
      </c>
      <c r="D319" s="48">
        <v>-283096</v>
      </c>
    </row>
    <row r="320" spans="1:4">
      <c r="A320" s="2">
        <v>44143</v>
      </c>
      <c r="B320" s="2">
        <v>44143</v>
      </c>
      <c r="C320" s="46">
        <v>84917.016699109285</v>
      </c>
      <c r="D320" s="48">
        <v>-369673</v>
      </c>
    </row>
    <row r="321" spans="1:4">
      <c r="A321" s="2">
        <v>44173</v>
      </c>
      <c r="B321" s="2">
        <v>44173</v>
      </c>
      <c r="C321" s="46">
        <v>-22871.632004918119</v>
      </c>
      <c r="D321" s="48">
        <v>-76846</v>
      </c>
    </row>
    <row r="322" spans="1:4">
      <c r="A322" t="s">
        <v>75</v>
      </c>
      <c r="B322" t="s">
        <v>75</v>
      </c>
      <c r="C322" s="46">
        <v>-12895.707407026197</v>
      </c>
      <c r="D322" s="48">
        <v>10366</v>
      </c>
    </row>
    <row r="323" spans="1:4">
      <c r="A323" t="s">
        <v>76</v>
      </c>
      <c r="B323" t="s">
        <v>76</v>
      </c>
      <c r="C323" s="46">
        <v>-197977.49547519215</v>
      </c>
      <c r="D323" s="48">
        <v>15000</v>
      </c>
    </row>
    <row r="324" spans="1:4">
      <c r="A324" t="s">
        <v>77</v>
      </c>
      <c r="B324" t="s">
        <v>77</v>
      </c>
      <c r="C324" s="46">
        <v>335693.91797288647</v>
      </c>
      <c r="D324" s="48">
        <v>233307</v>
      </c>
    </row>
    <row r="325" spans="1:4">
      <c r="A325" t="s">
        <v>78</v>
      </c>
      <c r="B325" t="s">
        <v>78</v>
      </c>
      <c r="C325" s="46">
        <v>37389.440972576762</v>
      </c>
      <c r="D325" s="48">
        <v>89824</v>
      </c>
    </row>
    <row r="326" spans="1:4">
      <c r="A326" t="s">
        <v>79</v>
      </c>
      <c r="B326" t="s">
        <v>79</v>
      </c>
      <c r="C326" s="46">
        <v>-156046.17013283982</v>
      </c>
      <c r="D326" s="48">
        <v>-109160</v>
      </c>
    </row>
    <row r="327" spans="1:4">
      <c r="A327" t="s">
        <v>80</v>
      </c>
      <c r="B327" t="s">
        <v>80</v>
      </c>
      <c r="C327" s="46">
        <v>96352.832701566862</v>
      </c>
      <c r="D327" s="48">
        <v>402441</v>
      </c>
    </row>
    <row r="328" spans="1:4">
      <c r="A328" t="s">
        <v>81</v>
      </c>
      <c r="B328" t="s">
        <v>81</v>
      </c>
      <c r="C328" s="46">
        <v>153856.33302598837</v>
      </c>
      <c r="D328" s="48">
        <v>186514</v>
      </c>
    </row>
    <row r="329" spans="1:4">
      <c r="A329" t="s">
        <v>82</v>
      </c>
      <c r="B329" t="s">
        <v>82</v>
      </c>
      <c r="C329" s="46">
        <v>9408.1890516670228</v>
      </c>
      <c r="D329" s="48">
        <v>-324335</v>
      </c>
    </row>
    <row r="330" spans="1:4">
      <c r="A330" t="s">
        <v>83</v>
      </c>
      <c r="B330" t="s">
        <v>83</v>
      </c>
      <c r="C330" s="46">
        <v>125469.55571492051</v>
      </c>
      <c r="D330" s="48">
        <v>495975</v>
      </c>
    </row>
    <row r="331" spans="1:4">
      <c r="A331" t="s">
        <v>84</v>
      </c>
      <c r="B331" t="s">
        <v>84</v>
      </c>
      <c r="C331" s="46">
        <v>15653.280060102541</v>
      </c>
      <c r="D331" s="48">
        <v>-62804</v>
      </c>
    </row>
    <row r="332" spans="1:4">
      <c r="A332" t="s">
        <v>85</v>
      </c>
      <c r="B332" t="s">
        <v>85</v>
      </c>
      <c r="C332" s="46">
        <v>143312.67288187743</v>
      </c>
      <c r="D332" s="48">
        <v>-337328</v>
      </c>
    </row>
    <row r="333" spans="1:4">
      <c r="A333" t="s">
        <v>86</v>
      </c>
      <c r="B333" t="s">
        <v>86</v>
      </c>
      <c r="C333" s="46">
        <v>-421908.61592050054</v>
      </c>
      <c r="D333" s="48">
        <v>142317</v>
      </c>
    </row>
    <row r="334" spans="1:4">
      <c r="A334" s="2">
        <v>43839</v>
      </c>
      <c r="B334" s="2">
        <v>43839</v>
      </c>
      <c r="C334" s="46">
        <v>134228.90414233514</v>
      </c>
      <c r="D334" s="48">
        <v>-833809</v>
      </c>
    </row>
    <row r="335" spans="1:4">
      <c r="A335" s="2">
        <v>43870</v>
      </c>
      <c r="B335" s="2">
        <v>43870</v>
      </c>
      <c r="C335" s="46">
        <v>105031.07605095106</v>
      </c>
      <c r="D335" s="48">
        <v>42995</v>
      </c>
    </row>
    <row r="336" spans="1:4">
      <c r="A336" s="2">
        <v>43899</v>
      </c>
      <c r="B336" s="2">
        <v>43899</v>
      </c>
      <c r="C336" s="46">
        <v>-12246.866782773808</v>
      </c>
      <c r="D336" s="48">
        <v>387652</v>
      </c>
    </row>
    <row r="337" spans="1:4">
      <c r="A337" s="2">
        <v>43930</v>
      </c>
      <c r="B337" s="2">
        <v>43930</v>
      </c>
      <c r="C337" s="46">
        <v>-314038.8621384427</v>
      </c>
      <c r="D337" s="48">
        <v>71026</v>
      </c>
    </row>
    <row r="338" spans="1:4">
      <c r="A338" s="2">
        <v>44021</v>
      </c>
      <c r="B338" s="2">
        <v>44021</v>
      </c>
      <c r="C338" s="46">
        <v>34388.553085406144</v>
      </c>
      <c r="D338" s="48">
        <v>171577</v>
      </c>
    </row>
    <row r="339" spans="1:4">
      <c r="A339" s="2">
        <v>44052</v>
      </c>
      <c r="B339" s="2">
        <v>44052</v>
      </c>
      <c r="C339" s="46">
        <v>-61153.228835841546</v>
      </c>
      <c r="D339" s="48">
        <v>-76691</v>
      </c>
    </row>
    <row r="340" spans="1:4">
      <c r="A340" s="2">
        <v>44083</v>
      </c>
      <c r="B340" s="2">
        <v>44083</v>
      </c>
      <c r="C340" s="46">
        <v>-63829.696410887453</v>
      </c>
      <c r="D340" s="48">
        <v>572586</v>
      </c>
    </row>
    <row r="341" spans="1:4">
      <c r="A341" s="2">
        <v>44113</v>
      </c>
      <c r="B341" s="2">
        <v>44113</v>
      </c>
      <c r="C341" s="46">
        <v>277784.89225830685</v>
      </c>
      <c r="D341" s="48">
        <v>-246770</v>
      </c>
    </row>
    <row r="342" spans="1:4">
      <c r="A342" s="2">
        <v>44144</v>
      </c>
      <c r="B342" s="2">
        <v>44144</v>
      </c>
      <c r="C342" s="46">
        <v>24655.943721614403</v>
      </c>
      <c r="D342" s="48">
        <v>-21480</v>
      </c>
    </row>
    <row r="343" spans="1:4">
      <c r="A343" t="s">
        <v>87</v>
      </c>
      <c r="B343" t="s">
        <v>87</v>
      </c>
      <c r="C343" s="46">
        <v>-39579.278079434109</v>
      </c>
      <c r="D343" s="48">
        <v>-67970</v>
      </c>
    </row>
    <row r="344" spans="1:4">
      <c r="A344" t="s">
        <v>88</v>
      </c>
      <c r="B344" t="s">
        <v>88</v>
      </c>
      <c r="C344" s="46">
        <v>132606.80258170268</v>
      </c>
      <c r="D344" s="48">
        <v>-39700</v>
      </c>
    </row>
    <row r="345" spans="1:4">
      <c r="A345" t="s">
        <v>89</v>
      </c>
      <c r="B345" t="s">
        <v>89</v>
      </c>
      <c r="C345" s="46">
        <v>134228.90414233514</v>
      </c>
      <c r="D345" s="48">
        <v>346639</v>
      </c>
    </row>
    <row r="346" spans="1:4">
      <c r="A346" t="s">
        <v>90</v>
      </c>
      <c r="B346" t="s">
        <v>90</v>
      </c>
      <c r="C346" s="46">
        <v>-143474.88303793833</v>
      </c>
      <c r="D346" s="48">
        <v>492524</v>
      </c>
    </row>
    <row r="347" spans="1:4">
      <c r="A347" t="s">
        <v>91</v>
      </c>
      <c r="B347" t="s">
        <v>91</v>
      </c>
      <c r="C347" s="46">
        <v>-18086.432401051214</v>
      </c>
      <c r="D347" s="48">
        <v>-69547</v>
      </c>
    </row>
    <row r="348" spans="1:4">
      <c r="A348" t="s">
        <v>92</v>
      </c>
      <c r="B348" t="s">
        <v>92</v>
      </c>
      <c r="C348" s="46">
        <v>-412662.63702489733</v>
      </c>
      <c r="D348" s="48">
        <v>80290</v>
      </c>
    </row>
    <row r="349" spans="1:4">
      <c r="A349" t="s">
        <v>93</v>
      </c>
      <c r="B349" t="s">
        <v>93</v>
      </c>
      <c r="C349" s="46">
        <v>-157181.6412252837</v>
      </c>
      <c r="D349" s="48">
        <v>-82689</v>
      </c>
    </row>
    <row r="350" spans="1:4">
      <c r="A350" t="s">
        <v>94</v>
      </c>
      <c r="B350" t="s">
        <v>94</v>
      </c>
      <c r="C350" s="46">
        <v>-35361.814021786202</v>
      </c>
      <c r="D350" s="48">
        <v>175710</v>
      </c>
    </row>
    <row r="351" spans="1:4">
      <c r="A351" t="s">
        <v>95</v>
      </c>
      <c r="B351" t="s">
        <v>95</v>
      </c>
      <c r="C351" s="46">
        <v>-529291.73923436983</v>
      </c>
      <c r="D351" s="48">
        <v>-289716</v>
      </c>
    </row>
    <row r="352" spans="1:4">
      <c r="A352" t="s">
        <v>96</v>
      </c>
      <c r="B352" t="s">
        <v>96</v>
      </c>
      <c r="C352" s="46">
        <v>396928.2518867614</v>
      </c>
      <c r="D352" s="48">
        <v>-29165</v>
      </c>
    </row>
    <row r="353" spans="1:4">
      <c r="A353" t="s">
        <v>97</v>
      </c>
      <c r="B353" t="s">
        <v>97</v>
      </c>
      <c r="C353" s="46">
        <v>287598.60670013202</v>
      </c>
      <c r="D353" s="48">
        <v>243100</v>
      </c>
    </row>
    <row r="354" spans="1:4">
      <c r="A354" t="s">
        <v>98</v>
      </c>
      <c r="B354" t="s">
        <v>98</v>
      </c>
      <c r="C354" s="46">
        <v>-8353.8230372565213</v>
      </c>
      <c r="D354" s="48">
        <v>-407864</v>
      </c>
    </row>
    <row r="355" spans="1:4">
      <c r="A355" t="s">
        <v>99</v>
      </c>
      <c r="B355" t="s">
        <v>99</v>
      </c>
      <c r="C355" s="46">
        <v>40795.854249905497</v>
      </c>
      <c r="D355" s="48">
        <v>-414815</v>
      </c>
    </row>
    <row r="356" spans="1:4">
      <c r="A356" s="2">
        <v>43840</v>
      </c>
      <c r="B356" s="2">
        <v>43840</v>
      </c>
      <c r="C356" s="46">
        <v>274784.00437113916</v>
      </c>
      <c r="D356" s="48">
        <v>157702</v>
      </c>
    </row>
    <row r="357" spans="1:4">
      <c r="A357" s="2">
        <v>43961</v>
      </c>
      <c r="B357" s="2">
        <v>43961</v>
      </c>
      <c r="C357" s="46">
        <v>140149.57483864299</v>
      </c>
      <c r="D357" s="48">
        <v>-344870</v>
      </c>
    </row>
    <row r="358" spans="1:4">
      <c r="A358" s="2">
        <v>43992</v>
      </c>
      <c r="B358" s="2">
        <v>43992</v>
      </c>
      <c r="C358" s="46">
        <v>257995.25321858982</v>
      </c>
      <c r="D358" s="48">
        <v>255700</v>
      </c>
    </row>
    <row r="359" spans="1:4">
      <c r="A359" s="2">
        <v>44022</v>
      </c>
      <c r="B359" s="2">
        <v>44022</v>
      </c>
      <c r="C359" s="46">
        <v>124009.66431035189</v>
      </c>
      <c r="D359" s="48">
        <v>1226672</v>
      </c>
    </row>
    <row r="360" spans="1:4">
      <c r="A360" s="2">
        <v>44053</v>
      </c>
      <c r="B360" s="2">
        <v>44053</v>
      </c>
      <c r="C360" s="46">
        <v>155316.22443055696</v>
      </c>
      <c r="D360" s="48">
        <v>368896</v>
      </c>
    </row>
    <row r="361" spans="1:4">
      <c r="A361" s="2">
        <v>44084</v>
      </c>
      <c r="B361" s="2">
        <v>44084</v>
      </c>
      <c r="C361" s="46">
        <v>129119.28422634352</v>
      </c>
      <c r="D361" s="48">
        <v>-631027</v>
      </c>
    </row>
    <row r="362" spans="1:4">
      <c r="A362" s="2">
        <v>44175</v>
      </c>
      <c r="B362" s="2">
        <v>44175</v>
      </c>
      <c r="C362" s="46">
        <v>27170.201140593519</v>
      </c>
      <c r="D362" s="48">
        <v>1869</v>
      </c>
    </row>
    <row r="363" spans="1:4">
      <c r="A363" t="s">
        <v>100</v>
      </c>
      <c r="B363" t="s">
        <v>100</v>
      </c>
      <c r="C363" s="46">
        <v>65046.27258135884</v>
      </c>
      <c r="D363" s="48">
        <v>516476</v>
      </c>
    </row>
    <row r="364" spans="1:4">
      <c r="A364" t="s">
        <v>101</v>
      </c>
      <c r="B364" t="s">
        <v>101</v>
      </c>
      <c r="C364" s="46">
        <v>-471544.92367585108</v>
      </c>
      <c r="D364" s="48">
        <v>-1126146</v>
      </c>
    </row>
    <row r="365" spans="1:4">
      <c r="A365" t="s">
        <v>102</v>
      </c>
      <c r="B365" t="s">
        <v>102</v>
      </c>
      <c r="C365" s="46">
        <v>312578.9707338711</v>
      </c>
      <c r="D365" s="48">
        <v>-200064</v>
      </c>
    </row>
    <row r="366" spans="1:4">
      <c r="A366" t="s">
        <v>103</v>
      </c>
      <c r="B366" t="s">
        <v>103</v>
      </c>
      <c r="C366" s="46">
        <v>38524.912065020661</v>
      </c>
      <c r="D366" s="48">
        <v>109830</v>
      </c>
    </row>
    <row r="367" spans="1:4">
      <c r="A367" t="s">
        <v>104</v>
      </c>
      <c r="B367" t="s">
        <v>104</v>
      </c>
      <c r="C367" s="46">
        <v>66262.848751836122</v>
      </c>
      <c r="D367" s="48">
        <v>-290197</v>
      </c>
    </row>
    <row r="368" spans="1:4">
      <c r="A368" t="s">
        <v>105</v>
      </c>
      <c r="B368" t="s">
        <v>105</v>
      </c>
      <c r="C368" s="46">
        <v>-66830.584298055124</v>
      </c>
      <c r="D368" s="48">
        <v>536847</v>
      </c>
    </row>
    <row r="369" spans="1:4">
      <c r="A369" t="s">
        <v>106</v>
      </c>
      <c r="B369" t="s">
        <v>106</v>
      </c>
      <c r="C369" s="46">
        <v>54989.242905439423</v>
      </c>
      <c r="D369" s="48">
        <v>76920</v>
      </c>
    </row>
    <row r="370" spans="1:4">
      <c r="A370" t="s">
        <v>107</v>
      </c>
      <c r="B370" t="s">
        <v>107</v>
      </c>
      <c r="C370" s="46">
        <v>-263753.71375883679</v>
      </c>
      <c r="D370" s="48">
        <v>17725</v>
      </c>
    </row>
    <row r="371" spans="1:4">
      <c r="A371" t="s">
        <v>108</v>
      </c>
      <c r="B371" t="s">
        <v>108</v>
      </c>
      <c r="C371" s="46">
        <v>197328.65485093681</v>
      </c>
      <c r="D371" s="48">
        <v>-52660</v>
      </c>
    </row>
    <row r="372" spans="1:4">
      <c r="A372" t="s">
        <v>109</v>
      </c>
      <c r="B372" t="s">
        <v>109</v>
      </c>
      <c r="C372" s="46">
        <v>-259211.82938906414</v>
      </c>
      <c r="D372" s="48">
        <v>-535215</v>
      </c>
    </row>
    <row r="373" spans="1:4">
      <c r="A373" t="s">
        <v>110</v>
      </c>
      <c r="B373" t="s">
        <v>110</v>
      </c>
      <c r="C373" s="46">
        <v>-95379.571765189758</v>
      </c>
      <c r="D373" s="48">
        <v>152323</v>
      </c>
    </row>
    <row r="374" spans="1:4">
      <c r="A374" t="s">
        <v>111</v>
      </c>
      <c r="B374" t="s">
        <v>111</v>
      </c>
      <c r="C374" s="46">
        <v>-46067.684321960958</v>
      </c>
      <c r="D374" s="48">
        <v>1046355</v>
      </c>
    </row>
    <row r="375" spans="1:4">
      <c r="A375" s="2">
        <v>43872</v>
      </c>
      <c r="B375" s="2">
        <v>43872</v>
      </c>
      <c r="C375" s="46">
        <v>43391.216746918006</v>
      </c>
      <c r="D375" s="48">
        <v>-1161246</v>
      </c>
    </row>
    <row r="376" spans="1:4">
      <c r="A376" s="2">
        <v>43901</v>
      </c>
      <c r="B376" s="2">
        <v>43901</v>
      </c>
      <c r="C376" s="46">
        <v>234150.36027729459</v>
      </c>
      <c r="D376" s="48">
        <v>-9787</v>
      </c>
    </row>
    <row r="377" spans="1:4">
      <c r="A377" s="2">
        <v>43932</v>
      </c>
      <c r="B377" s="2">
        <v>43932</v>
      </c>
      <c r="C377" s="46">
        <v>154099.64826008264</v>
      </c>
      <c r="D377" s="48">
        <v>152561</v>
      </c>
    </row>
    <row r="378" spans="1:4">
      <c r="A378" s="2">
        <v>43962</v>
      </c>
      <c r="B378" s="2">
        <v>43962</v>
      </c>
      <c r="C378" s="46">
        <v>343561.11054195149</v>
      </c>
      <c r="D378" s="48">
        <v>663199</v>
      </c>
    </row>
    <row r="379" spans="1:4">
      <c r="A379" s="2">
        <v>43993</v>
      </c>
      <c r="B379" s="2">
        <v>43993</v>
      </c>
      <c r="C379" s="46">
        <v>232366.04856059828</v>
      </c>
      <c r="D379" s="48">
        <v>-944624</v>
      </c>
    </row>
    <row r="380" spans="1:4">
      <c r="A380" s="2">
        <v>44085</v>
      </c>
      <c r="B380" s="2">
        <v>44085</v>
      </c>
      <c r="C380" s="46">
        <v>320365.05822490866</v>
      </c>
      <c r="D380" s="48">
        <v>420107</v>
      </c>
    </row>
    <row r="381" spans="1:4">
      <c r="A381" s="2">
        <v>44115</v>
      </c>
      <c r="B381" s="2">
        <v>44115</v>
      </c>
      <c r="C381" s="46">
        <v>275838.37038554967</v>
      </c>
      <c r="D381" s="48">
        <v>754339</v>
      </c>
    </row>
    <row r="382" spans="1:4">
      <c r="A382" s="2">
        <v>44146</v>
      </c>
      <c r="B382" s="2">
        <v>44146</v>
      </c>
      <c r="C382" s="46">
        <v>191489.0892326594</v>
      </c>
      <c r="D382" s="48">
        <v>-375645</v>
      </c>
    </row>
    <row r="383" spans="1:4">
      <c r="A383" s="2">
        <v>44176</v>
      </c>
      <c r="B383" s="2">
        <v>44176</v>
      </c>
      <c r="C383" s="46">
        <v>-94649.626062903975</v>
      </c>
      <c r="D383" s="48">
        <v>-102247</v>
      </c>
    </row>
    <row r="384" spans="1:4">
      <c r="A384" t="s">
        <v>112</v>
      </c>
      <c r="B384" t="s">
        <v>112</v>
      </c>
      <c r="C384" s="46">
        <v>145096.98459857373</v>
      </c>
      <c r="D384" s="48">
        <v>-17955</v>
      </c>
    </row>
    <row r="385" spans="1:4">
      <c r="A385" t="s">
        <v>113</v>
      </c>
      <c r="B385" t="s">
        <v>113</v>
      </c>
      <c r="C385" s="46">
        <v>152396.44162141974</v>
      </c>
      <c r="D385" s="48">
        <v>-109351</v>
      </c>
    </row>
    <row r="386" spans="1:4">
      <c r="A386" t="s">
        <v>114</v>
      </c>
      <c r="B386" t="s">
        <v>114</v>
      </c>
      <c r="C386" s="46">
        <v>103895.60495850716</v>
      </c>
      <c r="D386" s="48">
        <v>614916</v>
      </c>
    </row>
    <row r="387" spans="1:4">
      <c r="A387" t="s">
        <v>115</v>
      </c>
      <c r="B387" t="s">
        <v>115</v>
      </c>
      <c r="C387" s="46">
        <v>-270161.01492333319</v>
      </c>
      <c r="D387" s="48">
        <v>-292540</v>
      </c>
    </row>
    <row r="388" spans="1:4">
      <c r="A388" t="s">
        <v>116</v>
      </c>
      <c r="B388" t="s">
        <v>116</v>
      </c>
      <c r="C388" s="46">
        <v>141690.57132124205</v>
      </c>
      <c r="D388" s="48">
        <v>-1401919</v>
      </c>
    </row>
    <row r="389" spans="1:4">
      <c r="A389" t="s">
        <v>117</v>
      </c>
      <c r="B389" t="s">
        <v>117</v>
      </c>
      <c r="C389" s="46">
        <v>109329.64518662941</v>
      </c>
      <c r="D389" s="48">
        <v>-131966</v>
      </c>
    </row>
    <row r="390" spans="1:4">
      <c r="A390" t="s">
        <v>118</v>
      </c>
      <c r="B390" t="s">
        <v>118</v>
      </c>
      <c r="C390" s="46">
        <v>208764.47085339439</v>
      </c>
      <c r="D390" s="48">
        <v>143656</v>
      </c>
    </row>
    <row r="391" spans="1:4">
      <c r="A391" t="s">
        <v>119</v>
      </c>
      <c r="B391" t="s">
        <v>119</v>
      </c>
      <c r="C391" s="46">
        <v>-319148.48205443431</v>
      </c>
      <c r="D391" s="48">
        <v>537096</v>
      </c>
    </row>
    <row r="392" spans="1:4">
      <c r="A392" t="s">
        <v>120</v>
      </c>
      <c r="B392" t="s">
        <v>120</v>
      </c>
      <c r="C392" s="46">
        <v>208602.26069733352</v>
      </c>
      <c r="D392" s="48">
        <v>-700184</v>
      </c>
    </row>
    <row r="393" spans="1:4">
      <c r="A393" t="s">
        <v>121</v>
      </c>
      <c r="B393" t="s">
        <v>121</v>
      </c>
      <c r="C393" s="46">
        <v>-29278.933169414522</v>
      </c>
      <c r="D393" s="48">
        <v>-6720</v>
      </c>
    </row>
    <row r="394" spans="1:4">
      <c r="A394" s="2">
        <v>43842</v>
      </c>
      <c r="B394" s="2">
        <v>43842</v>
      </c>
      <c r="C394" s="46">
        <v>227256.42864460373</v>
      </c>
      <c r="D394" s="48">
        <v>-197188</v>
      </c>
    </row>
    <row r="395" spans="1:4">
      <c r="A395" s="2">
        <v>43873</v>
      </c>
      <c r="B395" s="2">
        <v>43873</v>
      </c>
      <c r="C395" s="46">
        <v>7623.8773349736894</v>
      </c>
      <c r="D395" s="48">
        <v>21794</v>
      </c>
    </row>
    <row r="396" spans="1:4">
      <c r="A396" s="2">
        <v>43902</v>
      </c>
      <c r="B396" s="2">
        <v>43902</v>
      </c>
      <c r="C396" s="46">
        <v>32685.346446743253</v>
      </c>
      <c r="D396" s="48">
        <v>734432</v>
      </c>
    </row>
    <row r="397" spans="1:4">
      <c r="A397" s="2">
        <v>43933</v>
      </c>
      <c r="B397" s="2">
        <v>43933</v>
      </c>
      <c r="C397" s="46">
        <v>202194.95953283415</v>
      </c>
      <c r="D397" s="48">
        <v>333232</v>
      </c>
    </row>
    <row r="398" spans="1:4">
      <c r="A398" s="2">
        <v>44024</v>
      </c>
      <c r="B398" s="2">
        <v>44024</v>
      </c>
      <c r="C398" s="46">
        <v>157668.2716934752</v>
      </c>
      <c r="D398" s="48">
        <v>105300</v>
      </c>
    </row>
    <row r="399" spans="1:4">
      <c r="A399" s="2">
        <v>44055</v>
      </c>
      <c r="B399" s="2">
        <v>44055</v>
      </c>
      <c r="C399" s="46">
        <v>60342.178055528275</v>
      </c>
      <c r="D399" s="48">
        <v>101147</v>
      </c>
    </row>
    <row r="400" spans="1:4">
      <c r="A400" s="2">
        <v>44086</v>
      </c>
      <c r="B400" s="2">
        <v>44086</v>
      </c>
      <c r="C400" s="46">
        <v>220849.1274801073</v>
      </c>
      <c r="D400" s="48">
        <v>339319</v>
      </c>
    </row>
    <row r="401" spans="1:4">
      <c r="A401" s="2">
        <v>44116</v>
      </c>
      <c r="B401" s="2">
        <v>44116</v>
      </c>
      <c r="C401" s="46">
        <v>-82402.759280130165</v>
      </c>
      <c r="D401" s="48">
        <v>106615</v>
      </c>
    </row>
    <row r="402" spans="1:4">
      <c r="A402" s="2">
        <v>44147</v>
      </c>
      <c r="B402" s="2">
        <v>44147</v>
      </c>
      <c r="C402" s="46">
        <v>57665.710480485322</v>
      </c>
      <c r="D402" s="48">
        <v>-359344</v>
      </c>
    </row>
    <row r="403" spans="1:4">
      <c r="A403" t="s">
        <v>122</v>
      </c>
      <c r="B403" t="s">
        <v>122</v>
      </c>
      <c r="C403" s="46">
        <v>71859.099136016303</v>
      </c>
      <c r="D403" s="48">
        <v>-27664</v>
      </c>
    </row>
    <row r="404" spans="1:4">
      <c r="A404" t="s">
        <v>123</v>
      </c>
      <c r="B404" t="s">
        <v>123</v>
      </c>
      <c r="C404" s="46">
        <v>15734.385138135935</v>
      </c>
      <c r="D404" s="48">
        <v>294405</v>
      </c>
    </row>
    <row r="405" spans="1:4">
      <c r="A405" t="s">
        <v>124</v>
      </c>
      <c r="B405" t="s">
        <v>124</v>
      </c>
      <c r="C405" s="46">
        <v>186298.36423863732</v>
      </c>
      <c r="D405" s="48">
        <v>232092</v>
      </c>
    </row>
    <row r="406" spans="1:4">
      <c r="A406" t="s">
        <v>125</v>
      </c>
      <c r="B406" t="s">
        <v>125</v>
      </c>
      <c r="C406" s="46">
        <v>94081.890516682033</v>
      </c>
      <c r="D406" s="48">
        <v>380489</v>
      </c>
    </row>
    <row r="407" spans="1:4">
      <c r="A407" t="s">
        <v>126</v>
      </c>
      <c r="B407" t="s">
        <v>126</v>
      </c>
      <c r="C407" s="46">
        <v>-668792.47344876046</v>
      </c>
      <c r="D407" s="48">
        <v>-556350</v>
      </c>
    </row>
    <row r="408" spans="1:4">
      <c r="A408" t="s">
        <v>127</v>
      </c>
      <c r="B408" t="s">
        <v>127</v>
      </c>
      <c r="C408" s="46">
        <v>223687.80521121409</v>
      </c>
      <c r="D408" s="48">
        <v>90302</v>
      </c>
    </row>
    <row r="409" spans="1:4">
      <c r="A409" t="s">
        <v>128</v>
      </c>
      <c r="B409" t="s">
        <v>128</v>
      </c>
      <c r="C409" s="46">
        <v>218659.29037325588</v>
      </c>
      <c r="D409" s="48">
        <v>543706</v>
      </c>
    </row>
    <row r="410" spans="1:4">
      <c r="A410" t="s">
        <v>129</v>
      </c>
      <c r="B410" t="s">
        <v>129</v>
      </c>
      <c r="C410" s="46">
        <v>240314.34620769671</v>
      </c>
      <c r="D410" s="48">
        <v>-1775401</v>
      </c>
    </row>
    <row r="411" spans="1:4">
      <c r="A411" t="s">
        <v>130</v>
      </c>
      <c r="B411" t="s">
        <v>130</v>
      </c>
      <c r="C411" s="46">
        <v>201059.48844039321</v>
      </c>
      <c r="D411" s="48">
        <v>179481</v>
      </c>
    </row>
    <row r="412" spans="1:4">
      <c r="A412" t="s">
        <v>131</v>
      </c>
      <c r="B412" t="s">
        <v>131</v>
      </c>
      <c r="C412" s="46">
        <v>96352.832701566862</v>
      </c>
      <c r="D412" s="48">
        <v>-477796</v>
      </c>
    </row>
    <row r="413" spans="1:4">
      <c r="A413" t="s">
        <v>132</v>
      </c>
      <c r="B413" t="s">
        <v>132</v>
      </c>
      <c r="C413" s="46">
        <v>80050.712017211932</v>
      </c>
      <c r="D413" s="48">
        <v>569198</v>
      </c>
    </row>
    <row r="414" spans="1:4">
      <c r="A414" t="s">
        <v>133</v>
      </c>
      <c r="B414" t="s">
        <v>133</v>
      </c>
      <c r="C414" s="46">
        <v>-324.42031212767</v>
      </c>
      <c r="D414" s="48">
        <v>615374</v>
      </c>
    </row>
    <row r="415" spans="1:4">
      <c r="A415" s="2">
        <v>44197</v>
      </c>
      <c r="B415" s="2">
        <v>44197</v>
      </c>
      <c r="C415" s="46">
        <v>59612.232353242493</v>
      </c>
      <c r="D415" s="48">
        <v>65890</v>
      </c>
    </row>
    <row r="416" spans="1:4">
      <c r="A416" s="2">
        <v>44287</v>
      </c>
      <c r="B416" s="2">
        <v>44287</v>
      </c>
      <c r="C416" s="46">
        <v>185568.41853635156</v>
      </c>
      <c r="D416" s="48">
        <v>-560479</v>
      </c>
    </row>
    <row r="417" spans="1:4">
      <c r="A417" s="2">
        <v>44317</v>
      </c>
      <c r="B417" s="2">
        <v>44317</v>
      </c>
      <c r="C417" s="46">
        <v>108031.96393812168</v>
      </c>
      <c r="D417" s="48">
        <v>217024</v>
      </c>
    </row>
    <row r="418" spans="1:4">
      <c r="A418" s="2">
        <v>44348</v>
      </c>
      <c r="B418" s="2">
        <v>44348</v>
      </c>
      <c r="C418" s="46">
        <v>-86376.908103677895</v>
      </c>
      <c r="D418" s="48">
        <v>321087</v>
      </c>
    </row>
    <row r="419" spans="1:4">
      <c r="A419" s="2">
        <v>44378</v>
      </c>
      <c r="B419" s="2">
        <v>44378</v>
      </c>
      <c r="C419" s="46">
        <v>-14436.703889628205</v>
      </c>
      <c r="D419" s="48">
        <v>167421</v>
      </c>
    </row>
    <row r="420" spans="1:4">
      <c r="A420" s="2">
        <v>44409</v>
      </c>
      <c r="B420" s="2">
        <v>44409</v>
      </c>
      <c r="C420" s="46">
        <v>340479.1175767504</v>
      </c>
      <c r="D420" s="48">
        <v>264169</v>
      </c>
    </row>
    <row r="421" spans="1:4">
      <c r="A421" s="2">
        <v>44501</v>
      </c>
      <c r="B421" s="2">
        <v>44501</v>
      </c>
      <c r="C421" s="46">
        <v>223038.96458696172</v>
      </c>
      <c r="D421" s="48">
        <v>249474</v>
      </c>
    </row>
    <row r="422" spans="1:4">
      <c r="A422" s="2">
        <v>44531</v>
      </c>
      <c r="B422" s="2">
        <v>44531</v>
      </c>
      <c r="C422" s="46">
        <v>127659.39282177491</v>
      </c>
      <c r="D422" s="48">
        <v>27676</v>
      </c>
    </row>
    <row r="423" spans="1:4">
      <c r="A423" t="s">
        <v>134</v>
      </c>
      <c r="B423" t="s">
        <v>134</v>
      </c>
      <c r="C423" s="46">
        <v>2270.9421848848383</v>
      </c>
      <c r="D423" s="48">
        <v>419502</v>
      </c>
    </row>
    <row r="424" spans="1:4">
      <c r="A424" t="s">
        <v>135</v>
      </c>
      <c r="B424" t="s">
        <v>135</v>
      </c>
      <c r="C424" s="46">
        <v>49879.622989447802</v>
      </c>
      <c r="D424" s="48">
        <v>-945610</v>
      </c>
    </row>
    <row r="425" spans="1:4">
      <c r="A425" t="s">
        <v>136</v>
      </c>
      <c r="B425" t="s">
        <v>136</v>
      </c>
      <c r="C425" s="46">
        <v>-262618.24266639288</v>
      </c>
      <c r="D425" s="48">
        <v>286302</v>
      </c>
    </row>
    <row r="426" spans="1:4">
      <c r="A426" t="s">
        <v>137</v>
      </c>
      <c r="B426" t="s">
        <v>137</v>
      </c>
      <c r="C426" s="46">
        <v>-247208.27784038757</v>
      </c>
      <c r="D426" s="48">
        <v>-161860</v>
      </c>
    </row>
    <row r="427" spans="1:4">
      <c r="A427" t="s">
        <v>138</v>
      </c>
      <c r="B427" t="s">
        <v>138</v>
      </c>
      <c r="C427" s="46">
        <v>389061.05931769346</v>
      </c>
      <c r="D427" s="48">
        <v>-25219</v>
      </c>
    </row>
    <row r="428" spans="1:4">
      <c r="A428" t="s">
        <v>139</v>
      </c>
      <c r="B428" t="s">
        <v>139</v>
      </c>
      <c r="C428" s="46">
        <v>200410.64781614082</v>
      </c>
      <c r="D428" s="48">
        <v>714236</v>
      </c>
    </row>
    <row r="429" spans="1:4">
      <c r="A429" t="s">
        <v>140</v>
      </c>
      <c r="B429" t="s">
        <v>140</v>
      </c>
      <c r="C429" s="46">
        <v>-88161.219820374186</v>
      </c>
      <c r="D429" s="48">
        <v>-67707</v>
      </c>
    </row>
    <row r="430" spans="1:4">
      <c r="A430" t="s">
        <v>141</v>
      </c>
      <c r="B430" t="s">
        <v>141</v>
      </c>
      <c r="C430" s="46">
        <v>-354348.08592015965</v>
      </c>
      <c r="D430" s="48">
        <v>18759</v>
      </c>
    </row>
    <row r="431" spans="1:4">
      <c r="A431" t="s">
        <v>142</v>
      </c>
      <c r="B431" t="s">
        <v>142</v>
      </c>
      <c r="C431" s="46">
        <v>-215739.50756411569</v>
      </c>
      <c r="D431" s="48">
        <v>460222</v>
      </c>
    </row>
    <row r="432" spans="1:4">
      <c r="A432" t="s">
        <v>143</v>
      </c>
      <c r="B432" t="s">
        <v>143</v>
      </c>
      <c r="C432" s="46">
        <v>-440238.36355564604</v>
      </c>
      <c r="D432" s="48">
        <v>-1745750</v>
      </c>
    </row>
    <row r="433" spans="1:4">
      <c r="A433" t="s">
        <v>144</v>
      </c>
      <c r="B433" t="s">
        <v>144</v>
      </c>
      <c r="C433" s="46">
        <v>-243234.12901683687</v>
      </c>
      <c r="D433" s="48">
        <v>126334</v>
      </c>
    </row>
    <row r="434" spans="1:4">
      <c r="A434" t="s">
        <v>145</v>
      </c>
      <c r="B434" t="s">
        <v>145</v>
      </c>
      <c r="C434" s="46">
        <v>-296763.48051770474</v>
      </c>
      <c r="D434" s="48">
        <v>-163205</v>
      </c>
    </row>
    <row r="435" spans="1:4">
      <c r="A435" s="2">
        <v>44198</v>
      </c>
      <c r="B435" s="2">
        <v>44198</v>
      </c>
      <c r="C435" s="46">
        <v>1048850.8691049421</v>
      </c>
      <c r="D435" s="48">
        <v>1384697</v>
      </c>
    </row>
    <row r="436" spans="1:4">
      <c r="A436" s="2">
        <v>44229</v>
      </c>
      <c r="B436" s="2">
        <v>44229</v>
      </c>
      <c r="C436" s="46">
        <v>594743.53720588679</v>
      </c>
      <c r="D436" s="48">
        <v>1875795</v>
      </c>
    </row>
    <row r="437" spans="1:4">
      <c r="A437" s="2">
        <v>44257</v>
      </c>
      <c r="B437" s="2">
        <v>44257</v>
      </c>
      <c r="C437" s="46">
        <v>230500.63176587157</v>
      </c>
      <c r="D437" s="48">
        <v>1252160</v>
      </c>
    </row>
    <row r="438" spans="1:4">
      <c r="A438" s="2">
        <v>44288</v>
      </c>
      <c r="B438" s="2">
        <v>44288</v>
      </c>
      <c r="C438" s="46">
        <v>171456.13495884807</v>
      </c>
      <c r="D438" s="48">
        <v>-3349606</v>
      </c>
    </row>
    <row r="439" spans="1:4">
      <c r="A439" s="2">
        <v>44318</v>
      </c>
      <c r="B439" s="2">
        <v>44318</v>
      </c>
      <c r="C439" s="46">
        <v>46392.104634088624</v>
      </c>
      <c r="D439" s="48">
        <v>-83802</v>
      </c>
    </row>
    <row r="440" spans="1:4">
      <c r="A440" s="2">
        <v>44410</v>
      </c>
      <c r="B440" s="2">
        <v>44410</v>
      </c>
      <c r="C440" s="46">
        <v>310713.55393914442</v>
      </c>
      <c r="D440" s="48">
        <v>-67385</v>
      </c>
    </row>
    <row r="441" spans="1:4">
      <c r="A441" s="2">
        <v>44441</v>
      </c>
      <c r="B441" s="2">
        <v>44441</v>
      </c>
      <c r="C441" s="46">
        <v>-10543.660144110918</v>
      </c>
      <c r="D441" s="48">
        <v>331997</v>
      </c>
    </row>
    <row r="442" spans="1:4">
      <c r="A442" s="2">
        <v>44471</v>
      </c>
      <c r="B442" s="2">
        <v>44471</v>
      </c>
      <c r="C442" s="46">
        <v>-4541.8843697696766</v>
      </c>
      <c r="D442" s="48">
        <v>-70762</v>
      </c>
    </row>
    <row r="443" spans="1:4">
      <c r="A443" s="2">
        <v>44502</v>
      </c>
      <c r="B443" s="2">
        <v>44502</v>
      </c>
      <c r="C443" s="46">
        <v>108356.3842502464</v>
      </c>
      <c r="D443" s="48">
        <v>988499</v>
      </c>
    </row>
    <row r="444" spans="1:4">
      <c r="A444" s="2">
        <v>44532</v>
      </c>
      <c r="B444" s="2">
        <v>44532</v>
      </c>
      <c r="C444" s="46">
        <v>-16221.015606324489</v>
      </c>
      <c r="D444" s="48">
        <v>-771710</v>
      </c>
    </row>
    <row r="445" spans="1:4">
      <c r="A445" t="s">
        <v>146</v>
      </c>
      <c r="B445" t="s">
        <v>146</v>
      </c>
      <c r="C445" s="46">
        <v>245586.17627975511</v>
      </c>
      <c r="D445" s="48">
        <v>-340319</v>
      </c>
    </row>
    <row r="446" spans="1:4">
      <c r="A446" t="s">
        <v>147</v>
      </c>
      <c r="B446" t="s">
        <v>147</v>
      </c>
      <c r="C446" s="46">
        <v>-2027.6269507905611</v>
      </c>
      <c r="D446" s="48">
        <v>254930</v>
      </c>
    </row>
    <row r="447" spans="1:4">
      <c r="A447" t="s">
        <v>148</v>
      </c>
      <c r="B447" t="s">
        <v>148</v>
      </c>
      <c r="C447" s="46">
        <v>-169590.71816412429</v>
      </c>
      <c r="D447" s="48">
        <v>237909</v>
      </c>
    </row>
    <row r="448" spans="1:4">
      <c r="A448" t="s">
        <v>149</v>
      </c>
      <c r="B448" t="s">
        <v>149</v>
      </c>
      <c r="C448" s="46">
        <v>-145908.035378887</v>
      </c>
      <c r="D448" s="48">
        <v>25331</v>
      </c>
    </row>
    <row r="449" spans="1:4">
      <c r="A449" t="s">
        <v>150</v>
      </c>
      <c r="B449" t="s">
        <v>150</v>
      </c>
      <c r="C449" s="46">
        <v>-222552.33411877317</v>
      </c>
      <c r="D449" s="48">
        <v>-123985</v>
      </c>
    </row>
    <row r="450" spans="1:4">
      <c r="A450" t="s">
        <v>151</v>
      </c>
      <c r="B450" t="s">
        <v>151</v>
      </c>
      <c r="C450" s="46">
        <v>-496444.18263155979</v>
      </c>
      <c r="D450" s="48">
        <v>206710</v>
      </c>
    </row>
    <row r="451" spans="1:4">
      <c r="A451" t="s">
        <v>152</v>
      </c>
      <c r="B451" t="s">
        <v>152</v>
      </c>
      <c r="C451" s="46">
        <v>52069.460096299248</v>
      </c>
      <c r="D451" s="48">
        <v>103857</v>
      </c>
    </row>
    <row r="452" spans="1:4">
      <c r="A452" t="s">
        <v>153</v>
      </c>
      <c r="B452" t="s">
        <v>153</v>
      </c>
      <c r="C452" s="46">
        <v>444780.24792541866</v>
      </c>
      <c r="D452" s="48">
        <v>922373</v>
      </c>
    </row>
    <row r="453" spans="1:4">
      <c r="A453" t="s">
        <v>154</v>
      </c>
      <c r="B453" t="s">
        <v>154</v>
      </c>
      <c r="C453" s="46">
        <v>187109.41501895356</v>
      </c>
      <c r="D453" s="48">
        <v>-1326779</v>
      </c>
    </row>
    <row r="454" spans="1:4">
      <c r="A454" t="s">
        <v>155</v>
      </c>
      <c r="B454" t="s">
        <v>155</v>
      </c>
      <c r="C454" s="46">
        <v>-921678.1067513586</v>
      </c>
      <c r="D454" s="48">
        <v>180520</v>
      </c>
    </row>
    <row r="455" spans="1:4">
      <c r="A455" s="2">
        <v>44199</v>
      </c>
      <c r="B455" s="2">
        <v>44199</v>
      </c>
      <c r="C455" s="46">
        <v>376976.40269098053</v>
      </c>
      <c r="D455" s="48">
        <v>-39830</v>
      </c>
    </row>
    <row r="456" spans="1:4">
      <c r="A456" s="2">
        <v>44230</v>
      </c>
      <c r="B456" s="2">
        <v>44230</v>
      </c>
      <c r="C456" s="46">
        <v>255562.10087764409</v>
      </c>
      <c r="D456" s="48">
        <v>171533</v>
      </c>
    </row>
    <row r="457" spans="1:4">
      <c r="A457" s="2">
        <v>44258</v>
      </c>
      <c r="B457" s="2">
        <v>44258</v>
      </c>
      <c r="C457" s="46">
        <v>529616.15954649448</v>
      </c>
      <c r="D457" s="48">
        <v>552410</v>
      </c>
    </row>
    <row r="458" spans="1:4">
      <c r="A458" s="2">
        <v>44289</v>
      </c>
      <c r="B458" s="2">
        <v>44289</v>
      </c>
      <c r="C458" s="46">
        <v>-267403.44227025978</v>
      </c>
      <c r="D458" s="48">
        <v>-263459</v>
      </c>
    </row>
    <row r="459" spans="1:4">
      <c r="A459" s="2">
        <v>44319</v>
      </c>
      <c r="B459" s="2">
        <v>44319</v>
      </c>
      <c r="C459" s="46">
        <v>-231392.78762421824</v>
      </c>
      <c r="D459" s="48">
        <v>-419348</v>
      </c>
    </row>
    <row r="460" spans="1:4">
      <c r="A460" s="2">
        <v>44411</v>
      </c>
      <c r="B460" s="2">
        <v>44411</v>
      </c>
      <c r="C460" s="46">
        <v>29360.038247447912</v>
      </c>
      <c r="D460" s="48">
        <v>-69717</v>
      </c>
    </row>
    <row r="461" spans="1:4">
      <c r="A461" s="2">
        <v>44442</v>
      </c>
      <c r="B461" s="2">
        <v>44442</v>
      </c>
      <c r="C461" s="46">
        <v>230662.84192193244</v>
      </c>
      <c r="D461" s="48">
        <v>682892</v>
      </c>
    </row>
    <row r="462" spans="1:4">
      <c r="A462" s="2">
        <v>44472</v>
      </c>
      <c r="B462" s="2">
        <v>44472</v>
      </c>
      <c r="C462" s="46">
        <v>123928.5592323185</v>
      </c>
      <c r="D462" s="48">
        <v>487484</v>
      </c>
    </row>
    <row r="463" spans="1:4">
      <c r="A463" s="2">
        <v>44533</v>
      </c>
      <c r="B463" s="2">
        <v>44533</v>
      </c>
      <c r="C463" s="46">
        <v>-233339.30949697539</v>
      </c>
      <c r="D463" s="48">
        <v>-12040</v>
      </c>
    </row>
    <row r="464" spans="1:4">
      <c r="A464" t="s">
        <v>156</v>
      </c>
      <c r="B464" t="s">
        <v>156</v>
      </c>
      <c r="C464" s="46">
        <v>-164562.20332616311</v>
      </c>
      <c r="D464" s="48">
        <v>88188</v>
      </c>
    </row>
    <row r="465" spans="1:4">
      <c r="A465" t="s">
        <v>157</v>
      </c>
      <c r="B465" t="s">
        <v>157</v>
      </c>
      <c r="C465" s="46">
        <v>-30901.034730046969</v>
      </c>
      <c r="D465" s="48">
        <v>-98142</v>
      </c>
    </row>
    <row r="466" spans="1:4">
      <c r="A466" t="s">
        <v>158</v>
      </c>
      <c r="B466" t="s">
        <v>158</v>
      </c>
      <c r="C466" s="46">
        <v>-306820.51019363006</v>
      </c>
      <c r="D466" s="48">
        <v>299690</v>
      </c>
    </row>
    <row r="467" spans="1:4">
      <c r="A467" t="s">
        <v>159</v>
      </c>
      <c r="B467" t="s">
        <v>159</v>
      </c>
      <c r="C467" s="46">
        <v>-265132.50008537201</v>
      </c>
      <c r="D467" s="48">
        <v>-524726</v>
      </c>
    </row>
    <row r="468" spans="1:4">
      <c r="A468" t="s">
        <v>160</v>
      </c>
      <c r="B468" t="s">
        <v>160</v>
      </c>
      <c r="C468" s="46">
        <v>301954.20551172976</v>
      </c>
      <c r="D468" s="48">
        <v>40902</v>
      </c>
    </row>
    <row r="469" spans="1:4">
      <c r="A469" t="s">
        <v>161</v>
      </c>
      <c r="B469" t="s">
        <v>161</v>
      </c>
      <c r="C469" s="46">
        <v>-12327.971860807202</v>
      </c>
      <c r="D469" s="48">
        <v>261395</v>
      </c>
    </row>
    <row r="470" spans="1:4">
      <c r="A470" t="s">
        <v>162</v>
      </c>
      <c r="B470" t="s">
        <v>162</v>
      </c>
      <c r="C470" s="46">
        <v>127091.65727555295</v>
      </c>
      <c r="D470" s="48">
        <v>-308478</v>
      </c>
    </row>
    <row r="471" spans="1:4">
      <c r="A471" t="s">
        <v>163</v>
      </c>
      <c r="B471" t="s">
        <v>163</v>
      </c>
      <c r="C471" s="46">
        <v>-430424.64911382087</v>
      </c>
      <c r="D471" s="48">
        <v>913832</v>
      </c>
    </row>
    <row r="472" spans="1:4">
      <c r="A472" t="s">
        <v>164</v>
      </c>
      <c r="B472" t="s">
        <v>164</v>
      </c>
      <c r="C472" s="46">
        <v>-364161.80036198476</v>
      </c>
      <c r="D472" s="48">
        <v>-82905</v>
      </c>
    </row>
    <row r="473" spans="1:4">
      <c r="A473" t="s">
        <v>165</v>
      </c>
      <c r="B473" t="s">
        <v>165</v>
      </c>
      <c r="C473" s="46">
        <v>843817.23184100108</v>
      </c>
      <c r="D473" s="48">
        <v>-1541865</v>
      </c>
    </row>
    <row r="474" spans="1:4">
      <c r="A474" s="2">
        <v>44200</v>
      </c>
      <c r="B474" s="2">
        <v>44200</v>
      </c>
      <c r="C474" s="46">
        <v>36091.759724071984</v>
      </c>
      <c r="D474" s="48">
        <v>53844</v>
      </c>
    </row>
    <row r="475" spans="1:4">
      <c r="A475" s="2">
        <v>44320</v>
      </c>
      <c r="B475" s="2">
        <v>44320</v>
      </c>
      <c r="C475" s="46">
        <v>-372353.41324318037</v>
      </c>
      <c r="D475" s="48">
        <v>-224409</v>
      </c>
    </row>
    <row r="476" spans="1:4">
      <c r="A476" s="2">
        <v>44351</v>
      </c>
      <c r="B476" s="2">
        <v>44351</v>
      </c>
      <c r="C476" s="46">
        <v>74130.041320904085</v>
      </c>
      <c r="D476" s="48">
        <v>178464</v>
      </c>
    </row>
    <row r="477" spans="1:4">
      <c r="A477" s="2">
        <v>44381</v>
      </c>
      <c r="B477" s="2">
        <v>44381</v>
      </c>
      <c r="C477" s="46">
        <v>219875.86654372726</v>
      </c>
      <c r="D477" s="48">
        <v>-332921</v>
      </c>
    </row>
    <row r="478" spans="1:4">
      <c r="A478" s="2">
        <v>44412</v>
      </c>
      <c r="B478" s="2">
        <v>44412</v>
      </c>
      <c r="C478" s="46">
        <v>88810.060444626579</v>
      </c>
      <c r="D478" s="48">
        <v>189183</v>
      </c>
    </row>
    <row r="479" spans="1:4">
      <c r="A479" s="2">
        <v>44443</v>
      </c>
      <c r="B479" s="2">
        <v>44443</v>
      </c>
      <c r="C479" s="46">
        <v>-63180.855786632113</v>
      </c>
      <c r="D479" s="48">
        <v>361962</v>
      </c>
    </row>
    <row r="480" spans="1:4">
      <c r="A480" s="2">
        <v>44534</v>
      </c>
      <c r="B480" s="2">
        <v>44534</v>
      </c>
      <c r="C480" s="46">
        <v>-850062.32284943655</v>
      </c>
      <c r="D480" s="48">
        <v>176377</v>
      </c>
    </row>
    <row r="481" spans="1:4">
      <c r="A481" t="s">
        <v>166</v>
      </c>
      <c r="B481" t="s">
        <v>166</v>
      </c>
      <c r="C481" s="46">
        <v>314687.70276269509</v>
      </c>
      <c r="D481" s="48">
        <v>298107</v>
      </c>
    </row>
    <row r="482" spans="1:4">
      <c r="A482" t="s">
        <v>167</v>
      </c>
      <c r="B482" t="s">
        <v>167</v>
      </c>
      <c r="C482" s="46">
        <v>124334.08462247957</v>
      </c>
      <c r="D482" s="48">
        <v>-48016</v>
      </c>
    </row>
    <row r="483" spans="1:4">
      <c r="A483" t="s">
        <v>168</v>
      </c>
      <c r="B483" t="s">
        <v>168</v>
      </c>
      <c r="C483" s="46">
        <v>59044.496807020543</v>
      </c>
      <c r="D483" s="48">
        <v>-38855</v>
      </c>
    </row>
    <row r="484" spans="1:4">
      <c r="A484" t="s">
        <v>169</v>
      </c>
      <c r="B484" t="s">
        <v>169</v>
      </c>
      <c r="C484" s="46">
        <v>-419151.04326742416</v>
      </c>
      <c r="D484" s="48">
        <v>292799</v>
      </c>
    </row>
    <row r="485" spans="1:4">
      <c r="A485" t="s">
        <v>170</v>
      </c>
      <c r="B485" t="s">
        <v>170</v>
      </c>
      <c r="C485" s="46">
        <v>-102273.50339787766</v>
      </c>
      <c r="D485" s="48">
        <v>-616539</v>
      </c>
    </row>
    <row r="486" spans="1:4">
      <c r="A486" t="s">
        <v>171</v>
      </c>
      <c r="B486" t="s">
        <v>171</v>
      </c>
      <c r="C486" s="46">
        <v>178025.64627941124</v>
      </c>
      <c r="D486" s="48">
        <v>1272901</v>
      </c>
    </row>
    <row r="487" spans="1:4">
      <c r="A487" t="s">
        <v>172</v>
      </c>
      <c r="B487" t="s">
        <v>172</v>
      </c>
      <c r="C487" s="46">
        <v>-105112.18112898151</v>
      </c>
      <c r="D487" s="48">
        <v>158696</v>
      </c>
    </row>
    <row r="488" spans="1:4">
      <c r="A488" t="s">
        <v>173</v>
      </c>
      <c r="B488" t="s">
        <v>173</v>
      </c>
      <c r="C488" s="46">
        <v>233014.88918485068</v>
      </c>
      <c r="D488" s="48">
        <v>-680359</v>
      </c>
    </row>
    <row r="489" spans="1:4">
      <c r="A489" t="s">
        <v>174</v>
      </c>
      <c r="B489" t="s">
        <v>174</v>
      </c>
      <c r="C489" s="46">
        <v>272594.16726428183</v>
      </c>
      <c r="D489" s="48">
        <v>211107</v>
      </c>
    </row>
    <row r="490" spans="1:4">
      <c r="A490" t="s">
        <v>175</v>
      </c>
      <c r="B490" t="s">
        <v>175</v>
      </c>
      <c r="C490" s="46">
        <v>343074.48007376294</v>
      </c>
      <c r="D490" s="48">
        <v>-424715</v>
      </c>
    </row>
    <row r="491" spans="1:4">
      <c r="A491" t="s">
        <v>176</v>
      </c>
      <c r="B491" t="s">
        <v>176</v>
      </c>
      <c r="C491" s="46">
        <v>49230.78236519541</v>
      </c>
      <c r="D491" s="48">
        <v>-175640</v>
      </c>
    </row>
    <row r="492" spans="1:4">
      <c r="A492" t="s">
        <v>177</v>
      </c>
      <c r="B492" t="s">
        <v>177</v>
      </c>
      <c r="C492" s="46">
        <v>-427910.39169483882</v>
      </c>
      <c r="D492" s="48">
        <v>180672</v>
      </c>
    </row>
    <row r="493" spans="1:4">
      <c r="A493" s="2">
        <v>44260</v>
      </c>
      <c r="B493" s="2">
        <v>44260</v>
      </c>
      <c r="C493" s="46">
        <v>4947.4097599277884</v>
      </c>
      <c r="D493" s="48">
        <v>57276</v>
      </c>
    </row>
    <row r="494" spans="1:4">
      <c r="A494" s="2">
        <v>44291</v>
      </c>
      <c r="B494" s="2">
        <v>44291</v>
      </c>
      <c r="C494" s="46">
        <v>-223282.279821056</v>
      </c>
      <c r="D494" s="48">
        <v>597981</v>
      </c>
    </row>
    <row r="495" spans="1:4">
      <c r="A495" s="2">
        <v>44321</v>
      </c>
      <c r="B495" s="2">
        <v>44321</v>
      </c>
      <c r="C495" s="46">
        <v>196842.02438274826</v>
      </c>
      <c r="D495" s="48">
        <v>-118217</v>
      </c>
    </row>
    <row r="496" spans="1:4">
      <c r="A496" s="2">
        <v>44352</v>
      </c>
      <c r="B496" s="2">
        <v>44352</v>
      </c>
      <c r="C496" s="46">
        <v>173483.76190963862</v>
      </c>
      <c r="D496" s="48">
        <v>856668</v>
      </c>
    </row>
    <row r="497" spans="1:4">
      <c r="A497" s="2">
        <v>44382</v>
      </c>
      <c r="B497" s="2">
        <v>44382</v>
      </c>
      <c r="C497" s="46">
        <v>159533.68848820194</v>
      </c>
      <c r="D497" s="48">
        <v>-586832</v>
      </c>
    </row>
    <row r="498" spans="1:4">
      <c r="A498" s="2">
        <v>44474</v>
      </c>
      <c r="B498" s="2">
        <v>44474</v>
      </c>
      <c r="C498" s="46">
        <v>193354.50602738908</v>
      </c>
      <c r="D498" s="48">
        <v>345496</v>
      </c>
    </row>
    <row r="499" spans="1:4">
      <c r="A499" s="2">
        <v>44505</v>
      </c>
      <c r="B499" s="2">
        <v>44505</v>
      </c>
      <c r="C499" s="46">
        <v>-148584.50295393291</v>
      </c>
      <c r="D499" s="48">
        <v>152609</v>
      </c>
    </row>
    <row r="500" spans="1:4">
      <c r="A500" s="2">
        <v>44535</v>
      </c>
      <c r="B500" s="2">
        <v>44535</v>
      </c>
      <c r="C500" s="46">
        <v>-250209.16572755523</v>
      </c>
      <c r="D500" s="48">
        <v>-180289</v>
      </c>
    </row>
    <row r="501" spans="1:4">
      <c r="A501" t="s">
        <v>178</v>
      </c>
      <c r="B501" t="s">
        <v>178</v>
      </c>
      <c r="C501" s="46">
        <v>-30333.299183827974</v>
      </c>
      <c r="D501" s="48">
        <v>96055</v>
      </c>
    </row>
    <row r="502" spans="1:4">
      <c r="A502" t="s">
        <v>179</v>
      </c>
      <c r="B502" t="s">
        <v>179</v>
      </c>
      <c r="C502" s="46">
        <v>397982.61790117191</v>
      </c>
      <c r="D502" s="48">
        <v>-244316</v>
      </c>
    </row>
    <row r="503" spans="1:4">
      <c r="A503" t="s">
        <v>180</v>
      </c>
      <c r="B503" t="s">
        <v>180</v>
      </c>
      <c r="C503" s="46">
        <v>300007.68363897258</v>
      </c>
      <c r="D503" s="48">
        <v>1022583</v>
      </c>
    </row>
    <row r="504" spans="1:4">
      <c r="A504" t="s">
        <v>181</v>
      </c>
      <c r="B504" t="s">
        <v>181</v>
      </c>
      <c r="C504" s="46">
        <v>-126442.81665130057</v>
      </c>
      <c r="D504" s="48">
        <v>64127</v>
      </c>
    </row>
    <row r="505" spans="1:4">
      <c r="A505" t="s">
        <v>182</v>
      </c>
      <c r="B505" t="s">
        <v>182</v>
      </c>
      <c r="C505" s="46">
        <v>-201302.80367448748</v>
      </c>
      <c r="D505" s="48">
        <v>461624</v>
      </c>
    </row>
    <row r="506" spans="1:4">
      <c r="A506" t="s">
        <v>183</v>
      </c>
      <c r="B506" t="s">
        <v>183</v>
      </c>
      <c r="C506" s="46">
        <v>436750.84520028683</v>
      </c>
      <c r="D506" s="48">
        <v>37530</v>
      </c>
    </row>
    <row r="507" spans="1:4">
      <c r="A507" t="s">
        <v>184</v>
      </c>
      <c r="B507" t="s">
        <v>184</v>
      </c>
      <c r="C507" s="46">
        <v>36335.074958169214</v>
      </c>
      <c r="D507" s="48">
        <v>329522</v>
      </c>
    </row>
    <row r="508" spans="1:4">
      <c r="A508" t="s">
        <v>185</v>
      </c>
      <c r="B508" t="s">
        <v>185</v>
      </c>
      <c r="C508" s="46">
        <v>17437.591776798825</v>
      </c>
      <c r="D508" s="48">
        <v>186206</v>
      </c>
    </row>
    <row r="509" spans="1:4">
      <c r="A509" t="s">
        <v>186</v>
      </c>
      <c r="B509" t="s">
        <v>186</v>
      </c>
      <c r="C509" s="46">
        <v>150855.44513881774</v>
      </c>
      <c r="D509" s="48">
        <v>133424</v>
      </c>
    </row>
    <row r="510" spans="1:4">
      <c r="A510" t="s">
        <v>187</v>
      </c>
      <c r="B510" t="s">
        <v>187</v>
      </c>
      <c r="C510" s="46">
        <v>59044.496807020543</v>
      </c>
      <c r="D510" s="48">
        <v>676251</v>
      </c>
    </row>
    <row r="511" spans="1:4">
      <c r="A511" t="s">
        <v>188</v>
      </c>
      <c r="B511" t="s">
        <v>188</v>
      </c>
      <c r="C511" s="46">
        <v>158641.5326298523</v>
      </c>
      <c r="D511" s="48">
        <v>-3900</v>
      </c>
    </row>
    <row r="512" spans="1:4">
      <c r="A512" t="s">
        <v>189</v>
      </c>
      <c r="B512" t="s">
        <v>189</v>
      </c>
      <c r="C512" s="46">
        <v>238692.24464706425</v>
      </c>
      <c r="D512" s="48">
        <v>300415</v>
      </c>
    </row>
    <row r="513" spans="1:4">
      <c r="A513" s="2">
        <v>44202</v>
      </c>
      <c r="B513" s="2">
        <v>44202</v>
      </c>
      <c r="C513" s="46">
        <v>-12895.707407026197</v>
      </c>
      <c r="D513" s="48">
        <v>672802</v>
      </c>
    </row>
    <row r="514" spans="1:4">
      <c r="A514" s="2">
        <v>44233</v>
      </c>
      <c r="B514" s="2">
        <v>44233</v>
      </c>
      <c r="C514" s="46">
        <v>2189.8371068543961</v>
      </c>
      <c r="D514" s="48">
        <v>24891</v>
      </c>
    </row>
    <row r="515" spans="1:4">
      <c r="A515" s="2">
        <v>44261</v>
      </c>
      <c r="B515" s="2">
        <v>44261</v>
      </c>
      <c r="C515" s="46">
        <v>185162.89314619344</v>
      </c>
      <c r="D515" s="48">
        <v>-66994</v>
      </c>
    </row>
    <row r="516" spans="1:4">
      <c r="A516" s="2">
        <v>44292</v>
      </c>
      <c r="B516" s="2">
        <v>44292</v>
      </c>
      <c r="C516" s="46">
        <v>-32604.24136871281</v>
      </c>
      <c r="D516" s="48">
        <v>72872</v>
      </c>
    </row>
    <row r="517" spans="1:4">
      <c r="A517" s="2">
        <v>44383</v>
      </c>
      <c r="B517" s="2">
        <v>44383</v>
      </c>
      <c r="C517" s="46">
        <v>132039.06703548075</v>
      </c>
      <c r="D517" s="48">
        <v>8036</v>
      </c>
    </row>
    <row r="518" spans="1:4">
      <c r="A518" s="2">
        <v>44414</v>
      </c>
      <c r="B518" s="2">
        <v>44414</v>
      </c>
      <c r="C518" s="46">
        <v>-18735.273025303602</v>
      </c>
      <c r="D518" s="48">
        <v>620366</v>
      </c>
    </row>
    <row r="519" spans="1:4">
      <c r="A519" s="2">
        <v>44445</v>
      </c>
      <c r="B519" s="2">
        <v>44445</v>
      </c>
      <c r="C519" s="46">
        <v>-169915.13847624901</v>
      </c>
      <c r="D519" s="48">
        <v>-771773</v>
      </c>
    </row>
    <row r="520" spans="1:4">
      <c r="A520" s="2">
        <v>44475</v>
      </c>
      <c r="B520" s="2">
        <v>44475</v>
      </c>
      <c r="C520" s="46">
        <v>166103.19980876218</v>
      </c>
      <c r="D520" s="48">
        <v>521025</v>
      </c>
    </row>
    <row r="521" spans="1:4">
      <c r="A521" s="2">
        <v>44506</v>
      </c>
      <c r="B521" s="2">
        <v>44506</v>
      </c>
      <c r="C521" s="46">
        <v>99921.45613495943</v>
      </c>
      <c r="D521" s="48">
        <v>-2101804</v>
      </c>
    </row>
    <row r="522" spans="1:4">
      <c r="A522" t="s">
        <v>190</v>
      </c>
      <c r="B522" t="s">
        <v>190</v>
      </c>
      <c r="C522" s="46">
        <v>20276.26950790561</v>
      </c>
      <c r="D522" s="48">
        <v>-1940</v>
      </c>
    </row>
    <row r="523" spans="1:4">
      <c r="A523" t="s">
        <v>191</v>
      </c>
      <c r="B523" t="s">
        <v>191</v>
      </c>
      <c r="C523" s="46">
        <v>93108.629580301975</v>
      </c>
      <c r="D523" s="48">
        <v>-117799</v>
      </c>
    </row>
    <row r="524" spans="1:4">
      <c r="A524" t="s">
        <v>192</v>
      </c>
      <c r="B524" t="s">
        <v>192</v>
      </c>
      <c r="C524" s="46">
        <v>-164967.72871632123</v>
      </c>
      <c r="D524" s="48">
        <v>260046</v>
      </c>
    </row>
    <row r="525" spans="1:4">
      <c r="A525" t="s">
        <v>193</v>
      </c>
      <c r="B525" t="s">
        <v>193</v>
      </c>
      <c r="C525" s="46">
        <v>-123523.03384216038</v>
      </c>
      <c r="D525" s="48">
        <v>-740552</v>
      </c>
    </row>
    <row r="526" spans="1:4">
      <c r="A526" t="s">
        <v>194</v>
      </c>
      <c r="B526" t="s">
        <v>194</v>
      </c>
      <c r="C526" s="46">
        <v>-13057.917563090034</v>
      </c>
      <c r="D526" s="48">
        <v>257422</v>
      </c>
    </row>
    <row r="527" spans="1:4">
      <c r="A527" t="s">
        <v>195</v>
      </c>
      <c r="B527" t="s">
        <v>195</v>
      </c>
      <c r="C527" s="46">
        <v>102435.71355393855</v>
      </c>
      <c r="D527" s="48">
        <v>48970</v>
      </c>
    </row>
    <row r="528" spans="1:4">
      <c r="A528" t="s">
        <v>196</v>
      </c>
      <c r="B528" t="s">
        <v>196</v>
      </c>
      <c r="C528" s="46">
        <v>42580.16596660178</v>
      </c>
      <c r="D528" s="48">
        <v>128727</v>
      </c>
    </row>
    <row r="529" spans="1:4">
      <c r="A529" t="s">
        <v>197</v>
      </c>
      <c r="B529" t="s">
        <v>197</v>
      </c>
      <c r="C529" s="46">
        <v>-139176.31390226292</v>
      </c>
      <c r="D529" s="48">
        <v>14432</v>
      </c>
    </row>
    <row r="530" spans="1:4">
      <c r="A530" t="s">
        <v>198</v>
      </c>
      <c r="B530" t="s">
        <v>198</v>
      </c>
      <c r="C530" s="46">
        <v>167887.51152545845</v>
      </c>
      <c r="D530" s="48">
        <v>1391624</v>
      </c>
    </row>
    <row r="531" spans="1:4">
      <c r="A531" t="s">
        <v>199</v>
      </c>
      <c r="B531" t="s">
        <v>199</v>
      </c>
      <c r="C531" s="46">
        <v>113384.89908820759</v>
      </c>
      <c r="D531" s="48">
        <v>50870</v>
      </c>
    </row>
    <row r="532" spans="1:4">
      <c r="A532" t="s">
        <v>200</v>
      </c>
      <c r="B532" t="s">
        <v>200</v>
      </c>
      <c r="C532" s="46">
        <v>-74048.936242870695</v>
      </c>
      <c r="D532" s="48">
        <v>283883</v>
      </c>
    </row>
    <row r="533" spans="1:4">
      <c r="A533" t="s">
        <v>201</v>
      </c>
      <c r="B533" t="s">
        <v>201</v>
      </c>
      <c r="C533" s="46">
        <v>-107464.22839189973</v>
      </c>
      <c r="D533" s="48">
        <v>-32770</v>
      </c>
    </row>
    <row r="534" spans="1:4">
      <c r="A534" t="s">
        <v>202</v>
      </c>
      <c r="B534" t="s">
        <v>202</v>
      </c>
      <c r="C534" s="46">
        <v>-43715.637059045679</v>
      </c>
      <c r="D534" s="48">
        <v>-380520</v>
      </c>
    </row>
    <row r="535" spans="1:4">
      <c r="A535" s="2">
        <v>44203</v>
      </c>
      <c r="B535" s="2">
        <v>44203</v>
      </c>
      <c r="C535" s="46">
        <v>-67317.21476624663</v>
      </c>
      <c r="D535" s="48">
        <v>508500</v>
      </c>
    </row>
    <row r="536" spans="1:4">
      <c r="A536" s="2">
        <v>44234</v>
      </c>
      <c r="B536" s="2">
        <v>44234</v>
      </c>
      <c r="C536" s="46">
        <v>68452.685858690515</v>
      </c>
      <c r="D536" s="48">
        <v>191019</v>
      </c>
    </row>
    <row r="537" spans="1:4">
      <c r="A537" s="2">
        <v>44323</v>
      </c>
      <c r="B537" s="2">
        <v>44323</v>
      </c>
      <c r="C537" s="46">
        <v>181918.69002492854</v>
      </c>
      <c r="D537" s="48">
        <v>25069</v>
      </c>
    </row>
    <row r="538" spans="1:4">
      <c r="A538" s="2">
        <v>44354</v>
      </c>
      <c r="B538" s="2">
        <v>44354</v>
      </c>
      <c r="C538" s="46">
        <v>-26115.835126183018</v>
      </c>
      <c r="D538" s="48">
        <v>-679710</v>
      </c>
    </row>
    <row r="539" spans="1:4">
      <c r="A539" s="2">
        <v>44384</v>
      </c>
      <c r="B539" s="2">
        <v>44384</v>
      </c>
      <c r="C539" s="46">
        <v>99597.035822831764</v>
      </c>
      <c r="D539" s="48">
        <v>73013</v>
      </c>
    </row>
    <row r="540" spans="1:4">
      <c r="A540" s="2">
        <v>44415</v>
      </c>
      <c r="B540" s="2">
        <v>44415</v>
      </c>
      <c r="C540" s="46">
        <v>-246153.91182597409</v>
      </c>
      <c r="D540" s="48">
        <v>-262179</v>
      </c>
    </row>
    <row r="541" spans="1:4">
      <c r="A541" s="2">
        <v>44446</v>
      </c>
      <c r="B541" s="2">
        <v>44446</v>
      </c>
      <c r="C541" s="46">
        <v>-61802.069460096893</v>
      </c>
      <c r="D541" s="48">
        <v>288080</v>
      </c>
    </row>
    <row r="542" spans="1:4">
      <c r="A542" s="2">
        <v>44537</v>
      </c>
      <c r="B542" s="2">
        <v>44537</v>
      </c>
      <c r="C542" s="46">
        <v>4541.884369772627</v>
      </c>
      <c r="D542" s="48">
        <v>-204921</v>
      </c>
    </row>
    <row r="543" spans="1:4">
      <c r="A543" t="s">
        <v>203</v>
      </c>
      <c r="B543" t="s">
        <v>203</v>
      </c>
      <c r="C543" s="46">
        <v>194246.66188573575</v>
      </c>
      <c r="D543" s="48">
        <v>-54349</v>
      </c>
    </row>
    <row r="544" spans="1:4">
      <c r="A544" t="s">
        <v>204</v>
      </c>
      <c r="B544" t="s">
        <v>204</v>
      </c>
      <c r="C544" s="46">
        <v>67479.424922310456</v>
      </c>
      <c r="D544" s="48">
        <v>-265540</v>
      </c>
    </row>
    <row r="545" spans="1:4">
      <c r="A545" t="s">
        <v>205</v>
      </c>
      <c r="B545" t="s">
        <v>205</v>
      </c>
      <c r="C545" s="46">
        <v>113952.63463442953</v>
      </c>
      <c r="D545" s="48">
        <v>651079</v>
      </c>
    </row>
    <row r="546" spans="1:4">
      <c r="A546" t="s">
        <v>206</v>
      </c>
      <c r="B546" t="s">
        <v>206</v>
      </c>
      <c r="C546" s="46">
        <v>-1297.6812485077294</v>
      </c>
      <c r="D546" s="48">
        <v>-85984</v>
      </c>
    </row>
    <row r="547" spans="1:4">
      <c r="A547" t="s">
        <v>207</v>
      </c>
      <c r="B547" t="s">
        <v>207</v>
      </c>
      <c r="C547" s="46">
        <v>-277379.36686814873</v>
      </c>
      <c r="D547" s="48">
        <v>-267924</v>
      </c>
    </row>
    <row r="548" spans="1:4">
      <c r="A548" t="s">
        <v>208</v>
      </c>
      <c r="B548" t="s">
        <v>208</v>
      </c>
      <c r="C548" s="46">
        <v>-195138.81774408242</v>
      </c>
      <c r="D548" s="48">
        <v>347820</v>
      </c>
    </row>
    <row r="549" spans="1:4">
      <c r="A549" t="s">
        <v>209</v>
      </c>
      <c r="B549" t="s">
        <v>209</v>
      </c>
      <c r="C549" s="46">
        <v>311362.39456339675</v>
      </c>
      <c r="D549" s="48">
        <v>-464254</v>
      </c>
    </row>
    <row r="550" spans="1:4">
      <c r="A550" t="s">
        <v>210</v>
      </c>
      <c r="B550" t="s">
        <v>210</v>
      </c>
      <c r="C550" s="46">
        <v>51907.249940238362</v>
      </c>
      <c r="D550" s="48">
        <v>34536</v>
      </c>
    </row>
    <row r="551" spans="1:4">
      <c r="A551" t="s">
        <v>211</v>
      </c>
      <c r="B551" t="s">
        <v>211</v>
      </c>
      <c r="C551" s="46">
        <v>-51258.409315983023</v>
      </c>
      <c r="D551" s="48">
        <v>318644</v>
      </c>
    </row>
    <row r="552" spans="1:4">
      <c r="A552" t="s">
        <v>212</v>
      </c>
      <c r="B552" t="s">
        <v>212</v>
      </c>
      <c r="C552" s="46">
        <v>-126523.92172933101</v>
      </c>
      <c r="D552" s="48">
        <v>-85583</v>
      </c>
    </row>
    <row r="553" spans="1:4">
      <c r="A553" t="s">
        <v>213</v>
      </c>
      <c r="B553" t="s">
        <v>213</v>
      </c>
      <c r="C553" s="46">
        <v>-60098.862821433999</v>
      </c>
      <c r="D553" s="48">
        <v>957286</v>
      </c>
    </row>
    <row r="554" spans="1:4">
      <c r="A554" t="s">
        <v>214</v>
      </c>
      <c r="B554" t="s">
        <v>214</v>
      </c>
      <c r="C554" s="46">
        <v>112006.11276167235</v>
      </c>
      <c r="D554" s="48">
        <v>464254</v>
      </c>
    </row>
    <row r="555" spans="1:4">
      <c r="A555" t="s">
        <v>215</v>
      </c>
      <c r="B555" t="s">
        <v>215</v>
      </c>
      <c r="C555" s="46">
        <v>-24980.364033742073</v>
      </c>
      <c r="D555" s="48">
        <v>-447146</v>
      </c>
    </row>
    <row r="556" spans="1:4">
      <c r="A556" s="2">
        <v>44235</v>
      </c>
      <c r="B556" s="2">
        <v>44235</v>
      </c>
      <c r="C556" s="46">
        <v>198058.60055322258</v>
      </c>
      <c r="D556" s="48">
        <v>266061</v>
      </c>
    </row>
    <row r="557" spans="1:4">
      <c r="A557" s="2">
        <v>44263</v>
      </c>
      <c r="B557" s="2">
        <v>44263</v>
      </c>
      <c r="C557" s="46">
        <v>398388.14329133002</v>
      </c>
      <c r="D557" s="48">
        <v>1081920</v>
      </c>
    </row>
    <row r="558" spans="1:4">
      <c r="A558" s="2">
        <v>44294</v>
      </c>
      <c r="B558" s="2">
        <v>44294</v>
      </c>
      <c r="C558" s="46">
        <v>207710.10483898388</v>
      </c>
      <c r="D558" s="48">
        <v>-231266</v>
      </c>
    </row>
    <row r="559" spans="1:4">
      <c r="A559" s="2">
        <v>44324</v>
      </c>
      <c r="B559" s="2">
        <v>44324</v>
      </c>
      <c r="C559" s="46">
        <v>58071.235870643439</v>
      </c>
      <c r="D559" s="48">
        <v>-127770</v>
      </c>
    </row>
    <row r="560" spans="1:4">
      <c r="A560" s="2">
        <v>44355</v>
      </c>
      <c r="B560" s="2">
        <v>44355</v>
      </c>
      <c r="C560" s="46">
        <v>-91486.528019669524</v>
      </c>
      <c r="D560" s="48">
        <v>-1362340</v>
      </c>
    </row>
    <row r="561" spans="1:4">
      <c r="A561" s="2">
        <v>44447</v>
      </c>
      <c r="B561" s="2">
        <v>44447</v>
      </c>
      <c r="C561" s="46">
        <v>32523.13629067942</v>
      </c>
      <c r="D561" s="48">
        <v>-100980</v>
      </c>
    </row>
    <row r="562" spans="1:4">
      <c r="A562" s="2">
        <v>44477</v>
      </c>
      <c r="B562" s="2">
        <v>44477</v>
      </c>
      <c r="C562" s="46">
        <v>35442.919099819599</v>
      </c>
      <c r="D562" s="48">
        <v>270417</v>
      </c>
    </row>
    <row r="563" spans="1:4">
      <c r="A563" s="2">
        <v>44508</v>
      </c>
      <c r="B563" s="2">
        <v>44508</v>
      </c>
      <c r="C563" s="46">
        <v>3487.5183553591746</v>
      </c>
      <c r="D563" s="48">
        <v>-239026</v>
      </c>
    </row>
    <row r="564" spans="1:4">
      <c r="A564" s="2">
        <v>44538</v>
      </c>
      <c r="B564" s="2">
        <v>44538</v>
      </c>
      <c r="C564" s="46">
        <v>133255.64320595507</v>
      </c>
      <c r="D564" s="48">
        <v>763870</v>
      </c>
    </row>
    <row r="565" spans="1:4">
      <c r="A565" t="s">
        <v>216</v>
      </c>
      <c r="B565" t="s">
        <v>216</v>
      </c>
      <c r="C565" s="46">
        <v>267160.12703616254</v>
      </c>
      <c r="D565" s="48">
        <v>-285886</v>
      </c>
    </row>
    <row r="566" spans="1:4">
      <c r="A566" t="s">
        <v>217</v>
      </c>
      <c r="B566" t="s">
        <v>217</v>
      </c>
      <c r="C566" s="46">
        <v>55070.34798347282</v>
      </c>
      <c r="D566" s="48">
        <v>-12262</v>
      </c>
    </row>
    <row r="567" spans="1:4">
      <c r="A567" t="s">
        <v>218</v>
      </c>
      <c r="B567" t="s">
        <v>218</v>
      </c>
      <c r="C567" s="46">
        <v>83619.33545060156</v>
      </c>
      <c r="D567" s="48">
        <v>153375</v>
      </c>
    </row>
    <row r="568" spans="1:4">
      <c r="A568" t="s">
        <v>219</v>
      </c>
      <c r="B568" t="s">
        <v>219</v>
      </c>
      <c r="C568" s="46">
        <v>-74211.146398934536</v>
      </c>
      <c r="D568" s="48">
        <v>-314518</v>
      </c>
    </row>
    <row r="569" spans="1:4">
      <c r="A569" t="s">
        <v>220</v>
      </c>
      <c r="B569" t="s">
        <v>220</v>
      </c>
      <c r="C569" s="46">
        <v>-191975.71970084796</v>
      </c>
      <c r="D569" s="48">
        <v>739363</v>
      </c>
    </row>
    <row r="570" spans="1:4">
      <c r="A570" t="s">
        <v>221</v>
      </c>
      <c r="B570" t="s">
        <v>221</v>
      </c>
      <c r="C570" s="46">
        <v>74535.566711062202</v>
      </c>
      <c r="D570" s="48">
        <v>201456</v>
      </c>
    </row>
    <row r="571" spans="1:4">
      <c r="A571" t="s">
        <v>222</v>
      </c>
      <c r="B571" t="s">
        <v>222</v>
      </c>
      <c r="C571" s="46">
        <v>207872.31499504478</v>
      </c>
      <c r="D571" s="48">
        <v>-312234</v>
      </c>
    </row>
    <row r="572" spans="1:4">
      <c r="A572" t="s">
        <v>223</v>
      </c>
      <c r="B572" t="s">
        <v>223</v>
      </c>
      <c r="C572" s="46">
        <v>16302.120684360831</v>
      </c>
      <c r="D572" s="48">
        <v>-163925</v>
      </c>
    </row>
    <row r="573" spans="1:4">
      <c r="A573" t="s">
        <v>224</v>
      </c>
      <c r="B573" t="s">
        <v>224</v>
      </c>
      <c r="C573" s="46">
        <v>3649.7285114230099</v>
      </c>
      <c r="D573" s="48">
        <v>706835</v>
      </c>
    </row>
    <row r="574" spans="1:4">
      <c r="A574" t="s">
        <v>225</v>
      </c>
      <c r="B574" t="s">
        <v>225</v>
      </c>
      <c r="C574" s="46">
        <v>110789.53659119508</v>
      </c>
      <c r="D574" s="48">
        <v>256055</v>
      </c>
    </row>
    <row r="575" spans="1:4">
      <c r="A575" t="s">
        <v>226</v>
      </c>
      <c r="B575" t="s">
        <v>226</v>
      </c>
      <c r="C575" s="46">
        <v>366351.63746883621</v>
      </c>
      <c r="D575" s="48">
        <v>189298</v>
      </c>
    </row>
    <row r="576" spans="1:4">
      <c r="A576" t="s">
        <v>227</v>
      </c>
      <c r="B576" t="s">
        <v>227</v>
      </c>
      <c r="C576" s="46">
        <v>326285.72892121942</v>
      </c>
      <c r="D576" s="48">
        <v>855588</v>
      </c>
    </row>
    <row r="577" spans="1:4">
      <c r="A577" s="2">
        <v>44205</v>
      </c>
      <c r="B577" s="2">
        <v>44205</v>
      </c>
      <c r="C577" s="46">
        <v>-90756.582317386696</v>
      </c>
      <c r="D577" s="48">
        <v>365704</v>
      </c>
    </row>
    <row r="578" spans="1:4">
      <c r="A578" s="2">
        <v>44236</v>
      </c>
      <c r="B578" s="2">
        <v>44236</v>
      </c>
      <c r="C578" s="46">
        <v>256129.83642386601</v>
      </c>
      <c r="D578" s="48">
        <v>-144583</v>
      </c>
    </row>
    <row r="579" spans="1:4">
      <c r="A579" s="2">
        <v>44264</v>
      </c>
      <c r="B579" s="2">
        <v>44264</v>
      </c>
      <c r="C579" s="46">
        <v>145096.98459856783</v>
      </c>
      <c r="D579" s="48">
        <v>1484282</v>
      </c>
    </row>
    <row r="580" spans="1:4">
      <c r="A580" s="2">
        <v>44356</v>
      </c>
      <c r="B580" s="2">
        <v>44356</v>
      </c>
      <c r="C580" s="46">
        <v>87917.90458627991</v>
      </c>
      <c r="D580" s="48">
        <v>-18920</v>
      </c>
    </row>
    <row r="581" spans="1:4">
      <c r="A581" s="2">
        <v>44386</v>
      </c>
      <c r="B581" s="2">
        <v>44386</v>
      </c>
      <c r="C581" s="46">
        <v>-25466.994501930625</v>
      </c>
      <c r="D581" s="48">
        <v>18842</v>
      </c>
    </row>
    <row r="582" spans="1:4">
      <c r="A582" s="2">
        <v>44417</v>
      </c>
      <c r="B582" s="2">
        <v>44417</v>
      </c>
      <c r="C582" s="46">
        <v>-13950.073421436698</v>
      </c>
      <c r="D582" s="48">
        <v>339549</v>
      </c>
    </row>
    <row r="583" spans="1:4">
      <c r="A583" s="2">
        <v>44448</v>
      </c>
      <c r="B583" s="2">
        <v>44448</v>
      </c>
      <c r="C583" s="46">
        <v>25548.099579961068</v>
      </c>
      <c r="D583" s="48">
        <v>-1308269</v>
      </c>
    </row>
    <row r="584" spans="1:4">
      <c r="A584" t="s">
        <v>228</v>
      </c>
      <c r="B584" t="s">
        <v>228</v>
      </c>
      <c r="C584" s="46">
        <v>243639.65440699499</v>
      </c>
      <c r="D584" s="48">
        <v>122076</v>
      </c>
    </row>
    <row r="585" spans="1:4">
      <c r="A585" t="s">
        <v>229</v>
      </c>
      <c r="B585" t="s">
        <v>229</v>
      </c>
      <c r="C585" s="46">
        <v>178512.2767475998</v>
      </c>
      <c r="D585" s="48">
        <v>1604401</v>
      </c>
    </row>
    <row r="586" spans="1:4">
      <c r="A586" t="s">
        <v>230</v>
      </c>
      <c r="B586" t="s">
        <v>230</v>
      </c>
      <c r="C586" s="46">
        <v>-71940.204214046738</v>
      </c>
      <c r="D586" s="48">
        <v>87656</v>
      </c>
    </row>
    <row r="587" spans="1:4">
      <c r="A587" t="s">
        <v>231</v>
      </c>
      <c r="B587" t="s">
        <v>231</v>
      </c>
      <c r="C587" s="46">
        <v>-305360.61878905847</v>
      </c>
      <c r="D587" s="48">
        <v>-230745</v>
      </c>
    </row>
    <row r="588" spans="1:4">
      <c r="A588" t="s">
        <v>232</v>
      </c>
      <c r="B588" t="s">
        <v>232</v>
      </c>
      <c r="C588" s="46">
        <v>267808.96766041493</v>
      </c>
      <c r="D588" s="48">
        <v>-291715</v>
      </c>
    </row>
    <row r="589" spans="1:4">
      <c r="A589" t="s">
        <v>233</v>
      </c>
      <c r="B589" t="s">
        <v>233</v>
      </c>
      <c r="C589" s="46">
        <v>-24899.258955705729</v>
      </c>
      <c r="D589" s="48">
        <v>-38883</v>
      </c>
    </row>
    <row r="590" spans="1:4">
      <c r="A590" t="s">
        <v>234</v>
      </c>
      <c r="B590" t="s">
        <v>234</v>
      </c>
      <c r="C590" s="46">
        <v>448186.66120274441</v>
      </c>
      <c r="D590" s="48">
        <v>403358</v>
      </c>
    </row>
    <row r="591" spans="1:4">
      <c r="A591" t="s">
        <v>235</v>
      </c>
      <c r="B591" t="s">
        <v>235</v>
      </c>
      <c r="C591" s="46">
        <v>49068.572209131577</v>
      </c>
      <c r="D591" s="48">
        <v>556385</v>
      </c>
    </row>
    <row r="592" spans="1:4">
      <c r="A592" t="s">
        <v>236</v>
      </c>
      <c r="B592" t="s">
        <v>236</v>
      </c>
      <c r="C592" s="46">
        <v>3081.992965198112</v>
      </c>
      <c r="D592" s="48">
        <v>-3878263</v>
      </c>
    </row>
    <row r="593" spans="1:4">
      <c r="A593" t="s">
        <v>237</v>
      </c>
      <c r="B593" t="s">
        <v>237</v>
      </c>
      <c r="C593" s="46">
        <v>-172753.81620735579</v>
      </c>
      <c r="D593" s="48">
        <v>-2897680</v>
      </c>
    </row>
    <row r="594" spans="1:4">
      <c r="A594" t="s">
        <v>238</v>
      </c>
      <c r="B594" t="s">
        <v>238</v>
      </c>
      <c r="C594" s="46">
        <v>-60504.388211589161</v>
      </c>
      <c r="D594" s="48">
        <v>2159653</v>
      </c>
    </row>
    <row r="595" spans="1:4">
      <c r="A595" t="s">
        <v>239</v>
      </c>
      <c r="B595" t="s">
        <v>239</v>
      </c>
      <c r="C595" s="46">
        <v>-151098.76037290908</v>
      </c>
      <c r="D595" s="48">
        <v>173321</v>
      </c>
    </row>
    <row r="596" spans="1:4">
      <c r="A596" s="2">
        <v>44296</v>
      </c>
      <c r="B596" s="2">
        <v>44296</v>
      </c>
      <c r="C596" s="46">
        <v>118575.62408222965</v>
      </c>
      <c r="D596" s="48">
        <v>69624</v>
      </c>
    </row>
    <row r="597" spans="1:4">
      <c r="A597" s="2">
        <v>44326</v>
      </c>
      <c r="B597" s="2">
        <v>44326</v>
      </c>
      <c r="C597" s="46">
        <v>212576.40952088125</v>
      </c>
      <c r="D597" s="48">
        <v>130751</v>
      </c>
    </row>
    <row r="598" spans="1:4">
      <c r="A598" s="2">
        <v>44357</v>
      </c>
      <c r="B598" s="2">
        <v>44357</v>
      </c>
      <c r="C598" s="46">
        <v>-285976.50513949955</v>
      </c>
      <c r="D598" s="48">
        <v>-190831</v>
      </c>
    </row>
    <row r="599" spans="1:4">
      <c r="A599" s="2">
        <v>44387</v>
      </c>
      <c r="B599" s="2">
        <v>44387</v>
      </c>
      <c r="C599" s="46">
        <v>234150.36027729162</v>
      </c>
      <c r="D599" s="48">
        <v>145199</v>
      </c>
    </row>
    <row r="600" spans="1:4">
      <c r="A600" s="2">
        <v>44418</v>
      </c>
      <c r="B600" s="2">
        <v>44418</v>
      </c>
      <c r="C600" s="46">
        <v>170077.34863231578</v>
      </c>
      <c r="D600" s="48">
        <v>74109</v>
      </c>
    </row>
    <row r="601" spans="1:4">
      <c r="A601" s="2">
        <v>44510</v>
      </c>
      <c r="B601" s="2">
        <v>44510</v>
      </c>
      <c r="C601" s="46">
        <v>82321.654202096775</v>
      </c>
      <c r="D601" s="48">
        <v>-27305</v>
      </c>
    </row>
    <row r="602" spans="1:4">
      <c r="A602" s="2">
        <v>44540</v>
      </c>
      <c r="B602" s="2">
        <v>44540</v>
      </c>
      <c r="C602" s="46">
        <v>74616.671789092652</v>
      </c>
      <c r="D602" s="48">
        <v>115398</v>
      </c>
    </row>
    <row r="603" spans="1:4">
      <c r="A603" t="s">
        <v>240</v>
      </c>
      <c r="B603" t="s">
        <v>240</v>
      </c>
      <c r="C603" s="46">
        <v>275432.84499538864</v>
      </c>
      <c r="D603" s="48">
        <v>95552</v>
      </c>
    </row>
    <row r="604" spans="1:4">
      <c r="A604" t="s">
        <v>241</v>
      </c>
      <c r="B604" t="s">
        <v>241</v>
      </c>
      <c r="C604" s="46">
        <v>286787.55591981579</v>
      </c>
      <c r="D604" s="48">
        <v>-264701</v>
      </c>
    </row>
    <row r="605" spans="1:4">
      <c r="A605" t="s">
        <v>242</v>
      </c>
      <c r="B605" t="s">
        <v>242</v>
      </c>
      <c r="C605" s="46">
        <v>224661.06614759416</v>
      </c>
      <c r="D605" s="48">
        <v>149445</v>
      </c>
    </row>
    <row r="606" spans="1:4">
      <c r="A606" t="s">
        <v>243</v>
      </c>
      <c r="B606" t="s">
        <v>243</v>
      </c>
      <c r="C606" s="46">
        <v>-94568.520984870585</v>
      </c>
      <c r="D606" s="48">
        <v>-16696</v>
      </c>
    </row>
    <row r="607" spans="1:4">
      <c r="A607" t="s">
        <v>244</v>
      </c>
      <c r="B607" t="s">
        <v>244</v>
      </c>
      <c r="C607" s="46">
        <v>-246802.75245022945</v>
      </c>
      <c r="D607" s="48">
        <v>-272675</v>
      </c>
    </row>
    <row r="608" spans="1:4">
      <c r="A608" t="s">
        <v>245</v>
      </c>
      <c r="B608" t="s">
        <v>245</v>
      </c>
      <c r="C608" s="46">
        <v>-143555.98811597173</v>
      </c>
      <c r="D608" s="48">
        <v>248753</v>
      </c>
    </row>
    <row r="609" spans="1:4">
      <c r="A609" t="s">
        <v>246</v>
      </c>
      <c r="B609" t="s">
        <v>246</v>
      </c>
      <c r="C609" s="46">
        <v>-102516.81863196605</v>
      </c>
      <c r="D609" s="48">
        <v>-294394</v>
      </c>
    </row>
    <row r="610" spans="1:4">
      <c r="A610" t="s">
        <v>247</v>
      </c>
      <c r="B610" t="s">
        <v>247</v>
      </c>
      <c r="C610" s="46">
        <v>17032.066386640712</v>
      </c>
      <c r="D610" s="48">
        <v>139916</v>
      </c>
    </row>
    <row r="611" spans="1:4">
      <c r="A611" t="s">
        <v>248</v>
      </c>
      <c r="B611" t="s">
        <v>248</v>
      </c>
      <c r="C611" s="46">
        <v>231960.52317044017</v>
      </c>
      <c r="D611" s="48">
        <v>141568</v>
      </c>
    </row>
    <row r="612" spans="1:4">
      <c r="A612" t="s">
        <v>249</v>
      </c>
      <c r="B612" t="s">
        <v>249</v>
      </c>
      <c r="C612" s="46">
        <v>-93189.734658335365</v>
      </c>
      <c r="D612" s="48">
        <v>84916</v>
      </c>
    </row>
    <row r="613" spans="1:4">
      <c r="A613" t="s">
        <v>250</v>
      </c>
      <c r="B613" t="s">
        <v>250</v>
      </c>
      <c r="C613" s="46">
        <v>-573737.32199569838</v>
      </c>
      <c r="D613" s="48">
        <v>-741040</v>
      </c>
    </row>
    <row r="614" spans="1:4">
      <c r="A614" t="s">
        <v>251</v>
      </c>
      <c r="B614" t="s">
        <v>251</v>
      </c>
      <c r="C614" s="46">
        <v>-301062.04965338012</v>
      </c>
      <c r="D614" s="48">
        <v>149723</v>
      </c>
    </row>
    <row r="615" spans="1:4">
      <c r="A615" s="2">
        <v>44207</v>
      </c>
      <c r="B615" s="2">
        <v>44207</v>
      </c>
      <c r="C615" s="46">
        <v>418502.20264317177</v>
      </c>
      <c r="D615" s="48">
        <v>-61745</v>
      </c>
    </row>
    <row r="616" spans="1:4">
      <c r="A616" s="2">
        <v>44238</v>
      </c>
      <c r="B616" s="2">
        <v>44238</v>
      </c>
      <c r="C616" s="46">
        <v>-66019.533517741846</v>
      </c>
      <c r="D616" s="48">
        <v>229706</v>
      </c>
    </row>
    <row r="617" spans="1:4">
      <c r="A617" s="2">
        <v>44266</v>
      </c>
      <c r="B617" s="2">
        <v>44266</v>
      </c>
      <c r="C617" s="46">
        <v>-96920.568247788819</v>
      </c>
      <c r="D617" s="48">
        <v>1007828</v>
      </c>
    </row>
    <row r="618" spans="1:4">
      <c r="A618" s="2">
        <v>44419</v>
      </c>
      <c r="B618" s="2">
        <v>44419</v>
      </c>
      <c r="C618" s="46">
        <v>388250.00853737426</v>
      </c>
      <c r="D618" s="48">
        <v>-1128163</v>
      </c>
    </row>
    <row r="619" spans="1:4">
      <c r="A619" s="2">
        <v>44450</v>
      </c>
      <c r="B619" s="2">
        <v>44450</v>
      </c>
      <c r="C619" s="46">
        <v>-39417.067923367329</v>
      </c>
      <c r="D619" s="48">
        <v>5270</v>
      </c>
    </row>
    <row r="620" spans="1:4">
      <c r="A620" s="2">
        <v>44480</v>
      </c>
      <c r="B620" s="2">
        <v>44480</v>
      </c>
      <c r="C620" s="46">
        <v>-43877.847215106558</v>
      </c>
      <c r="D620" s="48">
        <v>-55942</v>
      </c>
    </row>
    <row r="621" spans="1:4">
      <c r="A621" s="2">
        <v>44511</v>
      </c>
      <c r="B621" s="2">
        <v>44511</v>
      </c>
      <c r="C621" s="46">
        <v>-232933.78410682318</v>
      </c>
      <c r="D621" s="48">
        <v>223306</v>
      </c>
    </row>
    <row r="622" spans="1:4">
      <c r="A622" s="2">
        <v>44541</v>
      </c>
      <c r="B622" s="2">
        <v>44541</v>
      </c>
      <c r="C622" s="46">
        <v>371704.57261892798</v>
      </c>
      <c r="D622" s="48">
        <v>-549813</v>
      </c>
    </row>
    <row r="623" spans="1:4">
      <c r="A623" t="s">
        <v>252</v>
      </c>
      <c r="B623" t="s">
        <v>252</v>
      </c>
      <c r="C623" s="46">
        <v>10868.080456238587</v>
      </c>
      <c r="D623" s="48">
        <v>-43692</v>
      </c>
    </row>
    <row r="624" spans="1:4">
      <c r="A624" t="s">
        <v>253</v>
      </c>
      <c r="B624" t="s">
        <v>253</v>
      </c>
      <c r="C624" s="46">
        <v>-178836.69705972748</v>
      </c>
      <c r="D624" s="48">
        <v>273079</v>
      </c>
    </row>
    <row r="625" spans="1:4">
      <c r="A625" t="s">
        <v>254</v>
      </c>
      <c r="B625" t="s">
        <v>254</v>
      </c>
      <c r="C625" s="46">
        <v>-163102.31192159155</v>
      </c>
      <c r="D625" s="48">
        <v>99961</v>
      </c>
    </row>
    <row r="626" spans="1:4">
      <c r="A626" t="s">
        <v>255</v>
      </c>
      <c r="B626" t="s">
        <v>255</v>
      </c>
      <c r="C626" s="46">
        <v>-217118.29389065682</v>
      </c>
      <c r="D626" s="48">
        <v>-597173</v>
      </c>
    </row>
    <row r="627" spans="1:4">
      <c r="A627" t="s">
        <v>256</v>
      </c>
      <c r="B627" t="s">
        <v>256</v>
      </c>
      <c r="C627" s="46">
        <v>-564896.86849025032</v>
      </c>
      <c r="D627" s="48">
        <v>19090</v>
      </c>
    </row>
    <row r="628" spans="1:4">
      <c r="A628" t="s">
        <v>257</v>
      </c>
      <c r="B628" t="s">
        <v>257</v>
      </c>
      <c r="C628" s="46">
        <v>140798.41546289538</v>
      </c>
      <c r="D628" s="48">
        <v>1736300</v>
      </c>
    </row>
    <row r="629" spans="1:4">
      <c r="A629" t="s">
        <v>258</v>
      </c>
      <c r="B629" t="s">
        <v>258</v>
      </c>
      <c r="C629" s="46">
        <v>53367.141344809927</v>
      </c>
      <c r="D629" s="48">
        <v>-2056814</v>
      </c>
    </row>
    <row r="630" spans="1:4">
      <c r="A630" t="s">
        <v>259</v>
      </c>
      <c r="B630" t="s">
        <v>259</v>
      </c>
      <c r="C630" s="46">
        <v>-826947.37561042118</v>
      </c>
      <c r="D630" s="48">
        <v>456454</v>
      </c>
    </row>
    <row r="631" spans="1:4">
      <c r="A631" t="s">
        <v>260</v>
      </c>
      <c r="B631" t="s">
        <v>260</v>
      </c>
      <c r="C631" s="46">
        <v>44607.79291739234</v>
      </c>
      <c r="D631" s="48">
        <v>203602</v>
      </c>
    </row>
    <row r="632" spans="1:4">
      <c r="A632" t="s">
        <v>261</v>
      </c>
      <c r="B632" t="s">
        <v>261</v>
      </c>
      <c r="C632" s="46">
        <v>-114763.68541474575</v>
      </c>
      <c r="D632" s="48">
        <v>-103611</v>
      </c>
    </row>
    <row r="633" spans="1:4">
      <c r="A633" s="2">
        <v>44208</v>
      </c>
      <c r="B633" s="2">
        <v>44208</v>
      </c>
      <c r="C633" s="46">
        <v>297980.056688182</v>
      </c>
      <c r="D633" s="48">
        <v>-284712</v>
      </c>
    </row>
    <row r="634" spans="1:4">
      <c r="A634" s="2">
        <v>44239</v>
      </c>
      <c r="B634" s="2">
        <v>44239</v>
      </c>
      <c r="C634" s="46">
        <v>380788.34135846735</v>
      </c>
      <c r="D634" s="48">
        <v>503931</v>
      </c>
    </row>
    <row r="635" spans="1:4">
      <c r="A635" s="2">
        <v>44267</v>
      </c>
      <c r="B635" s="2">
        <v>44267</v>
      </c>
      <c r="C635" s="46">
        <v>-332449.71485162154</v>
      </c>
      <c r="D635" s="48">
        <v>142789</v>
      </c>
    </row>
    <row r="636" spans="1:4">
      <c r="A636" s="2">
        <v>44359</v>
      </c>
      <c r="B636" s="2">
        <v>44359</v>
      </c>
      <c r="C636" s="46">
        <v>-461406.78892190126</v>
      </c>
      <c r="D636" s="48">
        <v>-540036</v>
      </c>
    </row>
    <row r="637" spans="1:4">
      <c r="A637" s="2">
        <v>44389</v>
      </c>
      <c r="B637" s="2">
        <v>44389</v>
      </c>
      <c r="C637" s="46">
        <v>428964.75770925224</v>
      </c>
      <c r="D637" s="48">
        <v>-990848</v>
      </c>
    </row>
    <row r="638" spans="1:4">
      <c r="A638" s="2">
        <v>44420</v>
      </c>
      <c r="B638" s="2">
        <v>44420</v>
      </c>
      <c r="C638" s="46">
        <v>475356.86234333797</v>
      </c>
      <c r="D638" s="48">
        <v>408944</v>
      </c>
    </row>
    <row r="639" spans="1:4">
      <c r="A639" s="2">
        <v>44451</v>
      </c>
      <c r="B639" s="2">
        <v>44451</v>
      </c>
      <c r="C639" s="46">
        <v>76400.983505785975</v>
      </c>
      <c r="D639" s="48">
        <v>281316</v>
      </c>
    </row>
    <row r="640" spans="1:4">
      <c r="A640" t="s">
        <v>262</v>
      </c>
      <c r="B640" t="s">
        <v>262</v>
      </c>
      <c r="C640" s="46">
        <v>-241044.29190997954</v>
      </c>
      <c r="D640" s="48">
        <v>11205</v>
      </c>
    </row>
    <row r="641" spans="1:4">
      <c r="A641" t="s">
        <v>263</v>
      </c>
      <c r="B641" t="s">
        <v>263</v>
      </c>
      <c r="C641" s="46">
        <v>-70318.102653414302</v>
      </c>
      <c r="D641" s="48">
        <v>55575</v>
      </c>
    </row>
    <row r="642" spans="1:4">
      <c r="A642" t="s">
        <v>264</v>
      </c>
      <c r="B642" t="s">
        <v>264</v>
      </c>
      <c r="C642" s="46">
        <v>-167887.51152545845</v>
      </c>
      <c r="D642" s="48">
        <v>-290028</v>
      </c>
    </row>
    <row r="643" spans="1:4">
      <c r="A643" t="s">
        <v>265</v>
      </c>
      <c r="B643" t="s">
        <v>265</v>
      </c>
      <c r="C643" s="46">
        <v>43796.742137076115</v>
      </c>
      <c r="D643" s="48">
        <v>206509</v>
      </c>
    </row>
    <row r="644" spans="1:4">
      <c r="A644" t="s">
        <v>266</v>
      </c>
      <c r="B644" t="s">
        <v>266</v>
      </c>
      <c r="C644" s="46">
        <v>-426937.13075846172</v>
      </c>
      <c r="D644" s="48">
        <v>-21974</v>
      </c>
    </row>
    <row r="645" spans="1:4">
      <c r="A645" t="s">
        <v>267</v>
      </c>
      <c r="B645" t="s">
        <v>267</v>
      </c>
      <c r="C645" s="46">
        <v>-601799.6789946385</v>
      </c>
      <c r="D645" s="48">
        <v>68851</v>
      </c>
    </row>
    <row r="646" spans="1:4">
      <c r="A646" t="s">
        <v>268</v>
      </c>
      <c r="B646" t="s">
        <v>268</v>
      </c>
      <c r="C646" s="46">
        <v>254102.20947306955</v>
      </c>
      <c r="D646" s="48">
        <v>476928</v>
      </c>
    </row>
    <row r="647" spans="1:4">
      <c r="A647" t="s">
        <v>269</v>
      </c>
      <c r="B647" t="s">
        <v>269</v>
      </c>
      <c r="C647" s="46">
        <v>299439.94809275359</v>
      </c>
      <c r="D647" s="48">
        <v>-616578</v>
      </c>
    </row>
    <row r="648" spans="1:4">
      <c r="A648" t="s">
        <v>270</v>
      </c>
      <c r="B648" t="s">
        <v>270</v>
      </c>
      <c r="C648" s="46">
        <v>190029.19782808784</v>
      </c>
      <c r="D648" s="48">
        <v>333498</v>
      </c>
    </row>
    <row r="649" spans="1:4">
      <c r="A649" t="s">
        <v>271</v>
      </c>
      <c r="B649" t="s">
        <v>271</v>
      </c>
      <c r="C649" s="46">
        <v>-111681.69244954173</v>
      </c>
      <c r="D649" s="48">
        <v>92721</v>
      </c>
    </row>
    <row r="650" spans="1:4">
      <c r="A650" t="s">
        <v>272</v>
      </c>
      <c r="B650" t="s">
        <v>272</v>
      </c>
      <c r="C650" s="46">
        <v>133823.37875217703</v>
      </c>
      <c r="D650" s="48">
        <v>-20242</v>
      </c>
    </row>
    <row r="651" spans="1:4">
      <c r="A651" t="s">
        <v>273</v>
      </c>
      <c r="B651" t="s">
        <v>273</v>
      </c>
      <c r="C651" s="46">
        <v>238448.92941296997</v>
      </c>
      <c r="D651" s="48">
        <v>324932</v>
      </c>
    </row>
    <row r="652" spans="1:4">
      <c r="A652" t="s">
        <v>274</v>
      </c>
      <c r="B652" t="s">
        <v>274</v>
      </c>
      <c r="C652" s="46">
        <v>-31874.295666429978</v>
      </c>
      <c r="D652" s="48">
        <v>-668152</v>
      </c>
    </row>
    <row r="653" spans="1:4">
      <c r="A653" t="s">
        <v>275</v>
      </c>
      <c r="B653" t="s">
        <v>275</v>
      </c>
      <c r="C653" s="46">
        <v>-15653.280060099591</v>
      </c>
      <c r="D653" s="48">
        <v>366399</v>
      </c>
    </row>
    <row r="654" spans="1:4">
      <c r="A654" t="s">
        <v>276</v>
      </c>
      <c r="B654" t="s">
        <v>276</v>
      </c>
      <c r="C654" s="46">
        <v>243477.44425092821</v>
      </c>
      <c r="D654" s="48">
        <v>-602164</v>
      </c>
    </row>
    <row r="655" spans="1:4">
      <c r="A655" s="2">
        <v>44621</v>
      </c>
      <c r="B655" s="2">
        <v>44621</v>
      </c>
      <c r="C655" s="46">
        <v>440643.88894580706</v>
      </c>
      <c r="D655" s="48">
        <v>-167994</v>
      </c>
    </row>
    <row r="656" spans="1:4">
      <c r="A656" s="2">
        <v>44652</v>
      </c>
      <c r="B656" s="2">
        <v>44652</v>
      </c>
      <c r="C656" s="46">
        <v>291248.33521155501</v>
      </c>
      <c r="D656" s="48">
        <v>430441</v>
      </c>
    </row>
    <row r="657" spans="1:4">
      <c r="A657" s="2">
        <v>44682</v>
      </c>
      <c r="B657" s="2">
        <v>44682</v>
      </c>
      <c r="C657" s="46">
        <v>194652.18727589387</v>
      </c>
      <c r="D657" s="48">
        <v>484776</v>
      </c>
    </row>
    <row r="658" spans="1:4">
      <c r="A658" s="2">
        <v>44713</v>
      </c>
      <c r="B658" s="2">
        <v>44713</v>
      </c>
      <c r="C658" s="46">
        <v>-290923.91489942733</v>
      </c>
      <c r="D658" s="48">
        <v>-932880</v>
      </c>
    </row>
    <row r="659" spans="1:4">
      <c r="A659" s="2">
        <v>44743</v>
      </c>
      <c r="B659" s="2">
        <v>44743</v>
      </c>
      <c r="C659" s="46">
        <v>108356.3842502464</v>
      </c>
      <c r="D659" s="48">
        <v>148586</v>
      </c>
    </row>
    <row r="660" spans="1:4">
      <c r="A660" s="2">
        <v>44835</v>
      </c>
      <c r="B660" s="2">
        <v>44835</v>
      </c>
      <c r="C660" s="46">
        <v>309172.55745654239</v>
      </c>
      <c r="D660" s="48">
        <v>81455</v>
      </c>
    </row>
    <row r="661" spans="1:4">
      <c r="A661" s="2">
        <v>44866</v>
      </c>
      <c r="B661" s="2">
        <v>44866</v>
      </c>
      <c r="C661" s="46">
        <v>85079.226855173125</v>
      </c>
      <c r="D661" s="48">
        <v>198604</v>
      </c>
    </row>
    <row r="662" spans="1:4">
      <c r="A662" s="2">
        <v>44896</v>
      </c>
      <c r="B662" s="2">
        <v>44896</v>
      </c>
      <c r="C662" s="46">
        <v>254021.10439503912</v>
      </c>
      <c r="D662" s="48">
        <v>338144</v>
      </c>
    </row>
    <row r="663" spans="1:4">
      <c r="A663" t="s">
        <v>277</v>
      </c>
      <c r="B663" t="s">
        <v>277</v>
      </c>
      <c r="C663" s="46">
        <v>73724.515930745983</v>
      </c>
      <c r="D663" s="48">
        <v>435992</v>
      </c>
    </row>
    <row r="664" spans="1:4">
      <c r="A664" t="s">
        <v>278</v>
      </c>
      <c r="B664" t="s">
        <v>278</v>
      </c>
      <c r="C664" s="46">
        <v>-3325.3081992953398</v>
      </c>
      <c r="D664" s="48">
        <v>62905</v>
      </c>
    </row>
    <row r="665" spans="1:4">
      <c r="A665" t="s">
        <v>279</v>
      </c>
      <c r="B665" t="s">
        <v>279</v>
      </c>
      <c r="C665" s="46">
        <v>84917.016699106331</v>
      </c>
      <c r="D665" s="48">
        <v>-25259</v>
      </c>
    </row>
    <row r="666" spans="1:4">
      <c r="A666" t="s">
        <v>280</v>
      </c>
      <c r="B666" t="s">
        <v>280</v>
      </c>
      <c r="C666" s="46">
        <v>-316390.90940135799</v>
      </c>
      <c r="D666" s="48">
        <v>132299</v>
      </c>
    </row>
    <row r="667" spans="1:4">
      <c r="A667" t="s">
        <v>281</v>
      </c>
      <c r="B667" t="s">
        <v>281</v>
      </c>
      <c r="C667" s="46">
        <v>-283300.03756445367</v>
      </c>
      <c r="D667" s="48">
        <v>345006</v>
      </c>
    </row>
    <row r="668" spans="1:4">
      <c r="A668" t="s">
        <v>282</v>
      </c>
      <c r="B668" t="s">
        <v>282</v>
      </c>
      <c r="C668" s="46">
        <v>-294249.22309872857</v>
      </c>
      <c r="D668" s="48">
        <v>318731</v>
      </c>
    </row>
    <row r="669" spans="1:4">
      <c r="A669" t="s">
        <v>283</v>
      </c>
      <c r="B669" t="s">
        <v>283</v>
      </c>
      <c r="C669" s="46">
        <v>-226850.90325444561</v>
      </c>
      <c r="D669" s="48">
        <v>-116793</v>
      </c>
    </row>
    <row r="670" spans="1:4">
      <c r="A670" t="s">
        <v>284</v>
      </c>
      <c r="B670" t="s">
        <v>284</v>
      </c>
      <c r="C670" s="46">
        <v>-759224.63545402244</v>
      </c>
      <c r="D670" s="48">
        <v>-973836</v>
      </c>
    </row>
    <row r="671" spans="1:4">
      <c r="A671" t="s">
        <v>285</v>
      </c>
      <c r="B671" t="s">
        <v>285</v>
      </c>
      <c r="C671" s="46">
        <v>209007.78608749458</v>
      </c>
      <c r="D671" s="48">
        <v>790694</v>
      </c>
    </row>
    <row r="672" spans="1:4">
      <c r="A672" t="s">
        <v>286</v>
      </c>
      <c r="B672" t="s">
        <v>286</v>
      </c>
      <c r="C672" s="46">
        <v>0</v>
      </c>
      <c r="D672" s="48">
        <v>0</v>
      </c>
    </row>
    <row r="673" spans="1:4">
      <c r="A673" t="s">
        <v>287</v>
      </c>
      <c r="B673" t="s">
        <v>287</v>
      </c>
      <c r="C673" s="46">
        <v>-272188.64187412371</v>
      </c>
      <c r="D673" s="48">
        <v>-1541434</v>
      </c>
    </row>
    <row r="674" spans="1:4">
      <c r="A674" t="s">
        <v>288</v>
      </c>
      <c r="B674" t="s">
        <v>288</v>
      </c>
      <c r="C674" s="46">
        <v>-13301.23279718726</v>
      </c>
      <c r="D674" s="48">
        <v>345192</v>
      </c>
    </row>
    <row r="675" spans="1:4">
      <c r="A675" t="s">
        <v>289</v>
      </c>
      <c r="B675" t="s">
        <v>289</v>
      </c>
      <c r="C675" s="46">
        <v>385897.96127445606</v>
      </c>
      <c r="D675" s="48">
        <v>232513</v>
      </c>
    </row>
    <row r="676" spans="1:4">
      <c r="A676" s="2">
        <v>44563</v>
      </c>
      <c r="B676" s="2">
        <v>44563</v>
      </c>
      <c r="C676" s="46">
        <v>384438.06986989034</v>
      </c>
      <c r="D676" s="48">
        <v>-199624</v>
      </c>
    </row>
    <row r="677" spans="1:4">
      <c r="A677" s="2">
        <v>44594</v>
      </c>
      <c r="B677" s="2">
        <v>44594</v>
      </c>
      <c r="C677" s="46">
        <v>329529.93204248435</v>
      </c>
      <c r="D677" s="48">
        <v>1261714</v>
      </c>
    </row>
    <row r="678" spans="1:4">
      <c r="A678" s="2">
        <v>44622</v>
      </c>
      <c r="B678" s="2">
        <v>44622</v>
      </c>
      <c r="C678" s="46">
        <v>-356537.92302701104</v>
      </c>
      <c r="D678" s="48">
        <v>268994</v>
      </c>
    </row>
    <row r="679" spans="1:4">
      <c r="A679" s="2">
        <v>44653</v>
      </c>
      <c r="B679" s="2">
        <v>44653</v>
      </c>
      <c r="C679" s="46">
        <v>-71210.258511766864</v>
      </c>
      <c r="D679" s="48">
        <v>30773</v>
      </c>
    </row>
    <row r="680" spans="1:4">
      <c r="A680" s="2">
        <v>44744</v>
      </c>
      <c r="B680" s="2">
        <v>44744</v>
      </c>
      <c r="C680" s="46">
        <v>-491010.14240344346</v>
      </c>
      <c r="D680" s="48">
        <v>128956</v>
      </c>
    </row>
    <row r="681" spans="1:4">
      <c r="A681" s="2">
        <v>44775</v>
      </c>
      <c r="B681" s="2">
        <v>44775</v>
      </c>
      <c r="C681" s="46">
        <v>86214.697947617009</v>
      </c>
      <c r="D681" s="48">
        <v>151213</v>
      </c>
    </row>
    <row r="682" spans="1:4">
      <c r="A682" s="2">
        <v>44806</v>
      </c>
      <c r="B682" s="2">
        <v>44806</v>
      </c>
      <c r="C682" s="46">
        <v>319635.11252262286</v>
      </c>
      <c r="D682" s="48">
        <v>-222789</v>
      </c>
    </row>
    <row r="683" spans="1:4">
      <c r="A683" s="2">
        <v>44836</v>
      </c>
      <c r="B683" s="2">
        <v>44836</v>
      </c>
      <c r="C683" s="46">
        <v>230419.52668783817</v>
      </c>
      <c r="D683" s="48">
        <v>202853</v>
      </c>
    </row>
    <row r="684" spans="1:4">
      <c r="A684" s="2">
        <v>44867</v>
      </c>
      <c r="B684" s="2">
        <v>44867</v>
      </c>
      <c r="C684" s="46">
        <v>-374867.67066215654</v>
      </c>
      <c r="D684" s="48">
        <v>-427011</v>
      </c>
    </row>
    <row r="685" spans="1:4">
      <c r="A685" t="s">
        <v>290</v>
      </c>
      <c r="B685" t="s">
        <v>290</v>
      </c>
      <c r="C685" s="46">
        <v>-862876.92517843237</v>
      </c>
      <c r="D685" s="48">
        <v>462246</v>
      </c>
    </row>
    <row r="686" spans="1:4">
      <c r="A686" t="s">
        <v>291</v>
      </c>
      <c r="B686" t="s">
        <v>291</v>
      </c>
      <c r="C686" s="46">
        <v>826704.06037632993</v>
      </c>
      <c r="D686" s="48">
        <v>-819640</v>
      </c>
    </row>
    <row r="687" spans="1:4">
      <c r="A687" t="s">
        <v>292</v>
      </c>
      <c r="B687" t="s">
        <v>292</v>
      </c>
      <c r="C687" s="46">
        <v>-49068.572209131577</v>
      </c>
      <c r="D687" s="48">
        <v>471796</v>
      </c>
    </row>
    <row r="688" spans="1:4">
      <c r="A688" t="s">
        <v>293</v>
      </c>
      <c r="B688" t="s">
        <v>293</v>
      </c>
      <c r="C688" s="46">
        <v>-28548.987467134641</v>
      </c>
      <c r="D688" s="48">
        <v>806502</v>
      </c>
    </row>
    <row r="689" spans="1:4">
      <c r="A689" t="s">
        <v>294</v>
      </c>
      <c r="B689" t="s">
        <v>294</v>
      </c>
      <c r="C689" s="46">
        <v>-45905.474165897118</v>
      </c>
      <c r="D689" s="48">
        <v>83538</v>
      </c>
    </row>
    <row r="690" spans="1:4">
      <c r="A690" t="s">
        <v>295</v>
      </c>
      <c r="B690" t="s">
        <v>295</v>
      </c>
      <c r="C690" s="46">
        <v>-112979.37369804652</v>
      </c>
      <c r="D690" s="48">
        <v>90581</v>
      </c>
    </row>
    <row r="691" spans="1:4">
      <c r="A691" t="s">
        <v>296</v>
      </c>
      <c r="B691" t="s">
        <v>296</v>
      </c>
      <c r="C691" s="46">
        <v>-185649.52361438493</v>
      </c>
      <c r="D691" s="48">
        <v>122735</v>
      </c>
    </row>
    <row r="692" spans="1:4">
      <c r="A692" t="s">
        <v>297</v>
      </c>
      <c r="B692" t="s">
        <v>297</v>
      </c>
      <c r="C692" s="46">
        <v>-46959.840180310573</v>
      </c>
      <c r="D692" s="48">
        <v>580377</v>
      </c>
    </row>
    <row r="693" spans="1:4">
      <c r="A693" t="s">
        <v>298</v>
      </c>
      <c r="B693" t="s">
        <v>298</v>
      </c>
      <c r="C693" s="46">
        <v>-1322499.4023836344</v>
      </c>
      <c r="D693" s="48">
        <v>-596428</v>
      </c>
    </row>
    <row r="694" spans="1:4">
      <c r="A694" t="s">
        <v>299</v>
      </c>
      <c r="B694" t="s">
        <v>299</v>
      </c>
      <c r="C694" s="46">
        <v>665791.5855615898</v>
      </c>
      <c r="D694" s="48">
        <v>357350</v>
      </c>
    </row>
    <row r="695" spans="1:4">
      <c r="A695" t="s">
        <v>300</v>
      </c>
      <c r="B695" t="s">
        <v>300</v>
      </c>
      <c r="C695" s="46">
        <v>219794.76146569682</v>
      </c>
      <c r="D695" s="48">
        <v>38423</v>
      </c>
    </row>
    <row r="696" spans="1:4">
      <c r="A696" s="2">
        <v>44595</v>
      </c>
      <c r="B696" s="2">
        <v>44595</v>
      </c>
      <c r="C696" s="46">
        <v>-304873.98832086992</v>
      </c>
      <c r="D696" s="48">
        <v>-192397</v>
      </c>
    </row>
    <row r="697" spans="1:4">
      <c r="A697" s="2">
        <v>44623</v>
      </c>
      <c r="B697" s="2">
        <v>44623</v>
      </c>
      <c r="C697" s="46">
        <v>-175024.75839224359</v>
      </c>
      <c r="D697" s="48">
        <v>1016467</v>
      </c>
    </row>
    <row r="698" spans="1:4">
      <c r="A698" s="2">
        <v>44654</v>
      </c>
      <c r="B698" s="2">
        <v>44654</v>
      </c>
      <c r="C698" s="46">
        <v>-409905.06437181804</v>
      </c>
      <c r="D698" s="48">
        <v>124760</v>
      </c>
    </row>
    <row r="699" spans="1:4">
      <c r="A699" s="2">
        <v>44745</v>
      </c>
      <c r="B699" s="2">
        <v>44745</v>
      </c>
      <c r="C699" s="46">
        <v>-619967.21647372306</v>
      </c>
      <c r="D699" s="48">
        <v>-100881</v>
      </c>
    </row>
    <row r="700" spans="1:4">
      <c r="A700" s="2">
        <v>44776</v>
      </c>
      <c r="B700" s="2">
        <v>44776</v>
      </c>
      <c r="C700" s="46">
        <v>243801.86456305883</v>
      </c>
      <c r="D700" s="48">
        <v>-149142</v>
      </c>
    </row>
    <row r="701" spans="1:4">
      <c r="A701" s="2">
        <v>44807</v>
      </c>
      <c r="B701" s="2">
        <v>44807</v>
      </c>
      <c r="C701" s="46">
        <v>538375.50797390915</v>
      </c>
      <c r="D701" s="48">
        <v>394774</v>
      </c>
    </row>
    <row r="702" spans="1:4">
      <c r="A702" s="2">
        <v>44837</v>
      </c>
      <c r="B702" s="2">
        <v>44837</v>
      </c>
      <c r="C702" s="46">
        <v>404795.44445582939</v>
      </c>
      <c r="D702" s="48">
        <v>-132341</v>
      </c>
    </row>
    <row r="703" spans="1:4">
      <c r="A703" s="2">
        <v>44868</v>
      </c>
      <c r="B703" s="2">
        <v>44868</v>
      </c>
      <c r="C703" s="46">
        <v>57665.710480482376</v>
      </c>
      <c r="D703" s="48">
        <v>-406440</v>
      </c>
    </row>
    <row r="704" spans="1:4">
      <c r="A704" t="s">
        <v>301</v>
      </c>
      <c r="B704" t="s">
        <v>301</v>
      </c>
      <c r="C704" s="46">
        <v>390683.16087832296</v>
      </c>
      <c r="D704" s="48">
        <v>89630</v>
      </c>
    </row>
    <row r="705" spans="1:4">
      <c r="A705" t="s">
        <v>302</v>
      </c>
      <c r="B705" t="s">
        <v>302</v>
      </c>
      <c r="C705" s="46">
        <v>-337883.75507973792</v>
      </c>
      <c r="D705" s="48">
        <v>-1417870</v>
      </c>
    </row>
    <row r="706" spans="1:4">
      <c r="A706" t="s">
        <v>303</v>
      </c>
      <c r="B706" t="s">
        <v>303</v>
      </c>
      <c r="C706" s="46">
        <v>506663.42246354301</v>
      </c>
      <c r="D706" s="48">
        <v>682171</v>
      </c>
    </row>
    <row r="707" spans="1:4">
      <c r="A707" t="s">
        <v>304</v>
      </c>
      <c r="B707" t="s">
        <v>304</v>
      </c>
      <c r="C707" s="46">
        <v>505609.05644913547</v>
      </c>
      <c r="D707" s="48">
        <v>-522627.56</v>
      </c>
    </row>
    <row r="708" spans="1:4">
      <c r="A708" t="s">
        <v>305</v>
      </c>
      <c r="B708" t="s">
        <v>305</v>
      </c>
      <c r="C708" s="46">
        <v>0</v>
      </c>
      <c r="D708" s="48">
        <v>0</v>
      </c>
    </row>
    <row r="709" spans="1:4">
      <c r="A709" t="s">
        <v>306</v>
      </c>
      <c r="B709" t="s">
        <v>306</v>
      </c>
      <c r="C709" s="46">
        <v>-274865.10944916966</v>
      </c>
      <c r="D709" s="48">
        <v>1066980.8400000001</v>
      </c>
    </row>
    <row r="710" spans="1:4">
      <c r="A710" t="s">
        <v>307</v>
      </c>
      <c r="B710" t="s">
        <v>307</v>
      </c>
      <c r="C710" s="46">
        <v>321013.89884916396</v>
      </c>
      <c r="D710" s="48">
        <v>368996</v>
      </c>
    </row>
    <row r="711" spans="1:4">
      <c r="A711" t="s">
        <v>308</v>
      </c>
      <c r="B711" t="s">
        <v>308</v>
      </c>
      <c r="C711" s="46">
        <v>-113303.79401017418</v>
      </c>
      <c r="D711" s="48">
        <v>605486.01</v>
      </c>
    </row>
    <row r="712" spans="1:4">
      <c r="A712" t="s">
        <v>309</v>
      </c>
      <c r="B712" t="s">
        <v>309</v>
      </c>
      <c r="C712" s="46">
        <v>-37146.12573848544</v>
      </c>
      <c r="D712" s="48">
        <v>920935.12</v>
      </c>
    </row>
    <row r="713" spans="1:4">
      <c r="A713" t="s">
        <v>310</v>
      </c>
      <c r="B713" t="s">
        <v>310</v>
      </c>
      <c r="C713" s="46">
        <v>-113141.5838541133</v>
      </c>
      <c r="D713" s="48">
        <v>-27544.49</v>
      </c>
    </row>
    <row r="714" spans="1:4">
      <c r="A714" t="s">
        <v>311</v>
      </c>
      <c r="B714" t="s">
        <v>311</v>
      </c>
      <c r="C714" s="46">
        <v>111925.00768363896</v>
      </c>
      <c r="D714" s="48">
        <v>124467.53</v>
      </c>
    </row>
    <row r="715" spans="1:4">
      <c r="A715" t="s">
        <v>312</v>
      </c>
      <c r="B715" t="s">
        <v>312</v>
      </c>
      <c r="C715" s="46">
        <v>167563.09121333077</v>
      </c>
      <c r="D715" s="48">
        <v>520013.3</v>
      </c>
    </row>
    <row r="716" spans="1:4">
      <c r="A716" t="s">
        <v>313</v>
      </c>
      <c r="B716" t="s">
        <v>313</v>
      </c>
      <c r="C716" s="46">
        <v>280542.46491138323</v>
      </c>
      <c r="D716" s="48">
        <v>-430216.57000000007</v>
      </c>
    </row>
    <row r="717" spans="1:4">
      <c r="A717" t="s">
        <v>314</v>
      </c>
      <c r="B717" t="s">
        <v>314</v>
      </c>
      <c r="C717" s="46">
        <v>-54340.402281187038</v>
      </c>
      <c r="D717" s="48">
        <v>1277034.82</v>
      </c>
    </row>
    <row r="718" spans="1:4">
      <c r="A718" s="2">
        <v>44565</v>
      </c>
      <c r="B718" s="2">
        <v>44565</v>
      </c>
      <c r="C718" s="46">
        <v>333666.29102209589</v>
      </c>
      <c r="D718" s="48">
        <v>-5374.63</v>
      </c>
    </row>
    <row r="719" spans="1:4">
      <c r="A719" s="2">
        <v>44655</v>
      </c>
      <c r="B719" s="2">
        <v>44655</v>
      </c>
      <c r="C719" s="46">
        <v>621183.79264419747</v>
      </c>
      <c r="D719" s="48">
        <v>-809453.28</v>
      </c>
    </row>
    <row r="720" spans="1:4">
      <c r="A720" s="2">
        <v>44685</v>
      </c>
      <c r="B720" s="2">
        <v>44685</v>
      </c>
      <c r="C720" s="46">
        <v>-155721.74982071508</v>
      </c>
      <c r="D720" s="48">
        <v>4252.5300000000279</v>
      </c>
    </row>
    <row r="721" spans="1:4">
      <c r="A721" s="2">
        <v>44716</v>
      </c>
      <c r="B721" s="2">
        <v>44716</v>
      </c>
      <c r="C721" s="46">
        <v>-242909.70870470922</v>
      </c>
      <c r="D721" s="48">
        <v>191031.04000000004</v>
      </c>
    </row>
    <row r="722" spans="1:4">
      <c r="A722" s="2">
        <v>44746</v>
      </c>
      <c r="B722" s="2">
        <v>44746</v>
      </c>
      <c r="C722" s="46">
        <v>-272675.2723423182</v>
      </c>
      <c r="D722" s="48">
        <v>-164677.93000000002</v>
      </c>
    </row>
    <row r="723" spans="1:4">
      <c r="A723" s="2">
        <v>44777</v>
      </c>
      <c r="B723" s="2">
        <v>44777</v>
      </c>
      <c r="C723" s="46">
        <v>234880.30597957742</v>
      </c>
      <c r="D723" s="48">
        <v>172917.31000000006</v>
      </c>
    </row>
    <row r="724" spans="1:4">
      <c r="A724" s="2">
        <v>44869</v>
      </c>
      <c r="B724" s="2">
        <v>44869</v>
      </c>
      <c r="C724" s="46">
        <v>-177457.91073318635</v>
      </c>
      <c r="D724" s="48">
        <v>264354.99999999994</v>
      </c>
    </row>
    <row r="725" spans="1:4">
      <c r="A725" s="2">
        <v>44899</v>
      </c>
      <c r="B725" s="2">
        <v>44899</v>
      </c>
      <c r="C725" s="46">
        <v>-234636.99074548608</v>
      </c>
      <c r="D725" s="48">
        <v>86432.960000000021</v>
      </c>
    </row>
    <row r="726" spans="1:4">
      <c r="A726" t="s">
        <v>315</v>
      </c>
      <c r="B726" t="s">
        <v>315</v>
      </c>
      <c r="C726" s="46">
        <v>-88647.850288559785</v>
      </c>
      <c r="D726" s="48">
        <v>87374.950000000012</v>
      </c>
    </row>
    <row r="727" spans="1:4">
      <c r="A727" t="s">
        <v>316</v>
      </c>
      <c r="B727" t="s">
        <v>316</v>
      </c>
      <c r="C727" s="46">
        <v>0</v>
      </c>
      <c r="D727" s="48">
        <v>0</v>
      </c>
    </row>
    <row r="728" spans="1:4">
      <c r="A728" t="s">
        <v>317</v>
      </c>
      <c r="B728" t="s">
        <v>317</v>
      </c>
      <c r="C728" s="46">
        <v>0</v>
      </c>
      <c r="D728" s="48">
        <v>0</v>
      </c>
    </row>
    <row r="729" spans="1:4">
      <c r="A729" t="s">
        <v>318</v>
      </c>
      <c r="B729" t="s">
        <v>318</v>
      </c>
      <c r="C729" s="46">
        <v>-489874.67131099955</v>
      </c>
      <c r="D729" s="48">
        <v>-394896.13999999996</v>
      </c>
    </row>
    <row r="730" spans="1:4">
      <c r="A730" t="s">
        <v>319</v>
      </c>
      <c r="B730" t="s">
        <v>319</v>
      </c>
      <c r="C730" s="46">
        <v>-348751.83553597651</v>
      </c>
      <c r="D730" s="48">
        <v>-1015019.1499999999</v>
      </c>
    </row>
    <row r="731" spans="1:4">
      <c r="A731" t="s">
        <v>320</v>
      </c>
      <c r="B731" t="s">
        <v>320</v>
      </c>
      <c r="C731" s="46">
        <v>288571.86763650912</v>
      </c>
      <c r="D731" s="48">
        <v>582603.19999999995</v>
      </c>
    </row>
    <row r="732" spans="1:4">
      <c r="A732" t="s">
        <v>321</v>
      </c>
      <c r="B732" t="s">
        <v>321</v>
      </c>
      <c r="C732" s="46">
        <v>415339.10459993733</v>
      </c>
      <c r="D732" s="48">
        <v>202190.51</v>
      </c>
    </row>
    <row r="733" spans="1:4">
      <c r="A733" t="s">
        <v>322</v>
      </c>
      <c r="B733" t="s">
        <v>322</v>
      </c>
      <c r="C733" s="46">
        <v>-311119.07932930248</v>
      </c>
      <c r="D733" s="48">
        <v>405228.49</v>
      </c>
    </row>
    <row r="734" spans="1:4">
      <c r="A734" t="s">
        <v>323</v>
      </c>
      <c r="B734" t="s">
        <v>323</v>
      </c>
      <c r="C734" s="46">
        <v>-263429.29344670614</v>
      </c>
      <c r="D734" s="48">
        <v>671798.93</v>
      </c>
    </row>
    <row r="735" spans="1:4">
      <c r="A735" t="s">
        <v>324</v>
      </c>
      <c r="B735" t="s">
        <v>324</v>
      </c>
      <c r="C735" s="46">
        <v>335207.28750469198</v>
      </c>
      <c r="D735" s="48">
        <v>580253.24</v>
      </c>
    </row>
    <row r="736" spans="1:4">
      <c r="A736" t="s">
        <v>325</v>
      </c>
      <c r="B736" t="s">
        <v>325</v>
      </c>
      <c r="C736" s="46">
        <v>-231149.47239012396</v>
      </c>
      <c r="D736" s="48">
        <v>-14800.75</v>
      </c>
    </row>
    <row r="737" spans="1:4">
      <c r="A737" s="2">
        <v>44597</v>
      </c>
      <c r="B737" s="2">
        <v>44597</v>
      </c>
      <c r="C737" s="46">
        <v>-54259.297203156595</v>
      </c>
      <c r="D737" s="48">
        <v>-6961.3299999999981</v>
      </c>
    </row>
    <row r="738" spans="1:4">
      <c r="A738" s="2">
        <v>44625</v>
      </c>
      <c r="B738" s="2">
        <v>44625</v>
      </c>
      <c r="C738" s="46">
        <v>0</v>
      </c>
      <c r="D738" s="48">
        <v>0</v>
      </c>
    </row>
    <row r="739" spans="1:4">
      <c r="A739" s="2">
        <v>44656</v>
      </c>
      <c r="B739" s="2">
        <v>44656</v>
      </c>
      <c r="C739" s="46">
        <v>-635052.76098760369</v>
      </c>
      <c r="D739" s="48">
        <v>-626629.04999999993</v>
      </c>
    </row>
    <row r="740" spans="1:4">
      <c r="A740" s="2">
        <v>44686</v>
      </c>
      <c r="B740" s="2">
        <v>44686</v>
      </c>
      <c r="C740" s="46">
        <v>8191.6128811985873</v>
      </c>
      <c r="D740" s="48">
        <v>298300.82999999996</v>
      </c>
    </row>
    <row r="741" spans="1:4">
      <c r="A741" s="2">
        <v>44717</v>
      </c>
      <c r="B741" s="2">
        <v>44717</v>
      </c>
      <c r="C741" s="46">
        <v>-440238.36355564895</v>
      </c>
      <c r="D741" s="48">
        <v>-6156.9799999999959</v>
      </c>
    </row>
    <row r="742" spans="1:4">
      <c r="A742" s="2">
        <v>44809</v>
      </c>
      <c r="B742" s="2">
        <v>44809</v>
      </c>
      <c r="C742" s="46">
        <v>-177457.91073318932</v>
      </c>
      <c r="D742" s="48">
        <v>86227.900000000023</v>
      </c>
    </row>
    <row r="743" spans="1:4">
      <c r="A743" s="2">
        <v>44839</v>
      </c>
      <c r="B743" s="2">
        <v>44839</v>
      </c>
      <c r="C743" s="46">
        <v>-100245.87644708711</v>
      </c>
      <c r="D743" s="48">
        <v>263903.38</v>
      </c>
    </row>
    <row r="744" spans="1:4">
      <c r="A744" s="2">
        <v>44870</v>
      </c>
      <c r="B744" s="2">
        <v>44870</v>
      </c>
      <c r="C744" s="46">
        <v>-118332.30884813538</v>
      </c>
      <c r="D744" s="48">
        <v>177863.01000000004</v>
      </c>
    </row>
    <row r="745" spans="1:4">
      <c r="A745" s="2">
        <v>44900</v>
      </c>
      <c r="B745" s="2">
        <v>44900</v>
      </c>
      <c r="C745" s="46">
        <v>-582496.67042311293</v>
      </c>
      <c r="D745" s="48">
        <v>-252151.93999999994</v>
      </c>
    </row>
    <row r="746" spans="1:4">
      <c r="A746" t="s">
        <v>326</v>
      </c>
      <c r="B746" t="s">
        <v>326</v>
      </c>
      <c r="C746" s="46">
        <v>-41931.325342349395</v>
      </c>
      <c r="D746" s="48">
        <v>61870.179999999935</v>
      </c>
    </row>
    <row r="747" spans="1:4">
      <c r="A747" t="s">
        <v>327</v>
      </c>
      <c r="B747" t="s">
        <v>327</v>
      </c>
      <c r="C747" s="46">
        <v>97569.408872041211</v>
      </c>
      <c r="D747" s="48">
        <v>349890.5</v>
      </c>
    </row>
    <row r="748" spans="1:4">
      <c r="A748" t="s">
        <v>328</v>
      </c>
      <c r="B748" t="s">
        <v>328</v>
      </c>
      <c r="C748" s="46">
        <v>676416.35078373121</v>
      </c>
      <c r="D748" s="48">
        <v>-59787.999999999971</v>
      </c>
    </row>
    <row r="749" spans="1:4">
      <c r="A749" t="s">
        <v>329</v>
      </c>
      <c r="B749" t="s">
        <v>329</v>
      </c>
      <c r="C749" s="46">
        <v>-30819.929652016526</v>
      </c>
      <c r="D749" s="48">
        <v>462676.1</v>
      </c>
    </row>
    <row r="750" spans="1:4">
      <c r="A750" t="s">
        <v>330</v>
      </c>
      <c r="B750" t="s">
        <v>330</v>
      </c>
      <c r="C750" s="46">
        <v>-698963.56247652159</v>
      </c>
      <c r="D750" s="48">
        <v>-547783.81000000006</v>
      </c>
    </row>
    <row r="751" spans="1:4">
      <c r="A751" t="s">
        <v>331</v>
      </c>
      <c r="B751" t="s">
        <v>331</v>
      </c>
      <c r="C751" s="46">
        <v>740894.88781887095</v>
      </c>
      <c r="D751" s="48">
        <v>109539.49999999994</v>
      </c>
    </row>
    <row r="752" spans="1:4">
      <c r="A752" t="s">
        <v>332</v>
      </c>
      <c r="B752" t="s">
        <v>332</v>
      </c>
      <c r="C752" s="46">
        <v>-83457.12529453772</v>
      </c>
      <c r="D752" s="48">
        <v>-71765.38</v>
      </c>
    </row>
    <row r="753" spans="1:4">
      <c r="A753" t="s">
        <v>333</v>
      </c>
      <c r="B753" t="s">
        <v>333</v>
      </c>
      <c r="C753" s="46">
        <v>-145259.19475463757</v>
      </c>
      <c r="D753" s="48">
        <v>268193.06000000006</v>
      </c>
    </row>
    <row r="754" spans="1:4">
      <c r="A754" t="s">
        <v>334</v>
      </c>
      <c r="B754" t="s">
        <v>334</v>
      </c>
      <c r="C754" s="46">
        <v>-161155.79004883437</v>
      </c>
      <c r="D754" s="48">
        <v>346007.07999999996</v>
      </c>
    </row>
    <row r="755" spans="1:4">
      <c r="A755" t="s">
        <v>335</v>
      </c>
      <c r="B755" t="s">
        <v>335</v>
      </c>
      <c r="C755" s="46">
        <v>234150.36027729459</v>
      </c>
      <c r="D755" s="48">
        <v>697186.67</v>
      </c>
    </row>
    <row r="756" spans="1:4">
      <c r="A756" t="s">
        <v>336</v>
      </c>
      <c r="B756" t="s">
        <v>336</v>
      </c>
      <c r="C756" s="46">
        <v>295709.1145032972</v>
      </c>
      <c r="D756" s="48">
        <v>105037.83</v>
      </c>
    </row>
    <row r="757" spans="1:4">
      <c r="A757" t="s">
        <v>337</v>
      </c>
      <c r="B757" t="s">
        <v>337</v>
      </c>
      <c r="C757" s="46">
        <v>501148.27715739625</v>
      </c>
      <c r="D757" s="48">
        <v>8842.9099999999889</v>
      </c>
    </row>
    <row r="758" spans="1:4">
      <c r="A758" t="s">
        <v>338</v>
      </c>
      <c r="B758" t="s">
        <v>338</v>
      </c>
      <c r="C758" s="46">
        <v>-124658.50493460723</v>
      </c>
      <c r="D758" s="48">
        <v>138311.79</v>
      </c>
    </row>
    <row r="759" spans="1:4">
      <c r="A759" s="2">
        <v>44567</v>
      </c>
      <c r="B759" s="2">
        <v>44567</v>
      </c>
      <c r="C759" s="46">
        <v>-100245.87644708416</v>
      </c>
      <c r="D759" s="48">
        <v>452644.72</v>
      </c>
    </row>
    <row r="760" spans="1:4">
      <c r="A760" s="2">
        <v>44598</v>
      </c>
      <c r="B760" s="2">
        <v>44598</v>
      </c>
      <c r="C760" s="46">
        <v>170726.18925656524</v>
      </c>
      <c r="D760" s="48">
        <v>518357.01</v>
      </c>
    </row>
    <row r="761" spans="1:4">
      <c r="A761" s="2">
        <v>44626</v>
      </c>
      <c r="B761" s="2">
        <v>44626</v>
      </c>
      <c r="C761" s="46">
        <v>-70885.838199639198</v>
      </c>
      <c r="D761" s="48">
        <v>-50979.939999999988</v>
      </c>
    </row>
    <row r="762" spans="1:4">
      <c r="A762" s="2">
        <v>44718</v>
      </c>
      <c r="B762" s="2">
        <v>44718</v>
      </c>
      <c r="C762" s="46">
        <v>-23925.998019328621</v>
      </c>
      <c r="D762" s="48">
        <v>129977.17</v>
      </c>
    </row>
    <row r="763" spans="1:4">
      <c r="A763" s="2">
        <v>44748</v>
      </c>
      <c r="B763" s="2">
        <v>44748</v>
      </c>
      <c r="C763" s="46">
        <v>-248505.95908889233</v>
      </c>
      <c r="D763" s="48">
        <v>-12681.800000000003</v>
      </c>
    </row>
    <row r="764" spans="1:4">
      <c r="A764" s="2">
        <v>44779</v>
      </c>
      <c r="B764" s="2">
        <v>44779</v>
      </c>
      <c r="C764" s="46">
        <v>-97488.303794007807</v>
      </c>
      <c r="D764" s="48">
        <v>-220959.89</v>
      </c>
    </row>
    <row r="765" spans="1:4">
      <c r="A765" s="2">
        <v>44810</v>
      </c>
      <c r="B765" s="2">
        <v>44810</v>
      </c>
      <c r="C765" s="46">
        <v>197653.07516306153</v>
      </c>
      <c r="D765" s="48">
        <v>-229006.22999999998</v>
      </c>
    </row>
    <row r="766" spans="1:4">
      <c r="A766" s="2">
        <v>44840</v>
      </c>
      <c r="B766" s="2">
        <v>44840</v>
      </c>
      <c r="C766" s="46">
        <v>-448186.66120274441</v>
      </c>
      <c r="D766" s="48">
        <v>296135.45999999996</v>
      </c>
    </row>
    <row r="767" spans="1:4">
      <c r="A767" t="s">
        <v>339</v>
      </c>
      <c r="B767" t="s">
        <v>339</v>
      </c>
      <c r="C767" s="46">
        <v>-693286.20701430808</v>
      </c>
      <c r="D767" s="48">
        <v>-90855.66</v>
      </c>
    </row>
    <row r="768" spans="1:4">
      <c r="A768" t="s">
        <v>340</v>
      </c>
      <c r="B768" t="s">
        <v>340</v>
      </c>
      <c r="C768" s="46">
        <v>-68614.896014751401</v>
      </c>
      <c r="D768" s="48">
        <v>125199.66</v>
      </c>
    </row>
    <row r="769" spans="1:4">
      <c r="A769" t="s">
        <v>341</v>
      </c>
      <c r="B769" t="s">
        <v>341</v>
      </c>
      <c r="C769" s="46">
        <v>-64802.957347267511</v>
      </c>
      <c r="D769" s="48">
        <v>-9282.6600000000035</v>
      </c>
    </row>
    <row r="770" spans="1:4">
      <c r="A770" t="s">
        <v>341</v>
      </c>
      <c r="B770" t="s">
        <v>341</v>
      </c>
      <c r="C770" s="46">
        <v>0</v>
      </c>
      <c r="D770" s="48">
        <v>65562</v>
      </c>
    </row>
    <row r="771" spans="1:4">
      <c r="A771" t="s">
        <v>342</v>
      </c>
      <c r="B771" t="s">
        <v>342</v>
      </c>
      <c r="C771" s="46">
        <v>-537807.77242768719</v>
      </c>
      <c r="D771" s="48">
        <v>-215220.03999999998</v>
      </c>
    </row>
    <row r="772" spans="1:4">
      <c r="A772" t="s">
        <v>343</v>
      </c>
      <c r="B772" t="s">
        <v>343</v>
      </c>
      <c r="C772" s="46">
        <v>-108843.0147184379</v>
      </c>
      <c r="D772" s="48">
        <v>175462.15999999997</v>
      </c>
    </row>
    <row r="773" spans="1:4">
      <c r="A773" t="s">
        <v>344</v>
      </c>
      <c r="B773" t="s">
        <v>344</v>
      </c>
      <c r="C773" s="46">
        <v>91892.05340982764</v>
      </c>
      <c r="D773" s="48">
        <v>223581.93</v>
      </c>
    </row>
    <row r="774" spans="1:4">
      <c r="A774" t="s">
        <v>345</v>
      </c>
      <c r="B774" t="s">
        <v>345</v>
      </c>
      <c r="C774" s="46">
        <v>468219.61547655577</v>
      </c>
      <c r="D774" s="48">
        <v>-215271.59999999992</v>
      </c>
    </row>
    <row r="775" spans="1:4">
      <c r="A775" t="s">
        <v>346</v>
      </c>
      <c r="B775" t="s">
        <v>346</v>
      </c>
      <c r="C775" s="46">
        <v>-365783.90192261722</v>
      </c>
      <c r="D775" s="48">
        <v>124106.22999999998</v>
      </c>
    </row>
    <row r="776" spans="1:4">
      <c r="A776" t="s">
        <v>347</v>
      </c>
      <c r="B776" t="s">
        <v>347</v>
      </c>
      <c r="C776" s="46">
        <v>232528.25871666212</v>
      </c>
      <c r="D776" s="48">
        <v>-156635.44999999998</v>
      </c>
    </row>
    <row r="777" spans="1:4">
      <c r="A777" t="s">
        <v>348</v>
      </c>
      <c r="B777" t="s">
        <v>348</v>
      </c>
      <c r="C777" s="46">
        <v>231311.6825461878</v>
      </c>
      <c r="D777" s="48">
        <v>-103089.62000000002</v>
      </c>
    </row>
    <row r="778" spans="1:4">
      <c r="A778" t="s">
        <v>349</v>
      </c>
      <c r="B778" t="s">
        <v>349</v>
      </c>
      <c r="C778" s="46">
        <v>215415.08725198804</v>
      </c>
      <c r="D778" s="48">
        <v>-107150.39999999997</v>
      </c>
    </row>
    <row r="779" spans="1:4">
      <c r="A779" t="s">
        <v>350</v>
      </c>
      <c r="B779" t="s">
        <v>350</v>
      </c>
      <c r="C779" s="46">
        <v>29441.143325481306</v>
      </c>
      <c r="D779" s="48">
        <v>161966.53999999998</v>
      </c>
    </row>
    <row r="780" spans="1:4">
      <c r="A780" t="s">
        <v>351</v>
      </c>
      <c r="B780" t="s">
        <v>351</v>
      </c>
      <c r="C780" s="46">
        <v>-82889.389748318717</v>
      </c>
      <c r="D780" s="48">
        <v>446173.68</v>
      </c>
    </row>
    <row r="781" spans="1:4">
      <c r="A781" t="s">
        <v>352</v>
      </c>
      <c r="B781" t="s">
        <v>352</v>
      </c>
      <c r="C781" s="46">
        <v>-30576.61441792225</v>
      </c>
      <c r="D781" s="48">
        <v>639082.97</v>
      </c>
    </row>
    <row r="782" spans="1:4">
      <c r="A782" s="2">
        <v>44568</v>
      </c>
      <c r="B782" s="2">
        <v>44568</v>
      </c>
      <c r="C782" s="46">
        <v>-45743.264009836239</v>
      </c>
      <c r="D782" s="48">
        <v>201508.83000000002</v>
      </c>
    </row>
    <row r="783" spans="1:4">
      <c r="A783" s="2">
        <v>44658</v>
      </c>
      <c r="B783" s="2">
        <v>44658</v>
      </c>
      <c r="C783" s="46">
        <v>135121.06000068475</v>
      </c>
      <c r="D783" s="48">
        <v>139491.43</v>
      </c>
    </row>
    <row r="784" spans="1:4">
      <c r="A784" s="2">
        <v>44688</v>
      </c>
      <c r="B784" s="2">
        <v>44688</v>
      </c>
      <c r="C784" s="46">
        <v>-39741.488235494995</v>
      </c>
      <c r="D784" s="48">
        <v>-315177.04000000004</v>
      </c>
    </row>
    <row r="785" spans="1:4">
      <c r="A785" s="2">
        <v>44719</v>
      </c>
      <c r="B785" s="2">
        <v>44719</v>
      </c>
      <c r="C785" s="46">
        <v>290275.07427517493</v>
      </c>
      <c r="D785" s="48">
        <v>131104.97000000003</v>
      </c>
    </row>
    <row r="786" spans="1:4">
      <c r="A786" s="2">
        <v>44749</v>
      </c>
      <c r="B786" s="2">
        <v>44749</v>
      </c>
      <c r="C786" s="46">
        <v>232122.73332650401</v>
      </c>
      <c r="D786" s="48">
        <v>-126252.96</v>
      </c>
    </row>
    <row r="787" spans="1:4">
      <c r="A787" s="2">
        <v>44780</v>
      </c>
      <c r="B787" s="2">
        <v>44780</v>
      </c>
      <c r="C787" s="46">
        <v>142258.30686746695</v>
      </c>
      <c r="D787" s="48">
        <v>-3608.16</v>
      </c>
    </row>
    <row r="788" spans="1:4">
      <c r="A788" s="2">
        <v>44872</v>
      </c>
      <c r="B788" s="2">
        <v>44872</v>
      </c>
      <c r="C788" s="46">
        <v>-7461.6671789098546</v>
      </c>
      <c r="D788" s="48">
        <v>262494.8</v>
      </c>
    </row>
    <row r="789" spans="1:4">
      <c r="A789" s="2">
        <v>44902</v>
      </c>
      <c r="B789" s="2">
        <v>44902</v>
      </c>
      <c r="C789" s="46">
        <v>-255805.41611173836</v>
      </c>
      <c r="D789" s="48">
        <v>-50773.55</v>
      </c>
    </row>
    <row r="790" spans="1:4">
      <c r="A790" t="s">
        <v>353</v>
      </c>
      <c r="B790" t="s">
        <v>353</v>
      </c>
      <c r="C790" s="46">
        <v>-148665.60803196335</v>
      </c>
      <c r="D790" s="48">
        <v>53160.31</v>
      </c>
    </row>
    <row r="791" spans="1:4">
      <c r="A791" t="s">
        <v>354</v>
      </c>
      <c r="B791" t="s">
        <v>354</v>
      </c>
      <c r="C791" s="46">
        <v>-45418.843697708566</v>
      </c>
      <c r="D791" s="48">
        <v>449600</v>
      </c>
    </row>
    <row r="792" spans="1:4">
      <c r="A792" t="s">
        <v>355</v>
      </c>
      <c r="B792" t="s">
        <v>355</v>
      </c>
      <c r="C792" s="46">
        <v>179323.327527919</v>
      </c>
      <c r="D792" s="48">
        <v>367904.57</v>
      </c>
    </row>
    <row r="793" spans="1:4">
      <c r="A793" t="s">
        <v>356</v>
      </c>
      <c r="B793" t="s">
        <v>356</v>
      </c>
      <c r="C793" s="46">
        <v>371947.88785301935</v>
      </c>
      <c r="D793" s="48">
        <v>109358.44000000003</v>
      </c>
    </row>
    <row r="794" spans="1:4">
      <c r="A794" t="s">
        <v>357</v>
      </c>
      <c r="B794" t="s">
        <v>357</v>
      </c>
      <c r="C794" s="46">
        <v>100651.40183724227</v>
      </c>
      <c r="D794" s="48">
        <v>31804.420000000013</v>
      </c>
    </row>
    <row r="795" spans="1:4">
      <c r="A795" t="s">
        <v>358</v>
      </c>
      <c r="B795" t="s">
        <v>358</v>
      </c>
      <c r="C795" s="46">
        <v>292464.91138202936</v>
      </c>
      <c r="D795" s="48">
        <v>-666219.37000000011</v>
      </c>
    </row>
    <row r="796" spans="1:4">
      <c r="A796" t="s">
        <v>359</v>
      </c>
      <c r="B796" t="s">
        <v>359</v>
      </c>
      <c r="C796" s="46">
        <v>136905.37171738103</v>
      </c>
      <c r="D796" s="48">
        <v>414725.88</v>
      </c>
    </row>
    <row r="797" spans="1:4">
      <c r="A797" t="s">
        <v>360</v>
      </c>
      <c r="B797" t="s">
        <v>360</v>
      </c>
      <c r="C797" s="46">
        <v>185243.99822422685</v>
      </c>
      <c r="D797" s="48">
        <v>-333566.52999999991</v>
      </c>
    </row>
    <row r="798" spans="1:4">
      <c r="A798" t="s">
        <v>361</v>
      </c>
      <c r="B798" t="s">
        <v>361</v>
      </c>
      <c r="C798" s="46">
        <v>-143474.88303794127</v>
      </c>
      <c r="D798" s="48">
        <v>-54823.5</v>
      </c>
    </row>
    <row r="799" spans="1:4">
      <c r="A799" t="s">
        <v>362</v>
      </c>
      <c r="B799" t="s">
        <v>362</v>
      </c>
      <c r="C799" s="46">
        <v>-238692.24464706721</v>
      </c>
      <c r="D799" s="48">
        <v>82526.13</v>
      </c>
    </row>
    <row r="800" spans="1:4">
      <c r="A800" t="s">
        <v>363</v>
      </c>
      <c r="B800" t="s">
        <v>363</v>
      </c>
      <c r="C800" s="46">
        <v>256210.94150189648</v>
      </c>
      <c r="D800" s="48">
        <v>-13489.369999999995</v>
      </c>
    </row>
    <row r="801" spans="1:4">
      <c r="A801" t="s">
        <v>364</v>
      </c>
      <c r="B801" t="s">
        <v>364</v>
      </c>
      <c r="C801" s="46">
        <v>466840.82915001758</v>
      </c>
      <c r="D801" s="48">
        <v>-615399.56000000006</v>
      </c>
    </row>
    <row r="802" spans="1:4">
      <c r="A802" t="s">
        <v>365</v>
      </c>
      <c r="B802" t="s">
        <v>365</v>
      </c>
      <c r="C802" s="46">
        <v>370893.52183861181</v>
      </c>
      <c r="D802" s="48">
        <v>-271341</v>
      </c>
    </row>
    <row r="803" spans="1:4">
      <c r="A803" s="2">
        <v>44569</v>
      </c>
      <c r="B803" s="2">
        <v>44569</v>
      </c>
      <c r="C803" s="46">
        <v>294898.063722978</v>
      </c>
      <c r="D803" s="48">
        <v>-188522.87</v>
      </c>
    </row>
    <row r="804" spans="1:4">
      <c r="A804" s="2">
        <v>44600</v>
      </c>
      <c r="B804" s="2">
        <v>44600</v>
      </c>
      <c r="C804" s="46">
        <v>8759.3484274175844</v>
      </c>
      <c r="D804" s="48">
        <v>169903.35999999999</v>
      </c>
    </row>
    <row r="805" spans="1:4">
      <c r="A805" s="2">
        <v>44628</v>
      </c>
      <c r="B805" s="2">
        <v>44628</v>
      </c>
      <c r="C805" s="46">
        <v>69263.736639006747</v>
      </c>
      <c r="D805" s="48">
        <v>551455.66</v>
      </c>
    </row>
    <row r="806" spans="1:4">
      <c r="A806" s="2">
        <v>44659</v>
      </c>
      <c r="B806" s="2">
        <v>44659</v>
      </c>
      <c r="C806" s="46">
        <v>-9975.9245978919207</v>
      </c>
      <c r="D806" s="48">
        <v>-981738.63</v>
      </c>
    </row>
    <row r="807" spans="1:4">
      <c r="A807" s="2">
        <v>44689</v>
      </c>
      <c r="B807" s="2">
        <v>44689</v>
      </c>
      <c r="C807" s="46">
        <v>25142.574189802956</v>
      </c>
      <c r="D807" s="48">
        <v>15825.079999999987</v>
      </c>
    </row>
    <row r="808" spans="1:4">
      <c r="A808" s="2">
        <v>44781</v>
      </c>
      <c r="B808" s="2">
        <v>44781</v>
      </c>
      <c r="C808" s="46">
        <v>206980.15913669812</v>
      </c>
      <c r="D808" s="48">
        <v>170248.51</v>
      </c>
    </row>
    <row r="809" spans="1:4">
      <c r="A809" s="2">
        <v>44812</v>
      </c>
      <c r="B809" s="2">
        <v>44812</v>
      </c>
      <c r="C809" s="46">
        <v>0</v>
      </c>
      <c r="D809" s="48">
        <v>0</v>
      </c>
    </row>
    <row r="810" spans="1:4">
      <c r="A810" s="2">
        <v>44842</v>
      </c>
      <c r="B810" s="2">
        <v>44842</v>
      </c>
      <c r="C810" s="46">
        <v>15653.280060105491</v>
      </c>
      <c r="D810" s="48">
        <v>241874.06</v>
      </c>
    </row>
    <row r="811" spans="1:4">
      <c r="A811" s="2">
        <v>44873</v>
      </c>
      <c r="B811" s="2">
        <v>44873</v>
      </c>
      <c r="C811" s="46">
        <v>201546.11890858176</v>
      </c>
      <c r="D811" s="48">
        <v>-241580.68</v>
      </c>
    </row>
    <row r="812" spans="1:4">
      <c r="A812" t="s">
        <v>366</v>
      </c>
      <c r="B812" t="s">
        <v>366</v>
      </c>
      <c r="C812" s="46">
        <v>462704.47017040604</v>
      </c>
      <c r="D812" s="48">
        <v>-13300.73</v>
      </c>
    </row>
    <row r="813" spans="1:4">
      <c r="A813" t="s">
        <v>367</v>
      </c>
      <c r="B813" t="s">
        <v>367</v>
      </c>
      <c r="C813" s="46">
        <v>19870.744117747498</v>
      </c>
      <c r="D813" s="48">
        <v>-20183.930000000004</v>
      </c>
    </row>
    <row r="814" spans="1:4">
      <c r="A814" t="s">
        <v>368</v>
      </c>
      <c r="B814" t="s">
        <v>368</v>
      </c>
      <c r="C814" s="46">
        <v>-321257.21408325533</v>
      </c>
      <c r="D814" s="48">
        <v>147289.79999999999</v>
      </c>
    </row>
    <row r="815" spans="1:4">
      <c r="A815" t="s">
        <v>369</v>
      </c>
      <c r="B815" t="s">
        <v>369</v>
      </c>
      <c r="C815" s="46">
        <v>-434317.69285933819</v>
      </c>
      <c r="D815" s="48">
        <v>38267.200000000026</v>
      </c>
    </row>
    <row r="816" spans="1:4">
      <c r="A816" t="s">
        <v>370</v>
      </c>
      <c r="B816" t="s">
        <v>370</v>
      </c>
      <c r="C816" s="46">
        <v>140798.41546289538</v>
      </c>
      <c r="D816" s="48">
        <v>62450.359999999986</v>
      </c>
    </row>
    <row r="817" spans="1:4">
      <c r="A817" t="s">
        <v>371</v>
      </c>
      <c r="B817" t="s">
        <v>371</v>
      </c>
      <c r="C817" s="46">
        <v>44526.687839361897</v>
      </c>
      <c r="D817" s="48">
        <v>300332.05</v>
      </c>
    </row>
    <row r="818" spans="1:4">
      <c r="A818" t="s">
        <v>372</v>
      </c>
      <c r="B818" t="s">
        <v>372</v>
      </c>
      <c r="C818" s="46">
        <v>-133823.37875217703</v>
      </c>
      <c r="D818" s="48">
        <v>-99996.060000000056</v>
      </c>
    </row>
    <row r="819" spans="1:4">
      <c r="A819" t="s">
        <v>373</v>
      </c>
      <c r="B819" t="s">
        <v>373</v>
      </c>
      <c r="C819" s="46">
        <v>59125.60188505394</v>
      </c>
      <c r="D819" s="48">
        <v>136649.80000000005</v>
      </c>
    </row>
    <row r="820" spans="1:4">
      <c r="A820" t="s">
        <v>374</v>
      </c>
      <c r="B820" t="s">
        <v>374</v>
      </c>
      <c r="C820" s="46">
        <v>-399036.98391558242</v>
      </c>
      <c r="D820" s="48">
        <v>-304163.58999999997</v>
      </c>
    </row>
    <row r="821" spans="1:4">
      <c r="A821" t="s">
        <v>375</v>
      </c>
      <c r="B821" t="s">
        <v>375</v>
      </c>
      <c r="C821" s="46">
        <v>724106.13666632166</v>
      </c>
      <c r="D821" s="48">
        <v>249328.49</v>
      </c>
    </row>
    <row r="822" spans="1:4">
      <c r="A822" t="s">
        <v>376</v>
      </c>
      <c r="B822" t="s">
        <v>376</v>
      </c>
      <c r="C822" s="46">
        <v>0</v>
      </c>
      <c r="D822" s="48">
        <v>0</v>
      </c>
    </row>
    <row r="823" spans="1:4">
      <c r="A823" s="2">
        <v>44570</v>
      </c>
      <c r="B823" s="2">
        <v>44570</v>
      </c>
      <c r="C823" s="46">
        <v>-351184.98787692515</v>
      </c>
      <c r="D823" s="48">
        <v>717383.61</v>
      </c>
    </row>
    <row r="824" spans="1:4">
      <c r="A824" s="2">
        <v>44601</v>
      </c>
      <c r="B824" s="2">
        <v>44601</v>
      </c>
      <c r="C824" s="46">
        <v>-5434.0402281163433</v>
      </c>
      <c r="D824" s="48">
        <v>150446</v>
      </c>
    </row>
    <row r="825" spans="1:4">
      <c r="A825" s="2">
        <v>44690</v>
      </c>
      <c r="B825" s="2">
        <v>44690</v>
      </c>
      <c r="C825" s="46">
        <v>204952.53218590753</v>
      </c>
      <c r="D825" s="48">
        <v>10397.6</v>
      </c>
    </row>
    <row r="826" spans="1:4">
      <c r="A826" s="2">
        <v>44721</v>
      </c>
      <c r="B826" s="2">
        <v>44721</v>
      </c>
      <c r="C826" s="46">
        <v>-16545.435918452156</v>
      </c>
      <c r="D826" s="48">
        <v>164139.25</v>
      </c>
    </row>
    <row r="827" spans="1:4">
      <c r="A827" s="2">
        <v>44751</v>
      </c>
      <c r="B827" s="2">
        <v>44751</v>
      </c>
      <c r="C827" s="46">
        <v>-50609.568691727683</v>
      </c>
      <c r="D827" s="48">
        <v>9767.3500000000058</v>
      </c>
    </row>
    <row r="828" spans="1:4">
      <c r="A828" s="2">
        <v>44782</v>
      </c>
      <c r="B828" s="2">
        <v>44782</v>
      </c>
      <c r="C828" s="46">
        <v>282813.40709626512</v>
      </c>
      <c r="D828" s="48">
        <v>-51038.600000000035</v>
      </c>
    </row>
    <row r="829" spans="1:4">
      <c r="A829" s="2">
        <v>44813</v>
      </c>
      <c r="B829" s="2">
        <v>44813</v>
      </c>
      <c r="C829" s="46">
        <v>56124.713997880368</v>
      </c>
      <c r="D829" s="48">
        <v>646437.92000000004</v>
      </c>
    </row>
    <row r="830" spans="1:4">
      <c r="A830" s="2">
        <v>44904</v>
      </c>
      <c r="B830" s="2">
        <v>44904</v>
      </c>
      <c r="C830" s="46">
        <v>167076.46074514222</v>
      </c>
      <c r="D830" s="48">
        <v>43833.76999999996</v>
      </c>
    </row>
    <row r="831" spans="1:4">
      <c r="A831" t="s">
        <v>377</v>
      </c>
      <c r="B831" t="s">
        <v>377</v>
      </c>
      <c r="C831" s="46">
        <v>216874.9786565596</v>
      </c>
      <c r="D831" s="48">
        <v>62987.740000000049</v>
      </c>
    </row>
    <row r="832" spans="1:4">
      <c r="A832" t="s">
        <v>378</v>
      </c>
      <c r="B832" t="s">
        <v>378</v>
      </c>
      <c r="C832" s="46">
        <v>-107545.33346993018</v>
      </c>
      <c r="D832" s="48">
        <v>-129082.74000000005</v>
      </c>
    </row>
    <row r="833" spans="1:4">
      <c r="A833" t="s">
        <v>379</v>
      </c>
      <c r="B833" t="s">
        <v>379</v>
      </c>
      <c r="C833" s="46">
        <v>-204952.53218590753</v>
      </c>
      <c r="D833" s="48">
        <v>1000265.97</v>
      </c>
    </row>
    <row r="834" spans="1:4">
      <c r="A834" t="s">
        <v>380</v>
      </c>
      <c r="B834" t="s">
        <v>380</v>
      </c>
      <c r="C834" s="46">
        <v>-562139.29583717987</v>
      </c>
      <c r="D834" s="48">
        <v>-770915.46</v>
      </c>
    </row>
    <row r="835" spans="1:4">
      <c r="A835" t="s">
        <v>381</v>
      </c>
      <c r="B835" t="s">
        <v>381</v>
      </c>
      <c r="C835" s="46">
        <v>148260.08264180817</v>
      </c>
      <c r="D835" s="48">
        <v>299453.53000000003</v>
      </c>
    </row>
    <row r="836" spans="1:4">
      <c r="A836" t="s">
        <v>382</v>
      </c>
      <c r="B836" t="s">
        <v>382</v>
      </c>
      <c r="C836" s="46">
        <v>314687.70276269509</v>
      </c>
      <c r="D836" s="48">
        <v>378308.24</v>
      </c>
    </row>
    <row r="837" spans="1:4">
      <c r="A837" t="s">
        <v>383</v>
      </c>
      <c r="B837" t="s">
        <v>383</v>
      </c>
      <c r="C837" s="46">
        <v>-158803.74278591911</v>
      </c>
      <c r="D837" s="48">
        <v>-140084.17999999993</v>
      </c>
    </row>
    <row r="838" spans="1:4">
      <c r="A838" t="s">
        <v>384</v>
      </c>
      <c r="B838" t="s">
        <v>384</v>
      </c>
      <c r="C838" s="46">
        <v>-143637.09319400217</v>
      </c>
      <c r="D838" s="48">
        <v>601543.80999999994</v>
      </c>
    </row>
    <row r="839" spans="1:4">
      <c r="A839" t="s">
        <v>385</v>
      </c>
      <c r="B839" t="s">
        <v>385</v>
      </c>
      <c r="C839" s="46">
        <v>-490604.61701328534</v>
      </c>
      <c r="D839" s="48">
        <v>-1153329.74</v>
      </c>
    </row>
    <row r="840" spans="1:4">
      <c r="A840" t="s">
        <v>386</v>
      </c>
      <c r="B840" t="s">
        <v>386</v>
      </c>
      <c r="C840" s="46">
        <v>-504554.690434722</v>
      </c>
      <c r="D840" s="48">
        <v>-1155499.79</v>
      </c>
    </row>
    <row r="841" spans="1:4">
      <c r="A841" t="s">
        <v>387</v>
      </c>
      <c r="B841" t="s">
        <v>387</v>
      </c>
      <c r="C841" s="46">
        <v>-14436.703889625254</v>
      </c>
      <c r="D841" s="48">
        <v>67804.939999999944</v>
      </c>
    </row>
    <row r="842" spans="1:4">
      <c r="A842" t="s">
        <v>388</v>
      </c>
      <c r="B842" t="s">
        <v>388</v>
      </c>
      <c r="C842" s="46">
        <v>-241368.7122221131</v>
      </c>
      <c r="D842" s="48">
        <v>-1055994.7999999993</v>
      </c>
    </row>
    <row r="843" spans="1:4">
      <c r="A843" t="s">
        <v>389</v>
      </c>
      <c r="B843" t="s">
        <v>389</v>
      </c>
      <c r="C843" s="46">
        <v>-65695.11320561418</v>
      </c>
      <c r="D843" s="48">
        <v>-4844.3800000003539</v>
      </c>
    </row>
    <row r="844" spans="1:4">
      <c r="A844" t="s">
        <v>390</v>
      </c>
      <c r="B844" t="s">
        <v>390</v>
      </c>
      <c r="C844" s="46">
        <v>448105.55612471397</v>
      </c>
      <c r="D844" s="48">
        <v>137294.71999999997</v>
      </c>
    </row>
    <row r="845" spans="1:4">
      <c r="A845" s="2">
        <v>44630</v>
      </c>
      <c r="B845" s="2">
        <v>44630</v>
      </c>
      <c r="C845" s="46">
        <v>-335775.02305091691</v>
      </c>
      <c r="D845" s="48">
        <v>338613.95000000019</v>
      </c>
    </row>
    <row r="846" spans="1:4">
      <c r="A846" s="2">
        <v>44661</v>
      </c>
      <c r="B846" s="2">
        <v>44661</v>
      </c>
      <c r="C846" s="46">
        <v>627672.19888672722</v>
      </c>
      <c r="D846" s="48">
        <v>229845.5299999998</v>
      </c>
    </row>
    <row r="847" spans="1:4">
      <c r="A847" s="2">
        <v>44691</v>
      </c>
      <c r="B847" s="2">
        <v>44691</v>
      </c>
      <c r="C847" s="46">
        <v>0</v>
      </c>
      <c r="D847" s="48">
        <v>0</v>
      </c>
    </row>
    <row r="848" spans="1:4">
      <c r="A848" s="2">
        <v>44722</v>
      </c>
      <c r="B848" s="2">
        <v>44722</v>
      </c>
      <c r="C848" s="46">
        <v>93270.8397363658</v>
      </c>
      <c r="D848" s="48">
        <v>58736.550000000279</v>
      </c>
    </row>
    <row r="849" spans="1:4">
      <c r="A849" s="2">
        <v>44752</v>
      </c>
      <c r="B849" s="2">
        <v>44752</v>
      </c>
      <c r="C849" s="46">
        <v>-27819.041764842957</v>
      </c>
      <c r="D849" s="48">
        <v>13267.439999999944</v>
      </c>
    </row>
    <row r="850" spans="1:4">
      <c r="A850" s="2">
        <v>44844</v>
      </c>
      <c r="B850" s="2">
        <v>44844</v>
      </c>
      <c r="C850" s="46">
        <v>-119467.77994058222</v>
      </c>
      <c r="D850" s="48">
        <v>133327.58000000002</v>
      </c>
    </row>
    <row r="851" spans="1:4">
      <c r="A851" s="2">
        <v>44875</v>
      </c>
      <c r="B851" s="2">
        <v>44875</v>
      </c>
      <c r="C851" s="46">
        <v>-417610.0467848251</v>
      </c>
      <c r="D851" s="48">
        <v>-70760.539999999994</v>
      </c>
    </row>
    <row r="852" spans="1:4">
      <c r="A852" s="2">
        <v>44905</v>
      </c>
      <c r="B852" s="2">
        <v>44905</v>
      </c>
      <c r="C852" s="46">
        <v>227175.32356657326</v>
      </c>
      <c r="D852" s="48">
        <v>163438.35</v>
      </c>
    </row>
    <row r="853" spans="1:4">
      <c r="A853" t="s">
        <v>391</v>
      </c>
      <c r="B853" t="s">
        <v>391</v>
      </c>
      <c r="C853" s="46">
        <v>-177214.59549909504</v>
      </c>
      <c r="D853" s="48">
        <v>162303.47999999998</v>
      </c>
    </row>
    <row r="854" spans="1:4">
      <c r="A854" t="s">
        <v>392</v>
      </c>
      <c r="B854" t="s">
        <v>392</v>
      </c>
      <c r="C854" s="46">
        <v>277947.10241437366</v>
      </c>
      <c r="D854" s="48">
        <v>-13489.639999999992</v>
      </c>
    </row>
    <row r="855" spans="1:4">
      <c r="A855" t="s">
        <v>393</v>
      </c>
      <c r="B855" t="s">
        <v>393</v>
      </c>
      <c r="C855" s="46">
        <v>204547.00679574945</v>
      </c>
      <c r="D855" s="48">
        <v>154225.96</v>
      </c>
    </row>
    <row r="856" spans="1:4">
      <c r="A856" t="s">
        <v>394</v>
      </c>
      <c r="B856" t="s">
        <v>394</v>
      </c>
      <c r="C856" s="46">
        <v>284111.08834477578</v>
      </c>
      <c r="D856" s="48">
        <v>137679.73000000001</v>
      </c>
    </row>
    <row r="857" spans="1:4">
      <c r="A857" t="s">
        <v>395</v>
      </c>
      <c r="B857" t="s">
        <v>395</v>
      </c>
      <c r="C857" s="46">
        <v>41039.169483999773</v>
      </c>
      <c r="D857" s="48">
        <v>53070.29</v>
      </c>
    </row>
    <row r="858" spans="1:4">
      <c r="A858" t="s">
        <v>396</v>
      </c>
      <c r="B858" t="s">
        <v>396</v>
      </c>
      <c r="C858" s="46">
        <v>83862.65068469879</v>
      </c>
      <c r="D858" s="48">
        <v>-109109.03</v>
      </c>
    </row>
    <row r="859" spans="1:4">
      <c r="A859" t="s">
        <v>397</v>
      </c>
      <c r="B859" t="s">
        <v>397</v>
      </c>
      <c r="C859" s="46">
        <v>20032.954273808384</v>
      </c>
      <c r="D859" s="48">
        <v>-16854.21</v>
      </c>
    </row>
    <row r="860" spans="1:4">
      <c r="A860" t="s">
        <v>398</v>
      </c>
      <c r="B860" t="s">
        <v>398</v>
      </c>
      <c r="C860" s="46">
        <v>250533.58603968291</v>
      </c>
      <c r="D860" s="48">
        <v>-75062.13</v>
      </c>
    </row>
    <row r="861" spans="1:4">
      <c r="A861" t="s">
        <v>399</v>
      </c>
      <c r="B861" t="s">
        <v>399</v>
      </c>
      <c r="C861" s="46">
        <v>-120684.35611105655</v>
      </c>
      <c r="D861" s="48">
        <v>136489.75999999998</v>
      </c>
    </row>
    <row r="862" spans="1:4">
      <c r="A862" t="s">
        <v>400</v>
      </c>
      <c r="B862" t="s">
        <v>400</v>
      </c>
      <c r="C862" s="46">
        <v>0</v>
      </c>
      <c r="D862" s="48">
        <v>0</v>
      </c>
    </row>
    <row r="863" spans="1:4">
      <c r="A863" t="s">
        <v>401</v>
      </c>
      <c r="B863" t="s">
        <v>401</v>
      </c>
      <c r="C863" s="46">
        <v>130741.38578697892</v>
      </c>
      <c r="D863" s="48">
        <v>-16327.359999999986</v>
      </c>
    </row>
    <row r="864" spans="1:4">
      <c r="A864" t="s">
        <v>402</v>
      </c>
      <c r="B864" t="s">
        <v>402</v>
      </c>
      <c r="C864" s="46">
        <v>80861.762797525211</v>
      </c>
      <c r="D864" s="48">
        <v>-216725.13999999998</v>
      </c>
    </row>
    <row r="865" spans="1:4">
      <c r="A865" t="s">
        <v>403</v>
      </c>
      <c r="B865" t="s">
        <v>403</v>
      </c>
      <c r="C865" s="46">
        <v>365621.69176655629</v>
      </c>
      <c r="D865" s="48">
        <v>-85162.6</v>
      </c>
    </row>
    <row r="866" spans="1:4">
      <c r="A866" s="2">
        <v>44572</v>
      </c>
      <c r="B866" s="2">
        <v>44572</v>
      </c>
      <c r="C866" s="46">
        <v>216063.92787624337</v>
      </c>
      <c r="D866" s="48">
        <v>-249438.29000000004</v>
      </c>
    </row>
    <row r="867" spans="1:4">
      <c r="A867" s="2">
        <v>44603</v>
      </c>
      <c r="B867" s="2">
        <v>44603</v>
      </c>
      <c r="C867" s="46">
        <v>-101462.4526175644</v>
      </c>
      <c r="D867" s="48">
        <v>176204.02000000002</v>
      </c>
    </row>
    <row r="868" spans="1:4">
      <c r="A868" s="2">
        <v>44631</v>
      </c>
      <c r="B868" s="2">
        <v>44631</v>
      </c>
      <c r="C868" s="46">
        <v>-48906.36205306479</v>
      </c>
      <c r="D868" s="48">
        <v>322812.15000000002</v>
      </c>
    </row>
    <row r="869" spans="1:4">
      <c r="A869" s="2">
        <v>44662</v>
      </c>
      <c r="B869" s="2">
        <v>44662</v>
      </c>
      <c r="C869" s="46">
        <v>104544.44558276251</v>
      </c>
      <c r="D869" s="48">
        <v>73103.510000000009</v>
      </c>
    </row>
    <row r="870" spans="1:4">
      <c r="A870" s="2">
        <v>44753</v>
      </c>
      <c r="B870" s="2">
        <v>44753</v>
      </c>
      <c r="C870" s="46">
        <v>138932.9986681657</v>
      </c>
      <c r="D870" s="48">
        <v>-10487.630000000005</v>
      </c>
    </row>
    <row r="871" spans="1:4">
      <c r="A871" s="2">
        <v>44784</v>
      </c>
      <c r="B871" s="2">
        <v>44784</v>
      </c>
      <c r="C871" s="46">
        <v>0</v>
      </c>
      <c r="D871" s="48">
        <v>0</v>
      </c>
    </row>
    <row r="872" spans="1:4">
      <c r="A872" s="2">
        <v>44815</v>
      </c>
      <c r="B872" s="2">
        <v>44815</v>
      </c>
      <c r="C872" s="46">
        <v>-74292.251476964972</v>
      </c>
      <c r="D872" s="48">
        <v>67055.150000000023</v>
      </c>
    </row>
    <row r="873" spans="1:4">
      <c r="A873" s="2">
        <v>44845</v>
      </c>
      <c r="B873" s="2">
        <v>44845</v>
      </c>
      <c r="C873" s="46">
        <v>-208926.68100945823</v>
      </c>
      <c r="D873" s="48">
        <v>28689.969999999972</v>
      </c>
    </row>
    <row r="874" spans="1:4">
      <c r="A874" s="2">
        <v>44876</v>
      </c>
      <c r="B874" s="2">
        <v>44876</v>
      </c>
      <c r="C874" s="46">
        <v>521505.65174333227</v>
      </c>
      <c r="D874" s="48">
        <v>-23621.85</v>
      </c>
    </row>
    <row r="875" spans="1:4">
      <c r="A875" t="s">
        <v>404</v>
      </c>
      <c r="B875" t="s">
        <v>404</v>
      </c>
      <c r="C875" s="46">
        <v>-33334.187070995642</v>
      </c>
      <c r="D875" s="48">
        <v>134605.5</v>
      </c>
    </row>
    <row r="876" spans="1:4">
      <c r="A876" t="s">
        <v>405</v>
      </c>
      <c r="B876" t="s">
        <v>405</v>
      </c>
      <c r="C876" s="46">
        <v>120441.04087695932</v>
      </c>
      <c r="D876" s="48">
        <v>88383.73000000001</v>
      </c>
    </row>
    <row r="877" spans="1:4">
      <c r="A877" t="s">
        <v>406</v>
      </c>
      <c r="B877" t="s">
        <v>406</v>
      </c>
      <c r="C877" s="46">
        <v>10138.134753952805</v>
      </c>
      <c r="D877" s="48">
        <v>-18298.700000000012</v>
      </c>
    </row>
    <row r="878" spans="1:4">
      <c r="A878" t="s">
        <v>407</v>
      </c>
      <c r="B878" t="s">
        <v>407</v>
      </c>
      <c r="C878" s="46">
        <v>-106653.17761158351</v>
      </c>
      <c r="D878" s="48">
        <v>194639.38000000006</v>
      </c>
    </row>
    <row r="879" spans="1:4">
      <c r="A879" t="s">
        <v>408</v>
      </c>
      <c r="B879" t="s">
        <v>408</v>
      </c>
      <c r="C879" s="46">
        <v>-58801.181572926267</v>
      </c>
      <c r="D879" s="48">
        <v>82661.119999999995</v>
      </c>
    </row>
    <row r="880" spans="1:4">
      <c r="A880" t="s">
        <v>409</v>
      </c>
      <c r="B880" t="s">
        <v>409</v>
      </c>
      <c r="C880" s="46">
        <v>-239584.40050541388</v>
      </c>
      <c r="D880" s="48">
        <v>135124.93</v>
      </c>
    </row>
    <row r="881" spans="1:4">
      <c r="A881" t="s">
        <v>410</v>
      </c>
      <c r="B881" t="s">
        <v>410</v>
      </c>
      <c r="C881" s="46">
        <v>136662.05648328381</v>
      </c>
      <c r="D881" s="48">
        <v>159115.37</v>
      </c>
    </row>
    <row r="882" spans="1:4">
      <c r="A882" t="s">
        <v>411</v>
      </c>
      <c r="B882" t="s">
        <v>411</v>
      </c>
      <c r="C882" s="46">
        <v>37389.440972576762</v>
      </c>
      <c r="D882" s="48">
        <v>37930.47000000003</v>
      </c>
    </row>
    <row r="883" spans="1:4">
      <c r="A883" t="s">
        <v>412</v>
      </c>
      <c r="B883" t="s">
        <v>412</v>
      </c>
      <c r="C883" s="46">
        <v>351752.72342314414</v>
      </c>
      <c r="D883" s="48">
        <v>47228.569999999992</v>
      </c>
    </row>
    <row r="884" spans="1:4">
      <c r="A884" t="s">
        <v>413</v>
      </c>
      <c r="B884" t="s">
        <v>413</v>
      </c>
      <c r="C884" s="46">
        <v>46473.209712122021</v>
      </c>
      <c r="D884" s="48">
        <v>94193.909999999989</v>
      </c>
    </row>
    <row r="885" spans="1:4">
      <c r="A885" t="s">
        <v>414</v>
      </c>
      <c r="B885" t="s">
        <v>414</v>
      </c>
      <c r="C885" s="46">
        <v>81105.078031622441</v>
      </c>
      <c r="D885" s="48">
        <v>-462169.12999999995</v>
      </c>
    </row>
    <row r="886" spans="1:4">
      <c r="A886" t="s">
        <v>415</v>
      </c>
      <c r="B886" t="s">
        <v>415</v>
      </c>
      <c r="C886" s="46">
        <v>89702.216302973233</v>
      </c>
      <c r="D886" s="48">
        <v>85817.789999999921</v>
      </c>
    </row>
    <row r="887" spans="1:4">
      <c r="A887" t="s">
        <v>416</v>
      </c>
      <c r="B887" t="s">
        <v>416</v>
      </c>
      <c r="C887" s="46">
        <v>227580.84895673138</v>
      </c>
      <c r="D887" s="48">
        <v>-147541.05999999994</v>
      </c>
    </row>
    <row r="888" spans="1:4">
      <c r="A888" s="2">
        <v>44573</v>
      </c>
      <c r="B888" s="2">
        <v>44573</v>
      </c>
      <c r="C888" s="46">
        <v>87836.79950824946</v>
      </c>
      <c r="D888" s="48">
        <v>-38061.109999999986</v>
      </c>
    </row>
    <row r="889" spans="1:4">
      <c r="A889" s="2">
        <v>44604</v>
      </c>
      <c r="B889" s="2">
        <v>44604</v>
      </c>
      <c r="C889" s="46">
        <v>-188812.6216576194</v>
      </c>
      <c r="D889" s="48">
        <v>50098.719999999972</v>
      </c>
    </row>
    <row r="890" spans="1:4">
      <c r="A890" s="2">
        <v>44693</v>
      </c>
      <c r="B890" s="2">
        <v>44693</v>
      </c>
      <c r="C890" s="46">
        <v>8029.4027251318021</v>
      </c>
      <c r="D890" s="48">
        <v>243115.69999999995</v>
      </c>
    </row>
    <row r="891" spans="1:4">
      <c r="A891" s="2">
        <v>44724</v>
      </c>
      <c r="B891" s="2">
        <v>44724</v>
      </c>
      <c r="C891" s="46">
        <v>-94568.520984870585</v>
      </c>
      <c r="D891" s="48">
        <v>16034.790000000037</v>
      </c>
    </row>
    <row r="892" spans="1:4">
      <c r="A892" s="2">
        <v>44754</v>
      </c>
      <c r="B892" s="2">
        <v>44754</v>
      </c>
      <c r="C892" s="46">
        <v>-133417.85336201891</v>
      </c>
      <c r="D892" s="48">
        <v>288603.23</v>
      </c>
    </row>
    <row r="893" spans="1:4">
      <c r="A893" s="2">
        <v>44785</v>
      </c>
      <c r="B893" s="2">
        <v>44785</v>
      </c>
      <c r="C893" s="46">
        <v>79239.66123689276</v>
      </c>
      <c r="D893" s="48">
        <v>280346.8</v>
      </c>
    </row>
    <row r="894" spans="1:4">
      <c r="A894" s="2">
        <v>44816</v>
      </c>
      <c r="B894" s="2">
        <v>44816</v>
      </c>
      <c r="C894" s="46">
        <v>-182891.95096130861</v>
      </c>
      <c r="D894" s="48">
        <v>262805.41000000003</v>
      </c>
    </row>
    <row r="895" spans="1:4">
      <c r="A895" s="2">
        <v>44907</v>
      </c>
      <c r="B895" s="2">
        <v>44907</v>
      </c>
      <c r="C895" s="46">
        <v>892.15585835256775</v>
      </c>
      <c r="D895" s="48">
        <v>8145.5599999999977</v>
      </c>
    </row>
    <row r="896" spans="1:4">
      <c r="A896" t="s">
        <v>417</v>
      </c>
      <c r="B896" t="s">
        <v>417</v>
      </c>
      <c r="C896" s="46">
        <v>179809.95799610458</v>
      </c>
      <c r="D896" s="48">
        <v>-165243.52000000002</v>
      </c>
    </row>
    <row r="897" spans="1:4">
      <c r="A897" t="s">
        <v>418</v>
      </c>
      <c r="B897" t="s">
        <v>418</v>
      </c>
      <c r="C897" s="46">
        <v>84835.911621075895</v>
      </c>
      <c r="D897" s="48">
        <v>-8255.3299999999581</v>
      </c>
    </row>
    <row r="898" spans="1:4">
      <c r="A898" t="s">
        <v>419</v>
      </c>
      <c r="B898" t="s">
        <v>419</v>
      </c>
      <c r="C898" s="46">
        <v>-398063.72297919937</v>
      </c>
      <c r="D898" s="48">
        <v>285388.65000000002</v>
      </c>
    </row>
    <row r="899" spans="1:4">
      <c r="A899" t="s">
        <v>420</v>
      </c>
      <c r="B899" t="s">
        <v>420</v>
      </c>
      <c r="C899" s="46">
        <v>-236664.61769627663</v>
      </c>
      <c r="D899" s="48">
        <v>-82396.859999999986</v>
      </c>
    </row>
    <row r="900" spans="1:4">
      <c r="A900" t="s">
        <v>421</v>
      </c>
      <c r="B900" t="s">
        <v>421</v>
      </c>
      <c r="C900" s="46">
        <v>245667.28135778554</v>
      </c>
      <c r="D900" s="48">
        <v>210394.03999999998</v>
      </c>
    </row>
    <row r="901" spans="1:4">
      <c r="A901" t="s">
        <v>422</v>
      </c>
      <c r="B901" t="s">
        <v>422</v>
      </c>
      <c r="C901" s="46">
        <v>-57016.869856232937</v>
      </c>
      <c r="D901" s="48">
        <v>328558</v>
      </c>
    </row>
    <row r="902" spans="1:4">
      <c r="A902" t="s">
        <v>423</v>
      </c>
      <c r="B902" t="s">
        <v>423</v>
      </c>
      <c r="C902" s="46">
        <v>-302035.31058976316</v>
      </c>
      <c r="D902" s="48">
        <v>-423082.9</v>
      </c>
    </row>
    <row r="903" spans="1:4">
      <c r="A903" t="s">
        <v>424</v>
      </c>
      <c r="B903" t="s">
        <v>424</v>
      </c>
      <c r="C903" s="46">
        <v>-116385.7869753782</v>
      </c>
      <c r="D903" s="48">
        <v>-125552.1</v>
      </c>
    </row>
    <row r="904" spans="1:4">
      <c r="A904" t="s">
        <v>425</v>
      </c>
      <c r="B904" t="s">
        <v>425</v>
      </c>
      <c r="C904" s="46">
        <v>-519964.6552607303</v>
      </c>
      <c r="D904" s="48">
        <v>-859763.06000000017</v>
      </c>
    </row>
    <row r="905" spans="1:4">
      <c r="A905" t="s">
        <v>426</v>
      </c>
      <c r="B905" t="s">
        <v>426</v>
      </c>
      <c r="C905" s="46">
        <v>337072.70429942169</v>
      </c>
      <c r="D905" s="48">
        <v>293836.61000000034</v>
      </c>
    </row>
    <row r="906" spans="1:4">
      <c r="A906" t="s">
        <v>427</v>
      </c>
      <c r="B906" t="s">
        <v>427</v>
      </c>
      <c r="C906" s="46">
        <v>190921.35368644042</v>
      </c>
      <c r="D906" s="48">
        <v>515782.12999999989</v>
      </c>
    </row>
    <row r="907" spans="1:4">
      <c r="A907" t="s">
        <v>428</v>
      </c>
      <c r="B907" t="s">
        <v>428</v>
      </c>
      <c r="C907" s="46">
        <v>-15896.595294196819</v>
      </c>
      <c r="D907" s="48">
        <v>265638.57</v>
      </c>
    </row>
    <row r="908" spans="1:4">
      <c r="A908" t="s">
        <v>429</v>
      </c>
      <c r="B908" t="s">
        <v>429</v>
      </c>
      <c r="C908" s="46">
        <v>111113.95690332275</v>
      </c>
      <c r="D908" s="48">
        <v>147424.60999999999</v>
      </c>
    </row>
    <row r="909" spans="1:4">
      <c r="A909" t="s">
        <v>430</v>
      </c>
      <c r="B909" t="s">
        <v>430</v>
      </c>
      <c r="C909" s="46">
        <v>-139014.10374620205</v>
      </c>
      <c r="D909" s="48">
        <v>30899.780000000028</v>
      </c>
    </row>
    <row r="910" spans="1:4">
      <c r="A910" s="2">
        <v>44958</v>
      </c>
      <c r="B910" s="2">
        <v>44958</v>
      </c>
      <c r="C910" s="46">
        <v>149476.65881228252</v>
      </c>
      <c r="D910" s="48">
        <v>243273.83000000002</v>
      </c>
    </row>
    <row r="911" spans="1:4">
      <c r="A911" s="2">
        <v>44986</v>
      </c>
      <c r="B911" s="2">
        <v>44986</v>
      </c>
      <c r="C911" s="46">
        <v>56935.764778196593</v>
      </c>
      <c r="D911" s="48">
        <v>77821.320000000007</v>
      </c>
    </row>
    <row r="912" spans="1:4">
      <c r="A912" s="2">
        <v>45017</v>
      </c>
      <c r="B912" s="2">
        <v>45017</v>
      </c>
      <c r="C912" s="46">
        <v>-307550.45589590992</v>
      </c>
      <c r="D912" s="48">
        <v>-446955.17000000004</v>
      </c>
    </row>
    <row r="913" spans="1:4">
      <c r="A913" s="2">
        <v>45047</v>
      </c>
      <c r="B913" s="2">
        <v>45047</v>
      </c>
      <c r="C913" s="46">
        <v>-82402.759280127226</v>
      </c>
      <c r="D913" s="48">
        <v>24132</v>
      </c>
    </row>
    <row r="914" spans="1:4">
      <c r="A914" s="2">
        <v>45078</v>
      </c>
      <c r="B914" s="2">
        <v>45078</v>
      </c>
      <c r="C914" s="46">
        <v>-215252.87709592714</v>
      </c>
      <c r="D914" s="48">
        <v>22908.830000000075</v>
      </c>
    </row>
    <row r="915" spans="1:4">
      <c r="A915" s="2">
        <v>45078</v>
      </c>
      <c r="B915" s="2">
        <v>45078</v>
      </c>
      <c r="C915" s="46">
        <v>0</v>
      </c>
      <c r="D915" s="48">
        <v>106795</v>
      </c>
    </row>
    <row r="916" spans="1:4">
      <c r="A916" s="2">
        <v>45170</v>
      </c>
      <c r="B916" s="2">
        <v>45170</v>
      </c>
      <c r="C916" s="46">
        <v>392143.0522828945</v>
      </c>
      <c r="D916" s="48">
        <v>-54490.720000000088</v>
      </c>
    </row>
    <row r="917" spans="1:4">
      <c r="A917" s="2">
        <v>45200</v>
      </c>
      <c r="B917" s="2">
        <v>45200</v>
      </c>
      <c r="C917" s="46">
        <v>-303414.09691629838</v>
      </c>
      <c r="D917" s="48">
        <v>-382777.19000000006</v>
      </c>
    </row>
    <row r="918" spans="1:4">
      <c r="A918" s="2">
        <v>45231</v>
      </c>
      <c r="B918" s="2">
        <v>45231</v>
      </c>
      <c r="C918" s="46">
        <v>-29927.773793669861</v>
      </c>
      <c r="D918" s="48">
        <v>175585.83000000007</v>
      </c>
    </row>
    <row r="919" spans="1:4">
      <c r="A919" s="2">
        <v>45261</v>
      </c>
      <c r="B919" s="2">
        <v>45261</v>
      </c>
      <c r="C919" s="46">
        <v>-60828.808523716827</v>
      </c>
      <c r="D919" s="48">
        <v>87962.340000000026</v>
      </c>
    </row>
    <row r="920" spans="1:4">
      <c r="A920" t="s">
        <v>431</v>
      </c>
      <c r="B920" t="s">
        <v>431</v>
      </c>
      <c r="C920" s="46">
        <v>159614.79356622943</v>
      </c>
      <c r="D920" s="48">
        <v>159912.21000000002</v>
      </c>
    </row>
    <row r="921" spans="1:4">
      <c r="A921" t="s">
        <v>432</v>
      </c>
      <c r="B921" t="s">
        <v>432</v>
      </c>
      <c r="C921" s="46">
        <v>-100164.77136905372</v>
      </c>
      <c r="D921" s="48">
        <v>26951.699999999953</v>
      </c>
    </row>
    <row r="922" spans="1:4">
      <c r="A922" t="s">
        <v>433</v>
      </c>
      <c r="B922" t="s">
        <v>433</v>
      </c>
      <c r="C922" s="46">
        <v>257021.99228221268</v>
      </c>
      <c r="D922" s="48">
        <v>203066.70999999993</v>
      </c>
    </row>
    <row r="923" spans="1:4">
      <c r="A923" t="s">
        <v>434</v>
      </c>
      <c r="B923" t="s">
        <v>434</v>
      </c>
      <c r="C923" s="46">
        <v>181756.4798688647</v>
      </c>
      <c r="D923" s="48">
        <v>109139.16000000003</v>
      </c>
    </row>
    <row r="924" spans="1:4">
      <c r="A924" t="s">
        <v>435</v>
      </c>
      <c r="B924" t="s">
        <v>435</v>
      </c>
      <c r="C924" s="46">
        <v>-93270.8397363658</v>
      </c>
      <c r="D924" s="48">
        <v>453407.26</v>
      </c>
    </row>
    <row r="925" spans="1:4">
      <c r="A925" t="s">
        <v>436</v>
      </c>
      <c r="B925" t="s">
        <v>436</v>
      </c>
      <c r="C925" s="46">
        <v>-130092.54516271768</v>
      </c>
      <c r="D925" s="48">
        <v>39827.090000000011</v>
      </c>
    </row>
    <row r="926" spans="1:4">
      <c r="A926" t="s">
        <v>437</v>
      </c>
      <c r="B926" t="s">
        <v>437</v>
      </c>
      <c r="C926" s="46">
        <v>147449.03186148606</v>
      </c>
      <c r="D926" s="48">
        <v>8943.4000000000087</v>
      </c>
    </row>
    <row r="927" spans="1:4">
      <c r="A927" t="s">
        <v>438</v>
      </c>
      <c r="B927" t="s">
        <v>438</v>
      </c>
      <c r="C927" s="46">
        <v>-405.5253901581122</v>
      </c>
      <c r="D927" s="48">
        <v>12142.829999999987</v>
      </c>
    </row>
    <row r="928" spans="1:4">
      <c r="A928" t="s">
        <v>439</v>
      </c>
      <c r="B928" t="s">
        <v>439</v>
      </c>
      <c r="C928" s="46">
        <v>-367162.68824915244</v>
      </c>
      <c r="D928" s="48">
        <v>-330058.46999999997</v>
      </c>
    </row>
    <row r="929" spans="1:4">
      <c r="A929" t="s">
        <v>440</v>
      </c>
      <c r="B929" t="s">
        <v>440</v>
      </c>
      <c r="C929" s="46">
        <v>0</v>
      </c>
      <c r="D929" s="48">
        <v>0</v>
      </c>
    </row>
    <row r="930" spans="1:4">
      <c r="A930" t="s">
        <v>441</v>
      </c>
      <c r="B930" t="s">
        <v>441</v>
      </c>
      <c r="C930" s="46">
        <v>-466516.40883789584</v>
      </c>
      <c r="D930" s="48">
        <v>-224813.19999999998</v>
      </c>
    </row>
    <row r="931" spans="1:4">
      <c r="A931" t="s">
        <v>442</v>
      </c>
      <c r="B931" t="s">
        <v>442</v>
      </c>
      <c r="C931" s="46">
        <v>72345.729604210763</v>
      </c>
      <c r="D931" s="48">
        <v>78412.37</v>
      </c>
    </row>
    <row r="932" spans="1:4">
      <c r="A932" t="s">
        <v>443</v>
      </c>
      <c r="B932" t="s">
        <v>443</v>
      </c>
      <c r="C932" s="46">
        <v>21411.740600349505</v>
      </c>
      <c r="D932" s="48">
        <v>165017.38</v>
      </c>
    </row>
    <row r="933" spans="1:4">
      <c r="A933" s="2">
        <v>44928</v>
      </c>
      <c r="B933" s="2">
        <v>44928</v>
      </c>
      <c r="C933" s="46">
        <v>-74373.356555001315</v>
      </c>
      <c r="D933" s="48">
        <v>-2005617.7299999997</v>
      </c>
    </row>
    <row r="934" spans="1:4">
      <c r="A934" s="2">
        <v>44959</v>
      </c>
      <c r="B934" s="2">
        <v>44959</v>
      </c>
      <c r="C934" s="46">
        <v>-9570.3992077279072</v>
      </c>
      <c r="D934" s="48">
        <v>517455.33999999997</v>
      </c>
    </row>
    <row r="935" spans="1:4">
      <c r="A935" s="2">
        <v>44987</v>
      </c>
      <c r="B935" s="2">
        <v>44987</v>
      </c>
      <c r="C935" s="46">
        <v>395225.04524809262</v>
      </c>
      <c r="D935" s="48">
        <v>114424.77000000002</v>
      </c>
    </row>
    <row r="936" spans="1:4">
      <c r="A936" s="2">
        <v>45079</v>
      </c>
      <c r="B936" s="2">
        <v>45079</v>
      </c>
      <c r="C936" s="46">
        <v>-145096.98459857373</v>
      </c>
      <c r="D936" s="48">
        <v>119758.18999999994</v>
      </c>
    </row>
    <row r="937" spans="1:4">
      <c r="A937" s="2">
        <v>45109</v>
      </c>
      <c r="B937" s="2">
        <v>45109</v>
      </c>
      <c r="C937" s="46">
        <v>-69912.577263256186</v>
      </c>
      <c r="D937" s="48">
        <v>81082.760000000009</v>
      </c>
    </row>
    <row r="938" spans="1:4">
      <c r="A938" s="2">
        <v>45140</v>
      </c>
      <c r="B938" s="2">
        <v>45140</v>
      </c>
      <c r="C938" s="46">
        <v>243639.65440699499</v>
      </c>
      <c r="D938" s="48">
        <v>43372.570000000036</v>
      </c>
    </row>
    <row r="939" spans="1:4">
      <c r="A939" s="2">
        <v>45171</v>
      </c>
      <c r="B939" s="2">
        <v>45171</v>
      </c>
      <c r="C939" s="46">
        <v>35280.708943755759</v>
      </c>
      <c r="D939" s="48">
        <v>227340.89</v>
      </c>
    </row>
    <row r="940" spans="1:4">
      <c r="A940" s="2">
        <v>45201</v>
      </c>
      <c r="B940" s="2">
        <v>45201</v>
      </c>
      <c r="C940" s="46">
        <v>-59936.652665370166</v>
      </c>
      <c r="D940" s="48">
        <v>-49846</v>
      </c>
    </row>
    <row r="941" spans="1:4">
      <c r="A941" t="s">
        <v>444</v>
      </c>
      <c r="B941" t="s">
        <v>444</v>
      </c>
      <c r="C941" s="46">
        <v>-138851.89359013527</v>
      </c>
      <c r="D941" s="48">
        <v>20542.390000000014</v>
      </c>
    </row>
    <row r="942" spans="1:4">
      <c r="A942" t="s">
        <v>445</v>
      </c>
      <c r="B942" t="s">
        <v>445</v>
      </c>
      <c r="C942" s="46">
        <v>257833.04306252301</v>
      </c>
      <c r="D942" s="48">
        <v>31791.380000000005</v>
      </c>
    </row>
    <row r="943" spans="1:4">
      <c r="A943" t="s">
        <v>446</v>
      </c>
      <c r="B943" t="s">
        <v>446</v>
      </c>
      <c r="C943" s="46">
        <v>139500.7342143906</v>
      </c>
      <c r="D943" s="48">
        <v>-19862.410000000003</v>
      </c>
    </row>
    <row r="944" spans="1:4">
      <c r="A944" t="s">
        <v>447</v>
      </c>
      <c r="B944" t="s">
        <v>447</v>
      </c>
      <c r="C944" s="46">
        <v>32442.031212648977</v>
      </c>
      <c r="D944" s="48">
        <v>915.91000000000349</v>
      </c>
    </row>
    <row r="945" spans="1:4">
      <c r="A945" t="s">
        <v>448</v>
      </c>
      <c r="B945" t="s">
        <v>448</v>
      </c>
      <c r="C945" s="46">
        <v>-148665.60803196038</v>
      </c>
      <c r="D945" s="48">
        <v>-60050.100000000006</v>
      </c>
    </row>
    <row r="946" spans="1:4">
      <c r="A946" t="s">
        <v>449</v>
      </c>
      <c r="B946" t="s">
        <v>449</v>
      </c>
      <c r="C946" s="46">
        <v>-161561.31543899543</v>
      </c>
      <c r="D946" s="48">
        <v>6377.260000000002</v>
      </c>
    </row>
    <row r="947" spans="1:4">
      <c r="A947" t="s">
        <v>450</v>
      </c>
      <c r="B947" t="s">
        <v>450</v>
      </c>
      <c r="C947" s="46">
        <v>-29035.617935317292</v>
      </c>
      <c r="D947" s="48">
        <v>234716.38999999998</v>
      </c>
    </row>
    <row r="948" spans="1:4">
      <c r="A948" t="s">
        <v>451</v>
      </c>
      <c r="B948" t="s">
        <v>451</v>
      </c>
      <c r="C948" s="46">
        <v>-441860.46511628141</v>
      </c>
      <c r="D948" s="48">
        <v>-578854.51</v>
      </c>
    </row>
    <row r="949" spans="1:4">
      <c r="A949" t="s">
        <v>452</v>
      </c>
      <c r="B949" t="s">
        <v>452</v>
      </c>
      <c r="C949" s="46">
        <v>-69831.472185225735</v>
      </c>
      <c r="D949" s="48">
        <v>277287.64</v>
      </c>
    </row>
    <row r="950" spans="1:4">
      <c r="A950" t="s">
        <v>453</v>
      </c>
      <c r="B950" t="s">
        <v>453</v>
      </c>
      <c r="C950" s="46">
        <v>-73724.515930745983</v>
      </c>
      <c r="D950" s="48">
        <v>-91947</v>
      </c>
    </row>
    <row r="951" spans="1:4">
      <c r="A951" t="s">
        <v>454</v>
      </c>
      <c r="B951" t="s">
        <v>454</v>
      </c>
      <c r="C951" s="46">
        <v>-118575.62408222965</v>
      </c>
      <c r="D951" s="48">
        <v>96054</v>
      </c>
    </row>
    <row r="952" spans="1:4">
      <c r="A952" t="s">
        <v>455</v>
      </c>
      <c r="B952" t="s">
        <v>455</v>
      </c>
      <c r="C952" s="46">
        <v>-143961.51350612982</v>
      </c>
      <c r="D952" s="48">
        <v>65351</v>
      </c>
    </row>
    <row r="953" spans="1:4">
      <c r="A953" s="2">
        <v>44929</v>
      </c>
      <c r="B953" s="2">
        <v>44929</v>
      </c>
      <c r="C953" s="46">
        <v>238367.82433493953</v>
      </c>
      <c r="D953" s="48">
        <v>113633</v>
      </c>
    </row>
    <row r="954" spans="1:4">
      <c r="A954" s="2">
        <v>44960</v>
      </c>
      <c r="B954" s="2">
        <v>44960</v>
      </c>
      <c r="C954" s="46">
        <v>-209251.10132158588</v>
      </c>
      <c r="D954" s="48">
        <v>219356</v>
      </c>
    </row>
    <row r="955" spans="1:4">
      <c r="A955" s="2">
        <v>44988</v>
      </c>
      <c r="B955" s="2">
        <v>44988</v>
      </c>
      <c r="C955" s="46">
        <v>441941.57019430597</v>
      </c>
      <c r="D955" s="48">
        <v>60799</v>
      </c>
    </row>
    <row r="956" spans="1:4">
      <c r="A956" s="2">
        <v>45080</v>
      </c>
      <c r="B956" s="2">
        <v>45080</v>
      </c>
      <c r="C956" s="46">
        <v>189948.09275006328</v>
      </c>
      <c r="D956" s="48">
        <v>138341</v>
      </c>
    </row>
    <row r="957" spans="1:4">
      <c r="A957" s="2">
        <v>45110</v>
      </c>
      <c r="B957" s="2">
        <v>45110</v>
      </c>
      <c r="C957" s="46">
        <v>0</v>
      </c>
      <c r="D957" s="48">
        <v>0</v>
      </c>
    </row>
    <row r="958" spans="1:4">
      <c r="A958" s="2">
        <v>45141</v>
      </c>
      <c r="B958" s="2">
        <v>45141</v>
      </c>
      <c r="C958" s="46">
        <v>69669.262029164864</v>
      </c>
      <c r="D958" s="48">
        <v>-57461</v>
      </c>
    </row>
    <row r="959" spans="1:4">
      <c r="A959" s="2">
        <v>45172</v>
      </c>
      <c r="B959" s="2">
        <v>45172</v>
      </c>
      <c r="C959" s="46">
        <v>-267322.33719223231</v>
      </c>
      <c r="D959" s="48">
        <v>80562</v>
      </c>
    </row>
    <row r="960" spans="1:4">
      <c r="A960" s="2">
        <v>45202</v>
      </c>
      <c r="B960" s="2">
        <v>45202</v>
      </c>
      <c r="C960" s="46">
        <v>-286625.34576374898</v>
      </c>
      <c r="D960" s="48">
        <v>-123653</v>
      </c>
    </row>
    <row r="961" spans="1:4">
      <c r="A961" t="s">
        <v>456</v>
      </c>
      <c r="B961" t="s">
        <v>456</v>
      </c>
      <c r="C961" s="46">
        <v>-419475.46357955481</v>
      </c>
      <c r="D961" s="48">
        <v>-290266</v>
      </c>
    </row>
    <row r="962" spans="1:4">
      <c r="A962" t="s">
        <v>457</v>
      </c>
      <c r="B962" t="s">
        <v>457</v>
      </c>
      <c r="C962" s="46">
        <v>-180053.27323020183</v>
      </c>
      <c r="D962" s="48">
        <v>4878</v>
      </c>
    </row>
    <row r="963" spans="1:4">
      <c r="A963" t="s">
        <v>458</v>
      </c>
      <c r="B963" t="s">
        <v>458</v>
      </c>
      <c r="C963" s="46">
        <v>-115412.52603899519</v>
      </c>
      <c r="D963" s="48">
        <v>23706</v>
      </c>
    </row>
    <row r="964" spans="1:4">
      <c r="A964" t="s">
        <v>459</v>
      </c>
      <c r="B964" t="s">
        <v>459</v>
      </c>
      <c r="C964" s="46">
        <v>21817.265990501717</v>
      </c>
      <c r="D964" s="48">
        <v>-390019</v>
      </c>
    </row>
    <row r="965" spans="1:4">
      <c r="A965" t="s">
        <v>460</v>
      </c>
      <c r="B965" t="s">
        <v>460</v>
      </c>
      <c r="C965" s="46">
        <v>185649.52361438493</v>
      </c>
      <c r="D965" s="48">
        <v>-8625</v>
      </c>
    </row>
    <row r="966" spans="1:4">
      <c r="A966" t="s">
        <v>461</v>
      </c>
      <c r="B966" t="s">
        <v>461</v>
      </c>
      <c r="C966" s="46">
        <v>-181107.63924460937</v>
      </c>
      <c r="D966" s="48">
        <v>162424</v>
      </c>
    </row>
    <row r="967" spans="1:4">
      <c r="A967" t="s">
        <v>462</v>
      </c>
      <c r="B967" t="s">
        <v>462</v>
      </c>
      <c r="C967" s="46">
        <v>193192.29587132231</v>
      </c>
      <c r="D967" s="48">
        <v>-147957</v>
      </c>
    </row>
    <row r="968" spans="1:4">
      <c r="A968" t="s">
        <v>463</v>
      </c>
      <c r="B968" t="s">
        <v>463</v>
      </c>
      <c r="C968" s="46">
        <v>72021.309292083082</v>
      </c>
      <c r="D968" s="48">
        <v>4041</v>
      </c>
    </row>
    <row r="969" spans="1:4">
      <c r="A969" t="s">
        <v>464</v>
      </c>
      <c r="B969" t="s">
        <v>464</v>
      </c>
      <c r="C969" s="46">
        <v>-121657.61704743365</v>
      </c>
      <c r="D969" s="48">
        <v>140651</v>
      </c>
    </row>
    <row r="970" spans="1:4">
      <c r="A970" t="s">
        <v>465</v>
      </c>
      <c r="B970" t="s">
        <v>465</v>
      </c>
      <c r="C970" s="46">
        <v>-213874.09076939191</v>
      </c>
      <c r="D970" s="48">
        <v>-93976</v>
      </c>
    </row>
    <row r="971" spans="1:4">
      <c r="A971" t="s">
        <v>466</v>
      </c>
      <c r="B971" t="s">
        <v>466</v>
      </c>
      <c r="C971" s="46">
        <v>65938.42843971141</v>
      </c>
      <c r="D971" s="48">
        <v>268469</v>
      </c>
    </row>
    <row r="972" spans="1:4">
      <c r="A972" t="s">
        <v>467</v>
      </c>
      <c r="B972" t="s">
        <v>467</v>
      </c>
      <c r="C972" s="46">
        <v>-55151.453061503256</v>
      </c>
      <c r="D972" s="48">
        <v>337980</v>
      </c>
    </row>
    <row r="973" spans="1:4">
      <c r="A973" t="s">
        <v>468</v>
      </c>
      <c r="B973" t="s">
        <v>468</v>
      </c>
      <c r="C973" s="46">
        <v>209251.10132158588</v>
      </c>
      <c r="D973" s="48">
        <v>47684</v>
      </c>
    </row>
    <row r="975" spans="1:4">
      <c r="C975" s="45">
        <v>8706630.1266946606</v>
      </c>
      <c r="D975" s="48">
        <v>34352655.329999991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ND clients perf</vt:lpstr>
      <vt:lpstr>Sheet1</vt:lpstr>
      <vt:lpstr>Sheet2</vt:lpstr>
      <vt:lpstr>niftyVstrade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</dc:creator>
  <cp:lastModifiedBy>Admin</cp:lastModifiedBy>
  <dcterms:created xsi:type="dcterms:W3CDTF">2023-05-29T04:48:52Z</dcterms:created>
  <dcterms:modified xsi:type="dcterms:W3CDTF">2023-06-09T04:08:57Z</dcterms:modified>
</cp:coreProperties>
</file>