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mdh\OneDrive\Desktop\Excel projects\Excel\4\"/>
    </mc:Choice>
  </mc:AlternateContent>
  <xr:revisionPtr revIDLastSave="0" documentId="13_ncr:1_{59403801-774A-4852-9435-9FCF40596390}" xr6:coauthVersionLast="47" xr6:coauthVersionMax="47" xr10:uidLastSave="{00000000-0000-0000-0000-000000000000}"/>
  <bookViews>
    <workbookView xWindow="-108" yWindow="-108" windowWidth="23256" windowHeight="13176" tabRatio="867" xr2:uid="{00000000-000D-0000-FFFF-FFFF00000000}"/>
  </bookViews>
  <sheets>
    <sheet name="Index" sheetId="1" r:id="rId1"/>
    <sheet name="Average" sheetId="29" r:id="rId2"/>
    <sheet name="AverageA" sheetId="30" r:id="rId3"/>
    <sheet name="AverageIF" sheetId="31" r:id="rId4"/>
    <sheet name="AverageIFs" sheetId="32" r:id="rId5"/>
    <sheet name="Sum" sheetId="33" r:id="rId6"/>
    <sheet name="Sumif" sheetId="34" r:id="rId7"/>
    <sheet name="Sumifs" sheetId="35" r:id="rId8"/>
    <sheet name="Assignment1" sheetId="36" r:id="rId9"/>
    <sheet name="Networkdays &amp; Networkdays.INTL" sheetId="39" r:id="rId10"/>
    <sheet name="Workday and Workday.INTL" sheetId="40" r:id="rId11"/>
    <sheet name="Autofilter" sheetId="47" r:id="rId12"/>
    <sheet name="Advance filter" sheetId="48" r:id="rId13"/>
    <sheet name="Output" sheetId="49" r:id="rId14"/>
  </sheets>
  <definedNames>
    <definedName name="_xlnm._FilterDatabase" localSheetId="12" hidden="1">'Advance filter'!$A$1:$F$161</definedName>
    <definedName name="_xlnm._FilterDatabase" localSheetId="11" hidden="1">Autofilter!$A$1:$E$161</definedName>
    <definedName name="_xlnm._FilterDatabase" localSheetId="2" hidden="1">AverageA!$A$1:$B$8</definedName>
    <definedName name="_xlnm._FilterDatabase" localSheetId="3" hidden="1">AverageIF!$A$1:$E$161</definedName>
    <definedName name="_xlnm._FilterDatabase" localSheetId="4" hidden="1">AverageIFs!$A$1:$E$161</definedName>
    <definedName name="_xlnm._FilterDatabase" localSheetId="13" hidden="1">Output!#REF!</definedName>
    <definedName name="_xlnm.Criteria" localSheetId="12">'Advance filter'!$J$1:$K$2</definedName>
    <definedName name="_xlnm.Criteria" localSheetId="13">Output!#REF!</definedName>
    <definedName name="_xlnm.Extract" localSheetId="12">'Advance filter'!$J$5:$O$5</definedName>
    <definedName name="_xlnm.Extract" localSheetId="13">Output!#REF!</definedName>
    <definedName name="Fin">#REF!</definedName>
    <definedName name="Good">#REF!</definedName>
    <definedName name="HR">#REF!</definedName>
    <definedName name="MIS">#REF!</definedName>
    <definedName name="OK">#REF!</definedName>
    <definedName name="Paygrade">#REF!</definedName>
    <definedName name="Percent">#REF!</definedName>
    <definedName name="Po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0" l="1"/>
  <c r="D6" i="40"/>
  <c r="D5" i="40"/>
  <c r="G6" i="39"/>
  <c r="D7" i="39"/>
  <c r="D6" i="39"/>
  <c r="I23" i="36"/>
  <c r="I24" i="36"/>
  <c r="I25" i="36"/>
  <c r="I22" i="36"/>
  <c r="I16" i="36"/>
  <c r="J16" i="36"/>
  <c r="K16" i="36"/>
  <c r="L16" i="36"/>
  <c r="I17" i="36"/>
  <c r="J17" i="36"/>
  <c r="K17" i="36"/>
  <c r="L17" i="36"/>
  <c r="I18" i="36"/>
  <c r="J18" i="36"/>
  <c r="K18" i="36"/>
  <c r="L18" i="36"/>
  <c r="I19" i="36"/>
  <c r="J19" i="36"/>
  <c r="K19" i="36"/>
  <c r="L19" i="36"/>
  <c r="J15" i="36"/>
  <c r="K15" i="36"/>
  <c r="L15" i="36"/>
  <c r="I15" i="36"/>
  <c r="I10" i="36"/>
  <c r="I11" i="36"/>
  <c r="I12" i="36"/>
  <c r="I9" i="36"/>
  <c r="I3" i="36"/>
  <c r="J3" i="36"/>
  <c r="K3" i="36"/>
  <c r="L3" i="36"/>
  <c r="I4" i="36"/>
  <c r="J4" i="36"/>
  <c r="K4" i="36"/>
  <c r="L4" i="36"/>
  <c r="I5" i="36"/>
  <c r="J5" i="36"/>
  <c r="K5" i="36"/>
  <c r="L5" i="36"/>
  <c r="I6" i="36"/>
  <c r="J6" i="36"/>
  <c r="K6" i="36"/>
  <c r="L6" i="36"/>
  <c r="J2" i="36"/>
  <c r="K2" i="36"/>
  <c r="L2" i="36"/>
  <c r="I2" i="36"/>
  <c r="I3" i="35"/>
  <c r="J3" i="35"/>
  <c r="K3" i="35"/>
  <c r="L3" i="35"/>
  <c r="I4" i="35"/>
  <c r="J4" i="35"/>
  <c r="K4" i="35"/>
  <c r="L4" i="35"/>
  <c r="I5" i="35"/>
  <c r="J5" i="35"/>
  <c r="K5" i="35"/>
  <c r="L5" i="35"/>
  <c r="I6" i="35"/>
  <c r="J6" i="35"/>
  <c r="K6" i="35"/>
  <c r="L6" i="35"/>
  <c r="I7" i="35"/>
  <c r="J7" i="35"/>
  <c r="K7" i="35"/>
  <c r="L7" i="35"/>
  <c r="I8" i="35"/>
  <c r="J8" i="35"/>
  <c r="K8" i="35"/>
  <c r="L8" i="35"/>
  <c r="I9" i="35"/>
  <c r="J9" i="35"/>
  <c r="K9" i="35"/>
  <c r="L9" i="35"/>
  <c r="I10" i="35"/>
  <c r="J10" i="35"/>
  <c r="K10" i="35"/>
  <c r="L10" i="35"/>
  <c r="I11" i="35"/>
  <c r="J11" i="35"/>
  <c r="K11" i="35"/>
  <c r="L11" i="35"/>
  <c r="I12" i="35"/>
  <c r="J12" i="35"/>
  <c r="K12" i="35"/>
  <c r="L12" i="35"/>
  <c r="J2" i="35"/>
  <c r="K2" i="35"/>
  <c r="L2" i="35"/>
  <c r="I2" i="35"/>
  <c r="M3" i="34"/>
  <c r="M4" i="34"/>
  <c r="M5" i="34"/>
  <c r="M2" i="34"/>
  <c r="I3" i="34"/>
  <c r="I4" i="34"/>
  <c r="I5" i="34"/>
  <c r="I6" i="34"/>
  <c r="I7" i="34"/>
  <c r="I8" i="34"/>
  <c r="I9" i="34"/>
  <c r="I10" i="34"/>
  <c r="I11" i="34"/>
  <c r="I12" i="34"/>
  <c r="I2" i="34"/>
  <c r="I3" i="33"/>
  <c r="I4" i="33"/>
  <c r="I5" i="33"/>
  <c r="I6" i="33"/>
  <c r="I7" i="33"/>
  <c r="I8" i="33"/>
  <c r="I9" i="33"/>
  <c r="I10" i="33"/>
  <c r="I11" i="33"/>
  <c r="I12" i="33"/>
  <c r="I13" i="33"/>
  <c r="I2" i="33"/>
  <c r="F14" i="33"/>
  <c r="G14" i="33"/>
  <c r="H14" i="33"/>
  <c r="E14" i="33"/>
  <c r="H3" i="32"/>
  <c r="I3" i="32"/>
  <c r="J3" i="32"/>
  <c r="K3" i="32"/>
  <c r="H4" i="32"/>
  <c r="I4" i="32"/>
  <c r="J4" i="32"/>
  <c r="K4" i="32"/>
  <c r="H5" i="32"/>
  <c r="I5" i="32"/>
  <c r="J5" i="32"/>
  <c r="K5" i="32"/>
  <c r="H6" i="32"/>
  <c r="I6" i="32"/>
  <c r="J6" i="32"/>
  <c r="K6" i="32"/>
  <c r="H7" i="32"/>
  <c r="I7" i="32"/>
  <c r="J7" i="32"/>
  <c r="K7" i="32"/>
  <c r="H8" i="32"/>
  <c r="I8" i="32"/>
  <c r="J8" i="32"/>
  <c r="K8" i="32"/>
  <c r="H9" i="32"/>
  <c r="I9" i="32"/>
  <c r="J9" i="32"/>
  <c r="K9" i="32"/>
  <c r="H10" i="32"/>
  <c r="I10" i="32"/>
  <c r="J10" i="32"/>
  <c r="K10" i="32"/>
  <c r="H11" i="32"/>
  <c r="I11" i="32"/>
  <c r="J11" i="32"/>
  <c r="K11" i="32"/>
  <c r="H12" i="32"/>
  <c r="I12" i="32"/>
  <c r="J12" i="32"/>
  <c r="K12" i="32"/>
  <c r="I2" i="32"/>
  <c r="J2" i="32"/>
  <c r="K2" i="32"/>
  <c r="H2" i="32"/>
  <c r="K3" i="31"/>
  <c r="K4" i="31"/>
  <c r="K5" i="31"/>
  <c r="K2" i="31"/>
  <c r="H3" i="31"/>
  <c r="H4" i="31"/>
  <c r="H5" i="31"/>
  <c r="H6" i="31"/>
  <c r="H7" i="31"/>
  <c r="H8" i="31"/>
  <c r="H9" i="31"/>
  <c r="H10" i="31"/>
  <c r="H11" i="31"/>
  <c r="H12" i="31"/>
  <c r="H2" i="31"/>
  <c r="F5" i="30"/>
  <c r="F4" i="30"/>
  <c r="F3" i="29"/>
  <c r="J10" i="39"/>
  <c r="J11" i="39"/>
  <c r="J9" i="39"/>
</calcChain>
</file>

<file path=xl/sharedStrings.xml><?xml version="1.0" encoding="utf-8"?>
<sst xmlns="http://schemas.openxmlformats.org/spreadsheetml/2006/main" count="4780" uniqueCount="208">
  <si>
    <t>Index</t>
  </si>
  <si>
    <t>Average</t>
  </si>
  <si>
    <t>AverageA</t>
  </si>
  <si>
    <t>AverageIF</t>
  </si>
  <si>
    <t>Sum</t>
  </si>
  <si>
    <t>Sumif</t>
  </si>
  <si>
    <t>Sumifs</t>
  </si>
  <si>
    <t>AverageIFs</t>
  </si>
  <si>
    <t>StoreName</t>
  </si>
  <si>
    <t>CITY</t>
  </si>
  <si>
    <t>REGION</t>
  </si>
  <si>
    <t>SAPName</t>
  </si>
  <si>
    <t>Plastic</t>
  </si>
  <si>
    <t>Foods</t>
  </si>
  <si>
    <t>Liquid</t>
  </si>
  <si>
    <t>Other</t>
  </si>
  <si>
    <t>Reliance Mart</t>
  </si>
  <si>
    <t>Kolkata</t>
  </si>
  <si>
    <t>South</t>
  </si>
  <si>
    <t>F83100003466</t>
  </si>
  <si>
    <t>North</t>
  </si>
  <si>
    <t>F82100019666</t>
  </si>
  <si>
    <t>Big Bazaar</t>
  </si>
  <si>
    <t>New Delhi</t>
  </si>
  <si>
    <t>F82100024866</t>
  </si>
  <si>
    <t>F82100032944</t>
  </si>
  <si>
    <t>F82400011444</t>
  </si>
  <si>
    <t>F82400011466</t>
  </si>
  <si>
    <t>Reliance C&amp;C</t>
  </si>
  <si>
    <t>F82400016166</t>
  </si>
  <si>
    <t>F82400017166</t>
  </si>
  <si>
    <t>Metro C&amp;C</t>
  </si>
  <si>
    <t>F82400025344</t>
  </si>
  <si>
    <t>F82400025366</t>
  </si>
  <si>
    <t>Bangalore</t>
  </si>
  <si>
    <t>F82500005166</t>
  </si>
  <si>
    <t>F83400000366</t>
  </si>
  <si>
    <t>Easy Day</t>
  </si>
  <si>
    <t>F83400001466</t>
  </si>
  <si>
    <t>Mumbai</t>
  </si>
  <si>
    <t>F83400002966</t>
  </si>
  <si>
    <t>F85100000444</t>
  </si>
  <si>
    <t>F85100000466</t>
  </si>
  <si>
    <t>F85100003122</t>
  </si>
  <si>
    <t>F85100005044</t>
  </si>
  <si>
    <t>Food Hall</t>
  </si>
  <si>
    <t>F85100008366</t>
  </si>
  <si>
    <t>Food Bazaar</t>
  </si>
  <si>
    <t>F85100008444</t>
  </si>
  <si>
    <t>F85100010144</t>
  </si>
  <si>
    <t>F85100010166</t>
  </si>
  <si>
    <t>Sabka Bazaar</t>
  </si>
  <si>
    <t>F85100031544</t>
  </si>
  <si>
    <t>F85100031566</t>
  </si>
  <si>
    <t>SRS Value Bazaar</t>
  </si>
  <si>
    <t>F85100036066</t>
  </si>
  <si>
    <t>F85100045933</t>
  </si>
  <si>
    <t>F85100045966</t>
  </si>
  <si>
    <t>F85100063466</t>
  </si>
  <si>
    <t>F85400000166</t>
  </si>
  <si>
    <t>F85400003444</t>
  </si>
  <si>
    <t>F85100022333</t>
  </si>
  <si>
    <t>West</t>
  </si>
  <si>
    <t>F85100022377</t>
  </si>
  <si>
    <t>East</t>
  </si>
  <si>
    <t>F85300009388</t>
  </si>
  <si>
    <t>F85500002666</t>
  </si>
  <si>
    <t>F86100037844</t>
  </si>
  <si>
    <t>F86400000177</t>
  </si>
  <si>
    <t>F86400000644</t>
  </si>
  <si>
    <t>F87100010733</t>
  </si>
  <si>
    <t>F85100000888</t>
  </si>
  <si>
    <t>F85100000899</t>
  </si>
  <si>
    <t>F85100023466</t>
  </si>
  <si>
    <t>F85100050322</t>
  </si>
  <si>
    <t>F85100050344</t>
  </si>
  <si>
    <t>F85100054344</t>
  </si>
  <si>
    <t>F85900005344</t>
  </si>
  <si>
    <t>F85900005399</t>
  </si>
  <si>
    <t>F85900005455</t>
  </si>
  <si>
    <t>F85900005499</t>
  </si>
  <si>
    <t>F88900004866</t>
  </si>
  <si>
    <t>F80400000166</t>
  </si>
  <si>
    <t>F82400001266</t>
  </si>
  <si>
    <t>F82400005366</t>
  </si>
  <si>
    <t>F82400005666</t>
  </si>
  <si>
    <t>F82400019466</t>
  </si>
  <si>
    <t>F82400022266</t>
  </si>
  <si>
    <t>F82400025444</t>
  </si>
  <si>
    <t>F82400025466</t>
  </si>
  <si>
    <t>F85400001366</t>
  </si>
  <si>
    <t>F85400005744</t>
  </si>
  <si>
    <t>F85400008766</t>
  </si>
  <si>
    <t>F85400020066</t>
  </si>
  <si>
    <t>F85400021544</t>
  </si>
  <si>
    <t>F85400021566</t>
  </si>
  <si>
    <t>F85400023266</t>
  </si>
  <si>
    <t>F86100004099</t>
  </si>
  <si>
    <t>F86100004222</t>
  </si>
  <si>
    <t>F86100016766</t>
  </si>
  <si>
    <t>F86100017377</t>
  </si>
  <si>
    <t>F86100019144</t>
  </si>
  <si>
    <t>F86100019177</t>
  </si>
  <si>
    <t>F86100028144</t>
  </si>
  <si>
    <t>F86100030399</t>
  </si>
  <si>
    <t>F86100031866</t>
  </si>
  <si>
    <t>F86100040344</t>
  </si>
  <si>
    <t>F86100043077</t>
  </si>
  <si>
    <t>F86100044666</t>
  </si>
  <si>
    <t>F87100042644</t>
  </si>
  <si>
    <t>F87400010244</t>
  </si>
  <si>
    <t>F85400023866</t>
  </si>
  <si>
    <t>F86400004444</t>
  </si>
  <si>
    <t>F86400007644</t>
  </si>
  <si>
    <t>F86400008544</t>
  </si>
  <si>
    <t>F87400011144</t>
  </si>
  <si>
    <t>F87400011166</t>
  </si>
  <si>
    <t>F87400014066</t>
  </si>
  <si>
    <t>F87400014788</t>
  </si>
  <si>
    <t>F87100048244</t>
  </si>
  <si>
    <t>F87400006944</t>
  </si>
  <si>
    <t>F50100008244</t>
  </si>
  <si>
    <t>F50100008266</t>
  </si>
  <si>
    <t>F55100000333</t>
  </si>
  <si>
    <t>F55100000366</t>
  </si>
  <si>
    <t>F55100001044</t>
  </si>
  <si>
    <t>F55100001066</t>
  </si>
  <si>
    <t>F55100003411</t>
  </si>
  <si>
    <t>F55100003466</t>
  </si>
  <si>
    <t>F55100004266</t>
  </si>
  <si>
    <t>F55100004299</t>
  </si>
  <si>
    <t>F55100005066</t>
  </si>
  <si>
    <t>F55100005088</t>
  </si>
  <si>
    <t>F55100005444</t>
  </si>
  <si>
    <t>F55100005466</t>
  </si>
  <si>
    <t>F55100010233</t>
  </si>
  <si>
    <t>F55100010266</t>
  </si>
  <si>
    <t>F55100010733</t>
  </si>
  <si>
    <t>F55100010766</t>
  </si>
  <si>
    <t>F55100024699</t>
  </si>
  <si>
    <t>F55100044744</t>
  </si>
  <si>
    <t>F55100044755</t>
  </si>
  <si>
    <t>F55100045833</t>
  </si>
  <si>
    <t>F55100045844</t>
  </si>
  <si>
    <t>F55100045855</t>
  </si>
  <si>
    <t>F55100045899</t>
  </si>
  <si>
    <t>F55100046155</t>
  </si>
  <si>
    <t>F55100050700</t>
  </si>
  <si>
    <t>F58900002922</t>
  </si>
  <si>
    <t>F58900002966</t>
  </si>
  <si>
    <t>F58900003622</t>
  </si>
  <si>
    <t>F58900003699</t>
  </si>
  <si>
    <t>F58900004055</t>
  </si>
  <si>
    <t>F58900004099</t>
  </si>
  <si>
    <t>F60100001366</t>
  </si>
  <si>
    <t>F55900011866</t>
  </si>
  <si>
    <t>F58900002066</t>
  </si>
  <si>
    <t>F58900003955</t>
  </si>
  <si>
    <t>Haritage</t>
  </si>
  <si>
    <t>F56100035566</t>
  </si>
  <si>
    <t>F56100035588</t>
  </si>
  <si>
    <t xml:space="preserve">Sahakari Bhandhar </t>
  </si>
  <si>
    <t>F56100036344</t>
  </si>
  <si>
    <t>F56100036366</t>
  </si>
  <si>
    <t>F56100036899</t>
  </si>
  <si>
    <t>F57100016455</t>
  </si>
  <si>
    <t>F57100016555</t>
  </si>
  <si>
    <t>F57100019444</t>
  </si>
  <si>
    <t>F57100032088</t>
  </si>
  <si>
    <t>F57100034244</t>
  </si>
  <si>
    <t>Pune</t>
  </si>
  <si>
    <t>Country</t>
  </si>
  <si>
    <t>Sales</t>
  </si>
  <si>
    <t>India</t>
  </si>
  <si>
    <t>Canada</t>
  </si>
  <si>
    <t>Kenya</t>
  </si>
  <si>
    <t>Hongkong</t>
  </si>
  <si>
    <t>Singapore</t>
  </si>
  <si>
    <t>Australia</t>
  </si>
  <si>
    <t>England</t>
  </si>
  <si>
    <t>Average Sales</t>
  </si>
  <si>
    <t>Total Sales</t>
  </si>
  <si>
    <t>Networkdays</t>
  </si>
  <si>
    <t>Networkdays.INTL</t>
  </si>
  <si>
    <t>Workday</t>
  </si>
  <si>
    <t>Workday.INTL</t>
  </si>
  <si>
    <t>No Sales</t>
  </si>
  <si>
    <t>No</t>
  </si>
  <si>
    <t>=NETWORKDAYS(start_date,end_date,holidays)</t>
  </si>
  <si>
    <t>StartDate</t>
  </si>
  <si>
    <t>End Date</t>
  </si>
  <si>
    <t>Day</t>
  </si>
  <si>
    <t>=NETWORKDAYS.INTL(start_date,end_date,weekend,holidays)</t>
  </si>
  <si>
    <t>=WORKDAY(start_date,days,holidays)</t>
  </si>
  <si>
    <t>=WORKDAY.INTL(start_date,days,weekend,holidays)</t>
  </si>
  <si>
    <t>-</t>
  </si>
  <si>
    <t>EndDate</t>
  </si>
  <si>
    <t>Holiday</t>
  </si>
  <si>
    <t>=SUMIFS(sum_range,criteria_range,criteria,...)</t>
  </si>
  <si>
    <t>Region</t>
  </si>
  <si>
    <t>2 or more than 2 criteria</t>
  </si>
  <si>
    <t>Autofilter</t>
  </si>
  <si>
    <t>Advanced Filter</t>
  </si>
  <si>
    <t>Date</t>
  </si>
  <si>
    <t>=AVERAGEIFS(average_range,criteria_range,criteria,...)</t>
  </si>
  <si>
    <t>=AVERAGEIF(range,criteria,average_range)</t>
  </si>
  <si>
    <t>Single Criteria</t>
  </si>
  <si>
    <t>=SUMIF(range,criteria,sum_range)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</si>
</sst>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0" xfId="0" quotePrefix="1" applyFont="1"/>
    <xf numFmtId="2" fontId="0" fillId="0" borderId="1" xfId="0" applyNumberFormat="1" applyBorder="1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2" xfId="0" applyNumberFormat="1" applyBorder="1" applyAlignment="1">
      <alignment horizontal="left"/>
    </xf>
    <xf numFmtId="0" fontId="0" fillId="0" borderId="0" xfId="0" quotePrefix="1"/>
    <xf numFmtId="0" fontId="1" fillId="0" borderId="3" xfId="0" quotePrefix="1" applyFont="1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quotePrefix="1" applyFont="1" applyBorder="1"/>
    <xf numFmtId="0" fontId="0" fillId="0" borderId="5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9" xfId="0" applyFont="1" applyBorder="1"/>
    <xf numFmtId="14" fontId="0" fillId="0" borderId="1" xfId="0" applyNumberFormat="1" applyBorder="1"/>
    <xf numFmtId="0" fontId="0" fillId="0" borderId="0" xfId="0" applyAlignment="1">
      <alignment wrapText="1"/>
    </xf>
    <xf numFmtId="0" fontId="0" fillId="0" borderId="9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4"/>
  <sheetViews>
    <sheetView tabSelected="1" zoomScale="160" zoomScaleNormal="160" workbookViewId="0"/>
  </sheetViews>
  <sheetFormatPr defaultRowHeight="14.4" x14ac:dyDescent="0.3"/>
  <cols>
    <col min="1" max="1" width="25" bestFit="1" customWidth="1"/>
  </cols>
  <sheetData>
    <row r="1" spans="1:1" x14ac:dyDescent="0.3">
      <c r="A1" s="1" t="s">
        <v>0</v>
      </c>
    </row>
    <row r="2" spans="1:1" x14ac:dyDescent="0.3">
      <c r="A2" s="3" t="s">
        <v>1</v>
      </c>
    </row>
    <row r="3" spans="1:1" x14ac:dyDescent="0.3">
      <c r="A3" s="3" t="s">
        <v>2</v>
      </c>
    </row>
    <row r="4" spans="1:1" x14ac:dyDescent="0.3">
      <c r="A4" s="3" t="s">
        <v>3</v>
      </c>
    </row>
    <row r="5" spans="1:1" x14ac:dyDescent="0.3">
      <c r="A5" s="3" t="s">
        <v>7</v>
      </c>
    </row>
    <row r="6" spans="1:1" x14ac:dyDescent="0.3">
      <c r="A6" s="3" t="s">
        <v>4</v>
      </c>
    </row>
    <row r="7" spans="1:1" x14ac:dyDescent="0.3">
      <c r="A7" s="3" t="s">
        <v>5</v>
      </c>
    </row>
    <row r="8" spans="1:1" x14ac:dyDescent="0.3">
      <c r="A8" s="3" t="s">
        <v>6</v>
      </c>
    </row>
    <row r="9" spans="1:1" x14ac:dyDescent="0.3">
      <c r="A9" s="3" t="s">
        <v>182</v>
      </c>
    </row>
    <row r="10" spans="1:1" x14ac:dyDescent="0.3">
      <c r="A10" s="3" t="s">
        <v>183</v>
      </c>
    </row>
    <row r="11" spans="1:1" x14ac:dyDescent="0.3">
      <c r="A11" s="3" t="s">
        <v>184</v>
      </c>
    </row>
    <row r="12" spans="1:1" x14ac:dyDescent="0.3">
      <c r="A12" s="3" t="s">
        <v>185</v>
      </c>
    </row>
    <row r="13" spans="1:1" x14ac:dyDescent="0.3">
      <c r="A13" s="3" t="s">
        <v>201</v>
      </c>
    </row>
    <row r="14" spans="1:1" x14ac:dyDescent="0.3">
      <c r="A14" s="3" t="s">
        <v>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"/>
  <sheetViews>
    <sheetView zoomScale="150" zoomScaleNormal="150" workbookViewId="0">
      <selection activeCell="G7" sqref="G7"/>
    </sheetView>
  </sheetViews>
  <sheetFormatPr defaultRowHeight="14.4" x14ac:dyDescent="0.3"/>
  <cols>
    <col min="1" max="1" width="10.77734375" bestFit="1" customWidth="1"/>
    <col min="2" max="2" width="11" bestFit="1" customWidth="1"/>
    <col min="9" max="9" width="11" bestFit="1" customWidth="1"/>
  </cols>
  <sheetData>
    <row r="1" spans="1:10" x14ac:dyDescent="0.3">
      <c r="A1" s="11" t="s">
        <v>188</v>
      </c>
      <c r="G1" s="11" t="s">
        <v>192</v>
      </c>
    </row>
    <row r="3" spans="1:10" x14ac:dyDescent="0.3">
      <c r="A3" s="5"/>
    </row>
    <row r="4" spans="1:10" x14ac:dyDescent="0.3">
      <c r="A4" s="5"/>
    </row>
    <row r="5" spans="1:10" x14ac:dyDescent="0.3">
      <c r="A5" t="s">
        <v>189</v>
      </c>
      <c r="B5" t="s">
        <v>196</v>
      </c>
      <c r="D5" t="s">
        <v>191</v>
      </c>
      <c r="G5" t="s">
        <v>191</v>
      </c>
    </row>
    <row r="6" spans="1:10" x14ac:dyDescent="0.3">
      <c r="A6" s="13">
        <v>43730</v>
      </c>
      <c r="B6" s="13">
        <v>43827</v>
      </c>
      <c r="D6">
        <f>NETWORKDAYS(A6,B6)</f>
        <v>70</v>
      </c>
      <c r="G6">
        <f>NETWORKDAYS.INTL(A6,B6,11)</f>
        <v>84</v>
      </c>
    </row>
    <row r="7" spans="1:10" x14ac:dyDescent="0.3">
      <c r="D7">
        <f>NETWORKDAYS(A6,B6,I9:I11)</f>
        <v>69</v>
      </c>
    </row>
    <row r="8" spans="1:10" x14ac:dyDescent="0.3">
      <c r="I8" t="s">
        <v>197</v>
      </c>
    </row>
    <row r="9" spans="1:10" x14ac:dyDescent="0.3">
      <c r="I9" s="13">
        <v>43544</v>
      </c>
      <c r="J9" t="str">
        <f>TEXT(I9,"dddd")</f>
        <v>Wednesday</v>
      </c>
    </row>
    <row r="10" spans="1:10" x14ac:dyDescent="0.3">
      <c r="I10" s="13">
        <v>43755</v>
      </c>
      <c r="J10" t="str">
        <f t="shared" ref="J10:J11" si="0">TEXT(I10,"dddd")</f>
        <v>Thursday</v>
      </c>
    </row>
    <row r="11" spans="1:10" x14ac:dyDescent="0.3">
      <c r="I11" s="13">
        <v>43830</v>
      </c>
      <c r="J11" t="str">
        <f t="shared" si="0"/>
        <v>Tuesday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"/>
  <sheetViews>
    <sheetView zoomScale="170" zoomScaleNormal="170" workbookViewId="0">
      <selection activeCell="B1" sqref="B1"/>
    </sheetView>
  </sheetViews>
  <sheetFormatPr defaultRowHeight="14.4" x14ac:dyDescent="0.3"/>
  <cols>
    <col min="1" max="1" width="10.6640625" bestFit="1" customWidth="1"/>
    <col min="2" max="2" width="10.33203125" bestFit="1" customWidth="1"/>
    <col min="4" max="4" width="22.44140625" customWidth="1"/>
    <col min="6" max="6" width="15" customWidth="1"/>
    <col min="8" max="8" width="11.44140625" bestFit="1" customWidth="1"/>
  </cols>
  <sheetData>
    <row r="1" spans="1:8" x14ac:dyDescent="0.3">
      <c r="A1" s="11" t="s">
        <v>193</v>
      </c>
      <c r="F1" s="11" t="s">
        <v>194</v>
      </c>
    </row>
    <row r="2" spans="1:8" x14ac:dyDescent="0.3">
      <c r="D2" s="13"/>
    </row>
    <row r="4" spans="1:8" x14ac:dyDescent="0.3">
      <c r="A4" t="s">
        <v>189</v>
      </c>
      <c r="B4" t="s">
        <v>191</v>
      </c>
      <c r="D4" t="s">
        <v>190</v>
      </c>
      <c r="F4" t="s">
        <v>190</v>
      </c>
    </row>
    <row r="5" spans="1:8" x14ac:dyDescent="0.3">
      <c r="A5" s="13">
        <v>43730</v>
      </c>
      <c r="B5">
        <v>128</v>
      </c>
      <c r="D5" s="13">
        <f>WORKDAY(A5,B5)</f>
        <v>43908</v>
      </c>
      <c r="F5" s="13">
        <f>WORKDAY.INTL(A5,B5,11)</f>
        <v>43879</v>
      </c>
      <c r="H5" t="s">
        <v>197</v>
      </c>
    </row>
    <row r="6" spans="1:8" x14ac:dyDescent="0.3">
      <c r="D6" s="13">
        <f>WORKDAY(A5,B5,H6:H8)</f>
        <v>43910</v>
      </c>
      <c r="H6" s="13">
        <v>43544</v>
      </c>
    </row>
    <row r="7" spans="1:8" x14ac:dyDescent="0.3">
      <c r="H7" s="13">
        <v>43755</v>
      </c>
    </row>
    <row r="8" spans="1:8" x14ac:dyDescent="0.3">
      <c r="H8" s="13">
        <v>43830</v>
      </c>
    </row>
    <row r="9" spans="1:8" x14ac:dyDescent="0.3">
      <c r="E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61"/>
  <sheetViews>
    <sheetView zoomScale="120" zoomScaleNormal="120" workbookViewId="0">
      <selection activeCell="E2" sqref="E2"/>
    </sheetView>
  </sheetViews>
  <sheetFormatPr defaultRowHeight="14.4" x14ac:dyDescent="0.3"/>
  <cols>
    <col min="1" max="1" width="18" bestFit="1" customWidth="1"/>
    <col min="2" max="2" width="13.33203125" bestFit="1" customWidth="1"/>
    <col min="3" max="3" width="8" bestFit="1" customWidth="1"/>
    <col min="4" max="4" width="13.33203125" bestFit="1" customWidth="1"/>
    <col min="5" max="5" width="8.6640625" customWidth="1"/>
    <col min="6" max="6" width="20.109375" customWidth="1"/>
    <col min="7" max="7" width="11.33203125" bestFit="1" customWidth="1"/>
    <col min="8" max="8" width="11.44140625" bestFit="1" customWidth="1"/>
    <col min="9" max="9" width="11.109375" bestFit="1" customWidth="1"/>
  </cols>
  <sheetData>
    <row r="1" spans="1:10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G1" s="33"/>
      <c r="H1" s="5"/>
      <c r="I1" s="5"/>
      <c r="J1" s="5"/>
    </row>
    <row r="2" spans="1:10" x14ac:dyDescent="0.3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G2" s="34"/>
      <c r="H2" s="5"/>
    </row>
    <row r="3" spans="1:10" x14ac:dyDescent="0.3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</row>
    <row r="4" spans="1:10" x14ac:dyDescent="0.3">
      <c r="A4" s="6" t="s">
        <v>22</v>
      </c>
      <c r="B4" s="6" t="s">
        <v>16</v>
      </c>
      <c r="C4" s="6" t="s">
        <v>20</v>
      </c>
      <c r="D4" s="6" t="s">
        <v>24</v>
      </c>
      <c r="E4" s="7">
        <v>181</v>
      </c>
    </row>
    <row r="5" spans="1:10" x14ac:dyDescent="0.3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</row>
    <row r="6" spans="1:10" x14ac:dyDescent="0.3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</row>
    <row r="7" spans="1:10" x14ac:dyDescent="0.3">
      <c r="A7" s="26" t="s">
        <v>16</v>
      </c>
      <c r="B7" s="26" t="s">
        <v>23</v>
      </c>
      <c r="C7" s="26" t="s">
        <v>20</v>
      </c>
      <c r="D7" s="26" t="s">
        <v>27</v>
      </c>
      <c r="E7" s="27">
        <v>163</v>
      </c>
    </row>
    <row r="8" spans="1:10" x14ac:dyDescent="0.3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</row>
    <row r="9" spans="1:10" x14ac:dyDescent="0.3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</row>
    <row r="10" spans="1:10" x14ac:dyDescent="0.3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</row>
    <row r="11" spans="1:10" x14ac:dyDescent="0.3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</row>
    <row r="12" spans="1:10" x14ac:dyDescent="0.3">
      <c r="A12" s="26" t="s">
        <v>31</v>
      </c>
      <c r="B12" s="26" t="s">
        <v>34</v>
      </c>
      <c r="C12" s="26" t="s">
        <v>18</v>
      </c>
      <c r="D12" s="26" t="s">
        <v>35</v>
      </c>
      <c r="E12" s="27">
        <v>73</v>
      </c>
    </row>
    <row r="13" spans="1:10" x14ac:dyDescent="0.3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</row>
    <row r="14" spans="1:10" x14ac:dyDescent="0.3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</row>
    <row r="15" spans="1:10" x14ac:dyDescent="0.3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</row>
    <row r="16" spans="1:10" x14ac:dyDescent="0.3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</row>
    <row r="17" spans="1:6" x14ac:dyDescent="0.3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</row>
    <row r="18" spans="1:6" x14ac:dyDescent="0.3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6" x14ac:dyDescent="0.3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6" x14ac:dyDescent="0.3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6" x14ac:dyDescent="0.3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6" x14ac:dyDescent="0.3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6" x14ac:dyDescent="0.3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  <c r="F23" s="31"/>
    </row>
    <row r="24" spans="1:6" x14ac:dyDescent="0.3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6" x14ac:dyDescent="0.3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6" x14ac:dyDescent="0.3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6" x14ac:dyDescent="0.3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6" x14ac:dyDescent="0.3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6" x14ac:dyDescent="0.3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6" x14ac:dyDescent="0.3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6" x14ac:dyDescent="0.3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6" x14ac:dyDescent="0.3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  <c r="F32" s="31"/>
    </row>
    <row r="33" spans="1:5" x14ac:dyDescent="0.3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3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3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3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3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3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3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3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3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3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3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3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3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3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3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3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6" x14ac:dyDescent="0.3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6" x14ac:dyDescent="0.3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6" x14ac:dyDescent="0.3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6" x14ac:dyDescent="0.3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6" x14ac:dyDescent="0.3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6" x14ac:dyDescent="0.3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6" x14ac:dyDescent="0.3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6" x14ac:dyDescent="0.3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6" x14ac:dyDescent="0.3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6" x14ac:dyDescent="0.3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6" x14ac:dyDescent="0.3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6" x14ac:dyDescent="0.3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6" x14ac:dyDescent="0.3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  <c r="F61" s="31"/>
    </row>
    <row r="62" spans="1:6" x14ac:dyDescent="0.3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6" x14ac:dyDescent="0.3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6" x14ac:dyDescent="0.3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6" x14ac:dyDescent="0.3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6" x14ac:dyDescent="0.3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  <c r="F66" s="31"/>
    </row>
    <row r="67" spans="1:6" x14ac:dyDescent="0.3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6" x14ac:dyDescent="0.3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6" x14ac:dyDescent="0.3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6" x14ac:dyDescent="0.3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6" x14ac:dyDescent="0.3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6" x14ac:dyDescent="0.3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6" x14ac:dyDescent="0.3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6" x14ac:dyDescent="0.3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6" x14ac:dyDescent="0.3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6" x14ac:dyDescent="0.3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  <c r="F76" s="31"/>
    </row>
    <row r="77" spans="1:6" x14ac:dyDescent="0.3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6" x14ac:dyDescent="0.3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6" x14ac:dyDescent="0.3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6" x14ac:dyDescent="0.3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6" x14ac:dyDescent="0.3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  <c r="F81" s="31"/>
    </row>
    <row r="82" spans="1:6" x14ac:dyDescent="0.3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6" x14ac:dyDescent="0.3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6" x14ac:dyDescent="0.3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6" x14ac:dyDescent="0.3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6" x14ac:dyDescent="0.3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6" x14ac:dyDescent="0.3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6" x14ac:dyDescent="0.3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6" x14ac:dyDescent="0.3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6" x14ac:dyDescent="0.3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  <c r="F90" s="31"/>
    </row>
    <row r="91" spans="1:6" x14ac:dyDescent="0.3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6" x14ac:dyDescent="0.3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6" x14ac:dyDescent="0.3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6" x14ac:dyDescent="0.3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  <c r="F94" s="31"/>
    </row>
    <row r="95" spans="1:6" x14ac:dyDescent="0.3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6" x14ac:dyDescent="0.3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6" x14ac:dyDescent="0.3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6" x14ac:dyDescent="0.3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6" x14ac:dyDescent="0.3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6" x14ac:dyDescent="0.3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6" x14ac:dyDescent="0.3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  <c r="F101" s="31"/>
    </row>
    <row r="102" spans="1:6" x14ac:dyDescent="0.3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6" x14ac:dyDescent="0.3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6" x14ac:dyDescent="0.3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6" x14ac:dyDescent="0.3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6" x14ac:dyDescent="0.3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6" x14ac:dyDescent="0.3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6" x14ac:dyDescent="0.3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6" x14ac:dyDescent="0.3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6" x14ac:dyDescent="0.3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6" x14ac:dyDescent="0.3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6" x14ac:dyDescent="0.3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6" x14ac:dyDescent="0.3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6" x14ac:dyDescent="0.3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  <c r="F114" s="31"/>
    </row>
    <row r="115" spans="1:6" x14ac:dyDescent="0.3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6" x14ac:dyDescent="0.3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6" x14ac:dyDescent="0.3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6" x14ac:dyDescent="0.3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6" x14ac:dyDescent="0.3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6" x14ac:dyDescent="0.3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6" x14ac:dyDescent="0.3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6" x14ac:dyDescent="0.3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  <c r="F122" s="31"/>
    </row>
    <row r="123" spans="1:6" x14ac:dyDescent="0.3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6" x14ac:dyDescent="0.3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6" x14ac:dyDescent="0.3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6" x14ac:dyDescent="0.3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6" x14ac:dyDescent="0.3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6" x14ac:dyDescent="0.3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6" x14ac:dyDescent="0.3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6" x14ac:dyDescent="0.3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6" x14ac:dyDescent="0.3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6" x14ac:dyDescent="0.3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6" x14ac:dyDescent="0.3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6" x14ac:dyDescent="0.3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6" x14ac:dyDescent="0.3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6" x14ac:dyDescent="0.3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6" x14ac:dyDescent="0.3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6" x14ac:dyDescent="0.3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6" x14ac:dyDescent="0.3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6" x14ac:dyDescent="0.3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  <c r="F140" s="31"/>
    </row>
    <row r="141" spans="1:6" x14ac:dyDescent="0.3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6" x14ac:dyDescent="0.3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6" x14ac:dyDescent="0.3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6" x14ac:dyDescent="0.3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6" x14ac:dyDescent="0.3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  <c r="F145" s="31"/>
    </row>
    <row r="146" spans="1:6" x14ac:dyDescent="0.3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6" x14ac:dyDescent="0.3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6" x14ac:dyDescent="0.3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  <c r="F148" s="31"/>
    </row>
    <row r="149" spans="1:6" x14ac:dyDescent="0.3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6" x14ac:dyDescent="0.3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6" x14ac:dyDescent="0.3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6" x14ac:dyDescent="0.3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6" x14ac:dyDescent="0.3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6" x14ac:dyDescent="0.3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6" x14ac:dyDescent="0.3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6" x14ac:dyDescent="0.3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6" x14ac:dyDescent="0.3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6" x14ac:dyDescent="0.3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6" x14ac:dyDescent="0.3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6" x14ac:dyDescent="0.3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  <c r="F160" s="31"/>
    </row>
    <row r="161" spans="1:5" x14ac:dyDescent="0.3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61"/>
  <sheetViews>
    <sheetView zoomScale="110" zoomScaleNormal="110" workbookViewId="0"/>
  </sheetViews>
  <sheetFormatPr defaultRowHeight="14.4" x14ac:dyDescent="0.3"/>
  <cols>
    <col min="1" max="1" width="18" bestFit="1" customWidth="1"/>
    <col min="2" max="2" width="10.33203125" bestFit="1" customWidth="1"/>
    <col min="3" max="3" width="8" bestFit="1" customWidth="1"/>
    <col min="4" max="4" width="13.33203125" bestFit="1" customWidth="1"/>
    <col min="5" max="5" width="6.6640625" bestFit="1" customWidth="1"/>
    <col min="6" max="6" width="10.6640625" bestFit="1" customWidth="1"/>
    <col min="10" max="10" width="12.6640625" bestFit="1" customWidth="1"/>
    <col min="13" max="13" width="13.21875" bestFit="1" customWidth="1"/>
    <col min="15" max="15" width="10.6640625" bestFit="1" customWidth="1"/>
  </cols>
  <sheetData>
    <row r="1" spans="1:15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F1" s="28" t="s">
        <v>203</v>
      </c>
      <c r="J1" s="4" t="s">
        <v>8</v>
      </c>
      <c r="K1" s="4" t="s">
        <v>9</v>
      </c>
    </row>
    <row r="2" spans="1:15" x14ac:dyDescent="0.3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F2" s="29">
        <v>44214</v>
      </c>
      <c r="J2" s="6" t="s">
        <v>16</v>
      </c>
      <c r="K2" s="6" t="s">
        <v>17</v>
      </c>
    </row>
    <row r="3" spans="1:15" x14ac:dyDescent="0.3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F3" s="29">
        <v>44197</v>
      </c>
    </row>
    <row r="4" spans="1:15" x14ac:dyDescent="0.3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F4" s="29">
        <v>44362</v>
      </c>
    </row>
    <row r="5" spans="1:15" x14ac:dyDescent="0.3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F5" s="29">
        <v>44426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172</v>
      </c>
      <c r="O5" s="28" t="s">
        <v>203</v>
      </c>
    </row>
    <row r="6" spans="1:15" x14ac:dyDescent="0.3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F6" s="29">
        <v>44464</v>
      </c>
      <c r="J6" s="6" t="s">
        <v>16</v>
      </c>
      <c r="K6" s="6" t="s">
        <v>17</v>
      </c>
      <c r="L6" s="6" t="s">
        <v>18</v>
      </c>
      <c r="M6" s="6" t="s">
        <v>19</v>
      </c>
      <c r="N6" s="7">
        <v>80</v>
      </c>
      <c r="O6" s="29">
        <v>44214</v>
      </c>
    </row>
    <row r="7" spans="1:15" x14ac:dyDescent="0.3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F7" s="29">
        <v>44211</v>
      </c>
      <c r="J7" s="6" t="s">
        <v>16</v>
      </c>
      <c r="K7" s="6" t="s">
        <v>17</v>
      </c>
      <c r="L7" s="6" t="s">
        <v>20</v>
      </c>
      <c r="M7" s="6" t="s">
        <v>21</v>
      </c>
      <c r="N7" s="7">
        <v>84</v>
      </c>
      <c r="O7" s="29">
        <v>44197</v>
      </c>
    </row>
    <row r="8" spans="1:15" x14ac:dyDescent="0.3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F8" s="29">
        <v>44259</v>
      </c>
      <c r="J8" s="6" t="s">
        <v>16</v>
      </c>
      <c r="K8" s="6" t="s">
        <v>17</v>
      </c>
      <c r="L8" s="6" t="s">
        <v>20</v>
      </c>
      <c r="M8" s="6" t="s">
        <v>21</v>
      </c>
      <c r="N8" s="7">
        <v>84</v>
      </c>
      <c r="O8" s="29">
        <v>44369</v>
      </c>
    </row>
    <row r="9" spans="1:15" x14ac:dyDescent="0.3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F9" s="29">
        <v>44403</v>
      </c>
      <c r="J9" s="2" t="s">
        <v>16</v>
      </c>
      <c r="K9" s="6" t="s">
        <v>17</v>
      </c>
      <c r="L9" s="2" t="s">
        <v>64</v>
      </c>
      <c r="M9" s="6" t="s">
        <v>137</v>
      </c>
      <c r="N9" s="9">
        <v>20</v>
      </c>
      <c r="O9" s="29">
        <v>44321</v>
      </c>
    </row>
    <row r="10" spans="1:15" x14ac:dyDescent="0.3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F10" s="29">
        <v>44413</v>
      </c>
      <c r="J10" s="2" t="s">
        <v>16</v>
      </c>
      <c r="K10" s="6" t="s">
        <v>17</v>
      </c>
      <c r="L10" s="2" t="s">
        <v>64</v>
      </c>
      <c r="M10" s="8" t="s">
        <v>141</v>
      </c>
      <c r="N10" s="9">
        <v>93</v>
      </c>
      <c r="O10" s="29">
        <v>44321</v>
      </c>
    </row>
    <row r="11" spans="1:15" x14ac:dyDescent="0.3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F11" s="29">
        <v>44475</v>
      </c>
      <c r="J11" s="2" t="s">
        <v>16</v>
      </c>
      <c r="K11" s="6" t="s">
        <v>17</v>
      </c>
      <c r="L11" s="2" t="s">
        <v>64</v>
      </c>
      <c r="M11" s="6" t="s">
        <v>145</v>
      </c>
      <c r="N11" s="9">
        <v>46</v>
      </c>
      <c r="O11" s="29">
        <v>44360</v>
      </c>
    </row>
    <row r="12" spans="1:15" x14ac:dyDescent="0.3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F12" s="29">
        <v>44274</v>
      </c>
      <c r="J12" s="2" t="s">
        <v>16</v>
      </c>
      <c r="K12" s="6" t="s">
        <v>17</v>
      </c>
      <c r="L12" s="2" t="s">
        <v>64</v>
      </c>
      <c r="M12" s="6" t="s">
        <v>149</v>
      </c>
      <c r="N12" s="9">
        <v>103</v>
      </c>
      <c r="O12" s="29">
        <v>44214</v>
      </c>
    </row>
    <row r="13" spans="1:15" x14ac:dyDescent="0.3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F13" s="29">
        <v>44434</v>
      </c>
      <c r="J13" s="2" t="s">
        <v>16</v>
      </c>
      <c r="K13" s="6" t="s">
        <v>17</v>
      </c>
      <c r="L13" s="2" t="s">
        <v>64</v>
      </c>
      <c r="M13" s="6" t="s">
        <v>145</v>
      </c>
      <c r="N13" s="9">
        <v>47</v>
      </c>
      <c r="O13" s="29">
        <v>44219</v>
      </c>
    </row>
    <row r="14" spans="1:15" x14ac:dyDescent="0.3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F14" s="29">
        <v>44369</v>
      </c>
      <c r="J14" s="2" t="s">
        <v>16</v>
      </c>
      <c r="K14" s="6" t="s">
        <v>17</v>
      </c>
      <c r="L14" s="2" t="s">
        <v>64</v>
      </c>
      <c r="M14" s="6" t="s">
        <v>149</v>
      </c>
      <c r="N14" s="9">
        <v>107</v>
      </c>
      <c r="O14" s="29">
        <v>44477</v>
      </c>
    </row>
    <row r="15" spans="1:15" x14ac:dyDescent="0.3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F15" s="29">
        <v>44256</v>
      </c>
    </row>
    <row r="16" spans="1:15" x14ac:dyDescent="0.3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  <c r="F16" s="29">
        <v>44300</v>
      </c>
    </row>
    <row r="17" spans="1:6" x14ac:dyDescent="0.3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  <c r="F17" s="29">
        <v>44275</v>
      </c>
    </row>
    <row r="18" spans="1:6" x14ac:dyDescent="0.3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  <c r="F18" s="29">
        <v>44406</v>
      </c>
    </row>
    <row r="19" spans="1:6" x14ac:dyDescent="0.3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  <c r="F19" s="29">
        <v>44399</v>
      </c>
    </row>
    <row r="20" spans="1:6" x14ac:dyDescent="0.3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  <c r="F20" s="29">
        <v>44468</v>
      </c>
    </row>
    <row r="21" spans="1:6" x14ac:dyDescent="0.3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  <c r="F21" s="29">
        <v>44428</v>
      </c>
    </row>
    <row r="22" spans="1:6" x14ac:dyDescent="0.3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  <c r="F22" s="29">
        <v>44283</v>
      </c>
    </row>
    <row r="23" spans="1:6" x14ac:dyDescent="0.3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  <c r="F23" s="29">
        <v>44456</v>
      </c>
    </row>
    <row r="24" spans="1:6" x14ac:dyDescent="0.3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  <c r="F24" s="29">
        <v>44290</v>
      </c>
    </row>
    <row r="25" spans="1:6" x14ac:dyDescent="0.3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  <c r="F25" s="29">
        <v>44390</v>
      </c>
    </row>
    <row r="26" spans="1:6" x14ac:dyDescent="0.3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  <c r="F26" s="29">
        <v>44391</v>
      </c>
    </row>
    <row r="27" spans="1:6" x14ac:dyDescent="0.3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  <c r="F27" s="29">
        <v>44467</v>
      </c>
    </row>
    <row r="28" spans="1:6" x14ac:dyDescent="0.3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  <c r="F28" s="29">
        <v>44372</v>
      </c>
    </row>
    <row r="29" spans="1:6" x14ac:dyDescent="0.3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  <c r="F29" s="29">
        <v>44279</v>
      </c>
    </row>
    <row r="30" spans="1:6" x14ac:dyDescent="0.3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  <c r="F30" s="29">
        <v>44224</v>
      </c>
    </row>
    <row r="31" spans="1:6" x14ac:dyDescent="0.3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  <c r="F31" s="29">
        <v>44469</v>
      </c>
    </row>
    <row r="32" spans="1:6" x14ac:dyDescent="0.3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  <c r="F32" s="29">
        <v>44309</v>
      </c>
    </row>
    <row r="33" spans="1:6" x14ac:dyDescent="0.3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  <c r="F33" s="29">
        <v>44409</v>
      </c>
    </row>
    <row r="34" spans="1:6" x14ac:dyDescent="0.3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  <c r="F34" s="29">
        <v>44287</v>
      </c>
    </row>
    <row r="35" spans="1:6" x14ac:dyDescent="0.3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  <c r="F35" s="29">
        <v>44378</v>
      </c>
    </row>
    <row r="36" spans="1:6" x14ac:dyDescent="0.3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  <c r="F36" s="29">
        <v>44247</v>
      </c>
    </row>
    <row r="37" spans="1:6" x14ac:dyDescent="0.3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  <c r="F37" s="29">
        <v>44471</v>
      </c>
    </row>
    <row r="38" spans="1:6" x14ac:dyDescent="0.3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  <c r="F38" s="29">
        <v>44438</v>
      </c>
    </row>
    <row r="39" spans="1:6" x14ac:dyDescent="0.3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  <c r="F39" s="29">
        <v>44244</v>
      </c>
    </row>
    <row r="40" spans="1:6" x14ac:dyDescent="0.3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  <c r="F40" s="29">
        <v>44303</v>
      </c>
    </row>
    <row r="41" spans="1:6" x14ac:dyDescent="0.3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  <c r="F41" s="29">
        <v>44353</v>
      </c>
    </row>
    <row r="42" spans="1:6" x14ac:dyDescent="0.3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  <c r="F42" s="29">
        <v>44239</v>
      </c>
    </row>
    <row r="43" spans="1:6" x14ac:dyDescent="0.3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  <c r="F43" s="29">
        <v>44457</v>
      </c>
    </row>
    <row r="44" spans="1:6" x14ac:dyDescent="0.3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  <c r="F44" s="29">
        <v>44213</v>
      </c>
    </row>
    <row r="45" spans="1:6" x14ac:dyDescent="0.3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  <c r="F45" s="29">
        <v>44376</v>
      </c>
    </row>
    <row r="46" spans="1:6" x14ac:dyDescent="0.3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  <c r="F46" s="29">
        <v>44351</v>
      </c>
    </row>
    <row r="47" spans="1:6" x14ac:dyDescent="0.3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  <c r="F47" s="29">
        <v>44265</v>
      </c>
    </row>
    <row r="48" spans="1:6" x14ac:dyDescent="0.3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  <c r="F48" s="29">
        <v>44287</v>
      </c>
    </row>
    <row r="49" spans="1:6" x14ac:dyDescent="0.3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  <c r="F49" s="29">
        <v>44236</v>
      </c>
    </row>
    <row r="50" spans="1:6" x14ac:dyDescent="0.3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  <c r="F50" s="29">
        <v>44283</v>
      </c>
    </row>
    <row r="51" spans="1:6" x14ac:dyDescent="0.3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  <c r="F51" s="29">
        <v>44274</v>
      </c>
    </row>
    <row r="52" spans="1:6" x14ac:dyDescent="0.3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  <c r="F52" s="29">
        <v>44306</v>
      </c>
    </row>
    <row r="53" spans="1:6" x14ac:dyDescent="0.3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  <c r="F53" s="29">
        <v>44317</v>
      </c>
    </row>
    <row r="54" spans="1:6" x14ac:dyDescent="0.3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  <c r="F54" s="29">
        <v>44433</v>
      </c>
    </row>
    <row r="55" spans="1:6" x14ac:dyDescent="0.3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  <c r="F55" s="29">
        <v>44448</v>
      </c>
    </row>
    <row r="56" spans="1:6" x14ac:dyDescent="0.3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  <c r="F56" s="29">
        <v>44454</v>
      </c>
    </row>
    <row r="57" spans="1:6" x14ac:dyDescent="0.3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  <c r="F57" s="29">
        <v>44274</v>
      </c>
    </row>
    <row r="58" spans="1:6" x14ac:dyDescent="0.3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  <c r="F58" s="29">
        <v>44283</v>
      </c>
    </row>
    <row r="59" spans="1:6" x14ac:dyDescent="0.3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  <c r="F59" s="29">
        <v>44354</v>
      </c>
    </row>
    <row r="60" spans="1:6" x14ac:dyDescent="0.3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  <c r="F60" s="29">
        <v>44299</v>
      </c>
    </row>
    <row r="61" spans="1:6" x14ac:dyDescent="0.3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  <c r="F61" s="29">
        <v>44248</v>
      </c>
    </row>
    <row r="62" spans="1:6" x14ac:dyDescent="0.3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  <c r="F62" s="29">
        <v>44366</v>
      </c>
    </row>
    <row r="63" spans="1:6" x14ac:dyDescent="0.3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  <c r="F63" s="29">
        <v>44457</v>
      </c>
    </row>
    <row r="64" spans="1:6" x14ac:dyDescent="0.3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  <c r="F64" s="29">
        <v>44398</v>
      </c>
    </row>
    <row r="65" spans="1:6" x14ac:dyDescent="0.3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  <c r="F65" s="29">
        <v>44439</v>
      </c>
    </row>
    <row r="66" spans="1:6" x14ac:dyDescent="0.3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  <c r="F66" s="29">
        <v>44404</v>
      </c>
    </row>
    <row r="67" spans="1:6" x14ac:dyDescent="0.3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  <c r="F67" s="29">
        <v>44326</v>
      </c>
    </row>
    <row r="68" spans="1:6" x14ac:dyDescent="0.3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  <c r="F68" s="29">
        <v>44331</v>
      </c>
    </row>
    <row r="69" spans="1:6" x14ac:dyDescent="0.3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  <c r="F69" s="29">
        <v>44322</v>
      </c>
    </row>
    <row r="70" spans="1:6" x14ac:dyDescent="0.3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  <c r="F70" s="29">
        <v>44372</v>
      </c>
    </row>
    <row r="71" spans="1:6" x14ac:dyDescent="0.3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  <c r="F71" s="29">
        <v>44208</v>
      </c>
    </row>
    <row r="72" spans="1:6" x14ac:dyDescent="0.3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  <c r="F72" s="29">
        <v>44244</v>
      </c>
    </row>
    <row r="73" spans="1:6" x14ac:dyDescent="0.3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  <c r="F73" s="29">
        <v>44391</v>
      </c>
    </row>
    <row r="74" spans="1:6" x14ac:dyDescent="0.3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  <c r="F74" s="29">
        <v>44439</v>
      </c>
    </row>
    <row r="75" spans="1:6" x14ac:dyDescent="0.3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  <c r="F75" s="29">
        <v>44382</v>
      </c>
    </row>
    <row r="76" spans="1:6" x14ac:dyDescent="0.3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  <c r="F76" s="29">
        <v>44385</v>
      </c>
    </row>
    <row r="77" spans="1:6" x14ac:dyDescent="0.3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  <c r="F77" s="29">
        <v>44284</v>
      </c>
    </row>
    <row r="78" spans="1:6" x14ac:dyDescent="0.3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  <c r="F78" s="29">
        <v>44391</v>
      </c>
    </row>
    <row r="79" spans="1:6" x14ac:dyDescent="0.3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  <c r="F79" s="29">
        <v>44219</v>
      </c>
    </row>
    <row r="80" spans="1:6" x14ac:dyDescent="0.3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  <c r="F80" s="29">
        <v>44346</v>
      </c>
    </row>
    <row r="81" spans="1:6" x14ac:dyDescent="0.3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  <c r="F81" s="29">
        <v>44465</v>
      </c>
    </row>
    <row r="82" spans="1:6" x14ac:dyDescent="0.3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  <c r="F82" s="29">
        <v>44247</v>
      </c>
    </row>
    <row r="83" spans="1:6" x14ac:dyDescent="0.3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  <c r="F83" s="29">
        <v>44316</v>
      </c>
    </row>
    <row r="84" spans="1:6" x14ac:dyDescent="0.3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  <c r="F84" s="29">
        <v>44421</v>
      </c>
    </row>
    <row r="85" spans="1:6" x14ac:dyDescent="0.3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  <c r="F85" s="29">
        <v>44378</v>
      </c>
    </row>
    <row r="86" spans="1:6" x14ac:dyDescent="0.3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  <c r="F86" s="29">
        <v>44471</v>
      </c>
    </row>
    <row r="87" spans="1:6" x14ac:dyDescent="0.3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  <c r="F87" s="29">
        <v>44295</v>
      </c>
    </row>
    <row r="88" spans="1:6" x14ac:dyDescent="0.3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  <c r="F88" s="29">
        <v>44367</v>
      </c>
    </row>
    <row r="89" spans="1:6" x14ac:dyDescent="0.3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  <c r="F89" s="29">
        <v>44294</v>
      </c>
    </row>
    <row r="90" spans="1:6" x14ac:dyDescent="0.3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  <c r="F90" s="29">
        <v>44455</v>
      </c>
    </row>
    <row r="91" spans="1:6" x14ac:dyDescent="0.3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  <c r="F91" s="29">
        <v>44412</v>
      </c>
    </row>
    <row r="92" spans="1:6" x14ac:dyDescent="0.3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  <c r="F92" s="29">
        <v>44307</v>
      </c>
    </row>
    <row r="93" spans="1:6" x14ac:dyDescent="0.3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  <c r="F93" s="29">
        <v>44388</v>
      </c>
    </row>
    <row r="94" spans="1:6" x14ac:dyDescent="0.3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  <c r="F94" s="29">
        <v>44465</v>
      </c>
    </row>
    <row r="95" spans="1:6" x14ac:dyDescent="0.3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  <c r="F95" s="29">
        <v>44256</v>
      </c>
    </row>
    <row r="96" spans="1:6" x14ac:dyDescent="0.3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  <c r="F96" s="29">
        <v>44446</v>
      </c>
    </row>
    <row r="97" spans="1:6" x14ac:dyDescent="0.3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  <c r="F97" s="29">
        <v>44390</v>
      </c>
    </row>
    <row r="98" spans="1:6" x14ac:dyDescent="0.3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  <c r="F98" s="29">
        <v>44479</v>
      </c>
    </row>
    <row r="99" spans="1:6" x14ac:dyDescent="0.3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  <c r="F99" s="29">
        <v>44474</v>
      </c>
    </row>
    <row r="100" spans="1:6" x14ac:dyDescent="0.3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  <c r="F100" s="29">
        <v>44453</v>
      </c>
    </row>
    <row r="101" spans="1:6" x14ac:dyDescent="0.3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  <c r="F101" s="29">
        <v>44334</v>
      </c>
    </row>
    <row r="102" spans="1:6" x14ac:dyDescent="0.3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  <c r="F102" s="29">
        <v>44225</v>
      </c>
    </row>
    <row r="103" spans="1:6" x14ac:dyDescent="0.3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  <c r="F103" s="29">
        <v>44430</v>
      </c>
    </row>
    <row r="104" spans="1:6" x14ac:dyDescent="0.3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  <c r="F104" s="29">
        <v>44278</v>
      </c>
    </row>
    <row r="105" spans="1:6" x14ac:dyDescent="0.3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  <c r="F105" s="29">
        <v>44442</v>
      </c>
    </row>
    <row r="106" spans="1:6" x14ac:dyDescent="0.3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  <c r="F106" s="29">
        <v>44329</v>
      </c>
    </row>
    <row r="107" spans="1:6" x14ac:dyDescent="0.3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  <c r="F107" s="29">
        <v>44239</v>
      </c>
    </row>
    <row r="108" spans="1:6" x14ac:dyDescent="0.3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  <c r="F108" s="29">
        <v>44388</v>
      </c>
    </row>
    <row r="109" spans="1:6" x14ac:dyDescent="0.3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  <c r="F109" s="29">
        <v>44380</v>
      </c>
    </row>
    <row r="110" spans="1:6" x14ac:dyDescent="0.3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  <c r="F110" s="29">
        <v>44238</v>
      </c>
    </row>
    <row r="111" spans="1:6" x14ac:dyDescent="0.3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  <c r="F111" s="29">
        <v>44381</v>
      </c>
    </row>
    <row r="112" spans="1:6" x14ac:dyDescent="0.3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  <c r="F112" s="29">
        <v>44334</v>
      </c>
    </row>
    <row r="113" spans="1:6" x14ac:dyDescent="0.3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  <c r="F113" s="29">
        <v>44430</v>
      </c>
    </row>
    <row r="114" spans="1:6" x14ac:dyDescent="0.3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  <c r="F114" s="29">
        <v>44308</v>
      </c>
    </row>
    <row r="115" spans="1:6" x14ac:dyDescent="0.3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  <c r="F115" s="29">
        <v>44437</v>
      </c>
    </row>
    <row r="116" spans="1:6" x14ac:dyDescent="0.3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  <c r="F116" s="29">
        <v>44342</v>
      </c>
    </row>
    <row r="117" spans="1:6" x14ac:dyDescent="0.3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  <c r="F117" s="29">
        <v>44433</v>
      </c>
    </row>
    <row r="118" spans="1:6" x14ac:dyDescent="0.3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  <c r="F118" s="29">
        <v>44365</v>
      </c>
    </row>
    <row r="119" spans="1:6" x14ac:dyDescent="0.3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  <c r="F119" s="29">
        <v>44408</v>
      </c>
    </row>
    <row r="120" spans="1:6" x14ac:dyDescent="0.3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  <c r="F120" s="29">
        <v>44321</v>
      </c>
    </row>
    <row r="121" spans="1:6" x14ac:dyDescent="0.3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  <c r="F121" s="29">
        <v>44453</v>
      </c>
    </row>
    <row r="122" spans="1:6" x14ac:dyDescent="0.3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  <c r="F122" s="29">
        <v>44383</v>
      </c>
    </row>
    <row r="123" spans="1:6" x14ac:dyDescent="0.3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  <c r="F123" s="29">
        <v>44420</v>
      </c>
    </row>
    <row r="124" spans="1:6" x14ac:dyDescent="0.3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  <c r="F124" s="29">
        <v>44321</v>
      </c>
    </row>
    <row r="125" spans="1:6" x14ac:dyDescent="0.3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  <c r="F125" s="29">
        <v>44372</v>
      </c>
    </row>
    <row r="126" spans="1:6" x14ac:dyDescent="0.3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  <c r="F126" s="29">
        <v>44447</v>
      </c>
    </row>
    <row r="127" spans="1:6" x14ac:dyDescent="0.3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  <c r="F127" s="29">
        <v>44371</v>
      </c>
    </row>
    <row r="128" spans="1:6" x14ac:dyDescent="0.3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  <c r="F128" s="29">
        <v>44360</v>
      </c>
    </row>
    <row r="129" spans="1:6" x14ac:dyDescent="0.3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  <c r="F129" s="29">
        <v>44330</v>
      </c>
    </row>
    <row r="130" spans="1:6" x14ac:dyDescent="0.3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  <c r="F130" s="29">
        <v>44299</v>
      </c>
    </row>
    <row r="131" spans="1:6" x14ac:dyDescent="0.3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  <c r="F131" s="29">
        <v>44438</v>
      </c>
    </row>
    <row r="132" spans="1:6" x14ac:dyDescent="0.3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  <c r="F132" s="29">
        <v>44214</v>
      </c>
    </row>
    <row r="133" spans="1:6" x14ac:dyDescent="0.3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  <c r="F133" s="29">
        <v>44288</v>
      </c>
    </row>
    <row r="134" spans="1:6" x14ac:dyDescent="0.3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  <c r="F134" s="29">
        <v>44411</v>
      </c>
    </row>
    <row r="135" spans="1:6" x14ac:dyDescent="0.3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  <c r="F135" s="29">
        <v>44368</v>
      </c>
    </row>
    <row r="136" spans="1:6" x14ac:dyDescent="0.3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  <c r="F136" s="29">
        <v>44259</v>
      </c>
    </row>
    <row r="137" spans="1:6" x14ac:dyDescent="0.3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  <c r="F137" s="29">
        <v>44381</v>
      </c>
    </row>
    <row r="138" spans="1:6" x14ac:dyDescent="0.3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  <c r="F138" s="29">
        <v>44423</v>
      </c>
    </row>
    <row r="139" spans="1:6" x14ac:dyDescent="0.3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  <c r="F139" s="29">
        <v>44237</v>
      </c>
    </row>
    <row r="140" spans="1:6" x14ac:dyDescent="0.3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  <c r="F140" s="29">
        <v>44407</v>
      </c>
    </row>
    <row r="141" spans="1:6" x14ac:dyDescent="0.3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  <c r="F141" s="29">
        <v>44461</v>
      </c>
    </row>
    <row r="142" spans="1:6" x14ac:dyDescent="0.3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  <c r="F142" s="29">
        <v>44219</v>
      </c>
    </row>
    <row r="143" spans="1:6" x14ac:dyDescent="0.3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  <c r="F143" s="29">
        <v>44263</v>
      </c>
    </row>
    <row r="144" spans="1:6" x14ac:dyDescent="0.3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  <c r="F144" s="29">
        <v>44241</v>
      </c>
    </row>
    <row r="145" spans="1:6" x14ac:dyDescent="0.3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  <c r="F145" s="29">
        <v>44395</v>
      </c>
    </row>
    <row r="146" spans="1:6" x14ac:dyDescent="0.3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  <c r="F146" s="29">
        <v>44477</v>
      </c>
    </row>
    <row r="147" spans="1:6" x14ac:dyDescent="0.3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  <c r="F147" s="29">
        <v>44332</v>
      </c>
    </row>
    <row r="148" spans="1:6" x14ac:dyDescent="0.3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  <c r="F148" s="29">
        <v>44443</v>
      </c>
    </row>
    <row r="149" spans="1:6" x14ac:dyDescent="0.3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  <c r="F149" s="29">
        <v>44263</v>
      </c>
    </row>
    <row r="150" spans="1:6" x14ac:dyDescent="0.3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  <c r="F150" s="29">
        <v>44197</v>
      </c>
    </row>
    <row r="151" spans="1:6" x14ac:dyDescent="0.3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  <c r="F151" s="29">
        <v>44307</v>
      </c>
    </row>
    <row r="152" spans="1:6" x14ac:dyDescent="0.3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  <c r="F152" s="29">
        <v>44223</v>
      </c>
    </row>
    <row r="153" spans="1:6" x14ac:dyDescent="0.3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  <c r="F153" s="29">
        <v>44364</v>
      </c>
    </row>
    <row r="154" spans="1:6" x14ac:dyDescent="0.3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  <c r="F154" s="29">
        <v>44467</v>
      </c>
    </row>
    <row r="155" spans="1:6" x14ac:dyDescent="0.3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  <c r="F155" s="29">
        <v>44251</v>
      </c>
    </row>
    <row r="156" spans="1:6" x14ac:dyDescent="0.3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  <c r="F156" s="29">
        <v>44401</v>
      </c>
    </row>
    <row r="157" spans="1:6" x14ac:dyDescent="0.3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  <c r="F157" s="29">
        <v>44468</v>
      </c>
    </row>
    <row r="158" spans="1:6" x14ac:dyDescent="0.3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  <c r="F158" s="29">
        <v>44387</v>
      </c>
    </row>
    <row r="159" spans="1:6" x14ac:dyDescent="0.3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  <c r="F159" s="29">
        <v>44248</v>
      </c>
    </row>
    <row r="160" spans="1:6" x14ac:dyDescent="0.3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  <c r="F160" s="29">
        <v>44241</v>
      </c>
    </row>
    <row r="161" spans="1:6" x14ac:dyDescent="0.3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  <c r="F161" s="29">
        <v>44282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zoomScale="120" zoomScaleNormal="120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="150" zoomScaleNormal="150" workbookViewId="0">
      <selection activeCell="F4" sqref="F4"/>
    </sheetView>
  </sheetViews>
  <sheetFormatPr defaultRowHeight="14.4" x14ac:dyDescent="0.3"/>
  <cols>
    <col min="1" max="1" width="9.88671875" bestFit="1" customWidth="1"/>
  </cols>
  <sheetData>
    <row r="1" spans="1:6" x14ac:dyDescent="0.3">
      <c r="A1" s="5" t="s">
        <v>171</v>
      </c>
      <c r="B1" s="5" t="s">
        <v>172</v>
      </c>
    </row>
    <row r="2" spans="1:6" x14ac:dyDescent="0.3">
      <c r="A2" t="s">
        <v>173</v>
      </c>
      <c r="B2">
        <v>535</v>
      </c>
    </row>
    <row r="3" spans="1:6" x14ac:dyDescent="0.3">
      <c r="A3" t="s">
        <v>174</v>
      </c>
      <c r="B3">
        <v>258</v>
      </c>
      <c r="E3" s="17" t="s">
        <v>1</v>
      </c>
      <c r="F3">
        <f>AVERAGE(B2:B8)</f>
        <v>539.71428571428567</v>
      </c>
    </row>
    <row r="4" spans="1:6" x14ac:dyDescent="0.3">
      <c r="A4" t="s">
        <v>175</v>
      </c>
      <c r="B4">
        <v>587</v>
      </c>
    </row>
    <row r="5" spans="1:6" x14ac:dyDescent="0.3">
      <c r="A5" t="s">
        <v>176</v>
      </c>
      <c r="B5">
        <v>881</v>
      </c>
    </row>
    <row r="6" spans="1:6" x14ac:dyDescent="0.3">
      <c r="A6" t="s">
        <v>177</v>
      </c>
      <c r="B6">
        <v>886</v>
      </c>
      <c r="E6" s="5"/>
    </row>
    <row r="7" spans="1:6" x14ac:dyDescent="0.3">
      <c r="A7" t="s">
        <v>178</v>
      </c>
      <c r="B7">
        <v>435</v>
      </c>
    </row>
    <row r="8" spans="1:6" x14ac:dyDescent="0.3">
      <c r="A8" t="s">
        <v>179</v>
      </c>
      <c r="B8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30" zoomScaleNormal="130" workbookViewId="0">
      <selection activeCell="F6" sqref="F6"/>
    </sheetView>
  </sheetViews>
  <sheetFormatPr defaultRowHeight="14.4" x14ac:dyDescent="0.3"/>
  <cols>
    <col min="1" max="1" width="11" customWidth="1"/>
  </cols>
  <sheetData>
    <row r="1" spans="1:6" x14ac:dyDescent="0.3">
      <c r="A1" s="5" t="s">
        <v>171</v>
      </c>
      <c r="B1" s="5" t="s">
        <v>172</v>
      </c>
    </row>
    <row r="2" spans="1:6" x14ac:dyDescent="0.3">
      <c r="A2" t="s">
        <v>173</v>
      </c>
      <c r="B2">
        <v>535</v>
      </c>
    </row>
    <row r="3" spans="1:6" x14ac:dyDescent="0.3">
      <c r="A3" t="s">
        <v>174</v>
      </c>
      <c r="B3">
        <v>258</v>
      </c>
    </row>
    <row r="4" spans="1:6" x14ac:dyDescent="0.3">
      <c r="A4" t="s">
        <v>175</v>
      </c>
      <c r="B4" t="s">
        <v>186</v>
      </c>
      <c r="E4" t="s">
        <v>1</v>
      </c>
      <c r="F4">
        <f>AVERAGE($B$2:$B$8)</f>
        <v>461</v>
      </c>
    </row>
    <row r="5" spans="1:6" x14ac:dyDescent="0.3">
      <c r="A5" t="s">
        <v>176</v>
      </c>
      <c r="B5">
        <v>881</v>
      </c>
      <c r="E5" t="s">
        <v>2</v>
      </c>
      <c r="F5">
        <f>AVERAGEA($B$2:$B$8)</f>
        <v>329.28571428571428</v>
      </c>
    </row>
    <row r="6" spans="1:6" x14ac:dyDescent="0.3">
      <c r="A6" t="s">
        <v>177</v>
      </c>
      <c r="B6" t="s">
        <v>187</v>
      </c>
    </row>
    <row r="7" spans="1:6" x14ac:dyDescent="0.3">
      <c r="A7" t="s">
        <v>178</v>
      </c>
      <c r="B7">
        <v>435</v>
      </c>
    </row>
    <row r="8" spans="1:6" x14ac:dyDescent="0.3">
      <c r="A8" t="s">
        <v>179</v>
      </c>
      <c r="B8">
        <v>196</v>
      </c>
      <c r="E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1"/>
  <sheetViews>
    <sheetView zoomScale="120" zoomScaleNormal="120" workbookViewId="0">
      <selection activeCell="H1" sqref="H1"/>
    </sheetView>
  </sheetViews>
  <sheetFormatPr defaultRowHeight="14.4" x14ac:dyDescent="0.3"/>
  <cols>
    <col min="1" max="1" width="18" bestFit="1" customWidth="1"/>
    <col min="2" max="2" width="10.33203125" bestFit="1" customWidth="1"/>
    <col min="3" max="3" width="8" bestFit="1" customWidth="1"/>
    <col min="4" max="4" width="14.109375" bestFit="1" customWidth="1"/>
    <col min="5" max="5" width="8.5546875" bestFit="1" customWidth="1"/>
    <col min="7" max="8" width="20.5546875" customWidth="1"/>
    <col min="11" max="11" width="13.44140625" bestFit="1" customWidth="1"/>
  </cols>
  <sheetData>
    <row r="1" spans="1:11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G1" s="4" t="s">
        <v>8</v>
      </c>
      <c r="H1" s="4" t="s">
        <v>180</v>
      </c>
      <c r="J1" s="4" t="s">
        <v>10</v>
      </c>
      <c r="K1" s="4" t="s">
        <v>180</v>
      </c>
    </row>
    <row r="2" spans="1:11" x14ac:dyDescent="0.3">
      <c r="A2" s="6" t="s">
        <v>16</v>
      </c>
      <c r="B2" s="6" t="s">
        <v>17</v>
      </c>
      <c r="C2" s="6" t="s">
        <v>18</v>
      </c>
      <c r="D2" s="6" t="s">
        <v>19</v>
      </c>
      <c r="E2" s="7">
        <v>23</v>
      </c>
      <c r="G2" s="6" t="s">
        <v>16</v>
      </c>
      <c r="H2" s="12">
        <f>AVERAGEIF($A$2:$A$161,$G2,$E$2:$E$161)</f>
        <v>85.066666666666663</v>
      </c>
      <c r="J2" s="2" t="s">
        <v>20</v>
      </c>
      <c r="K2" s="12">
        <f>AVERAGEIF($C$2:$C$161,$J2,$E$2:$E$161)</f>
        <v>96.469387755102048</v>
      </c>
    </row>
    <row r="3" spans="1:11" x14ac:dyDescent="0.3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G3" s="6" t="s">
        <v>22</v>
      </c>
      <c r="H3" s="12">
        <f t="shared" ref="H3:H12" si="0">AVERAGEIF($A$2:$A$161,$G3,$E$2:$E$161)</f>
        <v>101.38461538461539</v>
      </c>
      <c r="J3" s="2" t="s">
        <v>64</v>
      </c>
      <c r="K3" s="12">
        <f t="shared" ref="K3:K5" si="1">AVERAGEIF($C$2:$C$161,$J3,$E$2:$E$161)</f>
        <v>98.08</v>
      </c>
    </row>
    <row r="4" spans="1:11" x14ac:dyDescent="0.3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G4" s="6" t="s">
        <v>28</v>
      </c>
      <c r="H4" s="12">
        <f t="shared" si="0"/>
        <v>97.5</v>
      </c>
      <c r="J4" s="2" t="s">
        <v>62</v>
      </c>
      <c r="K4" s="12">
        <f t="shared" si="1"/>
        <v>115.1875</v>
      </c>
    </row>
    <row r="5" spans="1:11" x14ac:dyDescent="0.3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G5" s="6" t="s">
        <v>31</v>
      </c>
      <c r="H5" s="12">
        <f t="shared" si="0"/>
        <v>87.8</v>
      </c>
      <c r="J5" s="2" t="s">
        <v>18</v>
      </c>
      <c r="K5" s="12">
        <f t="shared" si="1"/>
        <v>102</v>
      </c>
    </row>
    <row r="6" spans="1:11" x14ac:dyDescent="0.3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G6" s="6" t="s">
        <v>37</v>
      </c>
      <c r="H6" s="12">
        <f t="shared" si="0"/>
        <v>92.5</v>
      </c>
    </row>
    <row r="7" spans="1:11" x14ac:dyDescent="0.3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G7" s="6" t="s">
        <v>45</v>
      </c>
      <c r="H7" s="12">
        <f t="shared" si="0"/>
        <v>75.2</v>
      </c>
    </row>
    <row r="8" spans="1:11" x14ac:dyDescent="0.3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G8" s="6" t="s">
        <v>47</v>
      </c>
      <c r="H8" s="12">
        <f t="shared" si="0"/>
        <v>93.52</v>
      </c>
    </row>
    <row r="9" spans="1:11" x14ac:dyDescent="0.3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G9" s="6" t="s">
        <v>51</v>
      </c>
      <c r="H9" s="12">
        <f t="shared" si="0"/>
        <v>103.29166666666667</v>
      </c>
    </row>
    <row r="10" spans="1:11" x14ac:dyDescent="0.3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G10" s="6" t="s">
        <v>54</v>
      </c>
      <c r="H10" s="12">
        <f t="shared" si="0"/>
        <v>105.72727272727273</v>
      </c>
    </row>
    <row r="11" spans="1:11" x14ac:dyDescent="0.3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G11" s="2" t="s">
        <v>158</v>
      </c>
      <c r="H11" s="12">
        <f t="shared" si="0"/>
        <v>151.71428571428572</v>
      </c>
    </row>
    <row r="12" spans="1:11" x14ac:dyDescent="0.3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G12" s="2" t="s">
        <v>161</v>
      </c>
      <c r="H12" s="12">
        <f t="shared" si="0"/>
        <v>187</v>
      </c>
    </row>
    <row r="13" spans="1:11" x14ac:dyDescent="0.3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H13" s="15"/>
    </row>
    <row r="14" spans="1:11" ht="15" thickBot="1" x14ac:dyDescent="0.35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</row>
    <row r="15" spans="1:11" x14ac:dyDescent="0.3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G15" s="18" t="s">
        <v>205</v>
      </c>
      <c r="H15" s="19"/>
    </row>
    <row r="16" spans="1:11" ht="15" thickBot="1" x14ac:dyDescent="0.35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  <c r="G16" s="20" t="s">
        <v>206</v>
      </c>
      <c r="H16" s="21"/>
    </row>
    <row r="17" spans="1:5" x14ac:dyDescent="0.3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</row>
    <row r="18" spans="1:5" x14ac:dyDescent="0.3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5" x14ac:dyDescent="0.3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5" x14ac:dyDescent="0.3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5" x14ac:dyDescent="0.3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5" x14ac:dyDescent="0.3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5" x14ac:dyDescent="0.3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</row>
    <row r="24" spans="1:5" x14ac:dyDescent="0.3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5" x14ac:dyDescent="0.3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5" x14ac:dyDescent="0.3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5" x14ac:dyDescent="0.3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5" x14ac:dyDescent="0.3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5" x14ac:dyDescent="0.3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5" x14ac:dyDescent="0.3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5" x14ac:dyDescent="0.3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5" x14ac:dyDescent="0.3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3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3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3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3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3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3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3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3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3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3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3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3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3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3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3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3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3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3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3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3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3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3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3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3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3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3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3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3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3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3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3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3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3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3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3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3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3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3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3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3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3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3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3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3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3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3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3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3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3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3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3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3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3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3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3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3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3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3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3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3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3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3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3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3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3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3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3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3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3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3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3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3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3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3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3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3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3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3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3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3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3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3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3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3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3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3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3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3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3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3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3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3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3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3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3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3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3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3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3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3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3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3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3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3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3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3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3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3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3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3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3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3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3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3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3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3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3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3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3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3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3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3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3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3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3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3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3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3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3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1"/>
  <sheetViews>
    <sheetView zoomScale="120" zoomScaleNormal="120" workbookViewId="0">
      <selection activeCell="H3" sqref="H3"/>
    </sheetView>
  </sheetViews>
  <sheetFormatPr defaultRowHeight="14.4" x14ac:dyDescent="0.3"/>
  <cols>
    <col min="1" max="1" width="18" bestFit="1" customWidth="1"/>
    <col min="2" max="2" width="10.33203125" bestFit="1" customWidth="1"/>
    <col min="3" max="3" width="8" bestFit="1" customWidth="1"/>
    <col min="4" max="4" width="13.33203125" bestFit="1" customWidth="1"/>
    <col min="5" max="5" width="6.6640625" bestFit="1" customWidth="1"/>
    <col min="7" max="7" width="20.5546875" customWidth="1"/>
    <col min="8" max="8" width="13" customWidth="1"/>
  </cols>
  <sheetData>
    <row r="1" spans="1:14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G1" s="4" t="s">
        <v>8</v>
      </c>
      <c r="H1" s="4" t="s">
        <v>20</v>
      </c>
      <c r="I1" s="4" t="s">
        <v>64</v>
      </c>
      <c r="J1" s="4" t="s">
        <v>62</v>
      </c>
      <c r="K1" s="4" t="s">
        <v>18</v>
      </c>
    </row>
    <row r="2" spans="1:14" x14ac:dyDescent="0.3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G2" s="6" t="s">
        <v>16</v>
      </c>
      <c r="H2" s="32">
        <f>IFERROR(AVERAGEIFS($E$2:$E$161,$A$2:$A$161,$G2,$C$2:$C$161,H$1),0)</f>
        <v>110.75</v>
      </c>
      <c r="I2" s="32">
        <f t="shared" ref="I2:K12" si="0">IFERROR(AVERAGEIFS($E$2:$E$161,$A$2:$A$161,$G2,$C$2:$C$161,I$1),0)</f>
        <v>69.333333333333329</v>
      </c>
      <c r="J2" s="32">
        <f t="shared" si="0"/>
        <v>115.66666666666667</v>
      </c>
      <c r="K2" s="32">
        <f t="shared" si="0"/>
        <v>63.5</v>
      </c>
      <c r="L2" s="14"/>
      <c r="M2" s="14"/>
      <c r="N2" s="14"/>
    </row>
    <row r="3" spans="1:14" x14ac:dyDescent="0.3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G3" s="6" t="s">
        <v>22</v>
      </c>
      <c r="H3" s="32">
        <f t="shared" ref="H3:H12" si="1">IFERROR(AVERAGEIFS($E$2:$E$161,$A$2:$A$161,$G3,$C$2:$C$161,H$1),0)</f>
        <v>92.896551724137936</v>
      </c>
      <c r="I3" s="32">
        <f t="shared" si="0"/>
        <v>109.33333333333333</v>
      </c>
      <c r="J3" s="32">
        <f t="shared" si="0"/>
        <v>113.85714285714286</v>
      </c>
      <c r="K3" s="32">
        <f t="shared" si="0"/>
        <v>0</v>
      </c>
      <c r="L3" s="14"/>
      <c r="M3" s="16"/>
      <c r="N3" s="14"/>
    </row>
    <row r="4" spans="1:14" x14ac:dyDescent="0.3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G4" s="6" t="s">
        <v>28</v>
      </c>
      <c r="H4" s="32">
        <f t="shared" si="1"/>
        <v>97.5</v>
      </c>
      <c r="I4" s="32">
        <f t="shared" si="0"/>
        <v>0</v>
      </c>
      <c r="J4" s="32">
        <f t="shared" si="0"/>
        <v>0</v>
      </c>
      <c r="K4" s="32">
        <f t="shared" si="0"/>
        <v>0</v>
      </c>
      <c r="L4" s="14"/>
      <c r="M4" s="14"/>
      <c r="N4" s="14"/>
    </row>
    <row r="5" spans="1:14" x14ac:dyDescent="0.3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G5" s="6" t="s">
        <v>31</v>
      </c>
      <c r="H5" s="32">
        <f t="shared" si="1"/>
        <v>65.333333333333329</v>
      </c>
      <c r="I5" s="32">
        <f t="shared" si="0"/>
        <v>0</v>
      </c>
      <c r="J5" s="32">
        <f t="shared" si="0"/>
        <v>0</v>
      </c>
      <c r="K5" s="32">
        <f t="shared" si="0"/>
        <v>121.5</v>
      </c>
      <c r="L5" s="14"/>
      <c r="M5" s="14"/>
      <c r="N5" s="14"/>
    </row>
    <row r="6" spans="1:14" x14ac:dyDescent="0.3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G6" s="6" t="s">
        <v>37</v>
      </c>
      <c r="H6" s="32">
        <f t="shared" si="1"/>
        <v>57.666666666666664</v>
      </c>
      <c r="I6" s="32">
        <f t="shared" si="0"/>
        <v>0</v>
      </c>
      <c r="J6" s="32">
        <f t="shared" si="0"/>
        <v>0</v>
      </c>
      <c r="K6" s="32">
        <f t="shared" si="0"/>
        <v>197</v>
      </c>
      <c r="L6" s="14"/>
      <c r="M6" s="14"/>
      <c r="N6" s="14"/>
    </row>
    <row r="7" spans="1:14" x14ac:dyDescent="0.3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G7" s="6" t="s">
        <v>45</v>
      </c>
      <c r="H7" s="32">
        <f t="shared" si="1"/>
        <v>79.444444444444443</v>
      </c>
      <c r="I7" s="32">
        <f t="shared" si="0"/>
        <v>37</v>
      </c>
      <c r="J7" s="32">
        <f t="shared" si="0"/>
        <v>0</v>
      </c>
      <c r="K7" s="32">
        <f t="shared" si="0"/>
        <v>0</v>
      </c>
      <c r="L7" s="14"/>
      <c r="M7" s="14"/>
      <c r="N7" s="14"/>
    </row>
    <row r="8" spans="1:14" x14ac:dyDescent="0.3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G8" s="6" t="s">
        <v>47</v>
      </c>
      <c r="H8" s="32">
        <f t="shared" si="1"/>
        <v>87.333333333333329</v>
      </c>
      <c r="I8" s="32">
        <f t="shared" si="0"/>
        <v>94.285714285714292</v>
      </c>
      <c r="J8" s="32">
        <f t="shared" si="0"/>
        <v>99.111111111111114</v>
      </c>
      <c r="K8" s="32">
        <f t="shared" si="0"/>
        <v>0</v>
      </c>
      <c r="L8" s="14"/>
      <c r="M8" s="14"/>
      <c r="N8" s="14"/>
    </row>
    <row r="9" spans="1:14" x14ac:dyDescent="0.3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G9" s="6" t="s">
        <v>51</v>
      </c>
      <c r="H9" s="32">
        <f t="shared" si="1"/>
        <v>99.826086956521735</v>
      </c>
      <c r="I9" s="32">
        <f t="shared" si="0"/>
        <v>183</v>
      </c>
      <c r="J9" s="32">
        <f t="shared" si="0"/>
        <v>0</v>
      </c>
      <c r="K9" s="32">
        <f t="shared" si="0"/>
        <v>0</v>
      </c>
      <c r="L9" s="14"/>
      <c r="M9" s="14"/>
      <c r="N9" s="14"/>
    </row>
    <row r="10" spans="1:14" x14ac:dyDescent="0.3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G10" s="6" t="s">
        <v>54</v>
      </c>
      <c r="H10" s="32">
        <f t="shared" si="1"/>
        <v>103.6</v>
      </c>
      <c r="I10" s="32">
        <f t="shared" si="0"/>
        <v>0</v>
      </c>
      <c r="J10" s="32">
        <f t="shared" si="0"/>
        <v>127</v>
      </c>
      <c r="K10" s="32">
        <f t="shared" si="0"/>
        <v>0</v>
      </c>
      <c r="L10" s="14"/>
      <c r="M10" s="14"/>
      <c r="N10" s="14"/>
    </row>
    <row r="11" spans="1:14" x14ac:dyDescent="0.3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G11" s="2" t="s">
        <v>158</v>
      </c>
      <c r="H11" s="32">
        <f t="shared" si="1"/>
        <v>179.33333333333334</v>
      </c>
      <c r="I11" s="32">
        <f t="shared" si="0"/>
        <v>172</v>
      </c>
      <c r="J11" s="32">
        <f t="shared" si="0"/>
        <v>117.33333333333333</v>
      </c>
      <c r="K11" s="32">
        <f t="shared" si="0"/>
        <v>0</v>
      </c>
      <c r="L11" s="14"/>
      <c r="M11" s="14"/>
      <c r="N11" s="14"/>
    </row>
    <row r="12" spans="1:14" x14ac:dyDescent="0.3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G12" s="2" t="s">
        <v>161</v>
      </c>
      <c r="H12" s="32">
        <f t="shared" si="1"/>
        <v>187</v>
      </c>
      <c r="I12" s="32">
        <f t="shared" si="0"/>
        <v>0</v>
      </c>
      <c r="J12" s="32">
        <f t="shared" si="0"/>
        <v>187</v>
      </c>
      <c r="K12" s="32">
        <f t="shared" si="0"/>
        <v>0</v>
      </c>
      <c r="L12" s="14"/>
      <c r="M12" s="14"/>
      <c r="N12" s="14"/>
    </row>
    <row r="13" spans="1:14" ht="15" thickBot="1" x14ac:dyDescent="0.35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H13" s="14"/>
      <c r="I13" s="14"/>
      <c r="J13" s="14"/>
      <c r="K13" s="14"/>
      <c r="L13" s="14"/>
      <c r="M13" s="14"/>
      <c r="N13" s="14"/>
    </row>
    <row r="14" spans="1:14" x14ac:dyDescent="0.3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G14" s="18" t="s">
        <v>204</v>
      </c>
      <c r="H14" s="22"/>
      <c r="I14" s="22"/>
      <c r="J14" s="19"/>
    </row>
    <row r="15" spans="1:14" ht="15" thickBot="1" x14ac:dyDescent="0.35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G15" s="20"/>
      <c r="H15" s="23"/>
      <c r="I15" s="23"/>
      <c r="J15" s="21"/>
    </row>
    <row r="16" spans="1:14" x14ac:dyDescent="0.3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</row>
    <row r="17" spans="1:5" x14ac:dyDescent="0.3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</row>
    <row r="18" spans="1:5" x14ac:dyDescent="0.3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5" x14ac:dyDescent="0.3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5" x14ac:dyDescent="0.3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5" x14ac:dyDescent="0.3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5" x14ac:dyDescent="0.3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5" x14ac:dyDescent="0.3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</row>
    <row r="24" spans="1:5" x14ac:dyDescent="0.3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5" x14ac:dyDescent="0.3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5" x14ac:dyDescent="0.3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5" x14ac:dyDescent="0.3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5" x14ac:dyDescent="0.3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5" x14ac:dyDescent="0.3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5" x14ac:dyDescent="0.3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5" x14ac:dyDescent="0.3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5" x14ac:dyDescent="0.3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3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3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3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3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3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3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3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3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3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3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3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3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3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3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3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3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3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3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3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3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3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3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3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3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3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3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3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3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3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3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3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3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3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3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3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3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3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3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3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3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3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3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3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3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3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3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3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3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3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3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3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3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3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3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3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3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3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3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3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3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3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3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3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3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3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3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3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3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3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3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3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3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3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3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3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3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3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3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3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3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3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3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3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3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3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3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3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3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3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3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3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3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3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3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3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3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3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3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3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3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3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3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3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3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3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3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3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3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3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3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3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3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3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3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3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3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3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3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3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3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3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3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3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3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3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3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3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3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3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zoomScale="120" zoomScaleNormal="120" workbookViewId="0">
      <selection activeCell="I2" sqref="I2:I13"/>
    </sheetView>
  </sheetViews>
  <sheetFormatPr defaultRowHeight="14.4" x14ac:dyDescent="0.3"/>
  <cols>
    <col min="1" max="1" width="18" bestFit="1" customWidth="1"/>
    <col min="4" max="4" width="13.88671875" bestFit="1" customWidth="1"/>
  </cols>
  <sheetData>
    <row r="1" spans="1:11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</row>
    <row r="2" spans="1:11" x14ac:dyDescent="0.3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F2" s="7">
        <v>130</v>
      </c>
      <c r="G2" s="7">
        <v>93</v>
      </c>
      <c r="H2" s="7">
        <v>48</v>
      </c>
      <c r="I2">
        <f>SUM(E2:H2)</f>
        <v>351</v>
      </c>
    </row>
    <row r="3" spans="1:11" x14ac:dyDescent="0.3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F3" s="7">
        <v>199</v>
      </c>
      <c r="G3" s="7">
        <v>32</v>
      </c>
      <c r="H3" s="7">
        <v>149</v>
      </c>
      <c r="I3">
        <f t="shared" ref="I3:I13" si="0">SUM(E3:H3)</f>
        <v>464</v>
      </c>
      <c r="J3" s="5"/>
      <c r="K3" s="5"/>
    </row>
    <row r="4" spans="1:11" x14ac:dyDescent="0.3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F4" s="7">
        <v>178</v>
      </c>
      <c r="G4" s="7">
        <v>9</v>
      </c>
      <c r="H4" s="7">
        <v>30</v>
      </c>
      <c r="I4">
        <f t="shared" si="0"/>
        <v>398</v>
      </c>
      <c r="J4" s="5"/>
      <c r="K4" s="5"/>
    </row>
    <row r="5" spans="1:11" x14ac:dyDescent="0.3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F5" s="7">
        <v>168</v>
      </c>
      <c r="G5" s="7">
        <v>91</v>
      </c>
      <c r="H5" s="7">
        <v>98</v>
      </c>
      <c r="I5">
        <f t="shared" si="0"/>
        <v>469</v>
      </c>
      <c r="J5" s="5"/>
      <c r="K5" s="5"/>
    </row>
    <row r="6" spans="1:11" x14ac:dyDescent="0.3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F6" s="7">
        <v>165</v>
      </c>
      <c r="G6" s="7">
        <v>59</v>
      </c>
      <c r="H6" s="7">
        <v>76</v>
      </c>
      <c r="I6">
        <f t="shared" si="0"/>
        <v>307</v>
      </c>
      <c r="J6" s="5"/>
      <c r="K6" s="5"/>
    </row>
    <row r="7" spans="1:11" x14ac:dyDescent="0.3">
      <c r="A7" s="6" t="s">
        <v>16</v>
      </c>
      <c r="B7" s="6" t="s">
        <v>23</v>
      </c>
      <c r="C7" s="6" t="s">
        <v>20</v>
      </c>
      <c r="D7" s="6" t="s">
        <v>27</v>
      </c>
      <c r="E7" s="7">
        <v>98</v>
      </c>
      <c r="F7" s="7">
        <v>162</v>
      </c>
      <c r="G7" s="7">
        <v>99</v>
      </c>
      <c r="H7" s="7">
        <v>92</v>
      </c>
      <c r="I7">
        <f t="shared" si="0"/>
        <v>451</v>
      </c>
      <c r="J7" s="5"/>
      <c r="K7" s="5"/>
    </row>
    <row r="8" spans="1:11" x14ac:dyDescent="0.3">
      <c r="A8" s="6" t="s">
        <v>28</v>
      </c>
      <c r="B8" s="6" t="s">
        <v>23</v>
      </c>
      <c r="C8" s="6" t="s">
        <v>20</v>
      </c>
      <c r="D8" s="6" t="s">
        <v>29</v>
      </c>
      <c r="E8" s="7">
        <v>23</v>
      </c>
      <c r="F8" s="7">
        <v>58</v>
      </c>
      <c r="G8" s="7">
        <v>0</v>
      </c>
      <c r="H8" s="7">
        <v>78</v>
      </c>
      <c r="I8">
        <f t="shared" si="0"/>
        <v>159</v>
      </c>
      <c r="J8" s="5"/>
      <c r="K8" s="5"/>
    </row>
    <row r="9" spans="1:11" x14ac:dyDescent="0.3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F9" s="7">
        <v>96</v>
      </c>
      <c r="G9" s="7">
        <v>15</v>
      </c>
      <c r="H9" s="7">
        <v>56</v>
      </c>
      <c r="I9">
        <f t="shared" si="0"/>
        <v>364</v>
      </c>
    </row>
    <row r="10" spans="1:11" x14ac:dyDescent="0.3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F10" s="7">
        <v>86</v>
      </c>
      <c r="G10" s="7">
        <v>90</v>
      </c>
      <c r="H10" s="7">
        <v>122</v>
      </c>
      <c r="I10">
        <f t="shared" si="0"/>
        <v>452</v>
      </c>
    </row>
    <row r="11" spans="1:11" x14ac:dyDescent="0.3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F11" s="7">
        <v>181</v>
      </c>
      <c r="G11" s="7">
        <v>72</v>
      </c>
      <c r="H11" s="7">
        <v>55</v>
      </c>
      <c r="I11">
        <f t="shared" si="0"/>
        <v>359</v>
      </c>
    </row>
    <row r="12" spans="1:11" x14ac:dyDescent="0.3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F12" s="7">
        <v>165</v>
      </c>
      <c r="G12" s="7">
        <v>70</v>
      </c>
      <c r="H12" s="7">
        <v>91</v>
      </c>
      <c r="I12">
        <f t="shared" si="0"/>
        <v>399</v>
      </c>
    </row>
    <row r="13" spans="1:11" x14ac:dyDescent="0.3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F13" s="7">
        <v>157</v>
      </c>
      <c r="G13" s="7">
        <v>65</v>
      </c>
      <c r="H13" s="7">
        <v>33</v>
      </c>
      <c r="I13">
        <f t="shared" si="0"/>
        <v>302</v>
      </c>
    </row>
    <row r="14" spans="1:11" x14ac:dyDescent="0.3">
      <c r="E14">
        <f>SUM(E2:E13)</f>
        <v>1107</v>
      </c>
      <c r="F14">
        <f t="shared" ref="F14:H14" si="1">SUM(F2:F13)</f>
        <v>1745</v>
      </c>
      <c r="G14">
        <f t="shared" si="1"/>
        <v>695</v>
      </c>
      <c r="H14">
        <f t="shared" si="1"/>
        <v>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20" zoomScaleNormal="120" workbookViewId="0">
      <selection activeCell="M3" sqref="M3"/>
    </sheetView>
  </sheetViews>
  <sheetFormatPr defaultRowHeight="14.4" x14ac:dyDescent="0.3"/>
  <cols>
    <col min="1" max="1" width="18" bestFit="1" customWidth="1"/>
    <col min="2" max="2" width="10.33203125" bestFit="1" customWidth="1"/>
    <col min="3" max="3" width="8" bestFit="1" customWidth="1"/>
    <col min="4" max="4" width="13.33203125" bestFit="1" customWidth="1"/>
    <col min="5" max="5" width="6.6640625" bestFit="1" customWidth="1"/>
    <col min="8" max="8" width="18.88671875" customWidth="1"/>
    <col min="9" max="9" width="15" customWidth="1"/>
    <col min="13" max="13" width="10.5546875" bestFit="1" customWidth="1"/>
  </cols>
  <sheetData>
    <row r="1" spans="1:13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H1" s="4" t="s">
        <v>8</v>
      </c>
      <c r="I1" s="4" t="s">
        <v>181</v>
      </c>
      <c r="L1" s="4" t="s">
        <v>10</v>
      </c>
      <c r="M1" s="4" t="s">
        <v>181</v>
      </c>
    </row>
    <row r="2" spans="1:13" x14ac:dyDescent="0.3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H2" s="6" t="s">
        <v>16</v>
      </c>
      <c r="I2" s="2">
        <f ca="1">SUMIF($A$2:$E$161,H2,$E$2:$E$161)</f>
        <v>1333</v>
      </c>
      <c r="L2" s="6" t="s">
        <v>18</v>
      </c>
      <c r="M2" s="2">
        <f ca="1">SUMIF($C$2:$E$161,L2,$E$2:$E$161)</f>
        <v>567</v>
      </c>
    </row>
    <row r="3" spans="1:13" x14ac:dyDescent="0.3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H3" s="6" t="s">
        <v>22</v>
      </c>
      <c r="I3" s="2">
        <f t="shared" ref="I3:I12" ca="1" si="0">SUMIF($A$2:$E$161,H3,$E$2:$E$161)</f>
        <v>5272</v>
      </c>
      <c r="L3" s="6" t="s">
        <v>20</v>
      </c>
      <c r="M3" s="2">
        <f t="shared" ref="M3:M5" ca="1" si="1">SUMIF($C$2:$E$161,L3,$E$2:$E$161)</f>
        <v>9454</v>
      </c>
    </row>
    <row r="4" spans="1:13" x14ac:dyDescent="0.3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H4" s="6" t="s">
        <v>28</v>
      </c>
      <c r="I4" s="2">
        <f t="shared" ca="1" si="0"/>
        <v>390</v>
      </c>
      <c r="L4" s="6" t="s">
        <v>62</v>
      </c>
      <c r="M4" s="2">
        <f t="shared" ca="1" si="1"/>
        <v>3686</v>
      </c>
    </row>
    <row r="5" spans="1:13" x14ac:dyDescent="0.3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H5" s="6" t="s">
        <v>31</v>
      </c>
      <c r="I5" s="2">
        <f t="shared" ca="1" si="0"/>
        <v>439</v>
      </c>
      <c r="L5" s="6" t="s">
        <v>64</v>
      </c>
      <c r="M5" s="2">
        <f t="shared" ca="1" si="1"/>
        <v>2452</v>
      </c>
    </row>
    <row r="6" spans="1:13" x14ac:dyDescent="0.3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H6" s="6" t="s">
        <v>37</v>
      </c>
      <c r="I6" s="2">
        <f t="shared" ca="1" si="0"/>
        <v>370</v>
      </c>
    </row>
    <row r="7" spans="1:13" x14ac:dyDescent="0.3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H7" s="6" t="s">
        <v>45</v>
      </c>
      <c r="I7" s="2">
        <f t="shared" ca="1" si="0"/>
        <v>752</v>
      </c>
    </row>
    <row r="8" spans="1:13" x14ac:dyDescent="0.3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H8" s="6" t="s">
        <v>47</v>
      </c>
      <c r="I8" s="2">
        <f t="shared" ca="1" si="0"/>
        <v>2338</v>
      </c>
    </row>
    <row r="9" spans="1:13" x14ac:dyDescent="0.3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H9" s="6" t="s">
        <v>51</v>
      </c>
      <c r="I9" s="2">
        <f t="shared" ca="1" si="0"/>
        <v>2479</v>
      </c>
    </row>
    <row r="10" spans="1:13" x14ac:dyDescent="0.3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H10" s="6" t="s">
        <v>54</v>
      </c>
      <c r="I10" s="2">
        <f t="shared" ca="1" si="0"/>
        <v>1163</v>
      </c>
    </row>
    <row r="11" spans="1:13" x14ac:dyDescent="0.3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H11" s="2" t="s">
        <v>158</v>
      </c>
      <c r="I11" s="2">
        <f t="shared" ca="1" si="0"/>
        <v>1062</v>
      </c>
    </row>
    <row r="12" spans="1:13" x14ac:dyDescent="0.3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H12" s="2" t="s">
        <v>161</v>
      </c>
      <c r="I12" s="2">
        <f t="shared" ca="1" si="0"/>
        <v>561</v>
      </c>
    </row>
    <row r="13" spans="1:13" ht="15" thickBot="1" x14ac:dyDescent="0.35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</row>
    <row r="14" spans="1:13" x14ac:dyDescent="0.3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H14" s="24" t="s">
        <v>207</v>
      </c>
      <c r="I14" s="19"/>
    </row>
    <row r="15" spans="1:13" ht="15" thickBot="1" x14ac:dyDescent="0.35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H15" s="25"/>
      <c r="I15" s="21"/>
    </row>
    <row r="16" spans="1:13" x14ac:dyDescent="0.3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</row>
    <row r="17" spans="1:5" x14ac:dyDescent="0.3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</row>
    <row r="18" spans="1:5" x14ac:dyDescent="0.3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5" x14ac:dyDescent="0.3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5" x14ac:dyDescent="0.3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5" x14ac:dyDescent="0.3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5" x14ac:dyDescent="0.3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5" x14ac:dyDescent="0.3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</row>
    <row r="24" spans="1:5" x14ac:dyDescent="0.3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5" x14ac:dyDescent="0.3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5" x14ac:dyDescent="0.3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5" x14ac:dyDescent="0.3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5" x14ac:dyDescent="0.3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5" x14ac:dyDescent="0.3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5" x14ac:dyDescent="0.3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5" x14ac:dyDescent="0.3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5" x14ac:dyDescent="0.3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3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3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3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3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3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3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3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3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3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3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3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3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3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3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3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3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3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3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3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3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3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3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3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3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3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3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3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3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3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3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3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3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3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3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3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3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3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3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3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3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3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3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3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3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3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3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3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3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3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3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3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3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3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3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3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3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3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3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3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3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3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3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3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3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3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3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3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3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3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3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3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3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3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3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3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3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3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3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3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3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3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3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3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3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3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3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3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3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3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3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3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3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3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3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3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3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3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3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3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3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3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3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3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3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3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3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3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3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3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3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3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3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3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3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3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3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3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3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3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3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3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3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3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3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3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3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3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3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3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1"/>
  <sheetViews>
    <sheetView zoomScale="110" zoomScaleNormal="110" workbookViewId="0">
      <selection activeCell="E1" sqref="E1"/>
    </sheetView>
  </sheetViews>
  <sheetFormatPr defaultRowHeight="14.4" x14ac:dyDescent="0.3"/>
  <cols>
    <col min="1" max="1" width="18" bestFit="1" customWidth="1"/>
    <col min="2" max="2" width="10.33203125" bestFit="1" customWidth="1"/>
    <col min="3" max="3" width="8" bestFit="1" customWidth="1"/>
    <col min="4" max="4" width="13.33203125" bestFit="1" customWidth="1"/>
    <col min="5" max="5" width="6.6640625" bestFit="1" customWidth="1"/>
    <col min="8" max="8" width="18.88671875" customWidth="1"/>
    <col min="9" max="9" width="15" customWidth="1"/>
  </cols>
  <sheetData>
    <row r="1" spans="1:14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H1" s="4" t="s">
        <v>8</v>
      </c>
      <c r="I1" s="4" t="s">
        <v>20</v>
      </c>
      <c r="J1" s="4" t="s">
        <v>64</v>
      </c>
      <c r="K1" s="4" t="s">
        <v>62</v>
      </c>
      <c r="L1" s="4" t="s">
        <v>18</v>
      </c>
    </row>
    <row r="2" spans="1:14" x14ac:dyDescent="0.3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H2" s="6" t="s">
        <v>16</v>
      </c>
      <c r="I2" s="35">
        <f>SUMIFS($E$2:$E$161,$A$2:$A$161,$H2,$C$2:$C$161,I$1)</f>
        <v>443</v>
      </c>
      <c r="J2" s="35">
        <f t="shared" ref="J2:L12" si="0">SUMIFS($E$2:$E$161,$A$2:$A$161,$H2,$C$2:$C$161,J$1)</f>
        <v>416</v>
      </c>
      <c r="K2" s="35">
        <f t="shared" si="0"/>
        <v>347</v>
      </c>
      <c r="L2" s="35">
        <f t="shared" si="0"/>
        <v>127</v>
      </c>
      <c r="M2" s="14"/>
      <c r="N2" s="14"/>
    </row>
    <row r="3" spans="1:14" x14ac:dyDescent="0.3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H3" s="6" t="s">
        <v>22</v>
      </c>
      <c r="I3" s="35">
        <f t="shared" ref="I3:I12" si="1">SUMIFS($E$2:$E$161,$A$2:$A$161,$H3,$C$2:$C$161,I$1)</f>
        <v>2694</v>
      </c>
      <c r="J3" s="35">
        <f t="shared" si="0"/>
        <v>984</v>
      </c>
      <c r="K3" s="35">
        <f t="shared" si="0"/>
        <v>1594</v>
      </c>
      <c r="L3" s="35">
        <f t="shared" si="0"/>
        <v>0</v>
      </c>
      <c r="M3" s="14"/>
      <c r="N3" s="14"/>
    </row>
    <row r="4" spans="1:14" x14ac:dyDescent="0.3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H4" s="6" t="s">
        <v>28</v>
      </c>
      <c r="I4" s="35">
        <f t="shared" si="1"/>
        <v>390</v>
      </c>
      <c r="J4" s="35">
        <f t="shared" si="0"/>
        <v>0</v>
      </c>
      <c r="K4" s="35">
        <f t="shared" si="0"/>
        <v>0</v>
      </c>
      <c r="L4" s="35">
        <f t="shared" si="0"/>
        <v>0</v>
      </c>
      <c r="M4" s="14"/>
      <c r="N4" s="14"/>
    </row>
    <row r="5" spans="1:14" x14ac:dyDescent="0.3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H5" s="6" t="s">
        <v>31</v>
      </c>
      <c r="I5" s="35">
        <f t="shared" si="1"/>
        <v>196</v>
      </c>
      <c r="J5" s="35">
        <f t="shared" si="0"/>
        <v>0</v>
      </c>
      <c r="K5" s="35">
        <f t="shared" si="0"/>
        <v>0</v>
      </c>
      <c r="L5" s="35">
        <f t="shared" si="0"/>
        <v>243</v>
      </c>
      <c r="M5" s="14"/>
      <c r="N5" s="14"/>
    </row>
    <row r="6" spans="1:14" x14ac:dyDescent="0.3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H6" s="6" t="s">
        <v>37</v>
      </c>
      <c r="I6" s="35">
        <f t="shared" si="1"/>
        <v>173</v>
      </c>
      <c r="J6" s="35">
        <f t="shared" si="0"/>
        <v>0</v>
      </c>
      <c r="K6" s="35">
        <f t="shared" si="0"/>
        <v>0</v>
      </c>
      <c r="L6" s="35">
        <f t="shared" si="0"/>
        <v>197</v>
      </c>
      <c r="M6" s="14"/>
      <c r="N6" s="14"/>
    </row>
    <row r="7" spans="1:14" x14ac:dyDescent="0.3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H7" s="6" t="s">
        <v>45</v>
      </c>
      <c r="I7" s="35">
        <f t="shared" si="1"/>
        <v>715</v>
      </c>
      <c r="J7" s="35">
        <f t="shared" si="0"/>
        <v>37</v>
      </c>
      <c r="K7" s="35">
        <f t="shared" si="0"/>
        <v>0</v>
      </c>
      <c r="L7" s="35">
        <f t="shared" si="0"/>
        <v>0</v>
      </c>
      <c r="M7" s="14"/>
      <c r="N7" s="14"/>
    </row>
    <row r="8" spans="1:14" x14ac:dyDescent="0.3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H8" s="6" t="s">
        <v>47</v>
      </c>
      <c r="I8" s="35">
        <f t="shared" si="1"/>
        <v>786</v>
      </c>
      <c r="J8" s="35">
        <f t="shared" si="0"/>
        <v>660</v>
      </c>
      <c r="K8" s="35">
        <f t="shared" si="0"/>
        <v>892</v>
      </c>
      <c r="L8" s="35">
        <f t="shared" si="0"/>
        <v>0</v>
      </c>
      <c r="M8" s="14"/>
      <c r="N8" s="14"/>
    </row>
    <row r="9" spans="1:14" x14ac:dyDescent="0.3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H9" s="6" t="s">
        <v>51</v>
      </c>
      <c r="I9" s="35">
        <f t="shared" si="1"/>
        <v>2296</v>
      </c>
      <c r="J9" s="35">
        <f t="shared" si="0"/>
        <v>183</v>
      </c>
      <c r="K9" s="35">
        <f t="shared" si="0"/>
        <v>0</v>
      </c>
      <c r="L9" s="35">
        <f t="shared" si="0"/>
        <v>0</v>
      </c>
      <c r="M9" s="14"/>
      <c r="N9" s="14"/>
    </row>
    <row r="10" spans="1:14" x14ac:dyDescent="0.3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H10" s="6" t="s">
        <v>54</v>
      </c>
      <c r="I10" s="35">
        <f t="shared" si="1"/>
        <v>1036</v>
      </c>
      <c r="J10" s="35">
        <f t="shared" si="0"/>
        <v>0</v>
      </c>
      <c r="K10" s="35">
        <f t="shared" si="0"/>
        <v>127</v>
      </c>
      <c r="L10" s="35">
        <f t="shared" si="0"/>
        <v>0</v>
      </c>
      <c r="M10" s="14"/>
      <c r="N10" s="14"/>
    </row>
    <row r="11" spans="1:14" x14ac:dyDescent="0.3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H11" s="2" t="s">
        <v>158</v>
      </c>
      <c r="I11" s="35">
        <f t="shared" si="1"/>
        <v>538</v>
      </c>
      <c r="J11" s="35">
        <f t="shared" si="0"/>
        <v>172</v>
      </c>
      <c r="K11" s="35">
        <f t="shared" si="0"/>
        <v>352</v>
      </c>
      <c r="L11" s="35">
        <f t="shared" si="0"/>
        <v>0</v>
      </c>
      <c r="M11" s="14"/>
      <c r="N11" s="14"/>
    </row>
    <row r="12" spans="1:14" x14ac:dyDescent="0.3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H12" s="2" t="s">
        <v>161</v>
      </c>
      <c r="I12" s="35">
        <f t="shared" si="1"/>
        <v>187</v>
      </c>
      <c r="J12" s="35">
        <f t="shared" si="0"/>
        <v>0</v>
      </c>
      <c r="K12" s="35">
        <f t="shared" si="0"/>
        <v>374</v>
      </c>
      <c r="L12" s="35">
        <f t="shared" si="0"/>
        <v>0</v>
      </c>
      <c r="M12" s="14"/>
      <c r="N12" s="14"/>
    </row>
    <row r="13" spans="1:14" x14ac:dyDescent="0.3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I13" s="14"/>
      <c r="J13" s="14"/>
      <c r="K13" s="14"/>
      <c r="L13" s="14"/>
      <c r="M13" s="14"/>
    </row>
    <row r="14" spans="1:14" x14ac:dyDescent="0.3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</row>
    <row r="15" spans="1:14" ht="15" thickBot="1" x14ac:dyDescent="0.35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L15" t="s">
        <v>195</v>
      </c>
    </row>
    <row r="16" spans="1:14" x14ac:dyDescent="0.3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  <c r="H16" s="24" t="s">
        <v>198</v>
      </c>
      <c r="I16" s="22"/>
      <c r="J16" s="19"/>
    </row>
    <row r="17" spans="1:10" ht="15" thickBot="1" x14ac:dyDescent="0.35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  <c r="H17" s="25" t="s">
        <v>200</v>
      </c>
      <c r="I17" s="23"/>
      <c r="J17" s="21"/>
    </row>
    <row r="18" spans="1:10" x14ac:dyDescent="0.3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10" x14ac:dyDescent="0.3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10" x14ac:dyDescent="0.3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10" x14ac:dyDescent="0.3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10" x14ac:dyDescent="0.3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10" x14ac:dyDescent="0.3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</row>
    <row r="24" spans="1:10" x14ac:dyDescent="0.3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10" x14ac:dyDescent="0.3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10" x14ac:dyDescent="0.3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10" x14ac:dyDescent="0.3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10" x14ac:dyDescent="0.3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10" x14ac:dyDescent="0.3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10" x14ac:dyDescent="0.3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10" x14ac:dyDescent="0.3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10" x14ac:dyDescent="0.3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3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3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3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3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3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3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3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3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3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3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3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3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3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3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3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3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3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3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3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3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3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3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3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3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3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3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3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3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3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3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3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3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3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3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3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3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3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3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3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3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3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3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3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3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3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3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3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3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3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3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3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3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3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3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3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3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3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3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3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3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3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3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3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3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3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3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3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3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3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3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3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3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3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3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3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3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3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3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3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3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3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3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3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3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3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3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3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3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3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3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3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3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3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3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3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3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3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3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3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3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3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3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3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3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3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3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3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3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3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3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3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3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3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3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3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3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3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3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3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3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3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3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3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3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3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3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3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3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3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1"/>
  <sheetViews>
    <sheetView topLeftCell="A5" zoomScaleNormal="100" workbookViewId="0">
      <selection activeCell="I22" sqref="I22:I25"/>
    </sheetView>
  </sheetViews>
  <sheetFormatPr defaultRowHeight="14.4" x14ac:dyDescent="0.3"/>
  <cols>
    <col min="1" max="1" width="18" bestFit="1" customWidth="1"/>
    <col min="2" max="2" width="11.44140625" bestFit="1" customWidth="1"/>
    <col min="3" max="3" width="8" bestFit="1" customWidth="1"/>
    <col min="4" max="4" width="14.33203125" bestFit="1" customWidth="1"/>
    <col min="5" max="5" width="5.5546875" bestFit="1" customWidth="1"/>
    <col min="8" max="8" width="12.5546875" customWidth="1"/>
    <col min="9" max="9" width="13.44140625" bestFit="1" customWidth="1"/>
    <col min="14" max="14" width="13.6640625" style="5" bestFit="1" customWidth="1"/>
    <col min="16" max="16" width="17.109375" customWidth="1"/>
  </cols>
  <sheetData>
    <row r="1" spans="1:16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H1" s="4" t="s">
        <v>9</v>
      </c>
      <c r="I1" s="4" t="s">
        <v>20</v>
      </c>
      <c r="J1" s="4" t="s">
        <v>64</v>
      </c>
      <c r="K1" s="4" t="s">
        <v>62</v>
      </c>
      <c r="L1" s="4" t="s">
        <v>18</v>
      </c>
    </row>
    <row r="2" spans="1:16" x14ac:dyDescent="0.3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H2" s="6" t="s">
        <v>17</v>
      </c>
      <c r="I2" s="2">
        <f>SUMIFS($E$2:$E$161,$B$2:$B$161,$H2,$C$2:$C$161,I$1)</f>
        <v>1818</v>
      </c>
      <c r="J2" s="2">
        <f t="shared" ref="J2:L6" si="0">SUMIFS($E$2:$E$161,$B$2:$B$161,$H2,$C$2:$C$161,J$1)</f>
        <v>2452</v>
      </c>
      <c r="K2" s="2">
        <f t="shared" si="0"/>
        <v>0</v>
      </c>
      <c r="L2" s="2">
        <f t="shared" si="0"/>
        <v>80</v>
      </c>
    </row>
    <row r="3" spans="1:16" x14ac:dyDescent="0.3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H3" s="6" t="s">
        <v>23</v>
      </c>
      <c r="I3" s="2">
        <f t="shared" ref="I3:I6" si="1">SUMIFS($E$2:$E$161,$B$2:$B$161,$H3,$C$2:$C$161,I$1)</f>
        <v>7066</v>
      </c>
      <c r="J3" s="2">
        <f t="shared" si="0"/>
        <v>0</v>
      </c>
      <c r="K3" s="2">
        <f t="shared" si="0"/>
        <v>0</v>
      </c>
      <c r="L3" s="2">
        <f t="shared" si="0"/>
        <v>0</v>
      </c>
      <c r="N3" s="5" t="s">
        <v>181</v>
      </c>
      <c r="P3" s="30"/>
    </row>
    <row r="4" spans="1:16" x14ac:dyDescent="0.3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H4" s="6" t="s">
        <v>34</v>
      </c>
      <c r="I4" s="2">
        <f t="shared" si="1"/>
        <v>355</v>
      </c>
      <c r="J4" s="2">
        <f t="shared" si="0"/>
        <v>0</v>
      </c>
      <c r="K4" s="2">
        <f t="shared" si="0"/>
        <v>0</v>
      </c>
      <c r="L4" s="2">
        <f t="shared" si="0"/>
        <v>487</v>
      </c>
    </row>
    <row r="5" spans="1:16" x14ac:dyDescent="0.3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H5" s="6" t="s">
        <v>39</v>
      </c>
      <c r="I5" s="2">
        <f t="shared" si="1"/>
        <v>215</v>
      </c>
      <c r="J5" s="2">
        <f t="shared" si="0"/>
        <v>0</v>
      </c>
      <c r="K5" s="2">
        <f t="shared" si="0"/>
        <v>3287</v>
      </c>
      <c r="L5" s="2">
        <f t="shared" si="0"/>
        <v>0</v>
      </c>
    </row>
    <row r="6" spans="1:16" x14ac:dyDescent="0.3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H6" s="2" t="s">
        <v>170</v>
      </c>
      <c r="I6" s="2">
        <f t="shared" si="1"/>
        <v>0</v>
      </c>
      <c r="J6" s="2">
        <f t="shared" si="0"/>
        <v>0</v>
      </c>
      <c r="K6" s="2">
        <f t="shared" si="0"/>
        <v>399</v>
      </c>
      <c r="L6" s="2">
        <f t="shared" si="0"/>
        <v>0</v>
      </c>
    </row>
    <row r="7" spans="1:16" x14ac:dyDescent="0.3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</row>
    <row r="8" spans="1:16" x14ac:dyDescent="0.3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H8" s="4" t="s">
        <v>199</v>
      </c>
      <c r="I8" s="4" t="s">
        <v>181</v>
      </c>
    </row>
    <row r="9" spans="1:16" x14ac:dyDescent="0.3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H9" s="4" t="s">
        <v>20</v>
      </c>
      <c r="I9" s="2">
        <f>SUMIF($C$2:$C$161,H9,$E$2:$E$161)</f>
        <v>9454</v>
      </c>
    </row>
    <row r="10" spans="1:16" x14ac:dyDescent="0.3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H10" s="4" t="s">
        <v>64</v>
      </c>
      <c r="I10" s="2">
        <f t="shared" ref="I10:I12" si="2">SUMIF($C$2:$C$161,H10,$E$2:$E$161)</f>
        <v>2452</v>
      </c>
    </row>
    <row r="11" spans="1:16" x14ac:dyDescent="0.3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H11" s="4" t="s">
        <v>62</v>
      </c>
      <c r="I11" s="2">
        <f t="shared" si="2"/>
        <v>3686</v>
      </c>
    </row>
    <row r="12" spans="1:16" x14ac:dyDescent="0.3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H12" s="4" t="s">
        <v>18</v>
      </c>
      <c r="I12" s="2">
        <f t="shared" si="2"/>
        <v>567</v>
      </c>
    </row>
    <row r="13" spans="1:16" x14ac:dyDescent="0.3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</row>
    <row r="14" spans="1:16" x14ac:dyDescent="0.3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H14" s="4" t="s">
        <v>9</v>
      </c>
      <c r="I14" s="4" t="s">
        <v>20</v>
      </c>
      <c r="J14" s="4" t="s">
        <v>64</v>
      </c>
      <c r="K14" s="4" t="s">
        <v>62</v>
      </c>
      <c r="L14" s="4" t="s">
        <v>18</v>
      </c>
    </row>
    <row r="15" spans="1:16" x14ac:dyDescent="0.3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H15" s="6" t="s">
        <v>17</v>
      </c>
      <c r="I15" s="2">
        <f>IFERROR(AVERAGEIFS($E$2:$E$161,$B$2:$B$161,$H15,$C$2:$C$161,I$14),0)</f>
        <v>82.63636363636364</v>
      </c>
      <c r="J15" s="2">
        <f t="shared" ref="J15:L19" si="3">IFERROR(AVERAGEIFS($E$2:$E$161,$B$2:$B$161,$H15,$C$2:$C$161,J$14),0)</f>
        <v>98.08</v>
      </c>
      <c r="K15" s="2">
        <f t="shared" si="3"/>
        <v>0</v>
      </c>
      <c r="L15" s="2">
        <f t="shared" si="3"/>
        <v>80</v>
      </c>
      <c r="N15" s="5" t="s">
        <v>180</v>
      </c>
    </row>
    <row r="16" spans="1:16" x14ac:dyDescent="0.3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  <c r="H16" s="6" t="s">
        <v>23</v>
      </c>
      <c r="I16" s="2">
        <f t="shared" ref="I16:I19" si="4">IFERROR(AVERAGEIFS($E$2:$E$161,$B$2:$B$161,$H16,$C$2:$C$161,I$14),0)</f>
        <v>102.40579710144928</v>
      </c>
      <c r="J16" s="2">
        <f t="shared" si="3"/>
        <v>0</v>
      </c>
      <c r="K16" s="2">
        <f t="shared" si="3"/>
        <v>0</v>
      </c>
      <c r="L16" s="2">
        <f t="shared" si="3"/>
        <v>0</v>
      </c>
    </row>
    <row r="17" spans="1:12" x14ac:dyDescent="0.3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  <c r="H17" s="6" t="s">
        <v>34</v>
      </c>
      <c r="I17" s="2">
        <f t="shared" si="4"/>
        <v>177.5</v>
      </c>
      <c r="J17" s="2">
        <f t="shared" si="3"/>
        <v>0</v>
      </c>
      <c r="K17" s="2">
        <f t="shared" si="3"/>
        <v>0</v>
      </c>
      <c r="L17" s="2">
        <f t="shared" si="3"/>
        <v>121.75</v>
      </c>
    </row>
    <row r="18" spans="1:12" x14ac:dyDescent="0.3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  <c r="H18" s="6" t="s">
        <v>39</v>
      </c>
      <c r="I18" s="2">
        <f t="shared" si="4"/>
        <v>43</v>
      </c>
      <c r="J18" s="2">
        <f t="shared" si="3"/>
        <v>0</v>
      </c>
      <c r="K18" s="2">
        <f t="shared" si="3"/>
        <v>113.34482758620689</v>
      </c>
      <c r="L18" s="2">
        <f t="shared" si="3"/>
        <v>0</v>
      </c>
    </row>
    <row r="19" spans="1:12" x14ac:dyDescent="0.3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  <c r="H19" s="2" t="s">
        <v>170</v>
      </c>
      <c r="I19" s="2">
        <f t="shared" si="4"/>
        <v>0</v>
      </c>
      <c r="J19" s="2">
        <f t="shared" si="3"/>
        <v>0</v>
      </c>
      <c r="K19" s="2">
        <f t="shared" si="3"/>
        <v>133</v>
      </c>
      <c r="L19" s="2">
        <f t="shared" si="3"/>
        <v>0</v>
      </c>
    </row>
    <row r="20" spans="1:12" x14ac:dyDescent="0.3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12" x14ac:dyDescent="0.3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  <c r="H21" s="4" t="s">
        <v>199</v>
      </c>
      <c r="I21" s="4" t="s">
        <v>180</v>
      </c>
    </row>
    <row r="22" spans="1:12" x14ac:dyDescent="0.3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  <c r="H22" s="4" t="s">
        <v>20</v>
      </c>
      <c r="I22" s="2">
        <f>AVERAGEIF($C$2:$C$161,H22,$E$2:$E$161)</f>
        <v>96.469387755102048</v>
      </c>
    </row>
    <row r="23" spans="1:12" x14ac:dyDescent="0.3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  <c r="H23" s="4" t="s">
        <v>64</v>
      </c>
      <c r="I23" s="2">
        <f t="shared" ref="I23:I25" si="5">AVERAGEIF($C$2:$C$161,H23,$E$2:$E$161)</f>
        <v>98.08</v>
      </c>
    </row>
    <row r="24" spans="1:12" x14ac:dyDescent="0.3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  <c r="H24" s="4" t="s">
        <v>62</v>
      </c>
      <c r="I24" s="2">
        <f t="shared" si="5"/>
        <v>115.1875</v>
      </c>
    </row>
    <row r="25" spans="1:12" x14ac:dyDescent="0.3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  <c r="H25" s="4" t="s">
        <v>18</v>
      </c>
      <c r="I25" s="2">
        <f t="shared" si="5"/>
        <v>113.4</v>
      </c>
    </row>
    <row r="26" spans="1:12" x14ac:dyDescent="0.3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12" x14ac:dyDescent="0.3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12" x14ac:dyDescent="0.3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12" x14ac:dyDescent="0.3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12" x14ac:dyDescent="0.3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12" x14ac:dyDescent="0.3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12" x14ac:dyDescent="0.3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3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3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3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3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3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3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3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3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3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3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3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3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3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3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3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3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3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3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3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3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3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3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3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3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3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3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3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3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3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3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3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3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3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3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3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3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3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3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3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3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3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3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3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3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3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3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3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3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3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3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3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3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3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3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3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3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3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3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3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3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3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3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3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3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3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3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3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3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3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3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3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3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3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3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3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3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3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3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3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3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3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3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3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3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3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3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3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3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3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3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3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3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3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3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3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3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3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3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3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3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3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3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3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3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3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3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3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3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3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3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3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3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3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3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3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3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3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3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3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3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3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3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3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3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3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3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3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3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3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Index</vt:lpstr>
      <vt:lpstr>Average</vt:lpstr>
      <vt:lpstr>AverageA</vt:lpstr>
      <vt:lpstr>AverageIF</vt:lpstr>
      <vt:lpstr>AverageIFs</vt:lpstr>
      <vt:lpstr>Sum</vt:lpstr>
      <vt:lpstr>Sumif</vt:lpstr>
      <vt:lpstr>Sumifs</vt:lpstr>
      <vt:lpstr>Assignment1</vt:lpstr>
      <vt:lpstr>Networkdays &amp; Networkdays.INTL</vt:lpstr>
      <vt:lpstr>Workday and Workday.INTL</vt:lpstr>
      <vt:lpstr>Autofilter</vt:lpstr>
      <vt:lpstr>Advance filter</vt:lpstr>
      <vt:lpstr>Output</vt:lpstr>
      <vt:lpstr>'Advance filter'!Criteria</vt:lpstr>
      <vt:lpstr>'Advance filter'!Extract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kamdhenu Groups</cp:lastModifiedBy>
  <dcterms:created xsi:type="dcterms:W3CDTF">2018-03-17T09:50:52Z</dcterms:created>
  <dcterms:modified xsi:type="dcterms:W3CDTF">2024-02-26T15:20:40Z</dcterms:modified>
</cp:coreProperties>
</file>