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<sst xmlns="http://schemas.openxmlformats.org/spreadsheetml/2006/main" uniqueCount="238">
  <si>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</si>
  <si>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</si>
  <si>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</si>
  <si>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</si>
  <si>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</si>
  <si>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</si>
  <si>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</si>
  <si>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</si>
  <si>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</si>
  <si>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</si>
  <si>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</si>
  <si>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[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</si>
  <si>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</si>
  <si>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</si>
  <si>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</si>
  <si>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</si>
  <si>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</si>
  <si>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</si>
  <si>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</si>
  <si>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</si>
  <si>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</si>
  <si>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</si>
  <si>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</si>
  <si>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</si>
  <si>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</si>
  <si>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</si>
  <si>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</si>
  <si>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</si>
  <si>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</si>
  <si>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</si>
  <si>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</si>
  <si>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</si>
  <si>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</si>
  <si>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</si>
  <si>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</si>
  <si>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</si>
  <si>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</si>
  <si>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</si>
  <si>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</si>
  <si>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</si>
  <si>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</si>
  <si>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</si>
  <si>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</si>
  <si>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</si>
  <si>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</si>
  <si>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</si>
  <si>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</si>
  <si>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</si>
  <si>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</si>
  <si>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</si>
  <si>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</si>
  <si>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</si>
  <si>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</si>
  <si>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</si>
  <si>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</si>
  <si>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</si>
  <si>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</si>
  <si>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</si>
  <si>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</si>
  <si>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</si>
  <si>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</si>
  <si>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</si>
  <si>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</si>
  <si>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</si>
  <si>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</si>
  <si>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</si>
  <si>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</si>
  <si>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</si>
  <si>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</si>
  <si>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</si>
  <si>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</si>
  <si>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</si>
  <si>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</si>
  <si>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</si>
  <si>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</si>
  <si>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</si>
  <si>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A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</si>
  <si>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</si>
  <si>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</si>
  <si>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</si>
  <si>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</si>
  <si>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</si>
  <si>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</si>
  <si>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</si>
  <si>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</si>
  <si>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</si>
  <si>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</si>
  <si>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</si>
  <si>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</si>
  <si>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</si>
  <si>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</si>
  <si>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</si>
  <si>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</si>
  <si>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</si>
  <si>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</si>
  <si>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</si>
  <si>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</si>
  <si>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</si>
  <si>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</si>
  <si>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</si>
  <si>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</si>
  <si>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</si>
  <si>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</si>
  <si>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</si>
  <si>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</si>
  <si>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</si>
  <si>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</si>
  <si>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</si>
  <si>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</si>
  <si>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</si>
  <si>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</si>
  <si>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</si>
  <si>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</si>
  <si>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</si>
  <si>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</si>
  <si>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</si>
  <si>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</si>
  <si>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</si>
  <si>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</si>
  <si>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</si>
  <si>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</si>
  <si>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</si>
  <si>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</si>
  <si>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</si>
  <si>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</si>
  <si>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</si>
  <si>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</si>
  <si>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</si>
  <si>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</si>
  <si>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</si>
  <si>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</si>
  <si>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</si>
  <si>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</si>
  <si>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</si>
  <si>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</si>
  <si>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</si>
  <si>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</si>
  <si>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</si>
  <si>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</si>
  <si>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</si>
  <si>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</si>
  <si>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</si>
  <si>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</si>
  <si>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</si>
  <si>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</si>
  <si>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</si>
  <si>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</si>
  <si>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</si>
  <si>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</si>
  <si>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</si>
  <si>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</si>
  <si>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</si>
  <si>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</si>
  <si>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</si>
  <si>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</si>
  <si>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</si>
  <si>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</si>
  <si>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</si>
  <si>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</si>
  <si>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</si>
  <si>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</si>
  <si>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</si>
  <si>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</si>
  <si>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</si>
  <si>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</si>
  <si>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</si>
  <si>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</si>
  <si>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</si>
  <si>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</si>
  <si>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</si>
  <si>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</si>
  <si>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</si>
  <si>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</si>
  <si>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</si>
  <si>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</si>
  <si>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</si>
  <si>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</si>
  <si>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</si>
  <si>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</si>
  <si>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</si>
  <si>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</si>
  <si>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</si>
  <si>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</si>
  <si>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</si>
  <si>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</si>
  <si>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</si>
  <si>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</si>
  <si>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</si>
  <si>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</si>
  <si>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</si>
  <si>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</si>
  <si>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</si>
  <si>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</si>
  <si>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D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</si>
  <si>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</si>
  <si>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</si>
  <si>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</si>
  <si>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</si>
  <si>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</si>
  <si>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</si>
  <si>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</si>
  <si>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</si>
  <si>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</si>
  <si>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</si>
  <si>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</si>
  <si>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</si>
  <si>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</si>
  <si>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</si>
  <si>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</si>
  <si>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</si>
  <si>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</si>
  <si>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</si>
  <si>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</si>
  <si>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</si>
  <si>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</si>
  <si>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</si>
  <si>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</si>
  <si>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</si>
  <si>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</si>
  <si>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</si>
  <si>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</si>
  <si>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</si>
  <si>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</si>
  <si>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</si>
  <si>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PUCALLPA</t>
  </si>
  <si>
    <t>PI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</si>
  <si>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</si>
  <si>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</si>
  <si>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</si>
  <si>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</si>
  <si>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</si>
  <si>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</si>
  <si>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</si>
  <si>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NUEVO MUNDO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</si>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</sst>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 t="s">
        <v>71</v>
      </c>
      <c r="E10" s="113" t="s">
        <v>72</v>
      </c>
      <c r="F10" s="41"/>
      <c r="G10" s="41"/>
      <c r="H10" s="42"/>
      <c r="I10" s="42"/>
      <c r="J10" s="42"/>
      <c r="K10" s="41" t="s">
        <v>73</v>
      </c>
      <c r="L10" s="41"/>
      <c r="M10" s="41" t="s">
        <v>74</v>
      </c>
      <c r="N10" s="41" t="s">
        <v>75</v>
      </c>
      <c r="O10" s="41"/>
      <c r="P10" s="49" t="s">
        <v>76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70082701</v>
      </c>
      <c r="E11" s="113" t="s">
        <v>77</v>
      </c>
      <c r="F11" s="41"/>
      <c r="G11" s="41"/>
      <c r="H11" s="42"/>
      <c r="I11" s="42"/>
      <c r="J11" s="42"/>
      <c r="K11" s="41" t="s">
        <v>78</v>
      </c>
      <c r="L11" s="41"/>
      <c r="M11" s="41" t="s">
        <v>74</v>
      </c>
      <c r="N11" s="41" t="s">
        <v>79</v>
      </c>
      <c r="O11" s="41"/>
      <c r="P11" s="49" t="s">
        <v>76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 t="s">
        <v>80</v>
      </c>
      <c r="E12" s="113" t="s">
        <v>81</v>
      </c>
      <c r="F12" s="41"/>
      <c r="G12" s="41"/>
      <c r="H12" s="42"/>
      <c r="I12" s="42"/>
      <c r="J12" s="42"/>
      <c r="K12" s="41" t="s">
        <v>82</v>
      </c>
      <c r="L12" s="41"/>
      <c r="M12" s="41" t="s">
        <v>74</v>
      </c>
      <c r="N12" s="41" t="s">
        <v>79</v>
      </c>
      <c r="O12" s="41"/>
      <c r="P12" s="49" t="s">
        <v>76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10313207</v>
      </c>
      <c r="E13" s="113" t="s">
        <v>83</v>
      </c>
      <c r="F13" s="41"/>
      <c r="G13" s="41"/>
      <c r="H13" s="42"/>
      <c r="I13" s="42"/>
      <c r="J13" s="42"/>
      <c r="K13" s="41" t="s">
        <v>84</v>
      </c>
      <c r="L13" s="41"/>
      <c r="M13" s="41" t="s">
        <v>74</v>
      </c>
      <c r="N13" s="41" t="s">
        <v>79</v>
      </c>
      <c r="O13" s="41"/>
      <c r="P13" s="49" t="s">
        <v>76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76478671</v>
      </c>
      <c r="E14" s="113" t="s">
        <v>85</v>
      </c>
      <c r="F14" s="41"/>
      <c r="G14" s="41"/>
      <c r="H14" s="42"/>
      <c r="I14" s="42"/>
      <c r="J14" s="42"/>
      <c r="K14" s="41" t="s">
        <v>86</v>
      </c>
      <c r="L14" s="41"/>
      <c r="M14" s="41" t="s">
        <v>74</v>
      </c>
      <c r="N14" s="41" t="s">
        <v>79</v>
      </c>
      <c r="O14" s="41"/>
      <c r="P14" s="49" t="s">
        <v>76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20036250</v>
      </c>
      <c r="E15" s="113" t="s">
        <v>87</v>
      </c>
      <c r="F15" s="41"/>
      <c r="G15" s="41"/>
      <c r="H15" s="42"/>
      <c r="I15" s="42"/>
      <c r="J15" s="42"/>
      <c r="K15" s="41" t="s">
        <v>88</v>
      </c>
      <c r="L15" s="41"/>
      <c r="M15" s="41" t="s">
        <v>74</v>
      </c>
      <c r="N15" s="41" t="s">
        <v>79</v>
      </c>
      <c r="O15" s="41"/>
      <c r="P15" s="49" t="s">
        <v>76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 t="s">
        <v>89</v>
      </c>
      <c r="E16" s="113" t="s">
        <v>90</v>
      </c>
      <c r="F16" s="41"/>
      <c r="G16" s="41"/>
      <c r="H16" s="42"/>
      <c r="I16" s="42"/>
      <c r="J16" s="42"/>
      <c r="K16" s="41" t="s">
        <v>91</v>
      </c>
      <c r="L16" s="41"/>
      <c r="M16" s="41" t="s">
        <v>74</v>
      </c>
      <c r="N16" s="41" t="s">
        <v>79</v>
      </c>
      <c r="O16" s="41"/>
      <c r="P16" s="49" t="s">
        <v>76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41667405</v>
      </c>
      <c r="E17" s="113" t="s">
        <v>92</v>
      </c>
      <c r="F17" s="41"/>
      <c r="G17" s="41"/>
      <c r="H17" s="42"/>
      <c r="I17" s="42"/>
      <c r="J17" s="42"/>
      <c r="K17" s="41" t="s">
        <v>93</v>
      </c>
      <c r="L17" s="41"/>
      <c r="M17" s="41" t="s">
        <v>74</v>
      </c>
      <c r="N17" s="41" t="s">
        <v>79</v>
      </c>
      <c r="O17" s="41"/>
      <c r="P17" s="49" t="s">
        <v>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 t="s">
        <v>94</v>
      </c>
      <c r="E18" s="113" t="s">
        <v>95</v>
      </c>
      <c r="F18" s="41"/>
      <c r="G18" s="41"/>
      <c r="H18" s="42"/>
      <c r="I18" s="42"/>
      <c r="J18" s="42"/>
      <c r="K18" s="41" t="s">
        <v>96</v>
      </c>
      <c r="L18" s="41"/>
      <c r="M18" s="41" t="s">
        <v>74</v>
      </c>
      <c r="N18" s="41" t="s">
        <v>79</v>
      </c>
      <c r="O18" s="41"/>
      <c r="P18" s="49" t="s">
        <v>76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1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39"/>
      <c r="BB18" s="39"/>
    </row>
    <row r="19" spans="1:56" customHeight="1" ht="13.5">
      <c r="A19" s="109">
        <v>10</v>
      </c>
      <c r="B19" s="110"/>
      <c r="C19" s="111"/>
      <c r="D19" s="112" t="s">
        <v>97</v>
      </c>
      <c r="E19" s="113" t="s">
        <v>98</v>
      </c>
      <c r="F19" s="41"/>
      <c r="G19" s="41"/>
      <c r="H19" s="42"/>
      <c r="I19" s="42"/>
      <c r="J19" s="42"/>
      <c r="K19" s="41" t="s">
        <v>99</v>
      </c>
      <c r="L19" s="41"/>
      <c r="M19" s="41" t="s">
        <v>74</v>
      </c>
      <c r="N19" s="41" t="s">
        <v>79</v>
      </c>
      <c r="O19" s="41"/>
      <c r="P19" s="49" t="s">
        <v>76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>
        <v>46067198</v>
      </c>
      <c r="E20" s="113" t="s">
        <v>100</v>
      </c>
      <c r="F20" s="41"/>
      <c r="G20" s="41"/>
      <c r="H20" s="42"/>
      <c r="I20" s="42"/>
      <c r="J20" s="42"/>
      <c r="K20" s="41" t="s">
        <v>101</v>
      </c>
      <c r="L20" s="41"/>
      <c r="M20" s="41" t="s">
        <v>74</v>
      </c>
      <c r="N20" s="41" t="s">
        <v>79</v>
      </c>
      <c r="O20" s="41"/>
      <c r="P20" s="49" t="s">
        <v>76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10751826</v>
      </c>
      <c r="E21" s="113" t="s">
        <v>102</v>
      </c>
      <c r="F21" s="41"/>
      <c r="G21" s="41"/>
      <c r="H21" s="42"/>
      <c r="I21" s="42"/>
      <c r="J21" s="42"/>
      <c r="K21" s="41" t="s">
        <v>103</v>
      </c>
      <c r="L21" s="41"/>
      <c r="M21" s="41" t="s">
        <v>74</v>
      </c>
      <c r="N21" s="41" t="s">
        <v>79</v>
      </c>
      <c r="O21" s="41"/>
      <c r="P21" s="49" t="s">
        <v>76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73830015</v>
      </c>
      <c r="E22" s="113" t="s">
        <v>104</v>
      </c>
      <c r="F22" s="41"/>
      <c r="G22" s="41"/>
      <c r="H22" s="42"/>
      <c r="I22" s="42"/>
      <c r="J22" s="42"/>
      <c r="K22" s="41" t="s">
        <v>105</v>
      </c>
      <c r="L22" s="41"/>
      <c r="M22" s="41" t="s">
        <v>74</v>
      </c>
      <c r="N22" s="41" t="s">
        <v>79</v>
      </c>
      <c r="O22" s="41"/>
      <c r="P22" s="49" t="s">
        <v>76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71932542</v>
      </c>
      <c r="E23" s="113" t="s">
        <v>106</v>
      </c>
      <c r="F23" s="41"/>
      <c r="G23" s="41"/>
      <c r="H23" s="42"/>
      <c r="I23" s="42"/>
      <c r="J23" s="42"/>
      <c r="K23" s="41" t="s">
        <v>105</v>
      </c>
      <c r="L23" s="41"/>
      <c r="M23" s="41" t="s">
        <v>74</v>
      </c>
      <c r="N23" s="41" t="s">
        <v>79</v>
      </c>
      <c r="O23" s="41"/>
      <c r="P23" s="49" t="s">
        <v>76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>
        <v>22284149</v>
      </c>
      <c r="E24" s="113" t="s">
        <v>107</v>
      </c>
      <c r="F24" s="41"/>
      <c r="G24" s="41"/>
      <c r="H24" s="42"/>
      <c r="I24" s="42"/>
      <c r="J24" s="42"/>
      <c r="K24" s="41" t="s">
        <v>108</v>
      </c>
      <c r="L24" s="41"/>
      <c r="M24" s="41" t="s">
        <v>74</v>
      </c>
      <c r="N24" s="41" t="s">
        <v>75</v>
      </c>
      <c r="O24" s="41"/>
      <c r="P24" s="49" t="s">
        <v>76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71942763</v>
      </c>
      <c r="E25" s="113" t="s">
        <v>109</v>
      </c>
      <c r="F25" s="41"/>
      <c r="G25" s="41"/>
      <c r="H25" s="42"/>
      <c r="I25" s="42"/>
      <c r="J25" s="42"/>
      <c r="K25" s="41" t="s">
        <v>110</v>
      </c>
      <c r="L25" s="41"/>
      <c r="M25" s="41" t="s">
        <v>74</v>
      </c>
      <c r="N25" s="41" t="s">
        <v>79</v>
      </c>
      <c r="O25" s="41"/>
      <c r="P25" s="49" t="s">
        <v>76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 t="s">
        <v>111</v>
      </c>
      <c r="E26" s="113" t="s">
        <v>112</v>
      </c>
      <c r="F26" s="41"/>
      <c r="G26" s="41"/>
      <c r="H26" s="42"/>
      <c r="I26" s="42"/>
      <c r="J26" s="42"/>
      <c r="K26" s="41" t="s">
        <v>82</v>
      </c>
      <c r="L26" s="41"/>
      <c r="M26" s="41" t="s">
        <v>74</v>
      </c>
      <c r="N26" s="41" t="s">
        <v>79</v>
      </c>
      <c r="O26" s="41"/>
      <c r="P26" s="49" t="s">
        <v>76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10281988</v>
      </c>
      <c r="E27" s="113" t="s">
        <v>113</v>
      </c>
      <c r="F27" s="41"/>
      <c r="G27" s="41"/>
      <c r="H27" s="42"/>
      <c r="I27" s="42"/>
      <c r="J27" s="42"/>
      <c r="K27" s="41" t="s">
        <v>114</v>
      </c>
      <c r="L27" s="41"/>
      <c r="M27" s="41" t="s">
        <v>74</v>
      </c>
      <c r="N27" s="41" t="s">
        <v>79</v>
      </c>
      <c r="O27" s="41"/>
      <c r="P27" s="49" t="s">
        <v>76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>
        <v>25608087</v>
      </c>
      <c r="E28" s="113" t="s">
        <v>115</v>
      </c>
      <c r="F28" s="41"/>
      <c r="G28" s="41"/>
      <c r="H28" s="42"/>
      <c r="I28" s="42"/>
      <c r="J28" s="42"/>
      <c r="K28" s="41" t="s">
        <v>116</v>
      </c>
      <c r="L28" s="41"/>
      <c r="M28" s="41" t="s">
        <v>74</v>
      </c>
      <c r="N28" s="41" t="s">
        <v>79</v>
      </c>
      <c r="O28" s="41"/>
      <c r="P28" s="49" t="s">
        <v>76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 t="s">
        <v>117</v>
      </c>
      <c r="E29" s="113" t="s">
        <v>118</v>
      </c>
      <c r="F29" s="41"/>
      <c r="G29" s="41"/>
      <c r="H29" s="42"/>
      <c r="I29" s="42"/>
      <c r="J29" s="42"/>
      <c r="K29" s="41" t="s">
        <v>119</v>
      </c>
      <c r="L29" s="41"/>
      <c r="M29" s="41" t="s">
        <v>74</v>
      </c>
      <c r="N29" s="41" t="s">
        <v>79</v>
      </c>
      <c r="O29" s="41"/>
      <c r="P29" s="49" t="s">
        <v>76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>
        <v>74174466</v>
      </c>
      <c r="E30" s="113" t="s">
        <v>120</v>
      </c>
      <c r="F30" s="41"/>
      <c r="G30" s="41"/>
      <c r="H30" s="42"/>
      <c r="I30" s="42"/>
      <c r="J30" s="42"/>
      <c r="K30" s="41" t="s">
        <v>121</v>
      </c>
      <c r="L30" s="41"/>
      <c r="M30" s="41" t="s">
        <v>74</v>
      </c>
      <c r="N30" s="41" t="s">
        <v>79</v>
      </c>
      <c r="O30" s="41"/>
      <c r="P30" s="49" t="s">
        <v>76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 t="s">
        <v>122</v>
      </c>
      <c r="E31" s="113" t="s">
        <v>123</v>
      </c>
      <c r="F31" s="41"/>
      <c r="G31" s="41"/>
      <c r="H31" s="42"/>
      <c r="I31" s="42"/>
      <c r="J31" s="42"/>
      <c r="K31" s="41" t="s">
        <v>124</v>
      </c>
      <c r="L31" s="41"/>
      <c r="M31" s="41" t="s">
        <v>74</v>
      </c>
      <c r="N31" s="41" t="s">
        <v>79</v>
      </c>
      <c r="O31" s="41"/>
      <c r="P31" s="49" t="s">
        <v>76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 t="s">
        <v>125</v>
      </c>
      <c r="E32" s="113" t="s">
        <v>126</v>
      </c>
      <c r="F32" s="41"/>
      <c r="G32" s="41"/>
      <c r="H32" s="42"/>
      <c r="I32" s="42"/>
      <c r="J32" s="42"/>
      <c r="K32" s="41" t="s">
        <v>127</v>
      </c>
      <c r="L32" s="41"/>
      <c r="M32" s="41" t="s">
        <v>74</v>
      </c>
      <c r="N32" s="41" t="s">
        <v>79</v>
      </c>
      <c r="O32" s="41"/>
      <c r="P32" s="49" t="s">
        <v>76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>
        <v>40802035</v>
      </c>
      <c r="E33" s="113" t="s">
        <v>128</v>
      </c>
      <c r="F33" s="41"/>
      <c r="G33" s="41"/>
      <c r="H33" s="42"/>
      <c r="I33" s="42"/>
      <c r="J33" s="42"/>
      <c r="K33" s="41" t="s">
        <v>129</v>
      </c>
      <c r="L33" s="41"/>
      <c r="M33" s="41" t="s">
        <v>74</v>
      </c>
      <c r="N33" s="41" t="s">
        <v>79</v>
      </c>
      <c r="O33" s="41"/>
      <c r="P33" s="49" t="s">
        <v>76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10634270</v>
      </c>
      <c r="E34" s="113" t="s">
        <v>130</v>
      </c>
      <c r="F34" s="41"/>
      <c r="G34" s="41"/>
      <c r="H34" s="42"/>
      <c r="I34" s="42"/>
      <c r="J34" s="42"/>
      <c r="K34" s="41" t="s">
        <v>131</v>
      </c>
      <c r="L34" s="41"/>
      <c r="M34" s="41" t="s">
        <v>74</v>
      </c>
      <c r="N34" s="41" t="s">
        <v>79</v>
      </c>
      <c r="O34" s="41"/>
      <c r="P34" s="49" t="s">
        <v>76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42778331</v>
      </c>
      <c r="E35" s="113" t="s">
        <v>132</v>
      </c>
      <c r="F35" s="41"/>
      <c r="G35" s="41"/>
      <c r="H35" s="42"/>
      <c r="I35" s="42"/>
      <c r="J35" s="42"/>
      <c r="K35" s="41" t="s">
        <v>133</v>
      </c>
      <c r="L35" s="41"/>
      <c r="M35" s="41" t="s">
        <v>74</v>
      </c>
      <c r="N35" s="41" t="s">
        <v>79</v>
      </c>
      <c r="O35" s="41"/>
      <c r="P35" s="49" t="s">
        <v>76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>
        <v>21276405</v>
      </c>
      <c r="E36" s="113" t="s">
        <v>134</v>
      </c>
      <c r="F36" s="41"/>
      <c r="G36" s="41"/>
      <c r="H36" s="42"/>
      <c r="I36" s="42"/>
      <c r="J36" s="42"/>
      <c r="K36" s="41" t="s">
        <v>135</v>
      </c>
      <c r="L36" s="41"/>
      <c r="M36" s="41" t="s">
        <v>74</v>
      </c>
      <c r="N36" s="41" t="s">
        <v>79</v>
      </c>
      <c r="O36" s="41"/>
      <c r="P36" s="49" t="s">
        <v>76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5">
      <c r="A37" s="109">
        <v>28</v>
      </c>
      <c r="B37" s="110"/>
      <c r="C37" s="111"/>
      <c r="D37" s="112">
        <v>21301845</v>
      </c>
      <c r="E37" s="113" t="s">
        <v>136</v>
      </c>
      <c r="F37" s="41"/>
      <c r="G37" s="41"/>
      <c r="H37" s="42"/>
      <c r="I37" s="42"/>
      <c r="J37" s="42"/>
      <c r="K37" s="41" t="s">
        <v>137</v>
      </c>
      <c r="L37" s="41"/>
      <c r="M37" s="41" t="s">
        <v>74</v>
      </c>
      <c r="N37" s="41" t="s">
        <v>79</v>
      </c>
      <c r="O37" s="41"/>
      <c r="P37" s="49" t="s">
        <v>76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1"/>
      <c r="AT37" s="41">
        <v>1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</v>
      </c>
      <c r="BA37" s="39"/>
      <c r="BB37" s="39"/>
    </row>
    <row r="38" spans="1:56" customHeight="1" ht="13.5">
      <c r="A38" s="109">
        <v>29</v>
      </c>
      <c r="B38" s="110"/>
      <c r="C38" s="111"/>
      <c r="D38" s="112" t="s">
        <v>138</v>
      </c>
      <c r="E38" s="113" t="s">
        <v>139</v>
      </c>
      <c r="F38" s="41"/>
      <c r="G38" s="41"/>
      <c r="H38" s="42"/>
      <c r="I38" s="42"/>
      <c r="J38" s="42"/>
      <c r="K38" s="41" t="s">
        <v>140</v>
      </c>
      <c r="L38" s="41"/>
      <c r="M38" s="41" t="s">
        <v>74</v>
      </c>
      <c r="N38" s="41" t="s">
        <v>79</v>
      </c>
      <c r="O38" s="41"/>
      <c r="P38" s="49" t="s">
        <v>76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1"/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1</v>
      </c>
      <c r="BA38" s="39"/>
      <c r="BB38" s="39"/>
    </row>
    <row r="39" spans="1:56" customHeight="1" ht="13.5">
      <c r="A39" s="109">
        <v>30</v>
      </c>
      <c r="B39" s="110"/>
      <c r="C39" s="111"/>
      <c r="D39" s="112" t="s">
        <v>141</v>
      </c>
      <c r="E39" s="113" t="s">
        <v>142</v>
      </c>
      <c r="F39" s="41"/>
      <c r="G39" s="41"/>
      <c r="H39" s="42"/>
      <c r="I39" s="42"/>
      <c r="J39" s="42"/>
      <c r="K39" s="41" t="s">
        <v>143</v>
      </c>
      <c r="L39" s="41"/>
      <c r="M39" s="41" t="s">
        <v>74</v>
      </c>
      <c r="N39" s="41" t="s">
        <v>79</v>
      </c>
      <c r="O39" s="41"/>
      <c r="P39" s="49" t="s">
        <v>76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1"/>
      <c r="AT39" s="41">
        <v>1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1</v>
      </c>
      <c r="BA39" s="39"/>
      <c r="BB39" s="39"/>
    </row>
    <row r="40" spans="1:56" customHeight="1" ht="13.5">
      <c r="A40" s="109">
        <v>31</v>
      </c>
      <c r="B40" s="110"/>
      <c r="C40" s="111"/>
      <c r="D40" s="112" t="s">
        <v>144</v>
      </c>
      <c r="E40" s="113" t="s">
        <v>145</v>
      </c>
      <c r="F40" s="41"/>
      <c r="G40" s="41"/>
      <c r="H40" s="42"/>
      <c r="I40" s="42"/>
      <c r="J40" s="42"/>
      <c r="K40" s="41" t="s">
        <v>146</v>
      </c>
      <c r="L40" s="41"/>
      <c r="M40" s="41" t="s">
        <v>74</v>
      </c>
      <c r="N40" s="41" t="s">
        <v>79</v>
      </c>
      <c r="O40" s="41"/>
      <c r="P40" s="49" t="s">
        <v>76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1</v>
      </c>
      <c r="BA40" s="39"/>
      <c r="BB40" s="39"/>
    </row>
    <row r="41" spans="1:56" customHeight="1" ht="13.5">
      <c r="A41" s="109">
        <v>32</v>
      </c>
      <c r="B41" s="110"/>
      <c r="C41" s="111"/>
      <c r="D41" s="112">
        <v>72306549</v>
      </c>
      <c r="E41" s="113" t="s">
        <v>147</v>
      </c>
      <c r="F41" s="41"/>
      <c r="G41" s="41"/>
      <c r="H41" s="42"/>
      <c r="I41" s="42"/>
      <c r="J41" s="42"/>
      <c r="K41" s="41" t="s">
        <v>148</v>
      </c>
      <c r="L41" s="41"/>
      <c r="M41" s="41" t="s">
        <v>74</v>
      </c>
      <c r="N41" s="41" t="s">
        <v>79</v>
      </c>
      <c r="O41" s="41"/>
      <c r="P41" s="49" t="s">
        <v>76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  <c r="AT41" s="41">
        <v>1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1</v>
      </c>
      <c r="BA41" s="39"/>
      <c r="BB41" s="39"/>
    </row>
    <row r="42" spans="1:56" customHeight="1" ht="13.5">
      <c r="A42" s="109">
        <v>33</v>
      </c>
      <c r="B42" s="110"/>
      <c r="C42" s="111"/>
      <c r="D42" s="112">
        <v>47425100</v>
      </c>
      <c r="E42" s="113" t="s">
        <v>149</v>
      </c>
      <c r="F42" s="41"/>
      <c r="G42" s="41"/>
      <c r="H42" s="42"/>
      <c r="I42" s="42"/>
      <c r="J42" s="42"/>
      <c r="K42" s="41" t="s">
        <v>150</v>
      </c>
      <c r="L42" s="41"/>
      <c r="M42" s="41" t="s">
        <v>74</v>
      </c>
      <c r="N42" s="41" t="s">
        <v>79</v>
      </c>
      <c r="O42" s="41"/>
      <c r="P42" s="49" t="s">
        <v>76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1</v>
      </c>
      <c r="BA42" s="39"/>
      <c r="BB42" s="39"/>
    </row>
    <row r="43" spans="1:56" customHeight="1" ht="13.5">
      <c r="A43" s="109">
        <v>34</v>
      </c>
      <c r="B43" s="110"/>
      <c r="C43" s="111"/>
      <c r="D43" s="112" t="s">
        <v>151</v>
      </c>
      <c r="E43" s="113" t="s">
        <v>152</v>
      </c>
      <c r="F43" s="41"/>
      <c r="G43" s="41"/>
      <c r="H43" s="42"/>
      <c r="I43" s="42"/>
      <c r="J43" s="42"/>
      <c r="K43" s="41" t="s">
        <v>153</v>
      </c>
      <c r="L43" s="41"/>
      <c r="M43" s="41" t="s">
        <v>74</v>
      </c>
      <c r="N43" s="41" t="s">
        <v>79</v>
      </c>
      <c r="O43" s="41"/>
      <c r="P43" s="49" t="s">
        <v>76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  <c r="AT43" s="41">
        <v>1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1</v>
      </c>
      <c r="BA43" s="39"/>
      <c r="BB43" s="39"/>
    </row>
    <row r="44" spans="1:56" customHeight="1" ht="13.5">
      <c r="A44" s="109">
        <v>35</v>
      </c>
      <c r="B44" s="110"/>
      <c r="C44" s="111"/>
      <c r="D44" s="112" t="s">
        <v>154</v>
      </c>
      <c r="E44" s="113" t="s">
        <v>155</v>
      </c>
      <c r="F44" s="41"/>
      <c r="G44" s="41"/>
      <c r="H44" s="42"/>
      <c r="I44" s="42"/>
      <c r="J44" s="42"/>
      <c r="K44" s="41" t="s">
        <v>156</v>
      </c>
      <c r="L44" s="41"/>
      <c r="M44" s="41" t="s">
        <v>74</v>
      </c>
      <c r="N44" s="41" t="s">
        <v>79</v>
      </c>
      <c r="O44" s="41"/>
      <c r="P44" s="49" t="s">
        <v>76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39"/>
      <c r="BB44" s="39"/>
    </row>
    <row r="45" spans="1:56" customHeight="1" ht="13.5">
      <c r="A45" s="109">
        <v>36</v>
      </c>
      <c r="B45" s="110"/>
      <c r="C45" s="111"/>
      <c r="D45" s="112">
        <v>10307288</v>
      </c>
      <c r="E45" s="113" t="s">
        <v>157</v>
      </c>
      <c r="F45" s="41"/>
      <c r="G45" s="41"/>
      <c r="H45" s="42"/>
      <c r="I45" s="42"/>
      <c r="J45" s="42"/>
      <c r="K45" s="41" t="s">
        <v>158</v>
      </c>
      <c r="L45" s="41"/>
      <c r="M45" s="41" t="s">
        <v>74</v>
      </c>
      <c r="N45" s="41" t="s">
        <v>79</v>
      </c>
      <c r="O45" s="41"/>
      <c r="P45" s="49" t="s">
        <v>76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</v>
      </c>
      <c r="BA45" s="39"/>
      <c r="BB45" s="39"/>
    </row>
    <row r="46" spans="1:56" customHeight="1" ht="13.5">
      <c r="A46" s="109">
        <v>37</v>
      </c>
      <c r="B46" s="110"/>
      <c r="C46" s="111"/>
      <c r="D46" s="112">
        <v>44660228</v>
      </c>
      <c r="E46" s="113" t="s">
        <v>159</v>
      </c>
      <c r="F46" s="41"/>
      <c r="G46" s="41"/>
      <c r="H46" s="42"/>
      <c r="I46" s="42"/>
      <c r="J46" s="42"/>
      <c r="K46" s="41" t="s">
        <v>121</v>
      </c>
      <c r="L46" s="41"/>
      <c r="M46" s="41" t="s">
        <v>74</v>
      </c>
      <c r="N46" s="41" t="s">
        <v>79</v>
      </c>
      <c r="O46" s="41"/>
      <c r="P46" s="49" t="s">
        <v>76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</v>
      </c>
      <c r="BA46" s="39"/>
      <c r="BB46" s="39"/>
    </row>
    <row r="47" spans="1:56" customHeight="1" ht="13.5">
      <c r="A47" s="109">
        <v>38</v>
      </c>
      <c r="B47" s="110"/>
      <c r="C47" s="111"/>
      <c r="D47" s="112" t="s">
        <v>160</v>
      </c>
      <c r="E47" s="113" t="s">
        <v>161</v>
      </c>
      <c r="F47" s="41"/>
      <c r="G47" s="41"/>
      <c r="H47" s="42"/>
      <c r="I47" s="42"/>
      <c r="J47" s="42"/>
      <c r="K47" s="41" t="s">
        <v>135</v>
      </c>
      <c r="L47" s="41"/>
      <c r="M47" s="41" t="s">
        <v>74</v>
      </c>
      <c r="N47" s="41" t="s">
        <v>79</v>
      </c>
      <c r="O47" s="41"/>
      <c r="P47" s="49" t="s">
        <v>76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39"/>
      <c r="BB47" s="39"/>
    </row>
    <row r="48" spans="1:56" customHeight="1" ht="13.5">
      <c r="A48" s="109">
        <v>39</v>
      </c>
      <c r="B48" s="110"/>
      <c r="C48" s="111"/>
      <c r="D48" s="112" t="s">
        <v>162</v>
      </c>
      <c r="E48" s="113" t="s">
        <v>163</v>
      </c>
      <c r="F48" s="41"/>
      <c r="G48" s="41"/>
      <c r="H48" s="42"/>
      <c r="I48" s="42"/>
      <c r="J48" s="42"/>
      <c r="K48" s="41" t="s">
        <v>164</v>
      </c>
      <c r="L48" s="41"/>
      <c r="M48" s="41" t="s">
        <v>74</v>
      </c>
      <c r="N48" s="41" t="s">
        <v>79</v>
      </c>
      <c r="O48" s="41"/>
      <c r="P48" s="49" t="s">
        <v>76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39"/>
      <c r="BB48" s="39"/>
    </row>
    <row r="49" spans="1:56" customHeight="1" ht="13.5">
      <c r="A49" s="109">
        <v>40</v>
      </c>
      <c r="B49" s="110"/>
      <c r="C49" s="111"/>
      <c r="D49" s="112" t="s">
        <v>165</v>
      </c>
      <c r="E49" s="113" t="s">
        <v>166</v>
      </c>
      <c r="F49" s="41"/>
      <c r="G49" s="41"/>
      <c r="H49" s="42"/>
      <c r="I49" s="42"/>
      <c r="J49" s="42"/>
      <c r="K49" s="41" t="s">
        <v>167</v>
      </c>
      <c r="L49" s="41"/>
      <c r="M49" s="41" t="s">
        <v>74</v>
      </c>
      <c r="N49" s="41" t="s">
        <v>79</v>
      </c>
      <c r="O49" s="41"/>
      <c r="P49" s="49" t="s">
        <v>76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  <c r="AT49" s="41">
        <v>1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</v>
      </c>
      <c r="BA49" s="39"/>
      <c r="BB49" s="39"/>
    </row>
    <row r="50" spans="1:56" customHeight="1" ht="13.5">
      <c r="A50" s="109">
        <v>41</v>
      </c>
      <c r="B50" s="110"/>
      <c r="C50" s="111"/>
      <c r="D50" s="112">
        <v>44068092</v>
      </c>
      <c r="E50" s="113" t="s">
        <v>168</v>
      </c>
      <c r="F50" s="41"/>
      <c r="G50" s="41"/>
      <c r="H50" s="42"/>
      <c r="I50" s="42"/>
      <c r="J50" s="42"/>
      <c r="K50" s="41" t="s">
        <v>169</v>
      </c>
      <c r="L50" s="41"/>
      <c r="M50" s="41" t="s">
        <v>74</v>
      </c>
      <c r="N50" s="41" t="s">
        <v>79</v>
      </c>
      <c r="O50" s="41"/>
      <c r="P50" s="49" t="s">
        <v>76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  <c r="AT50" s="41">
        <v>1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1</v>
      </c>
      <c r="BA50" s="39"/>
      <c r="BB50" s="39"/>
    </row>
    <row r="51" spans="1:56" customHeight="1" ht="13.5">
      <c r="A51" s="109">
        <v>42</v>
      </c>
      <c r="B51" s="110"/>
      <c r="C51" s="111"/>
      <c r="D51" s="112">
        <v>45077172</v>
      </c>
      <c r="E51" s="113" t="s">
        <v>170</v>
      </c>
      <c r="F51" s="41"/>
      <c r="G51" s="41"/>
      <c r="H51" s="42"/>
      <c r="I51" s="42"/>
      <c r="J51" s="42"/>
      <c r="K51" s="41" t="s">
        <v>146</v>
      </c>
      <c r="L51" s="41"/>
      <c r="M51" s="41" t="s">
        <v>74</v>
      </c>
      <c r="N51" s="41" t="s">
        <v>79</v>
      </c>
      <c r="O51" s="41"/>
      <c r="P51" s="49" t="s">
        <v>76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  <c r="AT51" s="41">
        <v>1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1</v>
      </c>
      <c r="BA51" s="39"/>
      <c r="BB51" s="39"/>
    </row>
    <row r="52" spans="1:56" customHeight="1" ht="13.5">
      <c r="A52" s="109">
        <v>43</v>
      </c>
      <c r="B52" s="110"/>
      <c r="C52" s="111"/>
      <c r="D52" s="112">
        <v>43281347</v>
      </c>
      <c r="E52" s="113" t="s">
        <v>171</v>
      </c>
      <c r="F52" s="41"/>
      <c r="G52" s="41"/>
      <c r="H52" s="42"/>
      <c r="I52" s="42"/>
      <c r="J52" s="42"/>
      <c r="K52" s="41" t="s">
        <v>121</v>
      </c>
      <c r="L52" s="41"/>
      <c r="M52" s="41" t="s">
        <v>74</v>
      </c>
      <c r="N52" s="41" t="s">
        <v>79</v>
      </c>
      <c r="O52" s="41"/>
      <c r="P52" s="49" t="s">
        <v>76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  <c r="AT52" s="41">
        <v>1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1</v>
      </c>
      <c r="BA52" s="39"/>
      <c r="BB52" s="39"/>
    </row>
    <row r="53" spans="1:56" customHeight="1" ht="13.5">
      <c r="A53" s="109">
        <v>44</v>
      </c>
      <c r="B53" s="110"/>
      <c r="C53" s="111"/>
      <c r="D53" s="112">
        <v>72701092</v>
      </c>
      <c r="E53" s="113" t="s">
        <v>172</v>
      </c>
      <c r="F53" s="41"/>
      <c r="G53" s="41"/>
      <c r="H53" s="42"/>
      <c r="I53" s="42"/>
      <c r="J53" s="42"/>
      <c r="K53" s="41" t="s">
        <v>173</v>
      </c>
      <c r="L53" s="41"/>
      <c r="M53" s="41" t="s">
        <v>74</v>
      </c>
      <c r="N53" s="41" t="s">
        <v>79</v>
      </c>
      <c r="O53" s="41"/>
      <c r="P53" s="49" t="s">
        <v>76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  <c r="AT53" s="41">
        <v>1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1</v>
      </c>
      <c r="BA53" s="39"/>
      <c r="BB53" s="39"/>
    </row>
    <row r="54" spans="1:56" customHeight="1" ht="13.5">
      <c r="A54" s="109">
        <v>45</v>
      </c>
      <c r="B54" s="110"/>
      <c r="C54" s="111"/>
      <c r="D54" s="112" t="s">
        <v>174</v>
      </c>
      <c r="E54" s="113" t="s">
        <v>175</v>
      </c>
      <c r="F54" s="41"/>
      <c r="G54" s="41"/>
      <c r="H54" s="42"/>
      <c r="I54" s="42"/>
      <c r="J54" s="42"/>
      <c r="K54" s="41" t="s">
        <v>176</v>
      </c>
      <c r="L54" s="41"/>
      <c r="M54" s="41" t="s">
        <v>74</v>
      </c>
      <c r="N54" s="41" t="s">
        <v>79</v>
      </c>
      <c r="O54" s="41"/>
      <c r="P54" s="49" t="s">
        <v>76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  <c r="AT54" s="41">
        <v>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1</v>
      </c>
      <c r="BA54" s="39"/>
      <c r="BB54" s="39"/>
    </row>
    <row r="55" spans="1:56" customHeight="1" ht="13.5">
      <c r="A55" s="109">
        <v>46</v>
      </c>
      <c r="B55" s="110"/>
      <c r="C55" s="111"/>
      <c r="D55" s="112">
        <v>10712208</v>
      </c>
      <c r="E55" s="113" t="s">
        <v>177</v>
      </c>
      <c r="F55" s="41"/>
      <c r="G55" s="41"/>
      <c r="H55" s="42"/>
      <c r="I55" s="42"/>
      <c r="J55" s="42"/>
      <c r="K55" s="41" t="s">
        <v>178</v>
      </c>
      <c r="L55" s="41"/>
      <c r="M55" s="41" t="s">
        <v>74</v>
      </c>
      <c r="N55" s="41" t="s">
        <v>79</v>
      </c>
      <c r="O55" s="41"/>
      <c r="P55" s="49" t="s">
        <v>76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  <c r="AT55" s="41">
        <v>1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1</v>
      </c>
      <c r="BA55" s="39"/>
      <c r="BB55" s="39"/>
    </row>
    <row r="56" spans="1:56" customHeight="1" ht="13.5">
      <c r="A56" s="109">
        <v>47</v>
      </c>
      <c r="B56" s="110"/>
      <c r="C56" s="111"/>
      <c r="D56" s="112" t="s">
        <v>179</v>
      </c>
      <c r="E56" s="113" t="s">
        <v>180</v>
      </c>
      <c r="F56" s="41"/>
      <c r="G56" s="41"/>
      <c r="H56" s="42"/>
      <c r="I56" s="42"/>
      <c r="J56" s="42"/>
      <c r="K56" s="41" t="s">
        <v>181</v>
      </c>
      <c r="L56" s="41"/>
      <c r="M56" s="41" t="s">
        <v>74</v>
      </c>
      <c r="N56" s="41" t="s">
        <v>79</v>
      </c>
      <c r="O56" s="41"/>
      <c r="P56" s="49" t="s">
        <v>76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  <c r="AT56" s="41">
        <v>1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1</v>
      </c>
      <c r="BA56" s="39"/>
      <c r="BB56" s="39"/>
    </row>
    <row r="57" spans="1:56" customHeight="1" ht="13.5">
      <c r="A57" s="109">
        <v>48</v>
      </c>
      <c r="B57" s="110"/>
      <c r="C57" s="111"/>
      <c r="D57" s="112" t="s">
        <v>182</v>
      </c>
      <c r="E57" s="113" t="s">
        <v>183</v>
      </c>
      <c r="F57" s="41"/>
      <c r="G57" s="41"/>
      <c r="H57" s="42"/>
      <c r="I57" s="42"/>
      <c r="J57" s="42"/>
      <c r="K57" s="41" t="s">
        <v>184</v>
      </c>
      <c r="L57" s="41"/>
      <c r="M57" s="41" t="s">
        <v>74</v>
      </c>
      <c r="N57" s="41" t="s">
        <v>79</v>
      </c>
      <c r="O57" s="41"/>
      <c r="P57" s="49" t="s">
        <v>76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1"/>
      <c r="AT57" s="41">
        <v>1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1</v>
      </c>
      <c r="BA57" s="39"/>
      <c r="BB57" s="39"/>
    </row>
    <row r="58" spans="1:56" customHeight="1" ht="13.5">
      <c r="A58" s="109">
        <v>49</v>
      </c>
      <c r="B58" s="110"/>
      <c r="C58" s="111"/>
      <c r="D58" s="112">
        <v>45882664</v>
      </c>
      <c r="E58" s="113" t="s">
        <v>185</v>
      </c>
      <c r="F58" s="41"/>
      <c r="G58" s="41"/>
      <c r="H58" s="42"/>
      <c r="I58" s="42"/>
      <c r="J58" s="42"/>
      <c r="K58" s="41" t="s">
        <v>173</v>
      </c>
      <c r="L58" s="41"/>
      <c r="M58" s="41" t="s">
        <v>74</v>
      </c>
      <c r="N58" s="41" t="s">
        <v>79</v>
      </c>
      <c r="O58" s="41"/>
      <c r="P58" s="49" t="s">
        <v>76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1"/>
      <c r="AT58" s="41">
        <v>1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1</v>
      </c>
      <c r="BA58" s="39"/>
      <c r="BB58" s="39"/>
    </row>
    <row r="59" spans="1:56" customHeight="1" ht="13.5">
      <c r="A59" s="109">
        <v>50</v>
      </c>
      <c r="B59" s="110"/>
      <c r="C59" s="111"/>
      <c r="D59" s="112">
        <v>43095718</v>
      </c>
      <c r="E59" s="113" t="s">
        <v>186</v>
      </c>
      <c r="F59" s="41"/>
      <c r="G59" s="41"/>
      <c r="H59" s="42"/>
      <c r="I59" s="42"/>
      <c r="J59" s="42"/>
      <c r="K59" s="41" t="s">
        <v>187</v>
      </c>
      <c r="L59" s="41"/>
      <c r="M59" s="41" t="s">
        <v>74</v>
      </c>
      <c r="N59" s="41" t="s">
        <v>79</v>
      </c>
      <c r="O59" s="41"/>
      <c r="P59" s="49" t="s">
        <v>76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1"/>
      <c r="AT59" s="41">
        <v>1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1</v>
      </c>
      <c r="BA59" s="39"/>
      <c r="BB59" s="39"/>
    </row>
    <row r="60" spans="1:56" customHeight="1" ht="13.5">
      <c r="A60" s="109">
        <v>51</v>
      </c>
      <c r="B60" s="110"/>
      <c r="C60" s="111"/>
      <c r="D60" s="112">
        <v>41310878</v>
      </c>
      <c r="E60" s="113" t="s">
        <v>188</v>
      </c>
      <c r="F60" s="41"/>
      <c r="G60" s="41"/>
      <c r="H60" s="42"/>
      <c r="I60" s="42"/>
      <c r="J60" s="42"/>
      <c r="K60" s="41" t="s">
        <v>143</v>
      </c>
      <c r="L60" s="41"/>
      <c r="M60" s="41" t="s">
        <v>74</v>
      </c>
      <c r="N60" s="41" t="s">
        <v>79</v>
      </c>
      <c r="O60" s="41"/>
      <c r="P60" s="49" t="s">
        <v>76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1"/>
      <c r="AT60" s="41">
        <v>1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1</v>
      </c>
      <c r="BA60" s="39"/>
      <c r="BB60" s="39"/>
    </row>
    <row r="61" spans="1:56" customHeight="1" ht="13.5">
      <c r="A61" s="109">
        <v>52</v>
      </c>
      <c r="B61" s="110"/>
      <c r="C61" s="111"/>
      <c r="D61" s="112">
        <v>18217223</v>
      </c>
      <c r="E61" s="113" t="s">
        <v>189</v>
      </c>
      <c r="F61" s="41"/>
      <c r="G61" s="41"/>
      <c r="H61" s="42"/>
      <c r="I61" s="42"/>
      <c r="J61" s="42"/>
      <c r="K61" s="41" t="s">
        <v>190</v>
      </c>
      <c r="L61" s="41"/>
      <c r="M61" s="41" t="s">
        <v>74</v>
      </c>
      <c r="N61" s="41" t="s">
        <v>79</v>
      </c>
      <c r="O61" s="41"/>
      <c r="P61" s="49" t="s">
        <v>76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  <c r="AT61" s="41">
        <v>1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1</v>
      </c>
      <c r="BA61" s="39"/>
      <c r="BB61" s="39"/>
    </row>
    <row r="62" spans="1:56" customHeight="1" ht="13.5">
      <c r="A62" s="109">
        <v>53</v>
      </c>
      <c r="B62" s="110"/>
      <c r="C62" s="111"/>
      <c r="D62" s="112" t="s">
        <v>191</v>
      </c>
      <c r="E62" s="113" t="s">
        <v>192</v>
      </c>
      <c r="F62" s="41"/>
      <c r="G62" s="41"/>
      <c r="H62" s="42"/>
      <c r="I62" s="42"/>
      <c r="J62" s="42"/>
      <c r="K62" s="41" t="s">
        <v>143</v>
      </c>
      <c r="L62" s="41"/>
      <c r="M62" s="41" t="s">
        <v>74</v>
      </c>
      <c r="N62" s="41" t="s">
        <v>79</v>
      </c>
      <c r="O62" s="41"/>
      <c r="P62" s="49" t="s">
        <v>193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  <c r="AT62" s="41">
        <v>0</v>
      </c>
      <c r="AU62" s="41">
        <v>1</v>
      </c>
      <c r="AV62" s="41">
        <v>0</v>
      </c>
      <c r="AW62" s="41">
        <v>0</v>
      </c>
      <c r="AX62" s="41">
        <v>0</v>
      </c>
      <c r="AY62" s="41">
        <v>0</v>
      </c>
      <c r="AZ62" s="41">
        <v>1</v>
      </c>
      <c r="BA62" s="39"/>
      <c r="BB62" s="39"/>
    </row>
    <row r="63" spans="1:56" customHeight="1" ht="13.5">
      <c r="A63" s="109">
        <v>54</v>
      </c>
      <c r="B63" s="110"/>
      <c r="C63" s="111"/>
      <c r="D63" s="112">
        <v>42284795</v>
      </c>
      <c r="E63" s="113" t="s">
        <v>194</v>
      </c>
      <c r="F63" s="41"/>
      <c r="G63" s="41"/>
      <c r="H63" s="42"/>
      <c r="I63" s="42"/>
      <c r="J63" s="42"/>
      <c r="K63" s="41" t="s">
        <v>195</v>
      </c>
      <c r="L63" s="41"/>
      <c r="M63" s="41" t="s">
        <v>74</v>
      </c>
      <c r="N63" s="41" t="s">
        <v>79</v>
      </c>
      <c r="O63" s="41"/>
      <c r="P63" s="49" t="s">
        <v>193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  <c r="AT63" s="41">
        <v>0</v>
      </c>
      <c r="AU63" s="41">
        <v>1</v>
      </c>
      <c r="AV63" s="41">
        <v>0</v>
      </c>
      <c r="AW63" s="41">
        <v>0</v>
      </c>
      <c r="AX63" s="41">
        <v>0</v>
      </c>
      <c r="AY63" s="41">
        <v>0</v>
      </c>
      <c r="AZ63" s="41">
        <v>1</v>
      </c>
      <c r="BA63" s="39"/>
      <c r="BB63" s="39"/>
    </row>
    <row r="64" spans="1:56" customHeight="1" ht="13.5">
      <c r="A64" s="109">
        <v>55</v>
      </c>
      <c r="B64" s="110"/>
      <c r="C64" s="111"/>
      <c r="D64" s="112">
        <v>41095867</v>
      </c>
      <c r="E64" s="113" t="s">
        <v>196</v>
      </c>
      <c r="F64" s="41"/>
      <c r="G64" s="41"/>
      <c r="H64" s="42"/>
      <c r="I64" s="42"/>
      <c r="J64" s="42"/>
      <c r="K64" s="41" t="s">
        <v>197</v>
      </c>
      <c r="L64" s="41"/>
      <c r="M64" s="41" t="s">
        <v>74</v>
      </c>
      <c r="N64" s="41" t="s">
        <v>79</v>
      </c>
      <c r="O64" s="41"/>
      <c r="P64" s="49" t="s">
        <v>193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  <c r="AT64" s="41">
        <v>0</v>
      </c>
      <c r="AU64" s="41">
        <v>1</v>
      </c>
      <c r="AV64" s="41">
        <v>0</v>
      </c>
      <c r="AW64" s="41">
        <v>0</v>
      </c>
      <c r="AX64" s="41">
        <v>0</v>
      </c>
      <c r="AY64" s="41">
        <v>0</v>
      </c>
      <c r="AZ64" s="41">
        <v>1</v>
      </c>
      <c r="BA64" s="39"/>
      <c r="BB64" s="39"/>
    </row>
    <row r="65" spans="1:56" customHeight="1" ht="13.5">
      <c r="A65" s="109">
        <v>56</v>
      </c>
      <c r="B65" s="110"/>
      <c r="C65" s="111"/>
      <c r="D65" s="112" t="s">
        <v>198</v>
      </c>
      <c r="E65" s="113" t="s">
        <v>199</v>
      </c>
      <c r="F65" s="41"/>
      <c r="G65" s="41"/>
      <c r="H65" s="42"/>
      <c r="I65" s="42"/>
      <c r="J65" s="42"/>
      <c r="K65" s="41" t="s">
        <v>200</v>
      </c>
      <c r="L65" s="41"/>
      <c r="M65" s="41" t="s">
        <v>74</v>
      </c>
      <c r="N65" s="41" t="s">
        <v>79</v>
      </c>
      <c r="O65" s="41"/>
      <c r="P65" s="49" t="s">
        <v>76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  <c r="AT65" s="41">
        <v>1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1</v>
      </c>
      <c r="BA65" s="39"/>
      <c r="BB65" s="39"/>
    </row>
    <row r="66" spans="1:56" customHeight="1" ht="13.8">
      <c r="A66" s="50"/>
      <c r="B66" s="50"/>
      <c r="C66" s="50"/>
      <c r="D66" s="50"/>
      <c r="E66" s="50"/>
      <c r="F66" s="41"/>
      <c r="G66" s="41"/>
      <c r="H66" s="42"/>
      <c r="I66" s="51"/>
      <c r="J66" s="52"/>
      <c r="K66" s="41"/>
      <c r="L66" s="41"/>
      <c r="M66" s="41"/>
      <c r="N66" s="41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1"/>
      <c r="AU66" s="41"/>
      <c r="AV66" s="41"/>
      <c r="AW66" s="41"/>
      <c r="AX66" s="41"/>
      <c r="AY66" s="41"/>
      <c r="AZ66" s="41"/>
      <c r="BA66" s="39"/>
      <c r="BB66" s="39"/>
    </row>
    <row r="67" spans="1:56" customHeight="1" ht="13.5">
      <c r="A67" s="53"/>
      <c r="B67" s="53"/>
      <c r="C67" s="54"/>
      <c r="D67" s="55"/>
      <c r="E67" s="53"/>
      <c r="F67" s="41"/>
      <c r="G67" s="41"/>
      <c r="H67" s="42"/>
      <c r="I67" s="51"/>
      <c r="J67" s="52"/>
      <c r="K67" s="41"/>
      <c r="L67" s="41"/>
      <c r="M67" s="41"/>
      <c r="N67" s="56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1"/>
      <c r="AU67" s="41"/>
      <c r="AV67" s="41"/>
      <c r="AW67" s="41"/>
      <c r="AX67" s="41"/>
      <c r="AY67" s="41"/>
      <c r="AZ67" s="41"/>
      <c r="BA67" s="39"/>
      <c r="BB67" s="39"/>
    </row>
    <row r="68" spans="1:56" customHeight="1" ht="13.5">
      <c r="A68" s="41"/>
      <c r="B68" s="57" t="s">
        <v>201</v>
      </c>
      <c r="C68" s="42"/>
      <c r="D68" s="42"/>
      <c r="E68" s="58">
        <v>9</v>
      </c>
      <c r="G68" s="59"/>
      <c r="H68" s="24"/>
      <c r="J68" s="60"/>
      <c r="K68" s="60"/>
      <c r="L68" s="60"/>
      <c r="M68" s="60"/>
      <c r="N68" s="60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C68" s="60"/>
      <c r="BD68" s="60"/>
    </row>
    <row r="70" spans="1:56" customHeight="1" ht="13.5">
      <c r="B70" s="61"/>
      <c r="D70" s="23"/>
      <c r="E70" s="62"/>
      <c r="H70" s="24"/>
      <c r="J70" s="60"/>
      <c r="K70" s="60"/>
      <c r="L70" s="60"/>
      <c r="M70" s="60"/>
      <c r="N70" s="6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C70" s="60"/>
      <c r="BD70" s="60"/>
    </row>
    <row r="71" spans="1:56" customHeight="1" ht="13.5">
      <c r="A71" s="23"/>
      <c r="B71" s="62"/>
      <c r="D71" s="23"/>
      <c r="G71" s="59"/>
      <c r="H71" s="24"/>
      <c r="K71" s="60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60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60"/>
      <c r="AW71" s="24"/>
      <c r="AX71" s="24"/>
      <c r="AY71" s="24"/>
      <c r="AZ71" s="24"/>
    </row>
    <row r="72" spans="1:56" customHeight="1" ht="13.5">
      <c r="A72" s="23"/>
      <c r="B72" s="23"/>
      <c r="D72" s="63" t="s">
        <v>76</v>
      </c>
      <c r="E72" s="64" t="s">
        <v>202</v>
      </c>
      <c r="G72" s="65" t="s">
        <v>203</v>
      </c>
      <c r="H72" s="39" t="str">
        <f>COUNTIF($H$9:$H71,"F")</f>
        <v>0</v>
      </c>
      <c r="I72" s="24"/>
      <c r="J72" s="24"/>
      <c r="K72" s="60"/>
      <c r="N72" s="24"/>
      <c r="O72" s="49">
        <v>65</v>
      </c>
      <c r="P72" s="49">
        <v>74</v>
      </c>
      <c r="Q72" s="49">
        <v>74</v>
      </c>
      <c r="R72" s="42">
        <v>74</v>
      </c>
      <c r="S72" s="42">
        <v>60</v>
      </c>
      <c r="T72" s="66">
        <v>63</v>
      </c>
      <c r="U72" s="66" t="str">
        <f>COUNTIF(U$8:U71,"A")</f>
        <v>0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60"/>
      <c r="AU72" s="60"/>
      <c r="AV72" s="24"/>
      <c r="AW72" s="24"/>
      <c r="AX72" s="24"/>
      <c r="AY72" s="24"/>
      <c r="AZ72" s="24"/>
    </row>
    <row r="73" spans="1:56" customHeight="1" ht="13.5">
      <c r="A73" s="23"/>
      <c r="B73" s="23"/>
      <c r="D73" s="67" t="s">
        <v>193</v>
      </c>
      <c r="E73" s="68" t="s">
        <v>204</v>
      </c>
      <c r="G73" s="65" t="s">
        <v>205</v>
      </c>
      <c r="H73" s="39" t="str">
        <f>COUNTIF($H$9:$H71,"E")</f>
        <v>0</v>
      </c>
      <c r="I73" s="24"/>
      <c r="J73" s="24"/>
      <c r="K73" s="60"/>
      <c r="N73" s="24"/>
      <c r="O73" s="49">
        <v>11</v>
      </c>
      <c r="P73" s="49">
        <v>16</v>
      </c>
      <c r="Q73" s="49">
        <v>13</v>
      </c>
      <c r="R73" s="42">
        <v>13</v>
      </c>
      <c r="S73" s="42">
        <v>12</v>
      </c>
      <c r="T73" s="66">
        <v>34</v>
      </c>
      <c r="U73" s="66" t="str">
        <f>COUNTIF(U$8:U71,"D")</f>
        <v>0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60"/>
      <c r="AU73" s="60"/>
      <c r="AV73" s="24"/>
      <c r="AW73" s="24"/>
      <c r="AX73" s="24"/>
      <c r="AY73" s="24"/>
      <c r="AZ73" s="24"/>
    </row>
    <row r="74" spans="1:56" customHeight="1" ht="13.5">
      <c r="A74" s="23"/>
      <c r="B74" s="23"/>
      <c r="D74" s="69" t="s">
        <v>206</v>
      </c>
      <c r="E74" s="69" t="s">
        <v>207</v>
      </c>
      <c r="G74" s="65" t="s">
        <v>208</v>
      </c>
      <c r="H74" s="39" t="str">
        <f>COUNTIF($H$10:$H71,"L")</f>
        <v>0</v>
      </c>
      <c r="I74" s="24"/>
      <c r="J74" s="24"/>
      <c r="K74" s="60"/>
      <c r="N74" s="24"/>
      <c r="O74" s="49">
        <v>31</v>
      </c>
      <c r="P74" s="49">
        <v>0</v>
      </c>
      <c r="Q74" s="49">
        <v>0</v>
      </c>
      <c r="R74" s="42">
        <v>0</v>
      </c>
      <c r="S74" s="42">
        <v>3</v>
      </c>
      <c r="T74" s="66">
        <v>0</v>
      </c>
      <c r="U74" s="66" t="str">
        <f>COUNTIF(U$9:U71,"TI")</f>
        <v>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60"/>
      <c r="AU74" s="60"/>
      <c r="AV74" s="24"/>
      <c r="AW74" s="24"/>
      <c r="AX74" s="24"/>
      <c r="AY74" s="24"/>
      <c r="AZ74" s="24"/>
    </row>
    <row r="75" spans="1:56" customHeight="1" ht="13.5">
      <c r="A75" s="23"/>
      <c r="B75" s="23"/>
      <c r="D75" s="70" t="s">
        <v>209</v>
      </c>
      <c r="E75" s="71" t="s">
        <v>210</v>
      </c>
      <c r="G75" s="65" t="s">
        <v>5</v>
      </c>
      <c r="H75" s="72" t="str">
        <f>SUM(H72:H74)</f>
        <v>0</v>
      </c>
      <c r="I75" s="24"/>
      <c r="J75" s="60"/>
      <c r="K75" s="60"/>
      <c r="N75" s="24"/>
      <c r="O75" s="49">
        <v>9</v>
      </c>
      <c r="P75" s="49">
        <v>0</v>
      </c>
      <c r="Q75" s="49">
        <v>0</v>
      </c>
      <c r="R75" s="42">
        <v>0</v>
      </c>
      <c r="S75" s="42">
        <v>22</v>
      </c>
      <c r="T75" s="66">
        <v>0</v>
      </c>
      <c r="U75" s="66" t="str">
        <f>COUNTIF(U$9:U71,"TS")</f>
        <v>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60"/>
      <c r="AU75" s="60"/>
      <c r="AV75" s="24"/>
      <c r="AW75" s="24"/>
      <c r="AX75" s="24"/>
      <c r="AY75" s="24"/>
      <c r="AZ75" s="24"/>
    </row>
    <row r="76" spans="1:56" customHeight="1" ht="13.5">
      <c r="A76" s="23"/>
      <c r="B76" s="23"/>
      <c r="D76" s="73" t="s">
        <v>211</v>
      </c>
      <c r="E76" s="74" t="s">
        <v>212</v>
      </c>
      <c r="G76" s="59"/>
      <c r="H76" s="24"/>
      <c r="I76" s="24"/>
      <c r="J76" s="24"/>
      <c r="K76" s="60"/>
      <c r="N76" s="24"/>
      <c r="O76" s="49">
        <v>0</v>
      </c>
      <c r="P76" s="49">
        <v>0</v>
      </c>
      <c r="Q76" s="49">
        <v>0</v>
      </c>
      <c r="R76" s="42">
        <v>0</v>
      </c>
      <c r="S76" s="42">
        <v>0</v>
      </c>
      <c r="T76" s="66">
        <v>0</v>
      </c>
      <c r="U76" s="66" t="str">
        <f>COUNTIF(U$9:U71,"DM")</f>
        <v>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60"/>
      <c r="AU76" s="60"/>
      <c r="AV76" s="24"/>
      <c r="AW76" s="24"/>
      <c r="AX76" s="24"/>
      <c r="AY76" s="24"/>
      <c r="AZ76" s="24"/>
    </row>
    <row r="77" spans="1:56" customHeight="1" ht="13.5">
      <c r="A77" s="23"/>
      <c r="B77" s="23"/>
      <c r="D77" s="75" t="s">
        <v>213</v>
      </c>
      <c r="E77" s="76" t="s">
        <v>214</v>
      </c>
      <c r="G77" s="59"/>
      <c r="H77" s="24"/>
      <c r="I77" s="24"/>
      <c r="J77" s="24"/>
      <c r="K77" s="60"/>
      <c r="N77" s="24"/>
      <c r="O77" s="49">
        <v>0</v>
      </c>
      <c r="P77" s="49">
        <v>0</v>
      </c>
      <c r="Q77" s="49">
        <v>0</v>
      </c>
      <c r="R77" s="42">
        <v>0</v>
      </c>
      <c r="S77" s="42">
        <v>0</v>
      </c>
      <c r="T77" s="66">
        <v>0</v>
      </c>
      <c r="U77" s="66" t="str">
        <f>COUNTIF(U$9:U71,"LCG")</f>
        <v>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60"/>
      <c r="AU77" s="60"/>
      <c r="AV77" s="24"/>
      <c r="AW77" s="24"/>
      <c r="AX77" s="24"/>
      <c r="AY77" s="24"/>
      <c r="AZ77" s="24"/>
    </row>
    <row r="78" spans="1:56" customHeight="1" ht="13.5">
      <c r="A78" s="23"/>
      <c r="B78" s="23"/>
      <c r="D78" s="77" t="s">
        <v>215</v>
      </c>
      <c r="E78" s="78" t="s">
        <v>216</v>
      </c>
      <c r="G78" s="59"/>
      <c r="H78" s="24"/>
      <c r="I78" s="24"/>
      <c r="J78" s="24"/>
      <c r="K78" s="60"/>
      <c r="N78" s="24"/>
      <c r="O78" s="49">
        <v>1</v>
      </c>
      <c r="P78" s="49">
        <v>1</v>
      </c>
      <c r="Q78" s="49">
        <v>4</v>
      </c>
      <c r="R78" s="42">
        <v>4</v>
      </c>
      <c r="S78" s="42">
        <v>1</v>
      </c>
      <c r="T78" s="66">
        <v>1</v>
      </c>
      <c r="U78" s="66" t="str">
        <f>COUNTIF(U$9:U71,"LSG")</f>
        <v>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60"/>
      <c r="AU78" s="60"/>
      <c r="AV78" s="24"/>
      <c r="AW78" s="24"/>
      <c r="AX78" s="24"/>
      <c r="AY78" s="24"/>
      <c r="AZ78" s="24"/>
    </row>
    <row r="79" spans="1:56" customHeight="1" ht="13.5">
      <c r="A79" s="23"/>
      <c r="B79" s="23"/>
      <c r="D79" s="79" t="s">
        <v>217</v>
      </c>
      <c r="E79" s="80" t="s">
        <v>218</v>
      </c>
      <c r="G79" s="59"/>
      <c r="H79" s="24"/>
      <c r="I79" s="24"/>
      <c r="J79" s="24"/>
      <c r="K79" s="60"/>
      <c r="N79" s="24"/>
      <c r="O79" s="49">
        <v>0</v>
      </c>
      <c r="P79" s="49">
        <v>0</v>
      </c>
      <c r="Q79" s="49">
        <v>0</v>
      </c>
      <c r="R79" s="42">
        <v>0</v>
      </c>
      <c r="S79" s="42">
        <v>0</v>
      </c>
      <c r="T79" s="66">
        <v>0</v>
      </c>
      <c r="U79" s="66" t="str">
        <f>COUNTIF(U$9:U71,"SUSP")</f>
        <v>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60"/>
      <c r="AU79" s="60"/>
      <c r="AV79" s="24"/>
      <c r="AW79" s="24"/>
      <c r="AX79" s="24"/>
      <c r="AY79" s="24"/>
      <c r="AZ79" s="24"/>
    </row>
    <row r="80" spans="1:56" customHeight="1" ht="13.5">
      <c r="A80" s="23"/>
      <c r="B80" s="23"/>
      <c r="D80" s="81" t="s">
        <v>219</v>
      </c>
      <c r="E80" s="82" t="s">
        <v>220</v>
      </c>
      <c r="G80" s="59"/>
      <c r="H80" s="24"/>
      <c r="I80" s="24"/>
      <c r="J80" s="24"/>
      <c r="K80" s="60"/>
      <c r="N80" s="24"/>
      <c r="O80" s="49">
        <v>0</v>
      </c>
      <c r="P80" s="49">
        <v>0</v>
      </c>
      <c r="Q80" s="49">
        <v>0</v>
      </c>
      <c r="R80" s="42">
        <v>0</v>
      </c>
      <c r="S80" s="42">
        <v>0</v>
      </c>
      <c r="T80" s="66">
        <v>0</v>
      </c>
      <c r="U80" s="66" t="str">
        <f>COUNTIF(U$9:U71,"V")</f>
        <v>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60"/>
      <c r="AU80" s="60"/>
      <c r="AV80" s="24"/>
      <c r="AW80" s="24"/>
      <c r="AX80" s="24"/>
      <c r="AY80" s="24"/>
      <c r="AZ80" s="24"/>
    </row>
    <row r="81" spans="1:56" customHeight="1" ht="13.5">
      <c r="A81" s="23"/>
      <c r="B81" s="23"/>
      <c r="D81" s="83" t="s">
        <v>221</v>
      </c>
      <c r="E81" s="84" t="s">
        <v>222</v>
      </c>
      <c r="G81" s="59"/>
      <c r="H81" s="24"/>
      <c r="I81" s="24"/>
      <c r="J81" s="24"/>
      <c r="K81" s="60"/>
      <c r="N81" s="24"/>
      <c r="O81" s="49">
        <v>0</v>
      </c>
      <c r="P81" s="49">
        <v>0</v>
      </c>
      <c r="Q81" s="49">
        <v>0</v>
      </c>
      <c r="R81" s="42">
        <v>0</v>
      </c>
      <c r="S81" s="42">
        <v>0</v>
      </c>
      <c r="T81" s="66">
        <v>0</v>
      </c>
      <c r="U81" s="66" t="str">
        <f>COUNTIF(U$9:U71,"TTR")</f>
        <v>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60"/>
      <c r="AU81" s="60"/>
      <c r="AV81" s="24"/>
      <c r="AW81" s="24"/>
      <c r="AX81" s="24"/>
      <c r="AY81" s="24"/>
      <c r="AZ81" s="24"/>
    </row>
    <row r="82" spans="1:56" customHeight="1" ht="13.5">
      <c r="A82" s="23"/>
      <c r="B82" s="23"/>
      <c r="D82" s="79" t="s">
        <v>223</v>
      </c>
      <c r="E82" s="80" t="s">
        <v>224</v>
      </c>
      <c r="G82" s="59"/>
      <c r="H82" s="24"/>
      <c r="I82" s="24"/>
      <c r="J82" s="24"/>
      <c r="K82" s="60"/>
      <c r="N82" s="24"/>
      <c r="O82" s="49">
        <v>1</v>
      </c>
      <c r="P82" s="49">
        <v>1</v>
      </c>
      <c r="Q82" s="49">
        <v>1</v>
      </c>
      <c r="R82" s="42">
        <v>1</v>
      </c>
      <c r="S82" s="42">
        <v>1</v>
      </c>
      <c r="T82" s="66">
        <v>1</v>
      </c>
      <c r="U82" s="66" t="str">
        <f>COUNTIF(U$9:U71,"PU")</f>
        <v>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60"/>
      <c r="AU82" s="60"/>
      <c r="AV82" s="24"/>
      <c r="AW82" s="24"/>
      <c r="AX82" s="24"/>
      <c r="AY82" s="24"/>
      <c r="AZ82" s="24"/>
    </row>
    <row r="83" spans="1:56" customHeight="1" ht="13.5">
      <c r="A83" s="23"/>
      <c r="B83" s="23"/>
      <c r="D83" s="85" t="s">
        <v>225</v>
      </c>
      <c r="E83" s="86" t="s">
        <v>75</v>
      </c>
      <c r="G83" s="59"/>
      <c r="H83" s="24"/>
      <c r="I83" s="24"/>
      <c r="J83" s="24"/>
      <c r="K83" s="60"/>
      <c r="N83" s="24"/>
      <c r="O83" s="49">
        <v>0</v>
      </c>
      <c r="P83" s="49">
        <v>0</v>
      </c>
      <c r="Q83" s="49">
        <v>0</v>
      </c>
      <c r="R83" s="42">
        <v>0</v>
      </c>
      <c r="S83" s="42">
        <v>0</v>
      </c>
      <c r="T83" s="66">
        <v>0</v>
      </c>
      <c r="U83" s="66" t="str">
        <f>COUNTIF(U$9:U71,"PI")</f>
        <v>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60"/>
      <c r="AU83" s="60"/>
      <c r="AV83" s="24"/>
      <c r="AW83" s="24"/>
      <c r="AX83" s="24"/>
      <c r="AY83" s="24"/>
      <c r="AZ83" s="24"/>
    </row>
    <row r="84" spans="1:56" customHeight="1" ht="13.5">
      <c r="A84" s="23"/>
      <c r="B84" s="23"/>
      <c r="D84" s="87" t="s">
        <v>226</v>
      </c>
      <c r="E84" s="88" t="s">
        <v>227</v>
      </c>
      <c r="G84" s="59"/>
      <c r="H84" s="24"/>
      <c r="I84" s="24"/>
      <c r="J84" s="24"/>
      <c r="K84" s="60"/>
      <c r="N84" s="24"/>
      <c r="O84" s="49">
        <v>3</v>
      </c>
      <c r="P84" s="49">
        <v>3</v>
      </c>
      <c r="Q84" s="49">
        <v>3</v>
      </c>
      <c r="R84" s="42">
        <v>3</v>
      </c>
      <c r="S84" s="42">
        <v>2</v>
      </c>
      <c r="T84" s="66">
        <v>2</v>
      </c>
      <c r="U84" s="66" t="str">
        <f>COUNTIF(U$9:U71,"L")</f>
        <v>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60"/>
      <c r="AU84" s="60"/>
      <c r="AV84" s="24"/>
      <c r="AW84" s="24"/>
      <c r="AX84" s="24"/>
      <c r="AY84" s="24"/>
      <c r="AZ84" s="24"/>
    </row>
    <row r="85" spans="1:56" customHeight="1" ht="13.5">
      <c r="A85" s="23"/>
      <c r="B85" s="23"/>
      <c r="D85" s="69" t="s">
        <v>228</v>
      </c>
      <c r="E85" s="69" t="s">
        <v>229</v>
      </c>
      <c r="G85" s="59"/>
      <c r="H85" s="24"/>
      <c r="I85" s="24"/>
      <c r="J85" s="24"/>
      <c r="K85" s="60"/>
      <c r="N85" s="24"/>
      <c r="O85" s="49">
        <v>0</v>
      </c>
      <c r="P85" s="49">
        <v>3</v>
      </c>
      <c r="Q85" s="49">
        <v>3</v>
      </c>
      <c r="R85" s="42">
        <v>3</v>
      </c>
      <c r="S85" s="42">
        <v>5</v>
      </c>
      <c r="T85" s="66">
        <v>5</v>
      </c>
      <c r="U85" s="66" t="str">
        <f>COUNTIF(U$9:U71,"TI-S")</f>
        <v>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60"/>
      <c r="AU85" s="60"/>
      <c r="AV85" s="24"/>
      <c r="AW85" s="24"/>
      <c r="AX85" s="24"/>
      <c r="AY85" s="24"/>
      <c r="AZ85" s="24"/>
    </row>
    <row r="86" spans="1:56" customHeight="1" ht="13.5">
      <c r="A86" s="23"/>
      <c r="B86" s="23"/>
      <c r="D86" s="49" t="s">
        <v>230</v>
      </c>
      <c r="E86" s="71" t="s">
        <v>231</v>
      </c>
      <c r="G86" s="59"/>
      <c r="H86" s="24"/>
      <c r="I86" s="24"/>
      <c r="J86" s="24"/>
      <c r="K86" s="60"/>
      <c r="N86" s="24"/>
      <c r="O86" s="49">
        <v>0</v>
      </c>
      <c r="P86" s="49">
        <v>22</v>
      </c>
      <c r="Q86" s="49">
        <v>22</v>
      </c>
      <c r="R86" s="42">
        <v>22</v>
      </c>
      <c r="S86" s="42">
        <v>15</v>
      </c>
      <c r="T86" s="66">
        <v>15</v>
      </c>
      <c r="U86" s="66" t="str">
        <f>COUNTIF(U$9:U71,"TS-S")</f>
        <v>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60"/>
      <c r="AU86" s="60"/>
      <c r="AV86" s="24"/>
      <c r="AW86" s="24"/>
      <c r="AX86" s="24"/>
      <c r="AY86" s="24"/>
      <c r="AZ86" s="24"/>
    </row>
    <row r="87" spans="1:56" customHeight="1" ht="13.5">
      <c r="A87" s="23"/>
      <c r="B87" s="23"/>
      <c r="D87" s="23"/>
      <c r="G87" s="59"/>
      <c r="H87" s="24"/>
      <c r="I87" s="24"/>
      <c r="J87" s="24"/>
      <c r="K87" s="6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60"/>
      <c r="AU87" s="60"/>
      <c r="AV87" s="24"/>
      <c r="AW87" s="24"/>
      <c r="AX87" s="24"/>
      <c r="AY87" s="23"/>
    </row>
    <row r="88" spans="1:56" customHeight="1" ht="13.5">
      <c r="A88" s="23"/>
      <c r="B88" s="23"/>
      <c r="D88" s="89"/>
      <c r="G88" s="59"/>
      <c r="H88" s="24"/>
      <c r="I88" s="24"/>
      <c r="J88" s="24"/>
      <c r="K88" s="60"/>
      <c r="N88" s="90" t="s">
        <v>232</v>
      </c>
      <c r="O88" s="91">
        <v>68</v>
      </c>
      <c r="P88" s="91">
        <v>66</v>
      </c>
      <c r="Q88" s="91">
        <v>64</v>
      </c>
      <c r="R88" s="91">
        <v>64</v>
      </c>
      <c r="S88" s="91">
        <v>64</v>
      </c>
      <c r="T88" s="91">
        <v>68</v>
      </c>
      <c r="U88" s="91" t="str">
        <f>COUNTIF($N$9:$N71,"KINTERONI           ")</f>
        <v>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60"/>
      <c r="AU88" s="60"/>
      <c r="AV88" s="24"/>
      <c r="AW88" s="24"/>
      <c r="AX88" s="24"/>
      <c r="AY88" s="23"/>
    </row>
    <row r="89" spans="1:56" customHeight="1" ht="13.5">
      <c r="A89" s="23"/>
      <c r="B89" s="23"/>
      <c r="D89" s="89"/>
      <c r="G89" s="59"/>
      <c r="H89" s="24"/>
      <c r="I89" s="24"/>
      <c r="J89" s="24"/>
      <c r="K89" s="60"/>
      <c r="N89" s="90" t="s">
        <v>204</v>
      </c>
      <c r="O89" s="91">
        <v>21</v>
      </c>
      <c r="P89" s="91">
        <v>21</v>
      </c>
      <c r="Q89" s="91">
        <v>21</v>
      </c>
      <c r="R89" s="91">
        <v>21</v>
      </c>
      <c r="S89" s="91">
        <v>40</v>
      </c>
      <c r="T89" s="91">
        <v>40</v>
      </c>
      <c r="U89" s="91" t="str">
        <f>COUNTIF($N$9:$N71,"DESCANSO")</f>
        <v>0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60"/>
      <c r="AU89" s="60"/>
      <c r="AV89" s="24"/>
      <c r="AW89" s="24"/>
      <c r="AX89" s="24"/>
      <c r="AY89" s="23"/>
    </row>
    <row r="90" spans="1:56" customHeight="1" ht="13.5">
      <c r="A90" s="23"/>
      <c r="B90" s="23"/>
      <c r="D90" s="89"/>
      <c r="G90" s="59"/>
      <c r="H90" s="24"/>
      <c r="I90" s="24"/>
      <c r="J90" s="24"/>
      <c r="K90" s="60"/>
      <c r="N90" s="90" t="s">
        <v>233</v>
      </c>
      <c r="O90" s="91">
        <v>28</v>
      </c>
      <c r="P90" s="91">
        <v>30</v>
      </c>
      <c r="Q90" s="91">
        <v>32</v>
      </c>
      <c r="R90" s="91">
        <v>32</v>
      </c>
      <c r="S90" s="91">
        <v>14</v>
      </c>
      <c r="T90" s="91">
        <v>10</v>
      </c>
      <c r="U90" s="91" t="str">
        <f>COUNTIF($N$9:$N71,"NUEVO MUNDO")</f>
        <v>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60"/>
      <c r="AU90" s="60"/>
      <c r="AV90" s="24"/>
      <c r="AW90" s="24"/>
      <c r="AX90" s="24"/>
      <c r="AY90" s="23"/>
    </row>
    <row r="91" spans="1:56" customHeight="1" ht="13.5">
      <c r="A91" s="23"/>
      <c r="B91" s="23"/>
      <c r="D91" s="89"/>
      <c r="G91" s="59"/>
      <c r="H91" s="24"/>
      <c r="I91" s="24"/>
      <c r="J91" s="24"/>
      <c r="K91" s="60"/>
      <c r="N91" s="90" t="s">
        <v>227</v>
      </c>
      <c r="O91" s="91">
        <v>2</v>
      </c>
      <c r="P91" s="91">
        <v>2</v>
      </c>
      <c r="Q91" s="91">
        <v>2</v>
      </c>
      <c r="R91" s="91">
        <v>2</v>
      </c>
      <c r="S91" s="91">
        <v>1</v>
      </c>
      <c r="T91" s="91">
        <v>1</v>
      </c>
      <c r="U91" s="91" t="str">
        <f>COUNTIF($N$9:$N71,"LIMA")</f>
        <v>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60"/>
      <c r="AU91" s="60"/>
      <c r="AV91" s="24"/>
      <c r="AW91" s="24"/>
      <c r="AX91" s="24"/>
      <c r="AY91" s="23"/>
    </row>
    <row r="92" spans="1:56" customHeight="1" ht="13.5">
      <c r="A92" s="23"/>
      <c r="B92" s="23"/>
      <c r="D92" s="89"/>
      <c r="G92" s="59"/>
      <c r="H92" s="24"/>
      <c r="I92" s="24"/>
      <c r="J92" s="24"/>
      <c r="K92" s="60"/>
      <c r="N92" s="90" t="s">
        <v>234</v>
      </c>
      <c r="O92" s="91">
        <v>1</v>
      </c>
      <c r="P92" s="91">
        <v>1</v>
      </c>
      <c r="Q92" s="91">
        <v>1</v>
      </c>
      <c r="R92" s="91">
        <v>1</v>
      </c>
      <c r="S92" s="91">
        <v>1</v>
      </c>
      <c r="T92" s="91">
        <v>1</v>
      </c>
      <c r="U92" s="91" t="str">
        <f>COUNTIF($N$9:$N71,"LURIN")</f>
        <v>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60"/>
      <c r="AU92" s="60"/>
      <c r="AV92" s="24"/>
      <c r="AW92" s="24"/>
      <c r="AX92" s="24"/>
      <c r="AY92" s="23"/>
    </row>
    <row r="93" spans="1:56" customHeight="1" ht="13.5">
      <c r="A93" s="23"/>
      <c r="B93" s="23"/>
      <c r="D93" s="23"/>
      <c r="G93" s="59"/>
      <c r="H93" s="24"/>
      <c r="I93" s="24"/>
      <c r="J93" s="24"/>
      <c r="K93" s="60"/>
      <c r="N93" s="90" t="s">
        <v>224</v>
      </c>
      <c r="O93" s="91">
        <v>1</v>
      </c>
      <c r="P93" s="91">
        <v>1</v>
      </c>
      <c r="Q93" s="91">
        <v>1</v>
      </c>
      <c r="R93" s="91">
        <v>1</v>
      </c>
      <c r="S93" s="91">
        <v>1</v>
      </c>
      <c r="T93" s="91">
        <v>1</v>
      </c>
      <c r="U93" s="91" t="str">
        <f>COUNTIF($N$9:$N71,"PUCALLPA")</f>
        <v>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60"/>
      <c r="AU93" s="60"/>
      <c r="AV93" s="24"/>
      <c r="AW93" s="24"/>
      <c r="AX93" s="24"/>
      <c r="AY93" s="23"/>
    </row>
    <row r="94" spans="1:56" customHeight="1" ht="13.5">
      <c r="A94" s="23"/>
      <c r="B94" s="23"/>
      <c r="D94" s="23"/>
      <c r="G94" s="59"/>
      <c r="H94" s="24"/>
      <c r="I94" s="24"/>
      <c r="J94" s="24"/>
      <c r="K94" s="6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6" customHeight="1" ht="13.5">
      <c r="A95" s="92" t="s">
        <v>235</v>
      </c>
      <c r="B95" s="93"/>
      <c r="C95" s="94"/>
      <c r="D95" s="93"/>
      <c r="E95" s="93"/>
      <c r="G95" s="59"/>
      <c r="H95" s="24"/>
      <c r="K95" s="6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7" spans="1:56" customHeight="1" ht="13.5">
      <c r="F97" s="95"/>
    </row>
    <row r="98" spans="1:56" customHeight="1" ht="13.5">
      <c r="F98" s="95"/>
    </row>
    <row r="99" spans="1:56" customHeight="1" ht="13.5">
      <c r="C99" s="24"/>
      <c r="D99" s="23"/>
      <c r="F99" s="95"/>
    </row>
    <row r="100" spans="1:56" customHeight="1" ht="13.5">
      <c r="C100" s="24"/>
      <c r="D100" s="96"/>
      <c r="F100" s="95"/>
    </row>
    <row r="101" spans="1:56" customHeight="1" ht="13.5">
      <c r="C101" s="24"/>
      <c r="D101" s="96"/>
      <c r="F101" s="95"/>
    </row>
    <row r="102" spans="1:56" customHeight="1" ht="13.5">
      <c r="C102" s="24"/>
      <c r="D102" s="96"/>
    </row>
    <row r="103" spans="1:56" customHeight="1" ht="13.5">
      <c r="C103" s="24"/>
      <c r="D103" s="96"/>
    </row>
    <row r="104" spans="1:56" customHeight="1" ht="13.5">
      <c r="C104" s="24"/>
      <c r="D104" s="96"/>
    </row>
    <row r="105" spans="1:56" customHeight="1" ht="13.5">
      <c r="C105" s="24"/>
      <c r="D105" s="96"/>
    </row>
    <row r="106" spans="1:56" customHeight="1" ht="13.5">
      <c r="C106" s="24"/>
      <c r="D106" s="89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236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237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